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795" windowHeight="8865" tabRatio="780" activeTab="13"/>
  </bookViews>
  <sheets>
    <sheet name="ZipListing" sheetId="1" r:id="rId1"/>
    <sheet name="Oct2001" sheetId="2" r:id="rId2"/>
    <sheet name="Nov2001" sheetId="3" r:id="rId3"/>
    <sheet name="Dec2001" sheetId="4" r:id="rId4"/>
    <sheet name="Jan2002" sheetId="5" r:id="rId5"/>
    <sheet name="Feb2002" sheetId="6" r:id="rId6"/>
    <sheet name="Mar2002" sheetId="7" r:id="rId7"/>
    <sheet name="Apr2002" sheetId="8" r:id="rId8"/>
    <sheet name="May2002" sheetId="9" r:id="rId9"/>
    <sheet name="June2002" sheetId="10" r:id="rId10"/>
    <sheet name="July2002" sheetId="11" r:id="rId11"/>
    <sheet name="Aug2002" sheetId="12" r:id="rId12"/>
    <sheet name="Sept2002" sheetId="13" r:id="rId13"/>
    <sheet name="FY20012002" sheetId="14" r:id="rId14"/>
  </sheets>
  <definedNames/>
  <calcPr fullCalcOnLoad="1"/>
</workbook>
</file>

<file path=xl/sharedStrings.xml><?xml version="1.0" encoding="utf-8"?>
<sst xmlns="http://schemas.openxmlformats.org/spreadsheetml/2006/main" count="1931" uniqueCount="163">
  <si>
    <t>ZIPCode</t>
  </si>
  <si>
    <t>City</t>
  </si>
  <si>
    <t>33010</t>
  </si>
  <si>
    <t>Hialeah Gardens</t>
  </si>
  <si>
    <t>Miami</t>
  </si>
  <si>
    <t>Hialeah</t>
  </si>
  <si>
    <t>33012</t>
  </si>
  <si>
    <t>33013</t>
  </si>
  <si>
    <t>33014</t>
  </si>
  <si>
    <t>Hialeah Lakes</t>
  </si>
  <si>
    <t>Miami Lakes</t>
  </si>
  <si>
    <t>Opa Locka</t>
  </si>
  <si>
    <t>33015</t>
  </si>
  <si>
    <t>Palm Springs North</t>
  </si>
  <si>
    <t>Miami Gardens</t>
  </si>
  <si>
    <t>33016</t>
  </si>
  <si>
    <t>33018</t>
  </si>
  <si>
    <t>33030</t>
  </si>
  <si>
    <t>Homestead</t>
  </si>
  <si>
    <t>Modello</t>
  </si>
  <si>
    <t>Leisure City</t>
  </si>
  <si>
    <t>Everglades National Park</t>
  </si>
  <si>
    <t>33031</t>
  </si>
  <si>
    <t>Redland</t>
  </si>
  <si>
    <t>33032</t>
  </si>
  <si>
    <t>Naranja</t>
  </si>
  <si>
    <t>Princeton</t>
  </si>
  <si>
    <t>33033</t>
  </si>
  <si>
    <t>33034</t>
  </si>
  <si>
    <t>Flamingo Lodge</t>
  </si>
  <si>
    <t>Florida City</t>
  </si>
  <si>
    <t>33035</t>
  </si>
  <si>
    <t>33054</t>
  </si>
  <si>
    <t>33056</t>
  </si>
  <si>
    <t>Carol City</t>
  </si>
  <si>
    <t>33109</t>
  </si>
  <si>
    <t>Miami Beach</t>
  </si>
  <si>
    <t>Fisher Island</t>
  </si>
  <si>
    <t>33122</t>
  </si>
  <si>
    <t>33125</t>
  </si>
  <si>
    <t>33126</t>
  </si>
  <si>
    <t>Blue Lagoon</t>
  </si>
  <si>
    <t>33128</t>
  </si>
  <si>
    <t>33129</t>
  </si>
  <si>
    <t>33130</t>
  </si>
  <si>
    <t>33131</t>
  </si>
  <si>
    <t>33132</t>
  </si>
  <si>
    <t>Seybold</t>
  </si>
  <si>
    <t>33133</t>
  </si>
  <si>
    <t>Coconut Grove</t>
  </si>
  <si>
    <t>Coral Gables</t>
  </si>
  <si>
    <t>33134</t>
  </si>
  <si>
    <t>33135</t>
  </si>
  <si>
    <t>33136</t>
  </si>
  <si>
    <t>33137</t>
  </si>
  <si>
    <t>33138</t>
  </si>
  <si>
    <t>El Portal</t>
  </si>
  <si>
    <t>Miami Shores</t>
  </si>
  <si>
    <t>33139</t>
  </si>
  <si>
    <t>Venetian Islands</t>
  </si>
  <si>
    <t>Carl Fisher</t>
  </si>
  <si>
    <t>33140</t>
  </si>
  <si>
    <t>Sunset Island</t>
  </si>
  <si>
    <t>33141</t>
  </si>
  <si>
    <t>North Bay Village</t>
  </si>
  <si>
    <t>Normandy Isle</t>
  </si>
  <si>
    <t>Normandy</t>
  </si>
  <si>
    <t>33142</t>
  </si>
  <si>
    <t>33143</t>
  </si>
  <si>
    <t>South Miami</t>
  </si>
  <si>
    <t>33144</t>
  </si>
  <si>
    <t>Sweetwater</t>
  </si>
  <si>
    <t>West Miami</t>
  </si>
  <si>
    <t>33145</t>
  </si>
  <si>
    <t>Coral</t>
  </si>
  <si>
    <t>33146</t>
  </si>
  <si>
    <t>University of Miami</t>
  </si>
  <si>
    <t>Hibiscus</t>
  </si>
  <si>
    <t>33147</t>
  </si>
  <si>
    <t>33149</t>
  </si>
  <si>
    <t>Key Biscayne</t>
  </si>
  <si>
    <t>33150</t>
  </si>
  <si>
    <t>33154</t>
  </si>
  <si>
    <t>Bay Harbor Islands</t>
  </si>
  <si>
    <t>Surfside</t>
  </si>
  <si>
    <t>Indian Creek Village</t>
  </si>
  <si>
    <t>Bal Harbour</t>
  </si>
  <si>
    <t>Indian Creek</t>
  </si>
  <si>
    <t>33155</t>
  </si>
  <si>
    <t>33156</t>
  </si>
  <si>
    <t>Kendall</t>
  </si>
  <si>
    <t>Gables by the Sea</t>
  </si>
  <si>
    <t>Richmond Heights</t>
  </si>
  <si>
    <t>33157</t>
  </si>
  <si>
    <t>South Miami Heights</t>
  </si>
  <si>
    <t>Perrine</t>
  </si>
  <si>
    <t>Cutler Ridge</t>
  </si>
  <si>
    <t>33158</t>
  </si>
  <si>
    <t>Gables</t>
  </si>
  <si>
    <t>33160</t>
  </si>
  <si>
    <t>North Miami Beach</t>
  </si>
  <si>
    <t>Aventura</t>
  </si>
  <si>
    <t>Sunny Isles</t>
  </si>
  <si>
    <t>Ventura</t>
  </si>
  <si>
    <t>Golden Beach</t>
  </si>
  <si>
    <t>Sunny Isles Beach</t>
  </si>
  <si>
    <t>33161</t>
  </si>
  <si>
    <t>Biscayne Park</t>
  </si>
  <si>
    <t>Barry University</t>
  </si>
  <si>
    <t>North Miami</t>
  </si>
  <si>
    <t>33162</t>
  </si>
  <si>
    <t>Uleta</t>
  </si>
  <si>
    <t>33165</t>
  </si>
  <si>
    <t>Olympia Heights</t>
  </si>
  <si>
    <t>Westchester</t>
  </si>
  <si>
    <t>33166</t>
  </si>
  <si>
    <t>Medley</t>
  </si>
  <si>
    <t>Miami Springs</t>
  </si>
  <si>
    <t>Milam Dairy</t>
  </si>
  <si>
    <t>Virginia Gardens</t>
  </si>
  <si>
    <t>33167</t>
  </si>
  <si>
    <t>33168</t>
  </si>
  <si>
    <t>33169</t>
  </si>
  <si>
    <t>33170</t>
  </si>
  <si>
    <t>Country Lakes</t>
  </si>
  <si>
    <t>Goulds</t>
  </si>
  <si>
    <t>Quail Heights</t>
  </si>
  <si>
    <t>33172</t>
  </si>
  <si>
    <t>33173</t>
  </si>
  <si>
    <t>Sunset</t>
  </si>
  <si>
    <t>33174</t>
  </si>
  <si>
    <t>33175</t>
  </si>
  <si>
    <t>33176</t>
  </si>
  <si>
    <t>Snapper Creek</t>
  </si>
  <si>
    <t>33177</t>
  </si>
  <si>
    <t>33178</t>
  </si>
  <si>
    <t>33179</t>
  </si>
  <si>
    <t>33180</t>
  </si>
  <si>
    <t>Ojus</t>
  </si>
  <si>
    <t>33181</t>
  </si>
  <si>
    <t>33183</t>
  </si>
  <si>
    <t>33184</t>
  </si>
  <si>
    <t>33185</t>
  </si>
  <si>
    <t>33186</t>
  </si>
  <si>
    <t>Crossings</t>
  </si>
  <si>
    <t>33187</t>
  </si>
  <si>
    <t>33189</t>
  </si>
  <si>
    <t>33193</t>
  </si>
  <si>
    <t>33196</t>
  </si>
  <si>
    <t>33299</t>
  </si>
  <si>
    <t>Zip_Code</t>
  </si>
  <si>
    <t>Convention_Tax</t>
  </si>
  <si>
    <t>Tourist_Tax</t>
  </si>
  <si>
    <t>Food_Beverage_Tax</t>
  </si>
  <si>
    <t>Homeless_Tax</t>
  </si>
  <si>
    <t>Total_tax</t>
  </si>
  <si>
    <t>Pct</t>
  </si>
  <si>
    <t>Zip Code Break Down</t>
  </si>
  <si>
    <t>Show Map</t>
  </si>
  <si>
    <t>Pct.</t>
  </si>
  <si>
    <t>Other Zips</t>
  </si>
  <si>
    <t>Homeless_Tx</t>
  </si>
  <si>
    <t>Total_Tx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</si>
</sst>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1" fillId="0" borderId="2" xfId="0" applyNumberFormat="1" applyFont="1" applyFill="1" applyBorder="1" applyAlignment="1">
      <alignment horizontal="right" wrapText="1"/>
    </xf>
    <xf numFmtId="9" fontId="0" fillId="0" borderId="0" xfId="0" applyNumberFormat="1" applyAlignment="1">
      <alignment/>
    </xf>
    <xf numFmtId="0" fontId="2" fillId="0" borderId="0" xfId="20" applyAlignment="1">
      <alignment/>
    </xf>
    <xf numFmtId="164" fontId="1" fillId="0" borderId="0" xfId="0" applyNumberFormat="1" applyFont="1" applyFill="1" applyBorder="1" applyAlignment="1">
      <alignment horizontal="right" wrapText="1"/>
    </xf>
    <xf numFmtId="9" fontId="1" fillId="0" borderId="2" xfId="0" applyNumberFormat="1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2" xfId="52" applyFont="1" applyFill="1" applyBorder="1" applyAlignment="1">
      <alignment horizontal="left" wrapText="1"/>
      <protection/>
    </xf>
    <xf numFmtId="164" fontId="1" fillId="0" borderId="2" xfId="52" applyNumberFormat="1" applyFont="1" applyFill="1" applyBorder="1" applyAlignment="1">
      <alignment horizontal="right" wrapText="1"/>
      <protection/>
    </xf>
    <xf numFmtId="0" fontId="1" fillId="0" borderId="2" xfId="49" applyFont="1" applyFill="1" applyBorder="1" applyAlignment="1">
      <alignment horizontal="left" wrapText="1"/>
      <protection/>
    </xf>
    <xf numFmtId="164" fontId="1" fillId="0" borderId="2" xfId="49" applyNumberFormat="1" applyFont="1" applyFill="1" applyBorder="1" applyAlignment="1">
      <alignment horizontal="right" wrapText="1"/>
      <protection/>
    </xf>
    <xf numFmtId="0" fontId="1" fillId="0" borderId="2" xfId="28" applyFont="1" applyFill="1" applyBorder="1" applyAlignment="1">
      <alignment horizontal="left" wrapText="1"/>
      <protection/>
    </xf>
    <xf numFmtId="164" fontId="1" fillId="0" borderId="2" xfId="28" applyNumberFormat="1" applyFont="1" applyFill="1" applyBorder="1" applyAlignment="1">
      <alignment horizontal="right" wrapText="1"/>
      <protection/>
    </xf>
    <xf numFmtId="0" fontId="1" fillId="0" borderId="2" xfId="37" applyFont="1" applyFill="1" applyBorder="1" applyAlignment="1">
      <alignment horizontal="left" wrapText="1"/>
      <protection/>
    </xf>
    <xf numFmtId="164" fontId="1" fillId="0" borderId="2" xfId="37" applyNumberFormat="1" applyFont="1" applyFill="1" applyBorder="1" applyAlignment="1">
      <alignment horizontal="right" wrapText="1"/>
      <protection/>
    </xf>
    <xf numFmtId="0" fontId="1" fillId="0" borderId="2" xfId="31" applyFont="1" applyFill="1" applyBorder="1" applyAlignment="1">
      <alignment horizontal="left" wrapText="1"/>
      <protection/>
    </xf>
    <xf numFmtId="164" fontId="1" fillId="0" borderId="2" xfId="31" applyNumberFormat="1" applyFont="1" applyFill="1" applyBorder="1" applyAlignment="1">
      <alignment horizontal="right" wrapText="1"/>
      <protection/>
    </xf>
    <xf numFmtId="0" fontId="1" fillId="0" borderId="2" xfId="44" applyFont="1" applyFill="1" applyBorder="1" applyAlignment="1">
      <alignment horizontal="left" wrapText="1"/>
      <protection/>
    </xf>
    <xf numFmtId="164" fontId="1" fillId="0" borderId="2" xfId="44" applyNumberFormat="1" applyFont="1" applyFill="1" applyBorder="1" applyAlignment="1">
      <alignment horizontal="right" wrapText="1"/>
      <protection/>
    </xf>
    <xf numFmtId="0" fontId="1" fillId="0" borderId="2" xfId="23" applyFont="1" applyFill="1" applyBorder="1" applyAlignment="1">
      <alignment horizontal="left" wrapText="1"/>
      <protection/>
    </xf>
    <xf numFmtId="164" fontId="1" fillId="0" borderId="2" xfId="23" applyNumberFormat="1" applyFont="1" applyFill="1" applyBorder="1" applyAlignment="1">
      <alignment horizontal="right" wrapText="1"/>
      <protection/>
    </xf>
    <xf numFmtId="0" fontId="1" fillId="0" borderId="2" xfId="34" applyFont="1" applyFill="1" applyBorder="1" applyAlignment="1">
      <alignment horizontal="left" wrapText="1"/>
      <protection/>
    </xf>
    <xf numFmtId="164" fontId="1" fillId="0" borderId="2" xfId="34" applyNumberFormat="1" applyFont="1" applyFill="1" applyBorder="1" applyAlignment="1">
      <alignment horizontal="right" wrapText="1"/>
      <protection/>
    </xf>
    <xf numFmtId="0" fontId="1" fillId="0" borderId="2" xfId="33" applyFont="1" applyFill="1" applyBorder="1" applyAlignment="1">
      <alignment horizontal="left" wrapText="1"/>
      <protection/>
    </xf>
    <xf numFmtId="164" fontId="1" fillId="0" borderId="2" xfId="51" applyNumberFormat="1" applyFont="1" applyFill="1" applyBorder="1" applyAlignment="1">
      <alignment horizontal="right" wrapText="1"/>
      <protection/>
    </xf>
    <xf numFmtId="0" fontId="1" fillId="0" borderId="2" xfId="48" applyFont="1" applyFill="1" applyBorder="1" applyAlignment="1">
      <alignment horizontal="left" wrapText="1"/>
      <protection/>
    </xf>
    <xf numFmtId="164" fontId="1" fillId="0" borderId="2" xfId="48" applyNumberFormat="1" applyFont="1" applyFill="1" applyBorder="1" applyAlignment="1">
      <alignment horizontal="right" wrapText="1"/>
      <protection/>
    </xf>
    <xf numFmtId="0" fontId="1" fillId="0" borderId="2" xfId="27" applyFont="1" applyFill="1" applyBorder="1" applyAlignment="1">
      <alignment horizontal="left" wrapText="1"/>
      <protection/>
    </xf>
    <xf numFmtId="164" fontId="1" fillId="0" borderId="2" xfId="27" applyNumberFormat="1" applyFont="1" applyFill="1" applyBorder="1" applyAlignment="1">
      <alignment horizontal="right" wrapText="1"/>
      <protection/>
    </xf>
    <xf numFmtId="0" fontId="1" fillId="0" borderId="2" xfId="51" applyFont="1" applyFill="1" applyBorder="1" applyAlignment="1">
      <alignment horizontal="left" wrapText="1"/>
      <protection/>
    </xf>
    <xf numFmtId="0" fontId="1" fillId="0" borderId="2" xfId="36" applyFont="1" applyFill="1" applyBorder="1" applyAlignment="1">
      <alignment horizontal="left" wrapText="1"/>
      <protection/>
    </xf>
    <xf numFmtId="164" fontId="1" fillId="0" borderId="2" xfId="36" applyNumberFormat="1" applyFont="1" applyFill="1" applyBorder="1" applyAlignment="1">
      <alignment horizontal="right" wrapText="1"/>
      <protection/>
    </xf>
    <xf numFmtId="0" fontId="1" fillId="0" borderId="2" xfId="30" applyFont="1" applyFill="1" applyBorder="1" applyAlignment="1">
      <alignment horizontal="left" wrapText="1"/>
      <protection/>
    </xf>
    <xf numFmtId="164" fontId="1" fillId="0" borderId="2" xfId="30" applyNumberFormat="1" applyFont="1" applyFill="1" applyBorder="1" applyAlignment="1">
      <alignment horizontal="right" wrapText="1"/>
      <protection/>
    </xf>
    <xf numFmtId="0" fontId="1" fillId="0" borderId="2" xfId="43" applyFont="1" applyFill="1" applyBorder="1" applyAlignment="1">
      <alignment horizontal="left" wrapText="1"/>
      <protection/>
    </xf>
    <xf numFmtId="164" fontId="1" fillId="0" borderId="2" xfId="43" applyNumberFormat="1" applyFont="1" applyFill="1" applyBorder="1" applyAlignment="1">
      <alignment horizontal="right" wrapText="1"/>
      <protection/>
    </xf>
    <xf numFmtId="0" fontId="1" fillId="0" borderId="2" xfId="22" applyFont="1" applyFill="1" applyBorder="1" applyAlignment="1">
      <alignment horizontal="left" wrapText="1"/>
      <protection/>
    </xf>
    <xf numFmtId="164" fontId="1" fillId="0" borderId="2" xfId="22" applyNumberFormat="1" applyFont="1" applyFill="1" applyBorder="1" applyAlignment="1">
      <alignment horizontal="right" wrapText="1"/>
      <protection/>
    </xf>
    <xf numFmtId="0" fontId="1" fillId="0" borderId="2" xfId="46" applyFont="1" applyFill="1" applyBorder="1" applyAlignment="1">
      <alignment horizontal="left" wrapText="1"/>
      <protection/>
    </xf>
    <xf numFmtId="164" fontId="1" fillId="0" borderId="2" xfId="46" applyNumberFormat="1" applyFont="1" applyFill="1" applyBorder="1" applyAlignment="1">
      <alignment horizontal="right" wrapText="1"/>
      <protection/>
    </xf>
    <xf numFmtId="0" fontId="1" fillId="0" borderId="2" xfId="41" applyFont="1" applyFill="1" applyBorder="1" applyAlignment="1">
      <alignment horizontal="left" wrapText="1"/>
      <protection/>
    </xf>
    <xf numFmtId="164" fontId="1" fillId="0" borderId="2" xfId="41" applyNumberFormat="1" applyFont="1" applyFill="1" applyBorder="1" applyAlignment="1">
      <alignment horizontal="right" wrapText="1"/>
      <protection/>
    </xf>
    <xf numFmtId="0" fontId="1" fillId="0" borderId="2" xfId="39" applyFont="1" applyFill="1" applyBorder="1" applyAlignment="1">
      <alignment horizontal="left" wrapText="1"/>
      <protection/>
    </xf>
    <xf numFmtId="164" fontId="1" fillId="0" borderId="2" xfId="39" applyNumberFormat="1" applyFont="1" applyFill="1" applyBorder="1" applyAlignment="1">
      <alignment horizontal="right" wrapText="1"/>
      <protection/>
    </xf>
    <xf numFmtId="0" fontId="1" fillId="0" borderId="2" xfId="25" applyFont="1" applyFill="1" applyBorder="1" applyAlignment="1">
      <alignment horizontal="left" wrapText="1"/>
      <protection/>
    </xf>
    <xf numFmtId="164" fontId="1" fillId="0" borderId="2" xfId="25" applyNumberFormat="1" applyFont="1" applyFill="1" applyBorder="1" applyAlignment="1">
      <alignment horizontal="right" wrapText="1"/>
      <protection/>
    </xf>
    <xf numFmtId="0" fontId="1" fillId="0" borderId="2" xfId="54" applyFont="1" applyFill="1" applyBorder="1" applyAlignment="1">
      <alignment horizontal="left" wrapText="1"/>
      <protection/>
    </xf>
    <xf numFmtId="164" fontId="1" fillId="0" borderId="2" xfId="54" applyNumberFormat="1" applyFont="1" applyFill="1" applyBorder="1" applyAlignment="1">
      <alignment horizontal="right" wrapText="1"/>
      <protection/>
    </xf>
    <xf numFmtId="164" fontId="1" fillId="0" borderId="2" xfId="33" applyNumberFormat="1" applyFont="1" applyFill="1" applyBorder="1" applyAlignment="1">
      <alignment horizontal="right" wrapText="1"/>
      <protection/>
    </xf>
    <xf numFmtId="0" fontId="1" fillId="2" borderId="1" xfId="50" applyFont="1" applyFill="1" applyBorder="1" applyAlignment="1">
      <alignment horizontal="center"/>
      <protection/>
    </xf>
    <xf numFmtId="0" fontId="1" fillId="0" borderId="2" xfId="50" applyFont="1" applyFill="1" applyBorder="1" applyAlignment="1">
      <alignment horizontal="left" wrapText="1"/>
      <protection/>
    </xf>
    <xf numFmtId="164" fontId="1" fillId="2" borderId="1" xfId="50" applyNumberFormat="1" applyFont="1" applyFill="1" applyBorder="1" applyAlignment="1">
      <alignment horizontal="center"/>
      <protection/>
    </xf>
    <xf numFmtId="164" fontId="1" fillId="0" borderId="2" xfId="50" applyNumberFormat="1" applyFont="1" applyFill="1" applyBorder="1" applyAlignment="1">
      <alignment horizontal="right" wrapText="1"/>
      <protection/>
    </xf>
    <xf numFmtId="0" fontId="1" fillId="2" borderId="1" xfId="47" applyFont="1" applyFill="1" applyBorder="1" applyAlignment="1">
      <alignment horizontal="center"/>
      <protection/>
    </xf>
    <xf numFmtId="0" fontId="1" fillId="0" borderId="2" xfId="47" applyFont="1" applyFill="1" applyBorder="1" applyAlignment="1">
      <alignment horizontal="left" wrapText="1"/>
      <protection/>
    </xf>
    <xf numFmtId="164" fontId="1" fillId="2" borderId="1" xfId="47" applyNumberFormat="1" applyFont="1" applyFill="1" applyBorder="1" applyAlignment="1">
      <alignment horizontal="center"/>
      <protection/>
    </xf>
    <xf numFmtId="164" fontId="1" fillId="0" borderId="2" xfId="47" applyNumberFormat="1" applyFont="1" applyFill="1" applyBorder="1" applyAlignment="1">
      <alignment horizontal="right" wrapText="1"/>
      <protection/>
    </xf>
    <xf numFmtId="0" fontId="1" fillId="2" borderId="1" xfId="26" applyFont="1" applyFill="1" applyBorder="1" applyAlignment="1">
      <alignment horizontal="center"/>
      <protection/>
    </xf>
    <xf numFmtId="0" fontId="1" fillId="0" borderId="2" xfId="26" applyFont="1" applyFill="1" applyBorder="1" applyAlignment="1">
      <alignment horizontal="left" wrapText="1"/>
      <protection/>
    </xf>
    <xf numFmtId="164" fontId="1" fillId="2" borderId="1" xfId="26" applyNumberFormat="1" applyFont="1" applyFill="1" applyBorder="1" applyAlignment="1">
      <alignment horizontal="center"/>
      <protection/>
    </xf>
    <xf numFmtId="164" fontId="1" fillId="0" borderId="2" xfId="26" applyNumberFormat="1" applyFont="1" applyFill="1" applyBorder="1" applyAlignment="1">
      <alignment horizontal="right" wrapText="1"/>
      <protection/>
    </xf>
    <xf numFmtId="0" fontId="1" fillId="2" borderId="1" xfId="35" applyFont="1" applyFill="1" applyBorder="1" applyAlignment="1">
      <alignment horizontal="center"/>
      <protection/>
    </xf>
    <xf numFmtId="0" fontId="1" fillId="0" borderId="2" xfId="35" applyFont="1" applyFill="1" applyBorder="1" applyAlignment="1">
      <alignment horizontal="left" wrapText="1"/>
      <protection/>
    </xf>
    <xf numFmtId="164" fontId="1" fillId="2" borderId="1" xfId="35" applyNumberFormat="1" applyFont="1" applyFill="1" applyBorder="1" applyAlignment="1">
      <alignment horizontal="center"/>
      <protection/>
    </xf>
    <xf numFmtId="164" fontId="1" fillId="0" borderId="2" xfId="35" applyNumberFormat="1" applyFont="1" applyFill="1" applyBorder="1" applyAlignment="1">
      <alignment horizontal="right" wrapText="1"/>
      <protection/>
    </xf>
    <xf numFmtId="0" fontId="1" fillId="2" borderId="1" xfId="29" applyFont="1" applyFill="1" applyBorder="1" applyAlignment="1">
      <alignment horizontal="center"/>
      <protection/>
    </xf>
    <xf numFmtId="0" fontId="1" fillId="0" borderId="2" xfId="29" applyFont="1" applyFill="1" applyBorder="1" applyAlignment="1">
      <alignment horizontal="left" wrapText="1"/>
      <protection/>
    </xf>
    <xf numFmtId="0" fontId="1" fillId="0" borderId="2" xfId="29" applyFont="1" applyFill="1" applyBorder="1" applyAlignment="1">
      <alignment horizontal="right" wrapText="1"/>
      <protection/>
    </xf>
    <xf numFmtId="164" fontId="1" fillId="2" borderId="1" xfId="29" applyNumberFormat="1" applyFont="1" applyFill="1" applyBorder="1" applyAlignment="1">
      <alignment horizontal="center"/>
      <protection/>
    </xf>
    <xf numFmtId="164" fontId="1" fillId="0" borderId="2" xfId="29" applyNumberFormat="1" applyFont="1" applyFill="1" applyBorder="1" applyAlignment="1">
      <alignment horizontal="right" wrapText="1"/>
      <protection/>
    </xf>
    <xf numFmtId="0" fontId="1" fillId="2" borderId="1" xfId="42" applyFont="1" applyFill="1" applyBorder="1" applyAlignment="1">
      <alignment horizontal="center"/>
      <protection/>
    </xf>
    <xf numFmtId="0" fontId="1" fillId="0" borderId="2" xfId="42" applyFont="1" applyFill="1" applyBorder="1" applyAlignment="1">
      <alignment horizontal="left" wrapText="1"/>
      <protection/>
    </xf>
    <xf numFmtId="164" fontId="1" fillId="2" borderId="1" xfId="42" applyNumberFormat="1" applyFont="1" applyFill="1" applyBorder="1" applyAlignment="1">
      <alignment horizontal="center"/>
      <protection/>
    </xf>
    <xf numFmtId="164" fontId="1" fillId="0" borderId="2" xfId="42" applyNumberFormat="1" applyFont="1" applyFill="1" applyBorder="1" applyAlignment="1">
      <alignment horizontal="right" wrapText="1"/>
      <protection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left" wrapText="1"/>
      <protection/>
    </xf>
    <xf numFmtId="164" fontId="1" fillId="2" borderId="1" xfId="21" applyNumberFormat="1" applyFont="1" applyFill="1" applyBorder="1" applyAlignment="1">
      <alignment horizontal="center"/>
      <protection/>
    </xf>
    <xf numFmtId="164" fontId="1" fillId="0" borderId="2" xfId="21" applyNumberFormat="1" applyFont="1" applyFill="1" applyBorder="1" applyAlignment="1">
      <alignment horizontal="right" wrapText="1"/>
      <protection/>
    </xf>
    <xf numFmtId="0" fontId="1" fillId="2" borderId="1" xfId="45" applyFont="1" applyFill="1" applyBorder="1" applyAlignment="1">
      <alignment horizontal="center"/>
      <protection/>
    </xf>
    <xf numFmtId="0" fontId="1" fillId="0" borderId="2" xfId="45" applyFont="1" applyFill="1" applyBorder="1" applyAlignment="1">
      <alignment horizontal="left" wrapText="1"/>
      <protection/>
    </xf>
    <xf numFmtId="164" fontId="1" fillId="2" borderId="1" xfId="45" applyNumberFormat="1" applyFont="1" applyFill="1" applyBorder="1" applyAlignment="1">
      <alignment horizontal="center"/>
      <protection/>
    </xf>
    <xf numFmtId="164" fontId="1" fillId="0" borderId="2" xfId="45" applyNumberFormat="1" applyFont="1" applyFill="1" applyBorder="1" applyAlignment="1">
      <alignment horizontal="right" wrapText="1"/>
      <protection/>
    </xf>
    <xf numFmtId="0" fontId="1" fillId="2" borderId="1" xfId="40" applyFont="1" applyFill="1" applyBorder="1" applyAlignment="1">
      <alignment horizontal="center"/>
      <protection/>
    </xf>
    <xf numFmtId="0" fontId="1" fillId="0" borderId="2" xfId="40" applyFont="1" applyFill="1" applyBorder="1" applyAlignment="1">
      <alignment horizontal="left" wrapText="1"/>
      <protection/>
    </xf>
    <xf numFmtId="164" fontId="1" fillId="2" borderId="1" xfId="40" applyNumberFormat="1" applyFont="1" applyFill="1" applyBorder="1" applyAlignment="1">
      <alignment horizontal="center"/>
      <protection/>
    </xf>
    <xf numFmtId="164" fontId="1" fillId="0" borderId="2" xfId="40" applyNumberFormat="1" applyFont="1" applyFill="1" applyBorder="1" applyAlignment="1">
      <alignment horizontal="right" wrapText="1"/>
      <protection/>
    </xf>
    <xf numFmtId="0" fontId="1" fillId="2" borderId="1" xfId="38" applyFont="1" applyFill="1" applyBorder="1" applyAlignment="1">
      <alignment horizontal="center"/>
      <protection/>
    </xf>
    <xf numFmtId="0" fontId="1" fillId="0" borderId="2" xfId="38" applyFont="1" applyFill="1" applyBorder="1" applyAlignment="1">
      <alignment horizontal="left" wrapText="1"/>
      <protection/>
    </xf>
    <xf numFmtId="164" fontId="1" fillId="2" borderId="1" xfId="38" applyNumberFormat="1" applyFont="1" applyFill="1" applyBorder="1" applyAlignment="1">
      <alignment horizontal="center"/>
      <protection/>
    </xf>
    <xf numFmtId="164" fontId="1" fillId="0" borderId="2" xfId="38" applyNumberFormat="1" applyFont="1" applyFill="1" applyBorder="1" applyAlignment="1">
      <alignment horizontal="right" wrapText="1"/>
      <protection/>
    </xf>
    <xf numFmtId="0" fontId="1" fillId="2" borderId="1" xfId="24" applyFont="1" applyFill="1" applyBorder="1" applyAlignment="1">
      <alignment horizontal="center"/>
      <protection/>
    </xf>
    <xf numFmtId="0" fontId="1" fillId="0" borderId="2" xfId="24" applyFont="1" applyFill="1" applyBorder="1" applyAlignment="1">
      <alignment horizontal="left" wrapText="1"/>
      <protection/>
    </xf>
    <xf numFmtId="164" fontId="1" fillId="2" borderId="1" xfId="24" applyNumberFormat="1" applyFont="1" applyFill="1" applyBorder="1" applyAlignment="1">
      <alignment horizontal="center"/>
      <protection/>
    </xf>
    <xf numFmtId="164" fontId="1" fillId="0" borderId="2" xfId="24" applyNumberFormat="1" applyFont="1" applyFill="1" applyBorder="1" applyAlignment="1">
      <alignment horizontal="right" wrapText="1"/>
      <protection/>
    </xf>
    <xf numFmtId="0" fontId="1" fillId="2" borderId="1" xfId="53" applyFont="1" applyFill="1" applyBorder="1" applyAlignment="1">
      <alignment horizontal="center"/>
      <protection/>
    </xf>
    <xf numFmtId="0" fontId="1" fillId="0" borderId="2" xfId="53" applyFont="1" applyFill="1" applyBorder="1" applyAlignment="1">
      <alignment horizontal="left" wrapText="1"/>
      <protection/>
    </xf>
    <xf numFmtId="164" fontId="1" fillId="2" borderId="1" xfId="53" applyNumberFormat="1" applyFont="1" applyFill="1" applyBorder="1" applyAlignment="1">
      <alignment horizontal="center"/>
      <protection/>
    </xf>
    <xf numFmtId="164" fontId="1" fillId="0" borderId="2" xfId="53" applyNumberFormat="1" applyFont="1" applyFill="1" applyBorder="1" applyAlignment="1">
      <alignment horizontal="right" wrapText="1"/>
      <protection/>
    </xf>
    <xf numFmtId="0" fontId="1" fillId="2" borderId="1" xfId="32" applyFont="1" applyFill="1" applyBorder="1" applyAlignment="1">
      <alignment horizontal="center"/>
      <protection/>
    </xf>
    <xf numFmtId="0" fontId="1" fillId="0" borderId="2" xfId="32" applyFont="1" applyFill="1" applyBorder="1" applyAlignment="1">
      <alignment horizontal="left" wrapText="1"/>
      <protection/>
    </xf>
    <xf numFmtId="164" fontId="1" fillId="2" borderId="1" xfId="32" applyNumberFormat="1" applyFont="1" applyFill="1" applyBorder="1" applyAlignment="1">
      <alignment horizontal="center"/>
      <protection/>
    </xf>
    <xf numFmtId="164" fontId="1" fillId="0" borderId="2" xfId="32" applyNumberFormat="1" applyFont="1" applyFill="1" applyBorder="1" applyAlignment="1">
      <alignment horizontal="right" wrapText="1"/>
      <protection/>
    </xf>
    <xf numFmtId="0" fontId="1" fillId="0" borderId="2" xfId="34" applyFont="1" applyFill="1" applyBorder="1" applyAlignment="1">
      <alignment horizontal="right" wrapText="1"/>
      <protection/>
    </xf>
    <xf numFmtId="164" fontId="0" fillId="0" borderId="0" xfId="0" applyNumberFormat="1" applyAlignment="1">
      <alignment horizontal="right"/>
    </xf>
  </cellXfs>
  <cellStyles count="4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pr2002" xfId="21"/>
    <cellStyle name="Normal_Apr2003" xfId="22"/>
    <cellStyle name="Normal_Apr2004" xfId="23"/>
    <cellStyle name="Normal_Aug2002" xfId="24"/>
    <cellStyle name="Normal_Aug2003" xfId="25"/>
    <cellStyle name="Normal_Dec2001" xfId="26"/>
    <cellStyle name="Normal_Dec2002" xfId="27"/>
    <cellStyle name="Normal_Dec2003" xfId="28"/>
    <cellStyle name="Normal_Feb2002" xfId="29"/>
    <cellStyle name="Normal_Feb2003" xfId="30"/>
    <cellStyle name="Normal_Feb2004" xfId="31"/>
    <cellStyle name="Normal_FY20012002" xfId="32"/>
    <cellStyle name="Normal_FY20022003" xfId="33"/>
    <cellStyle name="Normal_FY20032004" xfId="34"/>
    <cellStyle name="Normal_Jan2002" xfId="35"/>
    <cellStyle name="Normal_Jan2003" xfId="36"/>
    <cellStyle name="Normal_Jan2004" xfId="37"/>
    <cellStyle name="Normal_July2002" xfId="38"/>
    <cellStyle name="Normal_July2003" xfId="39"/>
    <cellStyle name="Normal_June2002" xfId="40"/>
    <cellStyle name="Normal_June2003" xfId="41"/>
    <cellStyle name="Normal_Mar2002" xfId="42"/>
    <cellStyle name="Normal_Mar2003" xfId="43"/>
    <cellStyle name="Normal_Mar2004" xfId="44"/>
    <cellStyle name="Normal_May2002" xfId="45"/>
    <cellStyle name="Normal_May2003" xfId="46"/>
    <cellStyle name="Normal_Nov2001" xfId="47"/>
    <cellStyle name="Normal_Nov2002" xfId="48"/>
    <cellStyle name="Normal_Nov2003" xfId="49"/>
    <cellStyle name="Normal_Oct2001" xfId="50"/>
    <cellStyle name="Normal_Oct2002" xfId="51"/>
    <cellStyle name="Normal_Oct2003" xfId="52"/>
    <cellStyle name="Normal_Sept2002" xfId="53"/>
    <cellStyle name="Normal_Sept2003" xfId="54"/>
    <cellStyle name="Percent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Convention Tax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8775"/>
          <c:w val="0.7915"/>
          <c:h val="0.73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'FY20012002'!$X$2:$X$14</c:f>
              <c:strCache/>
            </c:strRef>
          </c:cat>
          <c:val>
            <c:numRef>
              <c:f>'FY20012002'!$Y$2:$Y$14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05"/>
          <c:w val="0.13275"/>
          <c:h val="0.7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46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7975"/>
          <c:w val="0.725"/>
          <c:h val="0.74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'FY20012002'!$AI$2:$AI$12</c:f>
              <c:strCache/>
            </c:strRef>
          </c:cat>
          <c:val>
            <c:numRef>
              <c:f>'FY20012002'!$AJ$2:$AJ$12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25"/>
          <c:y val="0.2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'FY20012002'!$AR$1</c:f>
              <c:strCache>
                <c:ptCount val="1"/>
                <c:pt idx="0">
                  <c:v>Food_Beverage_Tax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'FY20012002'!$AW$2:$AW$12</c:f>
              <c:strCache/>
            </c:strRef>
          </c:cat>
          <c:val>
            <c:numRef>
              <c:f>'FY20012002'!$AX$2:$AX$12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Homeless Tax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8775"/>
          <c:w val="0.7945"/>
          <c:h val="0.73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'FY20012002'!$BI$2:$BI$22</c:f>
              <c:strCache/>
            </c:strRef>
          </c:cat>
          <c:val>
            <c:numRef>
              <c:f>'FY20012002'!$BJ$2:$BJ$22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"/>
          <c:w val="0.1235"/>
          <c:h val="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Collections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'FY20012002'!$BW$2:$BW$19</c:f>
              <c:strCache/>
            </c:strRef>
          </c:cat>
          <c:val>
            <c:numRef>
              <c:f>'FY20012002'!$BX$2:$BX$19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15</xdr:row>
      <xdr:rowOff>19050</xdr:rowOff>
    </xdr:from>
    <xdr:to>
      <xdr:col>25</xdr:col>
      <xdr:colOff>447675</xdr:colOff>
      <xdr:row>39</xdr:row>
      <xdr:rowOff>76200</xdr:rowOff>
    </xdr:to>
    <xdr:graphicFrame>
      <xdr:nvGraphicFramePr>
        <xdr:cNvPr id="1" name="Chart 3"/>
        <xdr:cNvGraphicFramePr/>
      </xdr:nvGraphicFramePr>
      <xdr:xfrm>
        <a:off x="14392275" y="2466975"/>
        <a:ext cx="58959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123825</xdr:colOff>
      <xdr:row>14</xdr:row>
      <xdr:rowOff>114300</xdr:rowOff>
    </xdr:from>
    <xdr:to>
      <xdr:col>40</xdr:col>
      <xdr:colOff>542925</xdr:colOff>
      <xdr:row>40</xdr:row>
      <xdr:rowOff>152400</xdr:rowOff>
    </xdr:to>
    <xdr:graphicFrame>
      <xdr:nvGraphicFramePr>
        <xdr:cNvPr id="2" name="Chart 4"/>
        <xdr:cNvGraphicFramePr/>
      </xdr:nvGraphicFramePr>
      <xdr:xfrm>
        <a:off x="24784050" y="2400300"/>
        <a:ext cx="589597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161925</xdr:colOff>
      <xdr:row>14</xdr:row>
      <xdr:rowOff>142875</xdr:rowOff>
    </xdr:from>
    <xdr:to>
      <xdr:col>53</xdr:col>
      <xdr:colOff>542925</xdr:colOff>
      <xdr:row>39</xdr:row>
      <xdr:rowOff>38100</xdr:rowOff>
    </xdr:to>
    <xdr:graphicFrame>
      <xdr:nvGraphicFramePr>
        <xdr:cNvPr id="3" name="Chart 5"/>
        <xdr:cNvGraphicFramePr/>
      </xdr:nvGraphicFramePr>
      <xdr:xfrm>
        <a:off x="33909000" y="2428875"/>
        <a:ext cx="58959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59</xdr:col>
      <xdr:colOff>161925</xdr:colOff>
      <xdr:row>24</xdr:row>
      <xdr:rowOff>114300</xdr:rowOff>
    </xdr:from>
    <xdr:to>
      <xdr:col>68</xdr:col>
      <xdr:colOff>200025</xdr:colOff>
      <xdr:row>49</xdr:row>
      <xdr:rowOff>9525</xdr:rowOff>
    </xdr:to>
    <xdr:graphicFrame>
      <xdr:nvGraphicFramePr>
        <xdr:cNvPr id="4" name="Chart 6"/>
        <xdr:cNvGraphicFramePr/>
      </xdr:nvGraphicFramePr>
      <xdr:xfrm>
        <a:off x="43481625" y="4019550"/>
        <a:ext cx="618172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457200</xdr:colOff>
      <xdr:row>19</xdr:row>
      <xdr:rowOff>28575</xdr:rowOff>
    </xdr:from>
    <xdr:to>
      <xdr:col>81</xdr:col>
      <xdr:colOff>600075</xdr:colOff>
      <xdr:row>43</xdr:row>
      <xdr:rowOff>85725</xdr:rowOff>
    </xdr:to>
    <xdr:graphicFrame>
      <xdr:nvGraphicFramePr>
        <xdr:cNvPr id="5" name="Chart 7"/>
        <xdr:cNvGraphicFramePr/>
      </xdr:nvGraphicFramePr>
      <xdr:xfrm>
        <a:off x="52835175" y="3124200"/>
        <a:ext cx="589597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amidade.gov/planzone/Library/Census/Maps/zip_code_map.pdf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H241"/>
  <sheetViews>
    <sheetView workbookViewId="0" topLeftCell="A1">
      <selection activeCell="H3" sqref="H3"/>
    </sheetView>
  </sheetViews>
  <sheetFormatPr defaultColWidth="9.140625" defaultRowHeight="12.75"/>
  <cols>
    <col min="5" max="5" width="13.140625" style="0" customWidth="1"/>
    <col min="6" max="6" width="33.00390625" style="0" customWidth="1"/>
    <col min="8" max="8" width="16.421875" style="0" customWidth="1"/>
  </cols>
  <sheetData>
    <row r="3" spans="5:8" ht="12.75">
      <c r="E3" s="1" t="s">
        <v>0</v>
      </c>
      <c r="F3" s="1" t="s">
        <v>1</v>
      </c>
      <c r="H3" s="8" t="s">
        <v>158</v>
      </c>
    </row>
    <row r="4" spans="5:6" ht="12.75" customHeight="1">
      <c r="E4" s="2" t="s">
        <v>2</v>
      </c>
      <c r="F4" s="2" t="s">
        <v>3</v>
      </c>
    </row>
    <row r="5" spans="5:6" ht="12.75" customHeight="1">
      <c r="E5" s="2" t="s">
        <v>2</v>
      </c>
      <c r="F5" s="2" t="s">
        <v>4</v>
      </c>
    </row>
    <row r="6" spans="5:6" ht="12.75" customHeight="1">
      <c r="E6" s="2" t="s">
        <v>2</v>
      </c>
      <c r="F6" s="2" t="s">
        <v>5</v>
      </c>
    </row>
    <row r="7" spans="5:6" ht="12.75" customHeight="1">
      <c r="E7" s="2" t="s">
        <v>6</v>
      </c>
      <c r="F7" s="2" t="s">
        <v>4</v>
      </c>
    </row>
    <row r="8" spans="5:6" ht="12.75" customHeight="1">
      <c r="E8" s="2" t="s">
        <v>6</v>
      </c>
      <c r="F8" s="2" t="s">
        <v>5</v>
      </c>
    </row>
    <row r="9" spans="5:6" ht="12.75" customHeight="1">
      <c r="E9" s="2" t="s">
        <v>7</v>
      </c>
      <c r="F9" s="2" t="s">
        <v>5</v>
      </c>
    </row>
    <row r="10" spans="5:6" ht="12.75" customHeight="1">
      <c r="E10" s="2" t="s">
        <v>7</v>
      </c>
      <c r="F10" s="2" t="s">
        <v>4</v>
      </c>
    </row>
    <row r="11" spans="5:6" ht="12.75" customHeight="1">
      <c r="E11" s="2" t="s">
        <v>8</v>
      </c>
      <c r="F11" s="2" t="s">
        <v>9</v>
      </c>
    </row>
    <row r="12" spans="5:6" ht="12.75" customHeight="1">
      <c r="E12" s="2" t="s">
        <v>8</v>
      </c>
      <c r="F12" s="2" t="s">
        <v>5</v>
      </c>
    </row>
    <row r="13" spans="5:6" ht="12.75" customHeight="1">
      <c r="E13" s="2" t="s">
        <v>8</v>
      </c>
      <c r="F13" s="2" t="s">
        <v>10</v>
      </c>
    </row>
    <row r="14" spans="5:6" ht="12.75" customHeight="1">
      <c r="E14" s="2" t="s">
        <v>8</v>
      </c>
      <c r="F14" s="2" t="s">
        <v>4</v>
      </c>
    </row>
    <row r="15" spans="5:6" ht="12.75" customHeight="1">
      <c r="E15" s="2" t="s">
        <v>8</v>
      </c>
      <c r="F15" s="2" t="s">
        <v>11</v>
      </c>
    </row>
    <row r="16" spans="5:6" ht="12.75" customHeight="1">
      <c r="E16" s="2" t="s">
        <v>12</v>
      </c>
      <c r="F16" s="2" t="s">
        <v>13</v>
      </c>
    </row>
    <row r="17" spans="5:6" ht="12.75" customHeight="1">
      <c r="E17" s="2" t="s">
        <v>12</v>
      </c>
      <c r="F17" s="2" t="s">
        <v>5</v>
      </c>
    </row>
    <row r="18" spans="5:6" ht="12.75" customHeight="1">
      <c r="E18" s="2" t="s">
        <v>12</v>
      </c>
      <c r="F18" s="2" t="s">
        <v>9</v>
      </c>
    </row>
    <row r="19" spans="5:6" ht="12.75" customHeight="1">
      <c r="E19" s="2" t="s">
        <v>12</v>
      </c>
      <c r="F19" s="2" t="s">
        <v>10</v>
      </c>
    </row>
    <row r="20" spans="5:6" ht="12.75" customHeight="1">
      <c r="E20" s="2" t="s">
        <v>12</v>
      </c>
      <c r="F20" s="2" t="s">
        <v>4</v>
      </c>
    </row>
    <row r="21" spans="5:6" ht="12.75" customHeight="1">
      <c r="E21" s="2" t="s">
        <v>12</v>
      </c>
      <c r="F21" s="2" t="s">
        <v>14</v>
      </c>
    </row>
    <row r="22" spans="5:6" ht="12.75" customHeight="1">
      <c r="E22" s="2" t="s">
        <v>15</v>
      </c>
      <c r="F22" s="2" t="s">
        <v>4</v>
      </c>
    </row>
    <row r="23" spans="5:6" ht="12.75" customHeight="1">
      <c r="E23" s="2" t="s">
        <v>15</v>
      </c>
      <c r="F23" s="2" t="s">
        <v>3</v>
      </c>
    </row>
    <row r="24" spans="5:6" ht="12.75" customHeight="1">
      <c r="E24" s="2" t="s">
        <v>15</v>
      </c>
      <c r="F24" s="2" t="s">
        <v>10</v>
      </c>
    </row>
    <row r="25" spans="5:6" ht="12.75" customHeight="1">
      <c r="E25" s="2" t="s">
        <v>15</v>
      </c>
      <c r="F25" s="2" t="s">
        <v>5</v>
      </c>
    </row>
    <row r="26" spans="5:6" ht="12.75" customHeight="1">
      <c r="E26" s="2" t="s">
        <v>16</v>
      </c>
      <c r="F26" s="2" t="s">
        <v>10</v>
      </c>
    </row>
    <row r="27" spans="5:6" ht="12.75" customHeight="1">
      <c r="E27" s="2" t="s">
        <v>16</v>
      </c>
      <c r="F27" s="2" t="s">
        <v>4</v>
      </c>
    </row>
    <row r="28" spans="5:6" ht="12.75" customHeight="1">
      <c r="E28" s="2" t="s">
        <v>16</v>
      </c>
      <c r="F28" s="2" t="s">
        <v>5</v>
      </c>
    </row>
    <row r="29" spans="5:6" ht="12.75" customHeight="1">
      <c r="E29" s="2" t="s">
        <v>16</v>
      </c>
      <c r="F29" s="2" t="s">
        <v>3</v>
      </c>
    </row>
    <row r="30" spans="5:6" ht="12.75" customHeight="1">
      <c r="E30" s="2" t="s">
        <v>17</v>
      </c>
      <c r="F30" s="2" t="s">
        <v>18</v>
      </c>
    </row>
    <row r="31" spans="5:6" ht="12.75" customHeight="1">
      <c r="E31" s="2" t="s">
        <v>17</v>
      </c>
      <c r="F31" s="2" t="s">
        <v>19</v>
      </c>
    </row>
    <row r="32" spans="5:6" ht="12.75" customHeight="1">
      <c r="E32" s="2" t="s">
        <v>17</v>
      </c>
      <c r="F32" s="2" t="s">
        <v>20</v>
      </c>
    </row>
    <row r="33" spans="5:6" ht="12.75" customHeight="1">
      <c r="E33" s="2" t="s">
        <v>17</v>
      </c>
      <c r="F33" s="2" t="s">
        <v>21</v>
      </c>
    </row>
    <row r="34" spans="5:6" ht="12.75" customHeight="1">
      <c r="E34" s="2" t="s">
        <v>22</v>
      </c>
      <c r="F34" s="2" t="s">
        <v>23</v>
      </c>
    </row>
    <row r="35" spans="5:6" ht="12.75" customHeight="1">
      <c r="E35" s="2" t="s">
        <v>22</v>
      </c>
      <c r="F35" s="2" t="s">
        <v>18</v>
      </c>
    </row>
    <row r="36" spans="5:6" ht="12.75" customHeight="1">
      <c r="E36" s="2" t="s">
        <v>24</v>
      </c>
      <c r="F36" s="2" t="s">
        <v>18</v>
      </c>
    </row>
    <row r="37" spans="5:6" ht="12.75" customHeight="1">
      <c r="E37" s="2" t="s">
        <v>24</v>
      </c>
      <c r="F37" s="2" t="s">
        <v>25</v>
      </c>
    </row>
    <row r="38" spans="5:6" ht="12.75" customHeight="1">
      <c r="E38" s="2" t="s">
        <v>24</v>
      </c>
      <c r="F38" s="2" t="s">
        <v>23</v>
      </c>
    </row>
    <row r="39" spans="5:6" ht="12.75" customHeight="1">
      <c r="E39" s="2" t="s">
        <v>24</v>
      </c>
      <c r="F39" s="2" t="s">
        <v>26</v>
      </c>
    </row>
    <row r="40" spans="5:6" ht="12.75" customHeight="1">
      <c r="E40" s="2" t="s">
        <v>27</v>
      </c>
      <c r="F40" s="2" t="s">
        <v>18</v>
      </c>
    </row>
    <row r="41" spans="5:6" ht="12.75" customHeight="1">
      <c r="E41" s="2" t="s">
        <v>27</v>
      </c>
      <c r="F41" s="2" t="s">
        <v>20</v>
      </c>
    </row>
    <row r="42" spans="5:6" ht="12.75" customHeight="1">
      <c r="E42" s="2" t="s">
        <v>27</v>
      </c>
      <c r="F42" s="2" t="s">
        <v>25</v>
      </c>
    </row>
    <row r="43" spans="5:6" ht="12.75" customHeight="1">
      <c r="E43" s="2" t="s">
        <v>28</v>
      </c>
      <c r="F43" s="2" t="s">
        <v>29</v>
      </c>
    </row>
    <row r="44" spans="5:6" ht="12.75" customHeight="1">
      <c r="E44" s="2" t="s">
        <v>28</v>
      </c>
      <c r="F44" s="2" t="s">
        <v>18</v>
      </c>
    </row>
    <row r="45" spans="5:6" ht="12.75" customHeight="1">
      <c r="E45" s="2" t="s">
        <v>28</v>
      </c>
      <c r="F45" s="2" t="s">
        <v>30</v>
      </c>
    </row>
    <row r="46" spans="5:6" ht="12.75" customHeight="1">
      <c r="E46" s="2" t="s">
        <v>31</v>
      </c>
      <c r="F46" s="2" t="s">
        <v>18</v>
      </c>
    </row>
    <row r="47" spans="5:6" ht="12.75" customHeight="1">
      <c r="E47" s="2" t="s">
        <v>32</v>
      </c>
      <c r="F47" s="2" t="s">
        <v>11</v>
      </c>
    </row>
    <row r="48" spans="5:6" ht="12.75" customHeight="1">
      <c r="E48" s="2" t="s">
        <v>32</v>
      </c>
      <c r="F48" s="2" t="s">
        <v>4</v>
      </c>
    </row>
    <row r="49" spans="5:6" ht="12.75" customHeight="1">
      <c r="E49" s="2" t="s">
        <v>32</v>
      </c>
      <c r="F49" s="2" t="s">
        <v>5</v>
      </c>
    </row>
    <row r="50" spans="5:6" ht="12.75" customHeight="1">
      <c r="E50" s="2" t="s">
        <v>33</v>
      </c>
      <c r="F50" s="2" t="s">
        <v>4</v>
      </c>
    </row>
    <row r="51" spans="5:6" ht="12.75" customHeight="1">
      <c r="E51" s="2" t="s">
        <v>33</v>
      </c>
      <c r="F51" s="2" t="s">
        <v>34</v>
      </c>
    </row>
    <row r="52" spans="5:6" ht="12.75" customHeight="1">
      <c r="E52" s="2" t="s">
        <v>33</v>
      </c>
      <c r="F52" s="2" t="s">
        <v>11</v>
      </c>
    </row>
    <row r="53" spans="5:6" ht="12.75" customHeight="1">
      <c r="E53" s="2" t="s">
        <v>35</v>
      </c>
      <c r="F53" s="2" t="s">
        <v>36</v>
      </c>
    </row>
    <row r="54" spans="5:6" ht="12.75" customHeight="1">
      <c r="E54" s="2" t="s">
        <v>35</v>
      </c>
      <c r="F54" s="2" t="s">
        <v>37</v>
      </c>
    </row>
    <row r="55" spans="5:6" ht="12.75" customHeight="1">
      <c r="E55" s="2" t="s">
        <v>35</v>
      </c>
      <c r="F55" s="2" t="s">
        <v>4</v>
      </c>
    </row>
    <row r="56" spans="5:6" ht="12.75" customHeight="1">
      <c r="E56" s="2" t="s">
        <v>38</v>
      </c>
      <c r="F56" s="2" t="s">
        <v>4</v>
      </c>
    </row>
    <row r="57" spans="5:6" ht="12.75" customHeight="1">
      <c r="E57" s="2" t="s">
        <v>39</v>
      </c>
      <c r="F57" s="2" t="s">
        <v>4</v>
      </c>
    </row>
    <row r="58" spans="5:6" ht="12.75" customHeight="1">
      <c r="E58" s="2" t="s">
        <v>40</v>
      </c>
      <c r="F58" s="2" t="s">
        <v>4</v>
      </c>
    </row>
    <row r="59" spans="5:6" ht="12.75" customHeight="1">
      <c r="E59" s="2" t="s">
        <v>40</v>
      </c>
      <c r="F59" s="2" t="s">
        <v>41</v>
      </c>
    </row>
    <row r="60" spans="5:6" ht="12.75" customHeight="1">
      <c r="E60" s="2" t="s">
        <v>42</v>
      </c>
      <c r="F60" s="2" t="s">
        <v>4</v>
      </c>
    </row>
    <row r="61" spans="5:6" ht="12.75" customHeight="1">
      <c r="E61" s="2" t="s">
        <v>43</v>
      </c>
      <c r="F61" s="2" t="s">
        <v>4</v>
      </c>
    </row>
    <row r="62" spans="5:6" ht="12.75" customHeight="1">
      <c r="E62" s="2" t="s">
        <v>44</v>
      </c>
      <c r="F62" s="2" t="s">
        <v>4</v>
      </c>
    </row>
    <row r="63" spans="5:6" ht="12.75" customHeight="1">
      <c r="E63" s="2" t="s">
        <v>45</v>
      </c>
      <c r="F63" s="2" t="s">
        <v>4</v>
      </c>
    </row>
    <row r="64" spans="5:6" ht="12.75" customHeight="1">
      <c r="E64" s="2" t="s">
        <v>46</v>
      </c>
      <c r="F64" s="2" t="s">
        <v>47</v>
      </c>
    </row>
    <row r="65" spans="5:6" ht="12.75" customHeight="1">
      <c r="E65" s="2" t="s">
        <v>46</v>
      </c>
      <c r="F65" s="2" t="s">
        <v>4</v>
      </c>
    </row>
    <row r="66" spans="5:6" ht="12.75" customHeight="1">
      <c r="E66" s="2" t="s">
        <v>48</v>
      </c>
      <c r="F66" s="2" t="s">
        <v>49</v>
      </c>
    </row>
    <row r="67" spans="5:6" ht="12.75" customHeight="1">
      <c r="E67" s="2" t="s">
        <v>48</v>
      </c>
      <c r="F67" s="2" t="s">
        <v>50</v>
      </c>
    </row>
    <row r="68" spans="5:6" ht="12.75" customHeight="1">
      <c r="E68" s="2" t="s">
        <v>48</v>
      </c>
      <c r="F68" s="2" t="s">
        <v>4</v>
      </c>
    </row>
    <row r="69" spans="5:6" ht="12.75" customHeight="1">
      <c r="E69" s="2" t="s">
        <v>51</v>
      </c>
      <c r="F69" s="2" t="s">
        <v>49</v>
      </c>
    </row>
    <row r="70" spans="5:6" ht="12.75" customHeight="1">
      <c r="E70" s="2" t="s">
        <v>51</v>
      </c>
      <c r="F70" s="2" t="s">
        <v>4</v>
      </c>
    </row>
    <row r="71" spans="5:6" ht="12.75" customHeight="1">
      <c r="E71" s="2" t="s">
        <v>51</v>
      </c>
      <c r="F71" s="2" t="s">
        <v>50</v>
      </c>
    </row>
    <row r="72" spans="5:6" ht="12.75" customHeight="1">
      <c r="E72" s="2" t="s">
        <v>52</v>
      </c>
      <c r="F72" s="2" t="s">
        <v>4</v>
      </c>
    </row>
    <row r="73" spans="5:6" ht="12.75" customHeight="1">
      <c r="E73" s="2" t="s">
        <v>53</v>
      </c>
      <c r="F73" s="2" t="s">
        <v>4</v>
      </c>
    </row>
    <row r="74" spans="5:6" ht="12.75" customHeight="1">
      <c r="E74" s="2" t="s">
        <v>54</v>
      </c>
      <c r="F74" s="2" t="s">
        <v>4</v>
      </c>
    </row>
    <row r="75" spans="5:6" ht="12.75" customHeight="1">
      <c r="E75" s="2" t="s">
        <v>55</v>
      </c>
      <c r="F75" s="2" t="s">
        <v>56</v>
      </c>
    </row>
    <row r="76" spans="5:6" ht="12.75" customHeight="1">
      <c r="E76" s="2" t="s">
        <v>55</v>
      </c>
      <c r="F76" s="2" t="s">
        <v>57</v>
      </c>
    </row>
    <row r="77" spans="5:6" ht="12.75" customHeight="1">
      <c r="E77" s="2" t="s">
        <v>55</v>
      </c>
      <c r="F77" s="2" t="s">
        <v>4</v>
      </c>
    </row>
    <row r="78" spans="5:6" ht="12.75" customHeight="1">
      <c r="E78" s="2" t="s">
        <v>58</v>
      </c>
      <c r="F78" s="2" t="s">
        <v>36</v>
      </c>
    </row>
    <row r="79" spans="5:6" ht="12.75" customHeight="1">
      <c r="E79" s="2" t="s">
        <v>58</v>
      </c>
      <c r="F79" s="2" t="s">
        <v>37</v>
      </c>
    </row>
    <row r="80" spans="5:6" ht="12.75" customHeight="1">
      <c r="E80" s="2" t="s">
        <v>58</v>
      </c>
      <c r="F80" s="2" t="s">
        <v>59</v>
      </c>
    </row>
    <row r="81" spans="5:6" ht="12.75" customHeight="1">
      <c r="E81" s="2" t="s">
        <v>58</v>
      </c>
      <c r="F81" s="2" t="s">
        <v>4</v>
      </c>
    </row>
    <row r="82" spans="5:6" ht="12.75" customHeight="1">
      <c r="E82" s="2" t="s">
        <v>58</v>
      </c>
      <c r="F82" s="2" t="s">
        <v>60</v>
      </c>
    </row>
    <row r="83" spans="5:6" ht="12.75" customHeight="1">
      <c r="E83" s="2" t="s">
        <v>61</v>
      </c>
      <c r="F83" s="2" t="s">
        <v>62</v>
      </c>
    </row>
    <row r="84" spans="5:6" ht="12.75" customHeight="1">
      <c r="E84" s="2" t="s">
        <v>61</v>
      </c>
      <c r="F84" s="2" t="s">
        <v>36</v>
      </c>
    </row>
    <row r="85" spans="5:6" ht="12.75" customHeight="1">
      <c r="E85" s="2" t="s">
        <v>61</v>
      </c>
      <c r="F85" s="2" t="s">
        <v>4</v>
      </c>
    </row>
    <row r="86" spans="5:6" ht="12.75" customHeight="1">
      <c r="E86" s="2" t="s">
        <v>63</v>
      </c>
      <c r="F86" s="2" t="s">
        <v>36</v>
      </c>
    </row>
    <row r="87" spans="5:6" ht="12.75" customHeight="1">
      <c r="E87" s="2" t="s">
        <v>63</v>
      </c>
      <c r="F87" s="2" t="s">
        <v>64</v>
      </c>
    </row>
    <row r="88" spans="5:6" ht="12.75" customHeight="1">
      <c r="E88" s="2" t="s">
        <v>63</v>
      </c>
      <c r="F88" s="2" t="s">
        <v>65</v>
      </c>
    </row>
    <row r="89" spans="5:6" ht="12.75" customHeight="1">
      <c r="E89" s="2" t="s">
        <v>63</v>
      </c>
      <c r="F89" s="2" t="s">
        <v>66</v>
      </c>
    </row>
    <row r="90" spans="5:6" ht="12.75" customHeight="1">
      <c r="E90" s="2" t="s">
        <v>63</v>
      </c>
      <c r="F90" s="2" t="s">
        <v>4</v>
      </c>
    </row>
    <row r="91" spans="5:6" ht="12.75" customHeight="1">
      <c r="E91" s="2" t="s">
        <v>67</v>
      </c>
      <c r="F91" s="2" t="s">
        <v>4</v>
      </c>
    </row>
    <row r="92" spans="5:6" ht="12.75" customHeight="1">
      <c r="E92" s="2" t="s">
        <v>68</v>
      </c>
      <c r="F92" s="2" t="s">
        <v>69</v>
      </c>
    </row>
    <row r="93" spans="5:6" ht="12.75" customHeight="1">
      <c r="E93" s="2" t="s">
        <v>68</v>
      </c>
      <c r="F93" s="2" t="s">
        <v>4</v>
      </c>
    </row>
    <row r="94" spans="5:6" ht="12.75" customHeight="1">
      <c r="E94" s="2" t="s">
        <v>68</v>
      </c>
      <c r="F94" s="2" t="s">
        <v>50</v>
      </c>
    </row>
    <row r="95" spans="5:6" ht="12.75" customHeight="1">
      <c r="E95" s="2" t="s">
        <v>70</v>
      </c>
      <c r="F95" s="2" t="s">
        <v>4</v>
      </c>
    </row>
    <row r="96" spans="5:6" ht="12.75" customHeight="1">
      <c r="E96" s="2" t="s">
        <v>70</v>
      </c>
      <c r="F96" s="2" t="s">
        <v>71</v>
      </c>
    </row>
    <row r="97" spans="5:6" ht="12.75" customHeight="1">
      <c r="E97" s="2" t="s">
        <v>70</v>
      </c>
      <c r="F97" s="2" t="s">
        <v>72</v>
      </c>
    </row>
    <row r="98" spans="5:6" ht="12.75" customHeight="1">
      <c r="E98" s="2" t="s">
        <v>70</v>
      </c>
      <c r="F98" s="2" t="s">
        <v>50</v>
      </c>
    </row>
    <row r="99" spans="5:6" ht="12.75" customHeight="1">
      <c r="E99" s="2" t="s">
        <v>73</v>
      </c>
      <c r="F99" s="2" t="s">
        <v>74</v>
      </c>
    </row>
    <row r="100" spans="5:6" ht="12.75" customHeight="1">
      <c r="E100" s="2" t="s">
        <v>73</v>
      </c>
      <c r="F100" s="2" t="s">
        <v>4</v>
      </c>
    </row>
    <row r="101" spans="5:6" ht="12.75" customHeight="1">
      <c r="E101" s="2" t="s">
        <v>73</v>
      </c>
      <c r="F101" s="2" t="s">
        <v>50</v>
      </c>
    </row>
    <row r="102" spans="5:6" ht="12.75" customHeight="1">
      <c r="E102" s="2" t="s">
        <v>75</v>
      </c>
      <c r="F102" s="2" t="s">
        <v>49</v>
      </c>
    </row>
    <row r="103" spans="5:6" ht="12.75" customHeight="1">
      <c r="E103" s="2" t="s">
        <v>75</v>
      </c>
      <c r="F103" s="2" t="s">
        <v>76</v>
      </c>
    </row>
    <row r="104" spans="5:6" ht="12.75" customHeight="1">
      <c r="E104" s="2" t="s">
        <v>75</v>
      </c>
      <c r="F104" s="2" t="s">
        <v>4</v>
      </c>
    </row>
    <row r="105" spans="5:6" ht="12.75" customHeight="1">
      <c r="E105" s="2" t="s">
        <v>75</v>
      </c>
      <c r="F105" s="2" t="s">
        <v>50</v>
      </c>
    </row>
    <row r="106" spans="5:6" ht="12.75" customHeight="1">
      <c r="E106" s="2" t="s">
        <v>75</v>
      </c>
      <c r="F106" s="2" t="s">
        <v>69</v>
      </c>
    </row>
    <row r="107" spans="5:6" ht="12.75" customHeight="1">
      <c r="E107" s="2" t="s">
        <v>75</v>
      </c>
      <c r="F107" s="2" t="s">
        <v>77</v>
      </c>
    </row>
    <row r="108" spans="5:6" ht="12.75" customHeight="1">
      <c r="E108" s="2" t="s">
        <v>78</v>
      </c>
      <c r="F108" s="2" t="s">
        <v>4</v>
      </c>
    </row>
    <row r="109" spans="5:6" ht="12.75" customHeight="1">
      <c r="E109" s="2" t="s">
        <v>79</v>
      </c>
      <c r="F109" s="2" t="s">
        <v>80</v>
      </c>
    </row>
    <row r="110" spans="5:6" ht="12.75" customHeight="1">
      <c r="E110" s="2" t="s">
        <v>79</v>
      </c>
      <c r="F110" s="2" t="s">
        <v>4</v>
      </c>
    </row>
    <row r="111" spans="5:6" ht="12.75" customHeight="1">
      <c r="E111" s="2" t="s">
        <v>81</v>
      </c>
      <c r="F111" s="2" t="s">
        <v>4</v>
      </c>
    </row>
    <row r="112" spans="5:6" ht="12.75" customHeight="1">
      <c r="E112" s="2" t="s">
        <v>81</v>
      </c>
      <c r="F112" s="2" t="s">
        <v>56</v>
      </c>
    </row>
    <row r="113" spans="5:6" ht="12.75" customHeight="1">
      <c r="E113" s="2" t="s">
        <v>81</v>
      </c>
      <c r="F113" s="2" t="s">
        <v>57</v>
      </c>
    </row>
    <row r="114" spans="5:6" ht="12.75" customHeight="1">
      <c r="E114" s="2" t="s">
        <v>82</v>
      </c>
      <c r="F114" s="2" t="s">
        <v>83</v>
      </c>
    </row>
    <row r="115" spans="5:6" ht="12.75" customHeight="1">
      <c r="E115" s="2" t="s">
        <v>82</v>
      </c>
      <c r="F115" s="2" t="s">
        <v>84</v>
      </c>
    </row>
    <row r="116" spans="5:6" ht="12.75" customHeight="1">
      <c r="E116" s="2" t="s">
        <v>82</v>
      </c>
      <c r="F116" s="2" t="s">
        <v>85</v>
      </c>
    </row>
    <row r="117" spans="5:6" ht="12.75" customHeight="1">
      <c r="E117" s="2" t="s">
        <v>82</v>
      </c>
      <c r="F117" s="2" t="s">
        <v>86</v>
      </c>
    </row>
    <row r="118" spans="5:6" ht="12.75" customHeight="1">
      <c r="E118" s="2" t="s">
        <v>82</v>
      </c>
      <c r="F118" s="2" t="s">
        <v>4</v>
      </c>
    </row>
    <row r="119" spans="5:6" ht="12.75" customHeight="1">
      <c r="E119" s="2" t="s">
        <v>82</v>
      </c>
      <c r="F119" s="2" t="s">
        <v>87</v>
      </c>
    </row>
    <row r="120" spans="5:6" ht="12.75" customHeight="1">
      <c r="E120" s="2" t="s">
        <v>82</v>
      </c>
      <c r="F120" s="2" t="s">
        <v>36</v>
      </c>
    </row>
    <row r="121" spans="5:6" ht="12.75" customHeight="1">
      <c r="E121" s="2" t="s">
        <v>88</v>
      </c>
      <c r="F121" s="2" t="s">
        <v>69</v>
      </c>
    </row>
    <row r="122" spans="5:6" ht="12.75" customHeight="1">
      <c r="E122" s="2" t="s">
        <v>88</v>
      </c>
      <c r="F122" s="2" t="s">
        <v>72</v>
      </c>
    </row>
    <row r="123" spans="5:6" ht="12.75" customHeight="1">
      <c r="E123" s="2" t="s">
        <v>88</v>
      </c>
      <c r="F123" s="2" t="s">
        <v>4</v>
      </c>
    </row>
    <row r="124" spans="5:6" ht="12.75" customHeight="1">
      <c r="E124" s="2" t="s">
        <v>89</v>
      </c>
      <c r="F124" s="2" t="s">
        <v>90</v>
      </c>
    </row>
    <row r="125" spans="5:6" ht="12.75" customHeight="1">
      <c r="E125" s="2" t="s">
        <v>89</v>
      </c>
      <c r="F125" s="2" t="s">
        <v>69</v>
      </c>
    </row>
    <row r="126" spans="5:6" ht="12.75" customHeight="1">
      <c r="E126" s="2" t="s">
        <v>89</v>
      </c>
      <c r="F126" s="2" t="s">
        <v>91</v>
      </c>
    </row>
    <row r="127" spans="5:6" ht="12.75" customHeight="1">
      <c r="E127" s="2" t="s">
        <v>89</v>
      </c>
      <c r="F127" s="2" t="s">
        <v>50</v>
      </c>
    </row>
    <row r="128" spans="5:6" ht="12.75" customHeight="1">
      <c r="E128" s="2" t="s">
        <v>89</v>
      </c>
      <c r="F128" s="2" t="s">
        <v>92</v>
      </c>
    </row>
    <row r="129" spans="5:6" ht="12.75" customHeight="1">
      <c r="E129" s="2" t="s">
        <v>89</v>
      </c>
      <c r="F129" s="2" t="s">
        <v>4</v>
      </c>
    </row>
    <row r="130" spans="5:6" ht="12.75" customHeight="1">
      <c r="E130" s="2" t="s">
        <v>93</v>
      </c>
      <c r="F130" s="2" t="s">
        <v>4</v>
      </c>
    </row>
    <row r="131" spans="5:6" ht="12.75" customHeight="1">
      <c r="E131" s="2" t="s">
        <v>93</v>
      </c>
      <c r="F131" s="2" t="s">
        <v>94</v>
      </c>
    </row>
    <row r="132" spans="5:6" ht="12.75" customHeight="1">
      <c r="E132" s="2" t="s">
        <v>93</v>
      </c>
      <c r="F132" s="2" t="s">
        <v>95</v>
      </c>
    </row>
    <row r="133" spans="5:6" ht="12.75" customHeight="1">
      <c r="E133" s="2" t="s">
        <v>93</v>
      </c>
      <c r="F133" s="2" t="s">
        <v>96</v>
      </c>
    </row>
    <row r="134" spans="5:6" ht="12.75" customHeight="1">
      <c r="E134" s="2" t="s">
        <v>97</v>
      </c>
      <c r="F134" s="2" t="s">
        <v>90</v>
      </c>
    </row>
    <row r="135" spans="5:6" ht="12.75" customHeight="1">
      <c r="E135" s="2" t="s">
        <v>97</v>
      </c>
      <c r="F135" s="2" t="s">
        <v>50</v>
      </c>
    </row>
    <row r="136" spans="5:6" ht="12.75" customHeight="1">
      <c r="E136" s="2" t="s">
        <v>97</v>
      </c>
      <c r="F136" s="2" t="s">
        <v>4</v>
      </c>
    </row>
    <row r="137" spans="5:6" ht="12.75" customHeight="1">
      <c r="E137" s="2" t="s">
        <v>97</v>
      </c>
      <c r="F137" s="2" t="s">
        <v>50</v>
      </c>
    </row>
    <row r="138" spans="5:6" ht="12.75" customHeight="1">
      <c r="E138" s="2" t="s">
        <v>97</v>
      </c>
      <c r="F138" s="2" t="s">
        <v>92</v>
      </c>
    </row>
    <row r="139" spans="5:6" ht="12.75" customHeight="1">
      <c r="E139" s="2" t="s">
        <v>97</v>
      </c>
      <c r="F139" s="2" t="s">
        <v>50</v>
      </c>
    </row>
    <row r="140" spans="5:6" ht="12.75" customHeight="1">
      <c r="E140" s="2" t="s">
        <v>97</v>
      </c>
      <c r="F140" s="2" t="s">
        <v>98</v>
      </c>
    </row>
    <row r="141" spans="5:6" ht="12.75" customHeight="1">
      <c r="E141" s="2" t="s">
        <v>99</v>
      </c>
      <c r="F141" s="2" t="s">
        <v>100</v>
      </c>
    </row>
    <row r="142" spans="5:6" ht="12.75" customHeight="1">
      <c r="E142" s="2" t="s">
        <v>99</v>
      </c>
      <c r="F142" s="2" t="s">
        <v>101</v>
      </c>
    </row>
    <row r="143" spans="5:6" ht="12.75" customHeight="1">
      <c r="E143" s="2" t="s">
        <v>99</v>
      </c>
      <c r="F143" s="2" t="s">
        <v>102</v>
      </c>
    </row>
    <row r="144" spans="5:6" ht="12.75" customHeight="1">
      <c r="E144" s="2" t="s">
        <v>99</v>
      </c>
      <c r="F144" s="2" t="s">
        <v>103</v>
      </c>
    </row>
    <row r="145" spans="5:6" ht="12.75" customHeight="1">
      <c r="E145" s="2" t="s">
        <v>99</v>
      </c>
      <c r="F145" s="2" t="s">
        <v>104</v>
      </c>
    </row>
    <row r="146" spans="5:6" ht="12.75" customHeight="1">
      <c r="E146" s="2" t="s">
        <v>99</v>
      </c>
      <c r="F146" s="2" t="s">
        <v>105</v>
      </c>
    </row>
    <row r="147" spans="5:6" ht="12.75" customHeight="1">
      <c r="E147" s="2" t="s">
        <v>99</v>
      </c>
      <c r="F147" s="2" t="s">
        <v>4</v>
      </c>
    </row>
    <row r="148" spans="5:6" ht="12.75" customHeight="1">
      <c r="E148" s="2" t="s">
        <v>106</v>
      </c>
      <c r="F148" s="2" t="s">
        <v>107</v>
      </c>
    </row>
    <row r="149" spans="5:6" ht="12.75" customHeight="1">
      <c r="E149" s="2" t="s">
        <v>106</v>
      </c>
      <c r="F149" s="2" t="s">
        <v>108</v>
      </c>
    </row>
    <row r="150" spans="5:6" ht="12.75" customHeight="1">
      <c r="E150" s="2" t="s">
        <v>106</v>
      </c>
      <c r="F150" s="2" t="s">
        <v>100</v>
      </c>
    </row>
    <row r="151" spans="5:6" ht="12.75" customHeight="1">
      <c r="E151" s="2" t="s">
        <v>106</v>
      </c>
      <c r="F151" s="2" t="s">
        <v>4</v>
      </c>
    </row>
    <row r="152" spans="5:6" ht="12.75" customHeight="1">
      <c r="E152" s="2" t="s">
        <v>106</v>
      </c>
      <c r="F152" s="2" t="s">
        <v>57</v>
      </c>
    </row>
    <row r="153" spans="5:6" ht="12.75" customHeight="1">
      <c r="E153" s="2" t="s">
        <v>106</v>
      </c>
      <c r="F153" s="2" t="s">
        <v>109</v>
      </c>
    </row>
    <row r="154" spans="5:6" ht="12.75" customHeight="1">
      <c r="E154" s="2" t="s">
        <v>110</v>
      </c>
      <c r="F154" s="2" t="s">
        <v>109</v>
      </c>
    </row>
    <row r="155" spans="5:6" ht="12.75" customHeight="1">
      <c r="E155" s="2" t="s">
        <v>110</v>
      </c>
      <c r="F155" s="2" t="s">
        <v>4</v>
      </c>
    </row>
    <row r="156" spans="5:6" ht="12.75" customHeight="1">
      <c r="E156" s="2" t="s">
        <v>110</v>
      </c>
      <c r="F156" s="2" t="s">
        <v>100</v>
      </c>
    </row>
    <row r="157" spans="5:6" ht="12.75" customHeight="1">
      <c r="E157" s="2" t="s">
        <v>110</v>
      </c>
      <c r="F157" s="2" t="s">
        <v>111</v>
      </c>
    </row>
    <row r="158" spans="5:6" ht="12.75" customHeight="1">
      <c r="E158" s="2" t="s">
        <v>112</v>
      </c>
      <c r="F158" s="2" t="s">
        <v>113</v>
      </c>
    </row>
    <row r="159" spans="5:6" ht="12.75" customHeight="1">
      <c r="E159" s="2" t="s">
        <v>112</v>
      </c>
      <c r="F159" s="2" t="s">
        <v>4</v>
      </c>
    </row>
    <row r="160" spans="5:6" ht="12.75" customHeight="1">
      <c r="E160" s="2" t="s">
        <v>112</v>
      </c>
      <c r="F160" s="2" t="s">
        <v>114</v>
      </c>
    </row>
    <row r="161" spans="5:6" ht="12.75" customHeight="1">
      <c r="E161" s="2" t="s">
        <v>115</v>
      </c>
      <c r="F161" s="2" t="s">
        <v>116</v>
      </c>
    </row>
    <row r="162" spans="5:6" ht="12.75" customHeight="1">
      <c r="E162" s="2" t="s">
        <v>115</v>
      </c>
      <c r="F162" s="2" t="s">
        <v>117</v>
      </c>
    </row>
    <row r="163" spans="5:6" ht="12.75" customHeight="1">
      <c r="E163" s="2" t="s">
        <v>115</v>
      </c>
      <c r="F163" s="2" t="s">
        <v>4</v>
      </c>
    </row>
    <row r="164" spans="5:6" ht="12.75" customHeight="1">
      <c r="E164" s="2" t="s">
        <v>115</v>
      </c>
      <c r="F164" s="2" t="s">
        <v>118</v>
      </c>
    </row>
    <row r="165" spans="5:6" ht="12.75" customHeight="1">
      <c r="E165" s="2" t="s">
        <v>115</v>
      </c>
      <c r="F165" s="2" t="s">
        <v>119</v>
      </c>
    </row>
    <row r="166" spans="5:6" ht="12.75" customHeight="1">
      <c r="E166" s="2" t="s">
        <v>120</v>
      </c>
      <c r="F166" s="2" t="s">
        <v>4</v>
      </c>
    </row>
    <row r="167" spans="5:6" ht="12.75" customHeight="1">
      <c r="E167" s="2" t="s">
        <v>120</v>
      </c>
      <c r="F167" s="2" t="s">
        <v>109</v>
      </c>
    </row>
    <row r="168" spans="5:6" ht="12.75" customHeight="1">
      <c r="E168" s="2" t="s">
        <v>120</v>
      </c>
      <c r="F168" s="2" t="s">
        <v>57</v>
      </c>
    </row>
    <row r="169" spans="5:6" ht="12.75" customHeight="1">
      <c r="E169" s="2" t="s">
        <v>121</v>
      </c>
      <c r="F169" s="2" t="s">
        <v>109</v>
      </c>
    </row>
    <row r="170" spans="5:6" ht="12.75" customHeight="1">
      <c r="E170" s="2" t="s">
        <v>121</v>
      </c>
      <c r="F170" s="2" t="s">
        <v>4</v>
      </c>
    </row>
    <row r="171" spans="5:6" ht="12.75" customHeight="1">
      <c r="E171" s="2" t="s">
        <v>121</v>
      </c>
      <c r="F171" s="2" t="s">
        <v>57</v>
      </c>
    </row>
    <row r="172" spans="5:6" ht="12.75" customHeight="1">
      <c r="E172" s="2" t="s">
        <v>122</v>
      </c>
      <c r="F172" s="2" t="s">
        <v>109</v>
      </c>
    </row>
    <row r="173" spans="5:6" ht="12.75" customHeight="1">
      <c r="E173" s="2" t="s">
        <v>122</v>
      </c>
      <c r="F173" s="2" t="s">
        <v>100</v>
      </c>
    </row>
    <row r="174" spans="5:6" ht="12.75" customHeight="1">
      <c r="E174" s="2" t="s">
        <v>122</v>
      </c>
      <c r="F174" s="2" t="s">
        <v>4</v>
      </c>
    </row>
    <row r="175" spans="5:6" ht="12.75" customHeight="1">
      <c r="E175" s="2" t="s">
        <v>123</v>
      </c>
      <c r="F175" s="2" t="s">
        <v>96</v>
      </c>
    </row>
    <row r="176" spans="5:6" ht="12.75" customHeight="1">
      <c r="E176" s="2" t="s">
        <v>123</v>
      </c>
      <c r="F176" s="2" t="s">
        <v>95</v>
      </c>
    </row>
    <row r="177" spans="5:6" ht="12.75" customHeight="1">
      <c r="E177" s="2" t="s">
        <v>123</v>
      </c>
      <c r="F177" s="2" t="s">
        <v>4</v>
      </c>
    </row>
    <row r="178" spans="5:6" ht="12.75" customHeight="1">
      <c r="E178" s="2" t="s">
        <v>123</v>
      </c>
      <c r="F178" s="2" t="s">
        <v>124</v>
      </c>
    </row>
    <row r="179" spans="5:6" ht="12.75" customHeight="1">
      <c r="E179" s="2" t="s">
        <v>123</v>
      </c>
      <c r="F179" s="2" t="s">
        <v>125</v>
      </c>
    </row>
    <row r="180" spans="5:6" ht="12.75" customHeight="1">
      <c r="E180" s="2" t="s">
        <v>123</v>
      </c>
      <c r="F180" s="2" t="s">
        <v>126</v>
      </c>
    </row>
    <row r="181" spans="5:6" ht="12.75" customHeight="1">
      <c r="E181" s="2" t="s">
        <v>127</v>
      </c>
      <c r="F181" s="2" t="s">
        <v>4</v>
      </c>
    </row>
    <row r="182" spans="5:6" ht="12.75" customHeight="1">
      <c r="E182" s="2" t="s">
        <v>127</v>
      </c>
      <c r="F182" s="2" t="s">
        <v>72</v>
      </c>
    </row>
    <row r="183" spans="5:6" ht="12.75" customHeight="1">
      <c r="E183" s="2" t="s">
        <v>127</v>
      </c>
      <c r="F183" s="2" t="s">
        <v>71</v>
      </c>
    </row>
    <row r="184" spans="5:6" ht="12.75" customHeight="1">
      <c r="E184" s="2" t="s">
        <v>128</v>
      </c>
      <c r="F184" s="2" t="s">
        <v>129</v>
      </c>
    </row>
    <row r="185" spans="5:6" ht="12.75" customHeight="1">
      <c r="E185" s="2" t="s">
        <v>128</v>
      </c>
      <c r="F185" s="2" t="s">
        <v>69</v>
      </c>
    </row>
    <row r="186" spans="5:6" ht="12.75" customHeight="1">
      <c r="E186" s="2" t="s">
        <v>128</v>
      </c>
      <c r="F186" s="2" t="s">
        <v>90</v>
      </c>
    </row>
    <row r="187" spans="5:6" ht="12.75" customHeight="1">
      <c r="E187" s="2" t="s">
        <v>128</v>
      </c>
      <c r="F187" s="2" t="s">
        <v>4</v>
      </c>
    </row>
    <row r="188" spans="5:6" ht="12.75" customHeight="1">
      <c r="E188" s="2" t="s">
        <v>130</v>
      </c>
      <c r="F188" s="2" t="s">
        <v>72</v>
      </c>
    </row>
    <row r="189" spans="5:6" ht="12.75" customHeight="1">
      <c r="E189" s="2" t="s">
        <v>130</v>
      </c>
      <c r="F189" s="2" t="s">
        <v>113</v>
      </c>
    </row>
    <row r="190" spans="5:6" ht="12.75" customHeight="1">
      <c r="E190" s="2" t="s">
        <v>130</v>
      </c>
      <c r="F190" s="2" t="s">
        <v>4</v>
      </c>
    </row>
    <row r="191" spans="5:6" ht="12.75" customHeight="1">
      <c r="E191" s="2" t="s">
        <v>130</v>
      </c>
      <c r="F191" s="2" t="s">
        <v>71</v>
      </c>
    </row>
    <row r="192" spans="5:6" ht="12.75" customHeight="1">
      <c r="E192" s="2" t="s">
        <v>131</v>
      </c>
      <c r="F192" s="2" t="s">
        <v>4</v>
      </c>
    </row>
    <row r="193" spans="5:6" ht="12.75" customHeight="1">
      <c r="E193" s="2" t="s">
        <v>131</v>
      </c>
      <c r="F193" s="2" t="s">
        <v>113</v>
      </c>
    </row>
    <row r="194" spans="5:6" ht="12.75" customHeight="1">
      <c r="E194" s="2" t="s">
        <v>132</v>
      </c>
      <c r="F194" s="2" t="s">
        <v>133</v>
      </c>
    </row>
    <row r="195" spans="5:6" ht="12.75" customHeight="1">
      <c r="E195" s="2" t="s">
        <v>132</v>
      </c>
      <c r="F195" s="2" t="s">
        <v>4</v>
      </c>
    </row>
    <row r="196" spans="5:6" ht="12.75" customHeight="1">
      <c r="E196" s="2" t="s">
        <v>132</v>
      </c>
      <c r="F196" s="2" t="s">
        <v>92</v>
      </c>
    </row>
    <row r="197" spans="5:6" ht="12.75" customHeight="1">
      <c r="E197" s="2" t="s">
        <v>132</v>
      </c>
      <c r="F197" s="2" t="s">
        <v>90</v>
      </c>
    </row>
    <row r="198" spans="5:6" ht="12.75" customHeight="1">
      <c r="E198" s="2" t="s">
        <v>132</v>
      </c>
      <c r="F198" s="2" t="s">
        <v>69</v>
      </c>
    </row>
    <row r="199" spans="5:6" ht="12.75" customHeight="1">
      <c r="E199" s="2" t="s">
        <v>134</v>
      </c>
      <c r="F199" s="2" t="s">
        <v>124</v>
      </c>
    </row>
    <row r="200" spans="5:6" ht="12.75" customHeight="1">
      <c r="E200" s="2" t="s">
        <v>134</v>
      </c>
      <c r="F200" s="2" t="s">
        <v>4</v>
      </c>
    </row>
    <row r="201" spans="5:6" ht="12.75" customHeight="1">
      <c r="E201" s="2" t="s">
        <v>134</v>
      </c>
      <c r="F201" s="2" t="s">
        <v>95</v>
      </c>
    </row>
    <row r="202" spans="5:6" ht="12.75" customHeight="1">
      <c r="E202" s="2" t="s">
        <v>134</v>
      </c>
      <c r="F202" s="2" t="s">
        <v>126</v>
      </c>
    </row>
    <row r="203" spans="5:6" ht="12.75" customHeight="1">
      <c r="E203" s="2" t="s">
        <v>135</v>
      </c>
      <c r="F203" s="2" t="s">
        <v>4</v>
      </c>
    </row>
    <row r="204" spans="5:6" ht="12.75" customHeight="1">
      <c r="E204" s="2" t="s">
        <v>135</v>
      </c>
      <c r="F204" s="2" t="s">
        <v>116</v>
      </c>
    </row>
    <row r="205" spans="5:6" ht="12.75" customHeight="1">
      <c r="E205" s="2" t="s">
        <v>136</v>
      </c>
      <c r="F205" s="2" t="s">
        <v>4</v>
      </c>
    </row>
    <row r="206" spans="5:6" ht="12.75" customHeight="1">
      <c r="E206" s="2" t="s">
        <v>136</v>
      </c>
      <c r="F206" s="2" t="s">
        <v>100</v>
      </c>
    </row>
    <row r="207" spans="5:6" ht="12.75" customHeight="1">
      <c r="E207" s="2" t="s">
        <v>137</v>
      </c>
      <c r="F207" s="2" t="s">
        <v>138</v>
      </c>
    </row>
    <row r="208" spans="5:6" ht="12.75" customHeight="1">
      <c r="E208" s="2" t="s">
        <v>137</v>
      </c>
      <c r="F208" s="2" t="s">
        <v>100</v>
      </c>
    </row>
    <row r="209" spans="5:6" ht="12.75" customHeight="1">
      <c r="E209" s="2" t="s">
        <v>137</v>
      </c>
      <c r="F209" s="2" t="s">
        <v>101</v>
      </c>
    </row>
    <row r="210" spans="5:6" ht="12.75" customHeight="1">
      <c r="E210" s="2" t="s">
        <v>137</v>
      </c>
      <c r="F210" s="2" t="s">
        <v>103</v>
      </c>
    </row>
    <row r="211" spans="5:6" ht="12.75" customHeight="1">
      <c r="E211" s="2" t="s">
        <v>137</v>
      </c>
      <c r="F211" s="2" t="s">
        <v>4</v>
      </c>
    </row>
    <row r="212" spans="5:6" ht="12.75" customHeight="1">
      <c r="E212" s="2" t="s">
        <v>139</v>
      </c>
      <c r="F212" s="2" t="s">
        <v>109</v>
      </c>
    </row>
    <row r="213" spans="5:6" ht="12.75" customHeight="1">
      <c r="E213" s="2" t="s">
        <v>139</v>
      </c>
      <c r="F213" s="2" t="s">
        <v>100</v>
      </c>
    </row>
    <row r="214" spans="5:6" ht="12.75" customHeight="1">
      <c r="E214" s="2" t="s">
        <v>139</v>
      </c>
      <c r="F214" s="2" t="s">
        <v>4</v>
      </c>
    </row>
    <row r="215" spans="5:6" ht="12.75" customHeight="1">
      <c r="E215" s="2" t="s">
        <v>139</v>
      </c>
      <c r="F215" s="2" t="s">
        <v>107</v>
      </c>
    </row>
    <row r="216" spans="5:6" ht="12.75" customHeight="1">
      <c r="E216" s="2" t="s">
        <v>140</v>
      </c>
      <c r="F216" s="2" t="s">
        <v>69</v>
      </c>
    </row>
    <row r="217" spans="5:6" ht="12.75" customHeight="1">
      <c r="E217" s="2" t="s">
        <v>140</v>
      </c>
      <c r="F217" s="2" t="s">
        <v>4</v>
      </c>
    </row>
    <row r="218" spans="5:6" ht="12.75" customHeight="1">
      <c r="E218" s="2" t="s">
        <v>140</v>
      </c>
      <c r="F218" s="2" t="s">
        <v>129</v>
      </c>
    </row>
    <row r="219" spans="5:6" ht="12.75" customHeight="1">
      <c r="E219" s="2" t="s">
        <v>140</v>
      </c>
      <c r="F219" s="2" t="s">
        <v>90</v>
      </c>
    </row>
    <row r="220" spans="5:6" ht="12.75" customHeight="1">
      <c r="E220" s="2" t="s">
        <v>141</v>
      </c>
      <c r="F220" s="2" t="s">
        <v>113</v>
      </c>
    </row>
    <row r="221" spans="5:6" ht="12.75" customHeight="1">
      <c r="E221" s="2" t="s">
        <v>141</v>
      </c>
      <c r="F221" s="2" t="s">
        <v>4</v>
      </c>
    </row>
    <row r="222" spans="5:6" ht="12.75" customHeight="1">
      <c r="E222" s="2" t="s">
        <v>141</v>
      </c>
      <c r="F222" s="2" t="s">
        <v>71</v>
      </c>
    </row>
    <row r="223" spans="5:6" ht="12.75" customHeight="1">
      <c r="E223" s="2" t="s">
        <v>142</v>
      </c>
      <c r="F223" s="2" t="s">
        <v>4</v>
      </c>
    </row>
    <row r="224" spans="5:6" ht="12.75" customHeight="1">
      <c r="E224" s="2" t="s">
        <v>142</v>
      </c>
      <c r="F224" s="2" t="s">
        <v>113</v>
      </c>
    </row>
    <row r="225" spans="5:6" ht="12.75" customHeight="1">
      <c r="E225" s="2" t="s">
        <v>143</v>
      </c>
      <c r="F225" s="2" t="s">
        <v>144</v>
      </c>
    </row>
    <row r="226" spans="5:6" ht="12.75" customHeight="1">
      <c r="E226" s="2" t="s">
        <v>143</v>
      </c>
      <c r="F226" s="2" t="s">
        <v>90</v>
      </c>
    </row>
    <row r="227" spans="5:6" ht="12.75" customHeight="1">
      <c r="E227" s="2" t="s">
        <v>143</v>
      </c>
      <c r="F227" s="2" t="s">
        <v>4</v>
      </c>
    </row>
    <row r="228" spans="5:6" ht="12.75" customHeight="1">
      <c r="E228" s="2" t="s">
        <v>145</v>
      </c>
      <c r="F228" s="2" t="s">
        <v>95</v>
      </c>
    </row>
    <row r="229" spans="5:6" ht="12.75" customHeight="1">
      <c r="E229" s="2" t="s">
        <v>145</v>
      </c>
      <c r="F229" s="2" t="s">
        <v>124</v>
      </c>
    </row>
    <row r="230" spans="5:6" ht="12.75" customHeight="1">
      <c r="E230" s="2" t="s">
        <v>145</v>
      </c>
      <c r="F230" s="2" t="s">
        <v>126</v>
      </c>
    </row>
    <row r="231" spans="5:6" ht="12.75" customHeight="1">
      <c r="E231" s="2" t="s">
        <v>145</v>
      </c>
      <c r="F231" s="2" t="s">
        <v>4</v>
      </c>
    </row>
    <row r="232" spans="5:6" ht="12.75" customHeight="1">
      <c r="E232" s="2" t="s">
        <v>146</v>
      </c>
      <c r="F232" s="2" t="s">
        <v>95</v>
      </c>
    </row>
    <row r="233" spans="5:6" ht="12.75" customHeight="1">
      <c r="E233" s="2" t="s">
        <v>146</v>
      </c>
      <c r="F233" s="2" t="s">
        <v>126</v>
      </c>
    </row>
    <row r="234" spans="5:6" ht="12.75" customHeight="1">
      <c r="E234" s="2" t="s">
        <v>146</v>
      </c>
      <c r="F234" s="2" t="s">
        <v>96</v>
      </c>
    </row>
    <row r="235" spans="5:6" ht="12.75" customHeight="1">
      <c r="E235" s="2" t="s">
        <v>146</v>
      </c>
      <c r="F235" s="2" t="s">
        <v>4</v>
      </c>
    </row>
    <row r="236" spans="5:6" ht="12.75" customHeight="1">
      <c r="E236" s="2" t="s">
        <v>147</v>
      </c>
      <c r="F236" s="2" t="s">
        <v>129</v>
      </c>
    </row>
    <row r="237" spans="5:6" ht="12.75" customHeight="1">
      <c r="E237" s="2" t="s">
        <v>147</v>
      </c>
      <c r="F237" s="2" t="s">
        <v>4</v>
      </c>
    </row>
    <row r="238" spans="5:6" ht="12.75" customHeight="1">
      <c r="E238" s="2" t="s">
        <v>147</v>
      </c>
      <c r="F238" s="2" t="s">
        <v>90</v>
      </c>
    </row>
    <row r="239" spans="5:6" ht="12.75" customHeight="1">
      <c r="E239" s="2" t="s">
        <v>148</v>
      </c>
      <c r="F239" s="2" t="s">
        <v>4</v>
      </c>
    </row>
    <row r="240" spans="5:6" ht="12.75" customHeight="1">
      <c r="E240" s="2" t="s">
        <v>148</v>
      </c>
      <c r="F240" s="2" t="s">
        <v>90</v>
      </c>
    </row>
    <row r="241" spans="5:6" ht="12.75" customHeight="1">
      <c r="E241" s="2" t="s">
        <v>149</v>
      </c>
      <c r="F241" s="2" t="s">
        <v>4</v>
      </c>
    </row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</sheetData>
  <hyperlinks>
    <hyperlink ref="H3" r:id="rId1" display="Show Map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80"/>
  <sheetViews>
    <sheetView workbookViewId="0" topLeftCell="A1">
      <selection activeCell="B1" sqref="B1"/>
    </sheetView>
  </sheetViews>
  <sheetFormatPr defaultColWidth="9.140625" defaultRowHeight="12.75"/>
  <cols>
    <col min="3" max="3" width="18.140625" style="0" customWidth="1"/>
    <col min="5" max="5" width="13.140625" style="0" customWidth="1"/>
    <col min="7" max="7" width="20.140625" style="0" customWidth="1"/>
    <col min="9" max="9" width="14.28125" style="0" customWidth="1"/>
    <col min="11" max="11" width="13.28125" style="0" customWidth="1"/>
    <col min="13" max="13" width="14.7109375" style="0" customWidth="1"/>
  </cols>
  <sheetData>
    <row r="1" spans="4:6" ht="12.75">
      <c r="D1" s="5">
        <v>37408</v>
      </c>
      <c r="F1" t="s">
        <v>157</v>
      </c>
    </row>
    <row r="2" spans="2:12" ht="12.75">
      <c r="B2" s="89" t="s">
        <v>150</v>
      </c>
      <c r="C2" s="91" t="s">
        <v>151</v>
      </c>
      <c r="D2" s="1" t="s">
        <v>159</v>
      </c>
      <c r="E2" s="91" t="s">
        <v>152</v>
      </c>
      <c r="F2" s="1" t="s">
        <v>159</v>
      </c>
      <c r="G2" s="91" t="s">
        <v>153</v>
      </c>
      <c r="H2" s="1" t="s">
        <v>159</v>
      </c>
      <c r="I2" s="91" t="s">
        <v>154</v>
      </c>
      <c r="J2" s="1" t="s">
        <v>159</v>
      </c>
      <c r="K2" s="91" t="s">
        <v>155</v>
      </c>
      <c r="L2" s="1" t="s">
        <v>156</v>
      </c>
    </row>
    <row r="3" spans="2:12" ht="12.75">
      <c r="B3" s="90" t="s">
        <v>2</v>
      </c>
      <c r="C3" s="92">
        <v>15239</v>
      </c>
      <c r="D3" s="6">
        <f>+C3/$C$76</f>
        <v>0.007218945955253809</v>
      </c>
      <c r="E3" s="92">
        <v>15239</v>
      </c>
      <c r="F3" s="6">
        <f>+E3/$E$76</f>
        <v>0.011812564773767563</v>
      </c>
      <c r="G3" s="92">
        <v>0</v>
      </c>
      <c r="H3" s="6">
        <f>+G3/$G$76</f>
        <v>0</v>
      </c>
      <c r="I3" s="92">
        <v>1024</v>
      </c>
      <c r="J3" s="6">
        <f>+I3/$I$76</f>
        <v>0.0012121570832470184</v>
      </c>
      <c r="K3" s="92">
        <v>31502</v>
      </c>
      <c r="L3" s="6">
        <f>+K3/$K$76</f>
        <v>0.006793021788473987</v>
      </c>
    </row>
    <row r="4" spans="2:12" ht="12.75">
      <c r="B4" s="90" t="s">
        <v>6</v>
      </c>
      <c r="C4" s="92">
        <v>5620</v>
      </c>
      <c r="D4" s="6">
        <f aca="true" t="shared" si="0" ref="D4:D67">+C4/$C$76</f>
        <v>0.0026622794322807538</v>
      </c>
      <c r="E4" s="92">
        <v>5620</v>
      </c>
      <c r="F4" s="6">
        <f aca="true" t="shared" si="1" ref="F4:F67">+E4/$E$76</f>
        <v>0.004356362886578759</v>
      </c>
      <c r="G4" s="92">
        <v>404</v>
      </c>
      <c r="H4" s="6">
        <f aca="true" t="shared" si="2" ref="H4:H67">+G4/$G$76</f>
        <v>0.0010316886751738422</v>
      </c>
      <c r="I4" s="92">
        <v>14573</v>
      </c>
      <c r="J4" s="6">
        <f aca="true" t="shared" si="3" ref="J4:J67">+I4/$I$76</f>
        <v>0.01725074724038945</v>
      </c>
      <c r="K4" s="92">
        <v>26217</v>
      </c>
      <c r="L4" s="6">
        <f aca="true" t="shared" si="4" ref="L4:L67">+K4/$K$76</f>
        <v>0.005653376046867581</v>
      </c>
    </row>
    <row r="5" spans="2:12" ht="12.75">
      <c r="B5" s="90" t="s">
        <v>7</v>
      </c>
      <c r="C5" s="92">
        <v>683</v>
      </c>
      <c r="D5" s="6">
        <f t="shared" si="0"/>
        <v>0.0003235474826063621</v>
      </c>
      <c r="E5" s="92">
        <v>683</v>
      </c>
      <c r="F5" s="6">
        <f t="shared" si="1"/>
        <v>0.0005294298668208705</v>
      </c>
      <c r="G5" s="92">
        <v>0</v>
      </c>
      <c r="H5" s="6">
        <f t="shared" si="2"/>
        <v>0</v>
      </c>
      <c r="I5" s="92">
        <v>1081</v>
      </c>
      <c r="J5" s="6">
        <f t="shared" si="3"/>
        <v>0.0012796306708886982</v>
      </c>
      <c r="K5" s="92">
        <v>2447</v>
      </c>
      <c r="L5" s="6">
        <f t="shared" si="4"/>
        <v>0.000527665682064499</v>
      </c>
    </row>
    <row r="6" spans="2:12" ht="12.75">
      <c r="B6" s="90" t="s">
        <v>8</v>
      </c>
      <c r="C6" s="92">
        <v>17092</v>
      </c>
      <c r="D6" s="6">
        <f t="shared" si="0"/>
        <v>0.0080967402235841</v>
      </c>
      <c r="E6" s="92">
        <v>17092</v>
      </c>
      <c r="F6" s="6">
        <f t="shared" si="1"/>
        <v>0.013248924280676895</v>
      </c>
      <c r="G6" s="92">
        <v>13413</v>
      </c>
      <c r="H6" s="6">
        <f t="shared" si="2"/>
        <v>0.03425257475273946</v>
      </c>
      <c r="I6" s="92">
        <v>18561</v>
      </c>
      <c r="J6" s="6">
        <f t="shared" si="3"/>
        <v>0.021971530881003818</v>
      </c>
      <c r="K6" s="92">
        <v>66158</v>
      </c>
      <c r="L6" s="6">
        <f t="shared" si="4"/>
        <v>0.014266165179412801</v>
      </c>
    </row>
    <row r="7" spans="2:12" ht="12.75">
      <c r="B7" s="90" t="s">
        <v>12</v>
      </c>
      <c r="C7" s="92">
        <v>0</v>
      </c>
      <c r="D7" s="6">
        <f t="shared" si="0"/>
        <v>0</v>
      </c>
      <c r="E7" s="92">
        <v>0</v>
      </c>
      <c r="F7" s="6">
        <f t="shared" si="1"/>
        <v>0</v>
      </c>
      <c r="G7" s="92">
        <v>0</v>
      </c>
      <c r="H7" s="6">
        <f t="shared" si="2"/>
        <v>0</v>
      </c>
      <c r="I7" s="92">
        <v>7779</v>
      </c>
      <c r="J7" s="6">
        <f t="shared" si="3"/>
        <v>0.00920836909236187</v>
      </c>
      <c r="K7" s="92">
        <v>7779</v>
      </c>
      <c r="L7" s="6">
        <f t="shared" si="4"/>
        <v>0.0016774463999917194</v>
      </c>
    </row>
    <row r="8" spans="2:12" ht="12.75">
      <c r="B8" s="90" t="s">
        <v>15</v>
      </c>
      <c r="C8" s="92">
        <v>21740</v>
      </c>
      <c r="D8" s="6">
        <f t="shared" si="0"/>
        <v>0.010298568480032667</v>
      </c>
      <c r="E8" s="92">
        <v>21740</v>
      </c>
      <c r="F8" s="6">
        <f t="shared" si="1"/>
        <v>0.01685183792779755</v>
      </c>
      <c r="G8" s="92">
        <v>318</v>
      </c>
      <c r="H8" s="6">
        <f t="shared" si="2"/>
        <v>0.0008120717789734698</v>
      </c>
      <c r="I8" s="92">
        <v>5526</v>
      </c>
      <c r="J8" s="6">
        <f t="shared" si="3"/>
        <v>0.006541386759788109</v>
      </c>
      <c r="K8" s="92">
        <v>49324</v>
      </c>
      <c r="L8" s="6">
        <f t="shared" si="4"/>
        <v>0.010636118554208969</v>
      </c>
    </row>
    <row r="9" spans="2:12" ht="12.75">
      <c r="B9" s="90" t="s">
        <v>16</v>
      </c>
      <c r="C9" s="92">
        <v>0</v>
      </c>
      <c r="D9" s="6">
        <f t="shared" si="0"/>
        <v>0</v>
      </c>
      <c r="E9" s="92">
        <v>0</v>
      </c>
      <c r="F9" s="6">
        <f t="shared" si="1"/>
        <v>0</v>
      </c>
      <c r="G9" s="92">
        <v>0</v>
      </c>
      <c r="H9" s="6">
        <f t="shared" si="2"/>
        <v>0</v>
      </c>
      <c r="I9" s="92">
        <v>1466</v>
      </c>
      <c r="J9" s="6">
        <f t="shared" si="3"/>
        <v>0.0017353733242579385</v>
      </c>
      <c r="K9" s="92">
        <v>1466</v>
      </c>
      <c r="L9" s="6">
        <f t="shared" si="4"/>
        <v>0.00031612500609176766</v>
      </c>
    </row>
    <row r="10" spans="2:12" ht="12.75">
      <c r="B10" s="90" t="s">
        <v>17</v>
      </c>
      <c r="C10" s="92">
        <v>7441</v>
      </c>
      <c r="D10" s="6">
        <f t="shared" si="0"/>
        <v>0.0035249148141638952</v>
      </c>
      <c r="E10" s="92">
        <v>7441</v>
      </c>
      <c r="F10" s="6">
        <f t="shared" si="1"/>
        <v>0.005767917480254902</v>
      </c>
      <c r="G10" s="92">
        <v>928</v>
      </c>
      <c r="H10" s="6">
        <f t="shared" si="2"/>
        <v>0.0023698195310923897</v>
      </c>
      <c r="I10" s="92">
        <v>2372</v>
      </c>
      <c r="J10" s="6">
        <f t="shared" si="3"/>
        <v>0.002807848243615164</v>
      </c>
      <c r="K10" s="92">
        <v>18182</v>
      </c>
      <c r="L10" s="6">
        <f t="shared" si="4"/>
        <v>0.003920726371596535</v>
      </c>
    </row>
    <row r="11" spans="2:12" ht="12.75">
      <c r="B11" s="90" t="s">
        <v>24</v>
      </c>
      <c r="C11" s="92">
        <v>214</v>
      </c>
      <c r="D11" s="6">
        <f t="shared" si="0"/>
        <v>0.00010137505311531697</v>
      </c>
      <c r="E11" s="92">
        <v>214</v>
      </c>
      <c r="F11" s="6">
        <f t="shared" si="1"/>
        <v>0.0001658828572469492</v>
      </c>
      <c r="G11" s="92">
        <v>0</v>
      </c>
      <c r="H11" s="6">
        <f t="shared" si="2"/>
        <v>0</v>
      </c>
      <c r="I11" s="92">
        <v>417</v>
      </c>
      <c r="J11" s="6">
        <f t="shared" si="3"/>
        <v>0.0004936225622207096</v>
      </c>
      <c r="K11" s="92">
        <v>845</v>
      </c>
      <c r="L11" s="6">
        <f t="shared" si="4"/>
        <v>0.00018221393598058915</v>
      </c>
    </row>
    <row r="12" spans="2:12" ht="12.75">
      <c r="B12" s="90" t="s">
        <v>27</v>
      </c>
      <c r="C12" s="92">
        <v>393</v>
      </c>
      <c r="D12" s="6">
        <f t="shared" si="0"/>
        <v>0.0001861700741790634</v>
      </c>
      <c r="E12" s="92">
        <v>393</v>
      </c>
      <c r="F12" s="6">
        <f t="shared" si="1"/>
        <v>0.00030463534064509827</v>
      </c>
      <c r="G12" s="92">
        <v>0</v>
      </c>
      <c r="H12" s="6">
        <f t="shared" si="2"/>
        <v>0</v>
      </c>
      <c r="I12" s="92">
        <v>489</v>
      </c>
      <c r="J12" s="6">
        <f t="shared" si="3"/>
        <v>0.0005788523571365156</v>
      </c>
      <c r="K12" s="92">
        <v>1275</v>
      </c>
      <c r="L12" s="6">
        <f t="shared" si="4"/>
        <v>0.0002749381874263327</v>
      </c>
    </row>
    <row r="13" spans="2:12" ht="12.75">
      <c r="B13" s="90" t="s">
        <v>28</v>
      </c>
      <c r="C13" s="92">
        <v>15122</v>
      </c>
      <c r="D13" s="6">
        <f t="shared" si="0"/>
        <v>0.0071635212766814164</v>
      </c>
      <c r="E13" s="92">
        <v>15122</v>
      </c>
      <c r="F13" s="6">
        <f t="shared" si="1"/>
        <v>0.011721871809758718</v>
      </c>
      <c r="G13" s="92">
        <v>0</v>
      </c>
      <c r="H13" s="6">
        <f t="shared" si="2"/>
        <v>0</v>
      </c>
      <c r="I13" s="92">
        <v>4335</v>
      </c>
      <c r="J13" s="6">
        <f t="shared" si="3"/>
        <v>0.005131543902222486</v>
      </c>
      <c r="K13" s="92">
        <v>34579</v>
      </c>
      <c r="L13" s="6">
        <f t="shared" si="4"/>
        <v>0.007456539280796204</v>
      </c>
    </row>
    <row r="14" spans="2:12" ht="12.75">
      <c r="B14" s="90" t="s">
        <v>31</v>
      </c>
      <c r="C14" s="92">
        <v>0</v>
      </c>
      <c r="D14" s="6">
        <f t="shared" si="0"/>
        <v>0</v>
      </c>
      <c r="E14" s="92">
        <v>0</v>
      </c>
      <c r="F14" s="6">
        <f t="shared" si="1"/>
        <v>0</v>
      </c>
      <c r="G14" s="92">
        <v>0</v>
      </c>
      <c r="H14" s="6">
        <f t="shared" si="2"/>
        <v>0</v>
      </c>
      <c r="I14" s="92">
        <v>0</v>
      </c>
      <c r="J14" s="6">
        <f t="shared" si="3"/>
        <v>0</v>
      </c>
      <c r="K14" s="92">
        <v>0</v>
      </c>
      <c r="L14" s="6">
        <f t="shared" si="4"/>
        <v>0</v>
      </c>
    </row>
    <row r="15" spans="2:12" ht="12.75">
      <c r="B15" s="90" t="s">
        <v>32</v>
      </c>
      <c r="C15" s="92">
        <v>24</v>
      </c>
      <c r="D15" s="6">
        <f t="shared" si="0"/>
        <v>1.136916483536265E-05</v>
      </c>
      <c r="E15" s="92">
        <v>24</v>
      </c>
      <c r="F15" s="6">
        <f t="shared" si="1"/>
        <v>1.8603684924891496E-05</v>
      </c>
      <c r="G15" s="92">
        <v>0</v>
      </c>
      <c r="H15" s="6">
        <f t="shared" si="2"/>
        <v>0</v>
      </c>
      <c r="I15" s="92">
        <v>932</v>
      </c>
      <c r="J15" s="6">
        <f t="shared" si="3"/>
        <v>0.0011032523452990442</v>
      </c>
      <c r="K15" s="92">
        <v>980</v>
      </c>
      <c r="L15" s="6">
        <f t="shared" si="4"/>
        <v>0.00021132503817867143</v>
      </c>
    </row>
    <row r="16" spans="2:12" ht="12.75">
      <c r="B16" s="90" t="s">
        <v>33</v>
      </c>
      <c r="C16" s="92">
        <v>5630</v>
      </c>
      <c r="D16" s="6">
        <f t="shared" si="0"/>
        <v>0.002667016584295488</v>
      </c>
      <c r="E16" s="92">
        <v>5630</v>
      </c>
      <c r="F16" s="6">
        <f t="shared" si="1"/>
        <v>0.004364114421964131</v>
      </c>
      <c r="G16" s="92">
        <v>1127</v>
      </c>
      <c r="H16" s="6">
        <f t="shared" si="2"/>
        <v>0.002878002814160693</v>
      </c>
      <c r="I16" s="92">
        <v>27675</v>
      </c>
      <c r="J16" s="6">
        <f t="shared" si="3"/>
        <v>0.03276020242076293</v>
      </c>
      <c r="K16" s="92">
        <v>40062</v>
      </c>
      <c r="L16" s="6">
        <f t="shared" si="4"/>
        <v>0.008638881305626464</v>
      </c>
    </row>
    <row r="17" spans="2:12" ht="12.75">
      <c r="B17" s="90" t="s">
        <v>35</v>
      </c>
      <c r="C17" s="92">
        <v>6176</v>
      </c>
      <c r="D17" s="6">
        <f t="shared" si="0"/>
        <v>0.0029256650842999885</v>
      </c>
      <c r="E17" s="92">
        <v>6176</v>
      </c>
      <c r="F17" s="6">
        <f t="shared" si="1"/>
        <v>0.0047873482540054125</v>
      </c>
      <c r="G17" s="92">
        <v>6734</v>
      </c>
      <c r="H17" s="6">
        <f t="shared" si="2"/>
        <v>0.017196513709457063</v>
      </c>
      <c r="I17" s="92">
        <v>0</v>
      </c>
      <c r="J17" s="6">
        <f t="shared" si="3"/>
        <v>0</v>
      </c>
      <c r="K17" s="92">
        <v>19086</v>
      </c>
      <c r="L17" s="6">
        <f t="shared" si="4"/>
        <v>0.004115662937426656</v>
      </c>
    </row>
    <row r="18" spans="2:12" ht="12.75">
      <c r="B18" s="90" t="s">
        <v>38</v>
      </c>
      <c r="C18" s="92">
        <v>21401</v>
      </c>
      <c r="D18" s="6">
        <f t="shared" si="0"/>
        <v>0.01013797902673317</v>
      </c>
      <c r="E18" s="92">
        <v>21401</v>
      </c>
      <c r="F18" s="6">
        <f t="shared" si="1"/>
        <v>0.016589060878233457</v>
      </c>
      <c r="G18" s="92">
        <v>6329</v>
      </c>
      <c r="H18" s="6">
        <f t="shared" si="2"/>
        <v>0.01616227134944368</v>
      </c>
      <c r="I18" s="92">
        <v>30413</v>
      </c>
      <c r="J18" s="6">
        <f t="shared" si="3"/>
        <v>0.03600130212186677</v>
      </c>
      <c r="K18" s="92">
        <v>79544</v>
      </c>
      <c r="L18" s="6">
        <f t="shared" si="4"/>
        <v>0.017152692690698204</v>
      </c>
    </row>
    <row r="19" spans="2:12" ht="12.75">
      <c r="B19" s="90" t="s">
        <v>39</v>
      </c>
      <c r="C19" s="92">
        <v>144</v>
      </c>
      <c r="D19" s="6">
        <f t="shared" si="0"/>
        <v>6.82149890121759E-05</v>
      </c>
      <c r="E19" s="92">
        <v>144</v>
      </c>
      <c r="F19" s="6">
        <f t="shared" si="1"/>
        <v>0.00011162210954934899</v>
      </c>
      <c r="G19" s="92">
        <v>0</v>
      </c>
      <c r="H19" s="6">
        <f t="shared" si="2"/>
        <v>0</v>
      </c>
      <c r="I19" s="92">
        <v>2557</v>
      </c>
      <c r="J19" s="6">
        <f t="shared" si="3"/>
        <v>0.003026841466662721</v>
      </c>
      <c r="K19" s="92">
        <v>2845</v>
      </c>
      <c r="L19" s="6">
        <f t="shared" si="4"/>
        <v>0.0006134895241003268</v>
      </c>
    </row>
    <row r="20" spans="2:12" ht="12.75">
      <c r="B20" s="90" t="s">
        <v>40</v>
      </c>
      <c r="C20" s="92">
        <v>217952</v>
      </c>
      <c r="D20" s="6">
        <f t="shared" si="0"/>
        <v>0.10324717559154002</v>
      </c>
      <c r="E20" s="92">
        <v>217952</v>
      </c>
      <c r="F20" s="6">
        <f t="shared" si="1"/>
        <v>0.168946264031248</v>
      </c>
      <c r="G20" s="92">
        <v>36133</v>
      </c>
      <c r="H20" s="6">
        <f t="shared" si="2"/>
        <v>0.09227229430707039</v>
      </c>
      <c r="I20" s="92">
        <v>29227</v>
      </c>
      <c r="J20" s="6">
        <f t="shared" si="3"/>
        <v>0.03459737800005919</v>
      </c>
      <c r="K20" s="92">
        <v>501264</v>
      </c>
      <c r="L20" s="6">
        <f t="shared" si="4"/>
        <v>0.10809146320162608</v>
      </c>
    </row>
    <row r="21" spans="2:12" ht="12.75">
      <c r="B21" s="90" t="s">
        <v>42</v>
      </c>
      <c r="C21" s="92">
        <v>0</v>
      </c>
      <c r="D21" s="6">
        <f t="shared" si="0"/>
        <v>0</v>
      </c>
      <c r="E21" s="92">
        <v>0</v>
      </c>
      <c r="F21" s="6">
        <f t="shared" si="1"/>
        <v>0</v>
      </c>
      <c r="G21" s="92">
        <v>0</v>
      </c>
      <c r="H21" s="6">
        <f t="shared" si="2"/>
        <v>0</v>
      </c>
      <c r="I21" s="92">
        <v>1024</v>
      </c>
      <c r="J21" s="6">
        <f t="shared" si="3"/>
        <v>0.0012121570832470184</v>
      </c>
      <c r="K21" s="92">
        <v>1024</v>
      </c>
      <c r="L21" s="6">
        <f t="shared" si="4"/>
        <v>0.00022081310111730568</v>
      </c>
    </row>
    <row r="22" spans="2:12" ht="12.75">
      <c r="B22" s="90" t="s">
        <v>43</v>
      </c>
      <c r="C22" s="92">
        <v>6849</v>
      </c>
      <c r="D22" s="6">
        <f t="shared" si="0"/>
        <v>0.0032444754148916164</v>
      </c>
      <c r="E22" s="92">
        <v>6849</v>
      </c>
      <c r="F22" s="6">
        <f t="shared" si="1"/>
        <v>0.005309026585440912</v>
      </c>
      <c r="G22" s="92">
        <v>0</v>
      </c>
      <c r="H22" s="6">
        <f t="shared" si="2"/>
        <v>0</v>
      </c>
      <c r="I22" s="92">
        <v>890</v>
      </c>
      <c r="J22" s="6">
        <f t="shared" si="3"/>
        <v>0.0010535349649314907</v>
      </c>
      <c r="K22" s="92">
        <v>14588</v>
      </c>
      <c r="L22" s="6">
        <f t="shared" si="4"/>
        <v>0.0031457241397453662</v>
      </c>
    </row>
    <row r="23" spans="2:12" ht="12.75">
      <c r="B23" s="90" t="s">
        <v>44</v>
      </c>
      <c r="C23" s="92">
        <v>4345</v>
      </c>
      <c r="D23" s="6">
        <f t="shared" si="0"/>
        <v>0.002058292550402113</v>
      </c>
      <c r="E23" s="92">
        <v>4345</v>
      </c>
      <c r="F23" s="6">
        <f t="shared" si="1"/>
        <v>0.0033680421249438985</v>
      </c>
      <c r="G23" s="92">
        <v>0</v>
      </c>
      <c r="H23" s="6">
        <f t="shared" si="2"/>
        <v>0</v>
      </c>
      <c r="I23" s="92">
        <v>6706</v>
      </c>
      <c r="J23" s="6">
        <f t="shared" si="3"/>
        <v>0.007938208398686041</v>
      </c>
      <c r="K23" s="92">
        <v>15396</v>
      </c>
      <c r="L23" s="6">
        <f t="shared" si="4"/>
        <v>0.00331995947734574</v>
      </c>
    </row>
    <row r="24" spans="2:12" ht="12.75">
      <c r="B24" s="90" t="s">
        <v>45</v>
      </c>
      <c r="C24" s="92">
        <v>170650</v>
      </c>
      <c r="D24" s="6">
        <f t="shared" si="0"/>
        <v>0.08083949913144318</v>
      </c>
      <c r="E24" s="92">
        <v>170651</v>
      </c>
      <c r="F24" s="6">
        <f t="shared" si="1"/>
        <v>0.13228072650490247</v>
      </c>
      <c r="G24" s="92">
        <v>81638</v>
      </c>
      <c r="H24" s="6">
        <f t="shared" si="2"/>
        <v>0.20847772293030228</v>
      </c>
      <c r="I24" s="92">
        <v>20200</v>
      </c>
      <c r="J24" s="6">
        <f t="shared" si="3"/>
        <v>0.023911692462490013</v>
      </c>
      <c r="K24" s="92">
        <v>443139</v>
      </c>
      <c r="L24" s="6">
        <f t="shared" si="4"/>
        <v>0.09555751642189621</v>
      </c>
    </row>
    <row r="25" spans="2:12" ht="12.75">
      <c r="B25" s="90" t="s">
        <v>46</v>
      </c>
      <c r="C25" s="92">
        <v>65362</v>
      </c>
      <c r="D25" s="6">
        <f t="shared" si="0"/>
        <v>0.03096297299870723</v>
      </c>
      <c r="E25" s="92">
        <v>65362</v>
      </c>
      <c r="F25" s="6">
        <f t="shared" si="1"/>
        <v>0.05066558558586492</v>
      </c>
      <c r="G25" s="92">
        <v>14980</v>
      </c>
      <c r="H25" s="6">
        <f t="shared" si="2"/>
        <v>0.038254198896297414</v>
      </c>
      <c r="I25" s="92">
        <v>33833</v>
      </c>
      <c r="J25" s="6">
        <f t="shared" si="3"/>
        <v>0.040049717380367555</v>
      </c>
      <c r="K25" s="92">
        <v>179537</v>
      </c>
      <c r="L25" s="6">
        <f t="shared" si="4"/>
        <v>0.03871496263212667</v>
      </c>
    </row>
    <row r="26" spans="2:12" ht="12.75">
      <c r="B26" s="90" t="s">
        <v>48</v>
      </c>
      <c r="C26" s="92">
        <v>53054</v>
      </c>
      <c r="D26" s="6">
        <f t="shared" si="0"/>
        <v>0.025132486298972086</v>
      </c>
      <c r="E26" s="92">
        <v>53054</v>
      </c>
      <c r="F26" s="6">
        <f t="shared" si="1"/>
        <v>0.041124995833549734</v>
      </c>
      <c r="G26" s="92">
        <v>19786</v>
      </c>
      <c r="H26" s="6">
        <f t="shared" si="2"/>
        <v>0.05052720823512287</v>
      </c>
      <c r="I26" s="92">
        <v>56855</v>
      </c>
      <c r="J26" s="6">
        <f t="shared" si="3"/>
        <v>0.06730194430469652</v>
      </c>
      <c r="K26" s="92">
        <v>182749</v>
      </c>
      <c r="L26" s="6">
        <f t="shared" si="4"/>
        <v>0.039407591226646964</v>
      </c>
    </row>
    <row r="27" spans="2:12" ht="12.75">
      <c r="B27" s="90" t="s">
        <v>51</v>
      </c>
      <c r="C27" s="92">
        <v>87160</v>
      </c>
      <c r="D27" s="6">
        <f t="shared" si="0"/>
        <v>0.041289016960425355</v>
      </c>
      <c r="E27" s="92">
        <v>87161</v>
      </c>
      <c r="F27" s="6">
        <f t="shared" si="1"/>
        <v>0.06756315757243617</v>
      </c>
      <c r="G27" s="92">
        <v>42549</v>
      </c>
      <c r="H27" s="6">
        <f t="shared" si="2"/>
        <v>0.10865673623755398</v>
      </c>
      <c r="I27" s="92">
        <v>54083</v>
      </c>
      <c r="J27" s="6">
        <f t="shared" si="3"/>
        <v>0.06402059720043798</v>
      </c>
      <c r="K27" s="92">
        <v>270953</v>
      </c>
      <c r="L27" s="6">
        <f t="shared" si="4"/>
        <v>0.05842770721390363</v>
      </c>
    </row>
    <row r="28" spans="2:12" ht="12.75">
      <c r="B28" s="90" t="s">
        <v>52</v>
      </c>
      <c r="C28" s="92">
        <v>1932</v>
      </c>
      <c r="D28" s="6">
        <f t="shared" si="0"/>
        <v>0.0009152177692466933</v>
      </c>
      <c r="E28" s="92">
        <v>1932</v>
      </c>
      <c r="F28" s="6">
        <f t="shared" si="1"/>
        <v>0.0014975966364537657</v>
      </c>
      <c r="G28" s="92">
        <v>0</v>
      </c>
      <c r="H28" s="6">
        <f t="shared" si="2"/>
        <v>0</v>
      </c>
      <c r="I28" s="92">
        <v>27307</v>
      </c>
      <c r="J28" s="6">
        <f t="shared" si="3"/>
        <v>0.032324583468971026</v>
      </c>
      <c r="K28" s="92">
        <v>31171</v>
      </c>
      <c r="L28" s="6">
        <f t="shared" si="4"/>
        <v>0.006721645678640171</v>
      </c>
    </row>
    <row r="29" spans="2:12" ht="12.75">
      <c r="B29" s="90" t="s">
        <v>53</v>
      </c>
      <c r="C29" s="92">
        <v>7404</v>
      </c>
      <c r="D29" s="6">
        <f t="shared" si="0"/>
        <v>0.0035073873517093776</v>
      </c>
      <c r="E29" s="92">
        <v>7404</v>
      </c>
      <c r="F29" s="6">
        <f t="shared" si="1"/>
        <v>0.0057392367993290274</v>
      </c>
      <c r="G29" s="92">
        <v>32</v>
      </c>
      <c r="H29" s="6">
        <f t="shared" si="2"/>
        <v>8.171791486525482E-05</v>
      </c>
      <c r="I29" s="92">
        <v>1708</v>
      </c>
      <c r="J29" s="6">
        <f t="shared" si="3"/>
        <v>0.0020218401349471754</v>
      </c>
      <c r="K29" s="92">
        <v>16548</v>
      </c>
      <c r="L29" s="6">
        <f t="shared" si="4"/>
        <v>0.003568374216102709</v>
      </c>
    </row>
    <row r="30" spans="2:12" ht="12.75">
      <c r="B30" s="90" t="s">
        <v>54</v>
      </c>
      <c r="C30" s="92">
        <v>3280</v>
      </c>
      <c r="D30" s="6">
        <f t="shared" si="0"/>
        <v>0.0015537858608328954</v>
      </c>
      <c r="E30" s="92">
        <v>3280</v>
      </c>
      <c r="F30" s="6">
        <f t="shared" si="1"/>
        <v>0.0025425036064018382</v>
      </c>
      <c r="G30" s="92">
        <v>0</v>
      </c>
      <c r="H30" s="6">
        <f t="shared" si="2"/>
        <v>0</v>
      </c>
      <c r="I30" s="92">
        <v>4616</v>
      </c>
      <c r="J30" s="6">
        <f t="shared" si="3"/>
        <v>0.005464176851824451</v>
      </c>
      <c r="K30" s="92">
        <v>11176</v>
      </c>
      <c r="L30" s="6">
        <f t="shared" si="4"/>
        <v>0.002409967986413094</v>
      </c>
    </row>
    <row r="31" spans="2:12" ht="12.75">
      <c r="B31" s="90" t="s">
        <v>55</v>
      </c>
      <c r="C31" s="92">
        <v>5867</v>
      </c>
      <c r="D31" s="6">
        <f t="shared" si="0"/>
        <v>0.0027792870870446944</v>
      </c>
      <c r="E31" s="92">
        <v>5867</v>
      </c>
      <c r="F31" s="6">
        <f t="shared" si="1"/>
        <v>0.004547825810597434</v>
      </c>
      <c r="G31" s="92">
        <v>0</v>
      </c>
      <c r="H31" s="6">
        <f t="shared" si="2"/>
        <v>0</v>
      </c>
      <c r="I31" s="92">
        <v>2192</v>
      </c>
      <c r="J31" s="6">
        <f t="shared" si="3"/>
        <v>0.0025947737563256487</v>
      </c>
      <c r="K31" s="92">
        <v>13926</v>
      </c>
      <c r="L31" s="6">
        <f t="shared" si="4"/>
        <v>0.0030029719200777333</v>
      </c>
    </row>
    <row r="32" spans="2:12" ht="12.75">
      <c r="B32" s="90" t="s">
        <v>58</v>
      </c>
      <c r="C32" s="92">
        <v>497250</v>
      </c>
      <c r="D32" s="6">
        <f t="shared" si="0"/>
        <v>0.2355548839326699</v>
      </c>
      <c r="E32" s="92">
        <v>0</v>
      </c>
      <c r="F32" s="6">
        <f t="shared" si="1"/>
        <v>0</v>
      </c>
      <c r="G32" s="92">
        <v>0</v>
      </c>
      <c r="H32" s="6">
        <f t="shared" si="2"/>
        <v>0</v>
      </c>
      <c r="I32" s="92">
        <v>0</v>
      </c>
      <c r="J32" s="6">
        <f t="shared" si="3"/>
        <v>0</v>
      </c>
      <c r="K32" s="92">
        <v>497250</v>
      </c>
      <c r="L32" s="6">
        <f t="shared" si="4"/>
        <v>0.10722589309626977</v>
      </c>
    </row>
    <row r="33" spans="2:12" ht="12.75">
      <c r="B33" s="90" t="s">
        <v>61</v>
      </c>
      <c r="C33" s="92">
        <v>272729</v>
      </c>
      <c r="D33" s="6">
        <f t="shared" si="0"/>
        <v>0.12919587318265086</v>
      </c>
      <c r="E33" s="92">
        <v>0</v>
      </c>
      <c r="F33" s="6">
        <f t="shared" si="1"/>
        <v>0</v>
      </c>
      <c r="G33" s="92">
        <v>0</v>
      </c>
      <c r="H33" s="6">
        <f t="shared" si="2"/>
        <v>0</v>
      </c>
      <c r="I33" s="92">
        <v>0</v>
      </c>
      <c r="J33" s="6">
        <f t="shared" si="3"/>
        <v>0</v>
      </c>
      <c r="K33" s="92">
        <v>272729</v>
      </c>
      <c r="L33" s="6">
        <f t="shared" si="4"/>
        <v>0.058810679936153964</v>
      </c>
    </row>
    <row r="34" spans="2:12" ht="12.75">
      <c r="B34" s="90" t="s">
        <v>63</v>
      </c>
      <c r="C34" s="92">
        <v>53967</v>
      </c>
      <c r="D34" s="6">
        <f t="shared" si="0"/>
        <v>0.02556498827791734</v>
      </c>
      <c r="E34" s="92">
        <v>3038</v>
      </c>
      <c r="F34" s="6">
        <f t="shared" si="1"/>
        <v>0.002354916450075849</v>
      </c>
      <c r="G34" s="92">
        <v>3522</v>
      </c>
      <c r="H34" s="6">
        <f t="shared" si="2"/>
        <v>0.008994078004857109</v>
      </c>
      <c r="I34" s="92">
        <v>6943</v>
      </c>
      <c r="J34" s="6">
        <f t="shared" si="3"/>
        <v>0.008218756473617235</v>
      </c>
      <c r="K34" s="92">
        <v>67470</v>
      </c>
      <c r="L34" s="6">
        <f t="shared" si="4"/>
        <v>0.014549081965219349</v>
      </c>
    </row>
    <row r="35" spans="2:12" ht="12.75">
      <c r="B35" s="90" t="s">
        <v>67</v>
      </c>
      <c r="C35" s="92">
        <v>44062</v>
      </c>
      <c r="D35" s="6">
        <f t="shared" si="0"/>
        <v>0.02087283920732288</v>
      </c>
      <c r="E35" s="92">
        <v>44062</v>
      </c>
      <c r="F35" s="6">
        <f t="shared" si="1"/>
        <v>0.03415481521502372</v>
      </c>
      <c r="G35" s="92">
        <v>6989</v>
      </c>
      <c r="H35" s="6">
        <f t="shared" si="2"/>
        <v>0.01784770334353956</v>
      </c>
      <c r="I35" s="92">
        <v>7024</v>
      </c>
      <c r="J35" s="6">
        <f t="shared" si="3"/>
        <v>0.008314639992897516</v>
      </c>
      <c r="K35" s="92">
        <v>102137</v>
      </c>
      <c r="L35" s="6">
        <f t="shared" si="4"/>
        <v>0.022024597371892822</v>
      </c>
    </row>
    <row r="36" spans="2:12" ht="12.75">
      <c r="B36" s="90" t="s">
        <v>68</v>
      </c>
      <c r="C36" s="92">
        <v>6693</v>
      </c>
      <c r="D36" s="6">
        <f t="shared" si="0"/>
        <v>0.003170575843461759</v>
      </c>
      <c r="E36" s="92">
        <v>6693</v>
      </c>
      <c r="F36" s="6">
        <f t="shared" si="1"/>
        <v>0.0051881026334291164</v>
      </c>
      <c r="G36" s="92">
        <v>234</v>
      </c>
      <c r="H36" s="6">
        <f t="shared" si="2"/>
        <v>0.0005975622524521759</v>
      </c>
      <c r="I36" s="92">
        <v>24483</v>
      </c>
      <c r="J36" s="6">
        <f t="shared" si="3"/>
        <v>0.02898168151282886</v>
      </c>
      <c r="K36" s="92">
        <v>38103</v>
      </c>
      <c r="L36" s="6">
        <f t="shared" si="4"/>
        <v>0.008216446867063182</v>
      </c>
    </row>
    <row r="37" spans="2:12" ht="12.75">
      <c r="B37" s="90" t="s">
        <v>70</v>
      </c>
      <c r="C37" s="92">
        <v>5694</v>
      </c>
      <c r="D37" s="6">
        <f t="shared" si="0"/>
        <v>0.0026973343571897886</v>
      </c>
      <c r="E37" s="92">
        <v>5694</v>
      </c>
      <c r="F37" s="6">
        <f t="shared" si="1"/>
        <v>0.004413724248430508</v>
      </c>
      <c r="G37" s="92">
        <v>48</v>
      </c>
      <c r="H37" s="6">
        <f t="shared" si="2"/>
        <v>0.00012257687229788223</v>
      </c>
      <c r="I37" s="92">
        <v>19494</v>
      </c>
      <c r="J37" s="6">
        <f t="shared" si="3"/>
        <v>0.02307596697345447</v>
      </c>
      <c r="K37" s="92">
        <v>30930</v>
      </c>
      <c r="L37" s="6">
        <f t="shared" si="4"/>
        <v>0.0066696769702717425</v>
      </c>
    </row>
    <row r="38" spans="2:12" ht="12.75">
      <c r="B38" s="90" t="s">
        <v>73</v>
      </c>
      <c r="C38" s="92">
        <v>4030</v>
      </c>
      <c r="D38" s="6">
        <f t="shared" si="0"/>
        <v>0.0019090722619379784</v>
      </c>
      <c r="E38" s="92">
        <v>4030</v>
      </c>
      <c r="F38" s="6">
        <f t="shared" si="1"/>
        <v>0.0031238687603046974</v>
      </c>
      <c r="G38" s="92">
        <v>0</v>
      </c>
      <c r="H38" s="6">
        <f t="shared" si="2"/>
        <v>0</v>
      </c>
      <c r="I38" s="92">
        <v>13764</v>
      </c>
      <c r="J38" s="6">
        <f t="shared" si="3"/>
        <v>0.016293095794738244</v>
      </c>
      <c r="K38" s="92">
        <v>21824</v>
      </c>
      <c r="L38" s="6">
        <f t="shared" si="4"/>
        <v>0.004706079217562577</v>
      </c>
    </row>
    <row r="39" spans="2:12" ht="12.75">
      <c r="B39" s="90" t="s">
        <v>75</v>
      </c>
      <c r="C39" s="92">
        <v>11332</v>
      </c>
      <c r="D39" s="6">
        <f t="shared" si="0"/>
        <v>0.005368140663097065</v>
      </c>
      <c r="E39" s="92">
        <v>11332</v>
      </c>
      <c r="F39" s="6">
        <f t="shared" si="1"/>
        <v>0.008784039898702935</v>
      </c>
      <c r="G39" s="92">
        <v>482</v>
      </c>
      <c r="H39" s="6">
        <f t="shared" si="2"/>
        <v>0.0012308760926579008</v>
      </c>
      <c r="I39" s="92">
        <v>8517</v>
      </c>
      <c r="J39" s="6">
        <f t="shared" si="3"/>
        <v>0.010081974490248884</v>
      </c>
      <c r="K39" s="92">
        <v>31663</v>
      </c>
      <c r="L39" s="6">
        <f t="shared" si="4"/>
        <v>0.006827739473317627</v>
      </c>
    </row>
    <row r="40" spans="2:12" ht="12.75">
      <c r="B40" s="90" t="s">
        <v>78</v>
      </c>
      <c r="C40" s="92">
        <v>545</v>
      </c>
      <c r="D40" s="6">
        <f t="shared" si="0"/>
        <v>0.00025817478480302683</v>
      </c>
      <c r="E40" s="92">
        <v>545</v>
      </c>
      <c r="F40" s="6">
        <f t="shared" si="1"/>
        <v>0.00042245867850274445</v>
      </c>
      <c r="G40" s="92">
        <v>0</v>
      </c>
      <c r="H40" s="6">
        <f t="shared" si="2"/>
        <v>0</v>
      </c>
      <c r="I40" s="92">
        <v>49</v>
      </c>
      <c r="J40" s="6">
        <f t="shared" si="3"/>
        <v>5.8003610428812404E-05</v>
      </c>
      <c r="K40" s="92">
        <v>1139</v>
      </c>
      <c r="L40" s="6">
        <f t="shared" si="4"/>
        <v>0.00024561144743419057</v>
      </c>
    </row>
    <row r="41" spans="2:12" ht="12.75">
      <c r="B41" s="90" t="s">
        <v>79</v>
      </c>
      <c r="C41" s="92">
        <v>106947</v>
      </c>
      <c r="D41" s="6">
        <f t="shared" si="0"/>
        <v>0.050662419651980393</v>
      </c>
      <c r="E41" s="92">
        <v>106947</v>
      </c>
      <c r="F41" s="6">
        <f t="shared" si="1"/>
        <v>0.08290034548593213</v>
      </c>
      <c r="G41" s="92">
        <v>57663</v>
      </c>
      <c r="H41" s="6">
        <f t="shared" si="2"/>
        <v>0.14725312890234965</v>
      </c>
      <c r="I41" s="92">
        <v>19883</v>
      </c>
      <c r="J41" s="6">
        <f t="shared" si="3"/>
        <v>0.023536444615430144</v>
      </c>
      <c r="K41" s="92">
        <v>291440</v>
      </c>
      <c r="L41" s="6">
        <f t="shared" si="4"/>
        <v>0.06284547870080817</v>
      </c>
    </row>
    <row r="42" spans="2:12" ht="12.75">
      <c r="B42" s="90" t="s">
        <v>81</v>
      </c>
      <c r="C42" s="92">
        <v>3028</v>
      </c>
      <c r="D42" s="6">
        <f t="shared" si="0"/>
        <v>0.0014344096300615877</v>
      </c>
      <c r="E42" s="92">
        <v>3028</v>
      </c>
      <c r="F42" s="6">
        <f t="shared" si="1"/>
        <v>0.002347164914690477</v>
      </c>
      <c r="G42" s="92">
        <v>0</v>
      </c>
      <c r="H42" s="6">
        <f t="shared" si="2"/>
        <v>0</v>
      </c>
      <c r="I42" s="92">
        <v>386</v>
      </c>
      <c r="J42" s="6">
        <f t="shared" si="3"/>
        <v>0.00045692640052084877</v>
      </c>
      <c r="K42" s="92">
        <v>6442</v>
      </c>
      <c r="L42" s="6">
        <f t="shared" si="4"/>
        <v>0.001389138669333675</v>
      </c>
    </row>
    <row r="43" spans="2:12" ht="12.75">
      <c r="B43" s="90" t="s">
        <v>82</v>
      </c>
      <c r="C43" s="92">
        <v>1778</v>
      </c>
      <c r="D43" s="6">
        <f t="shared" si="0"/>
        <v>0.000842265628219783</v>
      </c>
      <c r="E43" s="92">
        <v>1778</v>
      </c>
      <c r="F43" s="6">
        <f t="shared" si="1"/>
        <v>0.0013782229915190452</v>
      </c>
      <c r="G43" s="92">
        <v>6503</v>
      </c>
      <c r="H43" s="6">
        <f t="shared" si="2"/>
        <v>0.016606612511523504</v>
      </c>
      <c r="I43" s="92">
        <v>0</v>
      </c>
      <c r="J43" s="6">
        <f t="shared" si="3"/>
        <v>0</v>
      </c>
      <c r="K43" s="92">
        <v>10059</v>
      </c>
      <c r="L43" s="6">
        <f t="shared" si="4"/>
        <v>0.0021691005704482205</v>
      </c>
    </row>
    <row r="44" spans="2:12" ht="12.75">
      <c r="B44" s="90" t="s">
        <v>88</v>
      </c>
      <c r="C44" s="92">
        <v>5</v>
      </c>
      <c r="D44" s="6">
        <f t="shared" si="0"/>
        <v>2.368576007367219E-06</v>
      </c>
      <c r="E44" s="92">
        <v>5</v>
      </c>
      <c r="F44" s="6">
        <f t="shared" si="1"/>
        <v>3.8757676926857286E-06</v>
      </c>
      <c r="G44" s="92">
        <v>0</v>
      </c>
      <c r="H44" s="6">
        <f t="shared" si="2"/>
        <v>0</v>
      </c>
      <c r="I44" s="92">
        <v>16324</v>
      </c>
      <c r="J44" s="6">
        <f t="shared" si="3"/>
        <v>0.01932348850285579</v>
      </c>
      <c r="K44" s="92">
        <v>16334</v>
      </c>
      <c r="L44" s="6">
        <f t="shared" si="4"/>
        <v>0.0035222277281738972</v>
      </c>
    </row>
    <row r="45" spans="2:12" ht="12.75">
      <c r="B45" s="90" t="s">
        <v>89</v>
      </c>
      <c r="C45" s="92">
        <v>28581</v>
      </c>
      <c r="D45" s="6">
        <f t="shared" si="0"/>
        <v>0.013539254173312497</v>
      </c>
      <c r="E45" s="92">
        <v>28581</v>
      </c>
      <c r="F45" s="6">
        <f t="shared" si="1"/>
        <v>0.02215466328493016</v>
      </c>
      <c r="G45" s="92">
        <v>6303</v>
      </c>
      <c r="H45" s="6">
        <f t="shared" si="2"/>
        <v>0.01609587554361566</v>
      </c>
      <c r="I45" s="92">
        <v>36300</v>
      </c>
      <c r="J45" s="6">
        <f t="shared" si="3"/>
        <v>0.04297002160338552</v>
      </c>
      <c r="K45" s="92">
        <v>99765</v>
      </c>
      <c r="L45" s="6">
        <f t="shared" si="4"/>
        <v>0.021513104524382813</v>
      </c>
    </row>
    <row r="46" spans="2:12" ht="12.75">
      <c r="B46" s="90" t="s">
        <v>93</v>
      </c>
      <c r="C46" s="92">
        <v>10</v>
      </c>
      <c r="D46" s="6">
        <f t="shared" si="0"/>
        <v>4.737152014734438E-06</v>
      </c>
      <c r="E46" s="92">
        <v>10</v>
      </c>
      <c r="F46" s="6">
        <f t="shared" si="1"/>
        <v>7.751535385371457E-06</v>
      </c>
      <c r="G46" s="92">
        <v>0</v>
      </c>
      <c r="H46" s="6">
        <f t="shared" si="2"/>
        <v>0</v>
      </c>
      <c r="I46" s="92">
        <v>7907</v>
      </c>
      <c r="J46" s="6">
        <f t="shared" si="3"/>
        <v>0.009359888727767749</v>
      </c>
      <c r="K46" s="92">
        <v>7927</v>
      </c>
      <c r="L46" s="6">
        <f t="shared" si="4"/>
        <v>0.0017093607935125801</v>
      </c>
    </row>
    <row r="47" spans="2:12" ht="12.75">
      <c r="B47" s="90" t="s">
        <v>99</v>
      </c>
      <c r="C47" s="92">
        <v>48158</v>
      </c>
      <c r="D47" s="6">
        <f t="shared" si="0"/>
        <v>0.022813176672558104</v>
      </c>
      <c r="E47" s="92">
        <v>48158</v>
      </c>
      <c r="F47" s="6">
        <f t="shared" si="1"/>
        <v>0.037329844108871864</v>
      </c>
      <c r="G47" s="92">
        <v>6006</v>
      </c>
      <c r="H47" s="6">
        <f t="shared" si="2"/>
        <v>0.015337431146272514</v>
      </c>
      <c r="I47" s="92">
        <v>47124</v>
      </c>
      <c r="J47" s="6">
        <f t="shared" si="3"/>
        <v>0.05578290077239502</v>
      </c>
      <c r="K47" s="92">
        <v>149446</v>
      </c>
      <c r="L47" s="6">
        <f t="shared" si="4"/>
        <v>0.03222620577107115</v>
      </c>
    </row>
    <row r="48" spans="2:12" ht="12.75">
      <c r="B48" s="90" t="s">
        <v>106</v>
      </c>
      <c r="C48" s="92">
        <v>28</v>
      </c>
      <c r="D48" s="6">
        <f t="shared" si="0"/>
        <v>1.3264025641256425E-05</v>
      </c>
      <c r="E48" s="92">
        <v>28</v>
      </c>
      <c r="F48" s="6">
        <f t="shared" si="1"/>
        <v>2.1704299079040082E-05</v>
      </c>
      <c r="G48" s="92">
        <v>236</v>
      </c>
      <c r="H48" s="6">
        <f t="shared" si="2"/>
        <v>0.0006026696221312543</v>
      </c>
      <c r="I48" s="92">
        <v>5968</v>
      </c>
      <c r="J48" s="6">
        <f t="shared" si="3"/>
        <v>0.007064603000799029</v>
      </c>
      <c r="K48" s="92">
        <v>6260</v>
      </c>
      <c r="L48" s="6">
        <f t="shared" si="4"/>
        <v>0.0013498925908147787</v>
      </c>
    </row>
    <row r="49" spans="2:12" ht="12.75">
      <c r="B49" s="90" t="s">
        <v>110</v>
      </c>
      <c r="C49" s="92">
        <v>0</v>
      </c>
      <c r="D49" s="6">
        <f t="shared" si="0"/>
        <v>0</v>
      </c>
      <c r="E49" s="92">
        <v>0</v>
      </c>
      <c r="F49" s="6">
        <f t="shared" si="1"/>
        <v>0</v>
      </c>
      <c r="G49" s="92">
        <v>0</v>
      </c>
      <c r="H49" s="6">
        <f t="shared" si="2"/>
        <v>0</v>
      </c>
      <c r="I49" s="92">
        <v>4206</v>
      </c>
      <c r="J49" s="6">
        <f t="shared" si="3"/>
        <v>0.004978840519664999</v>
      </c>
      <c r="K49" s="92">
        <v>4206</v>
      </c>
      <c r="L49" s="6">
        <f t="shared" si="4"/>
        <v>0.0009069725618158082</v>
      </c>
    </row>
    <row r="50" spans="2:12" ht="12.75">
      <c r="B50" s="90" t="s">
        <v>112</v>
      </c>
      <c r="C50" s="92">
        <v>0</v>
      </c>
      <c r="D50" s="6">
        <f t="shared" si="0"/>
        <v>0</v>
      </c>
      <c r="E50" s="92">
        <v>0</v>
      </c>
      <c r="F50" s="6">
        <f t="shared" si="1"/>
        <v>0</v>
      </c>
      <c r="G50" s="92">
        <v>0</v>
      </c>
      <c r="H50" s="6">
        <f t="shared" si="2"/>
        <v>0</v>
      </c>
      <c r="I50" s="92">
        <v>13190</v>
      </c>
      <c r="J50" s="6">
        <f t="shared" si="3"/>
        <v>0.015613624929715013</v>
      </c>
      <c r="K50" s="92">
        <v>13190</v>
      </c>
      <c r="L50" s="6">
        <f t="shared" si="4"/>
        <v>0.0028442625036496695</v>
      </c>
    </row>
    <row r="51" spans="2:12" ht="12.75">
      <c r="B51" s="90" t="s">
        <v>115</v>
      </c>
      <c r="C51" s="92">
        <v>70437</v>
      </c>
      <c r="D51" s="6">
        <f t="shared" si="0"/>
        <v>0.03336707764618496</v>
      </c>
      <c r="E51" s="92">
        <v>70437</v>
      </c>
      <c r="F51" s="6">
        <f t="shared" si="1"/>
        <v>0.054599489793940935</v>
      </c>
      <c r="G51" s="92">
        <v>4248</v>
      </c>
      <c r="H51" s="6">
        <f t="shared" si="2"/>
        <v>0.010848053198362578</v>
      </c>
      <c r="I51" s="92">
        <v>4508</v>
      </c>
      <c r="J51" s="6">
        <f t="shared" si="3"/>
        <v>0.005336332159450742</v>
      </c>
      <c r="K51" s="92">
        <v>149630</v>
      </c>
      <c r="L51" s="6">
        <f t="shared" si="4"/>
        <v>0.03226588312517817</v>
      </c>
    </row>
    <row r="52" spans="2:12" ht="12.75">
      <c r="B52" s="90" t="s">
        <v>120</v>
      </c>
      <c r="C52" s="92">
        <v>0</v>
      </c>
      <c r="D52" s="6">
        <f t="shared" si="0"/>
        <v>0</v>
      </c>
      <c r="E52" s="92">
        <v>0</v>
      </c>
      <c r="F52" s="6">
        <f t="shared" si="1"/>
        <v>0</v>
      </c>
      <c r="G52" s="92">
        <v>0</v>
      </c>
      <c r="H52" s="6">
        <f t="shared" si="2"/>
        <v>0</v>
      </c>
      <c r="I52" s="92">
        <v>6089</v>
      </c>
      <c r="J52" s="6">
        <f t="shared" si="3"/>
        <v>0.007207836406143648</v>
      </c>
      <c r="K52" s="92">
        <v>6089</v>
      </c>
      <c r="L52" s="6">
        <f t="shared" si="4"/>
        <v>0.0013130185280305412</v>
      </c>
    </row>
    <row r="53" spans="2:12" ht="12.75">
      <c r="B53" s="90" t="s">
        <v>121</v>
      </c>
      <c r="C53" s="92">
        <v>782</v>
      </c>
      <c r="D53" s="6">
        <f t="shared" si="0"/>
        <v>0.000370445287552233</v>
      </c>
      <c r="E53" s="92">
        <v>782</v>
      </c>
      <c r="F53" s="6">
        <f t="shared" si="1"/>
        <v>0.000606170067136048</v>
      </c>
      <c r="G53" s="92">
        <v>0</v>
      </c>
      <c r="H53" s="6">
        <f t="shared" si="2"/>
        <v>0</v>
      </c>
      <c r="I53" s="92">
        <v>0</v>
      </c>
      <c r="J53" s="6">
        <f t="shared" si="3"/>
        <v>0</v>
      </c>
      <c r="K53" s="92">
        <v>1564</v>
      </c>
      <c r="L53" s="6">
        <f t="shared" si="4"/>
        <v>0.00033725750990963485</v>
      </c>
    </row>
    <row r="54" spans="2:12" ht="12.75">
      <c r="B54" s="90" t="s">
        <v>122</v>
      </c>
      <c r="C54" s="92">
        <v>15589</v>
      </c>
      <c r="D54" s="6">
        <f t="shared" si="0"/>
        <v>0.007384746275769515</v>
      </c>
      <c r="E54" s="92">
        <v>15589</v>
      </c>
      <c r="F54" s="6">
        <f t="shared" si="1"/>
        <v>0.012083868512255565</v>
      </c>
      <c r="G54" s="92">
        <v>1860</v>
      </c>
      <c r="H54" s="6">
        <f t="shared" si="2"/>
        <v>0.004749853801542936</v>
      </c>
      <c r="I54" s="92">
        <v>4415</v>
      </c>
      <c r="J54" s="6">
        <f t="shared" si="3"/>
        <v>0.0052262436743511585</v>
      </c>
      <c r="K54" s="92">
        <v>37453</v>
      </c>
      <c r="L54" s="6">
        <f t="shared" si="4"/>
        <v>0.008076282300924267</v>
      </c>
    </row>
    <row r="55" spans="2:12" ht="12.75">
      <c r="B55" s="90" t="s">
        <v>123</v>
      </c>
      <c r="C55" s="92">
        <v>419</v>
      </c>
      <c r="D55" s="6">
        <f t="shared" si="0"/>
        <v>0.00019848666941737293</v>
      </c>
      <c r="E55" s="92">
        <v>419</v>
      </c>
      <c r="F55" s="6">
        <f t="shared" si="1"/>
        <v>0.00032478933264706405</v>
      </c>
      <c r="G55" s="92">
        <v>0</v>
      </c>
      <c r="H55" s="6">
        <f t="shared" si="2"/>
        <v>0</v>
      </c>
      <c r="I55" s="92">
        <v>0</v>
      </c>
      <c r="J55" s="6">
        <f t="shared" si="3"/>
        <v>0</v>
      </c>
      <c r="K55" s="92">
        <v>838</v>
      </c>
      <c r="L55" s="6">
        <f t="shared" si="4"/>
        <v>0.00018070447142217006</v>
      </c>
    </row>
    <row r="56" spans="2:12" ht="12.75">
      <c r="B56" s="90" t="s">
        <v>127</v>
      </c>
      <c r="C56" s="92">
        <v>33758</v>
      </c>
      <c r="D56" s="6">
        <f t="shared" si="0"/>
        <v>0.015991677771340515</v>
      </c>
      <c r="E56" s="92">
        <v>33758</v>
      </c>
      <c r="F56" s="6">
        <f t="shared" si="1"/>
        <v>0.026167633153936967</v>
      </c>
      <c r="G56" s="92">
        <v>3281</v>
      </c>
      <c r="H56" s="6">
        <f t="shared" si="2"/>
        <v>0.008378639958528158</v>
      </c>
      <c r="I56" s="92">
        <v>36696</v>
      </c>
      <c r="J56" s="6">
        <f t="shared" si="3"/>
        <v>0.04343878547542245</v>
      </c>
      <c r="K56" s="92">
        <v>107493</v>
      </c>
      <c r="L56" s="6">
        <f t="shared" si="4"/>
        <v>0.023179553396877477</v>
      </c>
    </row>
    <row r="57" spans="2:12" ht="12.75">
      <c r="B57" s="90" t="s">
        <v>128</v>
      </c>
      <c r="C57" s="92">
        <v>0</v>
      </c>
      <c r="D57" s="6">
        <f t="shared" si="0"/>
        <v>0</v>
      </c>
      <c r="E57" s="92">
        <v>0</v>
      </c>
      <c r="F57" s="6">
        <f t="shared" si="1"/>
        <v>0</v>
      </c>
      <c r="G57" s="92">
        <v>0</v>
      </c>
      <c r="H57" s="6">
        <f t="shared" si="2"/>
        <v>0</v>
      </c>
      <c r="I57" s="92">
        <v>8992</v>
      </c>
      <c r="J57" s="6">
        <f t="shared" si="3"/>
        <v>0.01064425438726288</v>
      </c>
      <c r="K57" s="92">
        <v>8992</v>
      </c>
      <c r="L57" s="6">
        <f t="shared" si="4"/>
        <v>0.0019390150441863404</v>
      </c>
    </row>
    <row r="58" spans="2:12" ht="12.75">
      <c r="B58" s="90" t="s">
        <v>130</v>
      </c>
      <c r="C58" s="92">
        <v>0</v>
      </c>
      <c r="D58" s="6">
        <f t="shared" si="0"/>
        <v>0</v>
      </c>
      <c r="E58" s="92">
        <v>0</v>
      </c>
      <c r="F58" s="6">
        <f t="shared" si="1"/>
        <v>0</v>
      </c>
      <c r="G58" s="92">
        <v>0</v>
      </c>
      <c r="H58" s="6">
        <f t="shared" si="2"/>
        <v>0</v>
      </c>
      <c r="I58" s="92">
        <v>16530</v>
      </c>
      <c r="J58" s="6">
        <f t="shared" si="3"/>
        <v>0.019567340416087122</v>
      </c>
      <c r="K58" s="92">
        <v>16530</v>
      </c>
      <c r="L58" s="6">
        <f t="shared" si="4"/>
        <v>0.0035644927358096314</v>
      </c>
    </row>
    <row r="59" spans="2:12" ht="12.75">
      <c r="B59" s="90" t="s">
        <v>131</v>
      </c>
      <c r="C59" s="92">
        <v>5686</v>
      </c>
      <c r="D59" s="6">
        <f t="shared" si="0"/>
        <v>0.0026935446355780012</v>
      </c>
      <c r="E59" s="92">
        <v>5686</v>
      </c>
      <c r="F59" s="6">
        <f t="shared" si="1"/>
        <v>0.00440752302012221</v>
      </c>
      <c r="G59" s="92">
        <v>0</v>
      </c>
      <c r="H59" s="6">
        <f t="shared" si="2"/>
        <v>0</v>
      </c>
      <c r="I59" s="92">
        <v>7956</v>
      </c>
      <c r="J59" s="6">
        <f t="shared" si="3"/>
        <v>0.009417892338196562</v>
      </c>
      <c r="K59" s="92">
        <v>19328</v>
      </c>
      <c r="L59" s="6">
        <f t="shared" si="4"/>
        <v>0.004167847283589144</v>
      </c>
    </row>
    <row r="60" spans="2:12" ht="12.75">
      <c r="B60" s="90" t="s">
        <v>132</v>
      </c>
      <c r="C60" s="92">
        <v>10095</v>
      </c>
      <c r="D60" s="6">
        <f t="shared" si="0"/>
        <v>0.004782154958874415</v>
      </c>
      <c r="E60" s="92">
        <v>10095</v>
      </c>
      <c r="F60" s="6">
        <f t="shared" si="1"/>
        <v>0.007825174971532487</v>
      </c>
      <c r="G60" s="92">
        <v>0</v>
      </c>
      <c r="H60" s="6">
        <f t="shared" si="2"/>
        <v>0</v>
      </c>
      <c r="I60" s="92">
        <v>46256</v>
      </c>
      <c r="J60" s="6">
        <f t="shared" si="3"/>
        <v>0.05475540824479891</v>
      </c>
      <c r="K60" s="92">
        <v>66446</v>
      </c>
      <c r="L60" s="6">
        <f t="shared" si="4"/>
        <v>0.014328268864102043</v>
      </c>
    </row>
    <row r="61" spans="2:12" ht="12.75">
      <c r="B61" s="90" t="s">
        <v>134</v>
      </c>
      <c r="C61" s="92">
        <v>608</v>
      </c>
      <c r="D61" s="6">
        <f t="shared" si="0"/>
        <v>0.0002880188424958538</v>
      </c>
      <c r="E61" s="92">
        <v>608</v>
      </c>
      <c r="F61" s="6">
        <f t="shared" si="1"/>
        <v>0.0004712933514305846</v>
      </c>
      <c r="G61" s="92">
        <v>0</v>
      </c>
      <c r="H61" s="6">
        <f t="shared" si="2"/>
        <v>0</v>
      </c>
      <c r="I61" s="92">
        <v>5143</v>
      </c>
      <c r="J61" s="6">
        <f t="shared" si="3"/>
        <v>0.006088011600722086</v>
      </c>
      <c r="K61" s="92">
        <v>6359</v>
      </c>
      <c r="L61" s="6">
        <f t="shared" si="4"/>
        <v>0.0013712407324267058</v>
      </c>
    </row>
    <row r="62" spans="2:12" ht="12.75">
      <c r="B62" s="90" t="s">
        <v>135</v>
      </c>
      <c r="C62" s="92">
        <v>46940</v>
      </c>
      <c r="D62" s="6">
        <f t="shared" si="0"/>
        <v>0.02223619155716345</v>
      </c>
      <c r="E62" s="92">
        <v>46940</v>
      </c>
      <c r="F62" s="6">
        <f t="shared" si="1"/>
        <v>0.03638570709893362</v>
      </c>
      <c r="G62" s="92">
        <v>31735</v>
      </c>
      <c r="H62" s="6">
        <f t="shared" si="2"/>
        <v>0.08104118838277692</v>
      </c>
      <c r="I62" s="92">
        <v>7110</v>
      </c>
      <c r="J62" s="6">
        <f t="shared" si="3"/>
        <v>0.008416442247935842</v>
      </c>
      <c r="K62" s="92">
        <v>132725</v>
      </c>
      <c r="L62" s="6">
        <f t="shared" si="4"/>
        <v>0.02862052621659609</v>
      </c>
    </row>
    <row r="63" spans="2:12" ht="12.75">
      <c r="B63" s="90" t="s">
        <v>136</v>
      </c>
      <c r="C63" s="92">
        <v>6</v>
      </c>
      <c r="D63" s="6">
        <f t="shared" si="0"/>
        <v>2.8422912088406626E-06</v>
      </c>
      <c r="E63" s="92">
        <v>6</v>
      </c>
      <c r="F63" s="6">
        <f t="shared" si="1"/>
        <v>4.650921231222874E-06</v>
      </c>
      <c r="G63" s="92">
        <v>0</v>
      </c>
      <c r="H63" s="6">
        <f t="shared" si="2"/>
        <v>0</v>
      </c>
      <c r="I63" s="92">
        <v>10383</v>
      </c>
      <c r="J63" s="6">
        <f t="shared" si="3"/>
        <v>0.012290846675150189</v>
      </c>
      <c r="K63" s="92">
        <v>10395</v>
      </c>
      <c r="L63" s="6">
        <f t="shared" si="4"/>
        <v>0.002241554869252336</v>
      </c>
    </row>
    <row r="64" spans="2:12" ht="12.75">
      <c r="B64" s="90" t="s">
        <v>137</v>
      </c>
      <c r="C64" s="92">
        <v>73578</v>
      </c>
      <c r="D64" s="6">
        <f t="shared" si="0"/>
        <v>0.03485501709401304</v>
      </c>
      <c r="E64" s="92">
        <v>73578</v>
      </c>
      <c r="F64" s="6">
        <f t="shared" si="1"/>
        <v>0.05703424705848611</v>
      </c>
      <c r="G64" s="92">
        <v>38110</v>
      </c>
      <c r="H64" s="6">
        <f t="shared" si="2"/>
        <v>0.09732092923483941</v>
      </c>
      <c r="I64" s="92">
        <v>36945</v>
      </c>
      <c r="J64" s="6">
        <f t="shared" si="3"/>
        <v>0.04373353851617295</v>
      </c>
      <c r="K64" s="92">
        <v>222211</v>
      </c>
      <c r="L64" s="6">
        <f t="shared" si="4"/>
        <v>0.04791708985583751</v>
      </c>
    </row>
    <row r="65" spans="2:12" ht="12.75">
      <c r="B65" s="90" t="s">
        <v>139</v>
      </c>
      <c r="C65" s="92">
        <v>6006</v>
      </c>
      <c r="D65" s="6">
        <f t="shared" si="0"/>
        <v>0.0028451335000495032</v>
      </c>
      <c r="E65" s="92">
        <v>6006</v>
      </c>
      <c r="F65" s="6">
        <f t="shared" si="1"/>
        <v>0.004655572152454097</v>
      </c>
      <c r="G65" s="92">
        <v>0</v>
      </c>
      <c r="H65" s="6">
        <f t="shared" si="2"/>
        <v>0</v>
      </c>
      <c r="I65" s="92">
        <v>11100</v>
      </c>
      <c r="J65" s="6">
        <f t="shared" si="3"/>
        <v>0.013139593382853422</v>
      </c>
      <c r="K65" s="92">
        <v>23112</v>
      </c>
      <c r="L65" s="6">
        <f t="shared" si="4"/>
        <v>0.004983820696311688</v>
      </c>
    </row>
    <row r="66" spans="2:12" ht="12.75">
      <c r="B66" s="90" t="s">
        <v>140</v>
      </c>
      <c r="C66" s="92">
        <v>5699</v>
      </c>
      <c r="D66" s="6">
        <f t="shared" si="0"/>
        <v>0.002699702933197156</v>
      </c>
      <c r="E66" s="92">
        <v>5699</v>
      </c>
      <c r="F66" s="6">
        <f t="shared" si="1"/>
        <v>0.004417600016123194</v>
      </c>
      <c r="G66" s="92">
        <v>0</v>
      </c>
      <c r="H66" s="6">
        <f t="shared" si="2"/>
        <v>0</v>
      </c>
      <c r="I66" s="92">
        <v>16710</v>
      </c>
      <c r="J66" s="6">
        <f t="shared" si="3"/>
        <v>0.019780414903376637</v>
      </c>
      <c r="K66" s="92">
        <v>28108</v>
      </c>
      <c r="L66" s="6">
        <f t="shared" si="4"/>
        <v>0.006061147115434793</v>
      </c>
    </row>
    <row r="67" spans="2:12" ht="12.75">
      <c r="B67" s="90" t="s">
        <v>141</v>
      </c>
      <c r="C67" s="92">
        <v>0</v>
      </c>
      <c r="D67" s="6">
        <f t="shared" si="0"/>
        <v>0</v>
      </c>
      <c r="E67" s="92">
        <v>0</v>
      </c>
      <c r="F67" s="6">
        <f t="shared" si="1"/>
        <v>0</v>
      </c>
      <c r="G67" s="92">
        <v>0</v>
      </c>
      <c r="H67" s="6">
        <f t="shared" si="2"/>
        <v>0</v>
      </c>
      <c r="I67" s="92">
        <v>2181</v>
      </c>
      <c r="J67" s="6">
        <f t="shared" si="3"/>
        <v>0.0025817525376579564</v>
      </c>
      <c r="K67" s="92">
        <v>2181</v>
      </c>
      <c r="L67" s="6">
        <f t="shared" si="4"/>
        <v>0.0004703060288445739</v>
      </c>
    </row>
    <row r="68" spans="2:12" ht="12.75">
      <c r="B68" s="90" t="s">
        <v>143</v>
      </c>
      <c r="C68" s="92">
        <v>15</v>
      </c>
      <c r="D68" s="6">
        <f>+C68/$C$76</f>
        <v>7.1057280221016565E-06</v>
      </c>
      <c r="E68" s="92">
        <v>15</v>
      </c>
      <c r="F68" s="6">
        <f>+E68/$E$76</f>
        <v>1.1627303078057186E-05</v>
      </c>
      <c r="G68" s="92">
        <v>0</v>
      </c>
      <c r="H68" s="6">
        <f>+G68/$G$76</f>
        <v>0</v>
      </c>
      <c r="I68" s="92">
        <v>28183</v>
      </c>
      <c r="J68" s="6">
        <f>+I68/$I$76</f>
        <v>0.03336154597378</v>
      </c>
      <c r="K68" s="92">
        <v>28213</v>
      </c>
      <c r="L68" s="6">
        <f>+K68/$K$76</f>
        <v>0.006083789083811079</v>
      </c>
    </row>
    <row r="69" spans="2:12" ht="12.75">
      <c r="B69" s="90" t="s">
        <v>145</v>
      </c>
      <c r="C69" s="92">
        <v>882</v>
      </c>
      <c r="D69" s="6">
        <f>+C69/$C$76</f>
        <v>0.0004178168076995774</v>
      </c>
      <c r="E69" s="92">
        <v>882</v>
      </c>
      <c r="F69" s="6">
        <f>+E69/$E$76</f>
        <v>0.0006836854209897625</v>
      </c>
      <c r="G69" s="92">
        <v>0</v>
      </c>
      <c r="H69" s="6">
        <f>+G69/$G$76</f>
        <v>0</v>
      </c>
      <c r="I69" s="92">
        <v>0</v>
      </c>
      <c r="J69" s="6">
        <f>+I69/$I$76</f>
        <v>0</v>
      </c>
      <c r="K69" s="92">
        <v>1764</v>
      </c>
      <c r="L69" s="6">
        <f>+K69/$K$76</f>
        <v>0.0003803850687216086</v>
      </c>
    </row>
    <row r="70" spans="2:12" ht="12.75">
      <c r="B70" s="90" t="s">
        <v>146</v>
      </c>
      <c r="C70" s="92">
        <v>5358</v>
      </c>
      <c r="D70" s="6">
        <f>+C70/$C$76</f>
        <v>0.002538166049494712</v>
      </c>
      <c r="E70" s="92">
        <v>5358</v>
      </c>
      <c r="F70" s="6">
        <f>+E70/$E$76</f>
        <v>0.004153272659482027</v>
      </c>
      <c r="G70" s="92">
        <v>0</v>
      </c>
      <c r="H70" s="6">
        <f>+G70/$G$76</f>
        <v>0</v>
      </c>
      <c r="I70" s="92">
        <v>2418</v>
      </c>
      <c r="J70" s="6">
        <f>+I70/$I$76</f>
        <v>0.0028623006125891508</v>
      </c>
      <c r="K70" s="92">
        <v>13134</v>
      </c>
      <c r="L70" s="6">
        <f>+K70/$K$76</f>
        <v>0.002832186787182317</v>
      </c>
    </row>
    <row r="71" spans="2:12" ht="12.75">
      <c r="B71" s="90" t="s">
        <v>148</v>
      </c>
      <c r="C71" s="92">
        <v>9504</v>
      </c>
      <c r="D71" s="6">
        <f>+C71/$C$76</f>
        <v>0.00450218927480361</v>
      </c>
      <c r="E71" s="92">
        <v>9504</v>
      </c>
      <c r="F71" s="6">
        <f>+E71/$E$76</f>
        <v>0.0073670592302570335</v>
      </c>
      <c r="G71" s="92">
        <v>0</v>
      </c>
      <c r="H71" s="6">
        <f>+G71/$G$76</f>
        <v>0</v>
      </c>
      <c r="I71" s="92">
        <v>1867</v>
      </c>
      <c r="J71" s="6">
        <f>+I71/$I$76</f>
        <v>0.0022100559320529134</v>
      </c>
      <c r="K71" s="92">
        <v>20875</v>
      </c>
      <c r="L71" s="6">
        <f>+K71/$K$76</f>
        <v>0.0045014389509997615</v>
      </c>
    </row>
    <row r="72" spans="2:12" ht="12.75">
      <c r="B72" s="90" t="s">
        <v>149</v>
      </c>
      <c r="C72" s="92">
        <v>0</v>
      </c>
      <c r="D72" s="6">
        <f>+C72/$C$76</f>
        <v>0</v>
      </c>
      <c r="E72" s="92">
        <v>0</v>
      </c>
      <c r="F72" s="6">
        <f>+E72/$E$76</f>
        <v>0</v>
      </c>
      <c r="G72" s="92">
        <v>0</v>
      </c>
      <c r="H72" s="6">
        <f>+G72/$G$76</f>
        <v>0</v>
      </c>
      <c r="I72" s="92">
        <v>1890</v>
      </c>
      <c r="J72" s="6">
        <f>+I72/$I$76</f>
        <v>0.0022372821165399072</v>
      </c>
      <c r="K72" s="92">
        <v>1890</v>
      </c>
      <c r="L72" s="6">
        <f>+K72/$K$76</f>
        <v>0.00040755543077315205</v>
      </c>
    </row>
    <row r="73" spans="2:12" ht="12.75">
      <c r="B73" s="47"/>
      <c r="C73" s="48"/>
      <c r="D73" s="6"/>
      <c r="E73" s="48"/>
      <c r="F73" s="6"/>
      <c r="G73" s="48"/>
      <c r="H73" s="6"/>
      <c r="I73" s="48"/>
      <c r="J73" s="6"/>
      <c r="K73" s="48"/>
      <c r="L73" s="6"/>
    </row>
    <row r="74" spans="2:12" ht="12.75">
      <c r="B74" s="47"/>
      <c r="C74" s="48"/>
      <c r="D74" s="6"/>
      <c r="E74" s="48"/>
      <c r="F74" s="6"/>
      <c r="G74" s="48"/>
      <c r="H74" s="6"/>
      <c r="I74" s="48"/>
      <c r="J74" s="6"/>
      <c r="K74" s="48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 aca="true" t="shared" si="5" ref="C76:L76">SUM(C3:C75)</f>
        <v>2110973</v>
      </c>
      <c r="D76" s="7">
        <f t="shared" si="5"/>
        <v>0.9999999999999999</v>
      </c>
      <c r="E76" s="4">
        <f t="shared" si="5"/>
        <v>1290067</v>
      </c>
      <c r="F76" s="7">
        <f t="shared" si="5"/>
        <v>0.9999999999999999</v>
      </c>
      <c r="G76" s="4">
        <f t="shared" si="5"/>
        <v>391591</v>
      </c>
      <c r="H76" s="7">
        <f t="shared" si="5"/>
        <v>1.0000000000000002</v>
      </c>
      <c r="I76" s="4">
        <f t="shared" si="5"/>
        <v>844775</v>
      </c>
      <c r="J76" s="7">
        <f t="shared" si="5"/>
        <v>0.9999999999999999</v>
      </c>
      <c r="K76" s="4">
        <f t="shared" si="5"/>
        <v>4637406</v>
      </c>
      <c r="L76" s="7">
        <f t="shared" si="5"/>
        <v>0.9999999999999998</v>
      </c>
      <c r="M76" s="4">
        <f>+I76+G76+E76+C76</f>
        <v>4637406</v>
      </c>
    </row>
    <row r="77" spans="3:11" ht="12.75">
      <c r="C77" s="4"/>
      <c r="E77" s="4"/>
      <c r="G77" s="4"/>
      <c r="I77" s="4"/>
      <c r="K77" s="4">
        <f>+K76-K78</f>
        <v>4.089999999850988</v>
      </c>
    </row>
    <row r="78" spans="3:11" ht="12.75">
      <c r="C78" s="9">
        <v>2110973.89</v>
      </c>
      <c r="E78" s="4">
        <f>860044+430022</f>
        <v>1290066</v>
      </c>
      <c r="G78" s="9">
        <v>391591.36</v>
      </c>
      <c r="I78" s="9">
        <v>844770.66</v>
      </c>
      <c r="K78" s="4">
        <f>SUM(C78:I78)</f>
        <v>4637401.91</v>
      </c>
    </row>
    <row r="80" spans="3:11" ht="12.75">
      <c r="C80" s="4">
        <f>+C76-C78</f>
        <v>-0.8900000001303852</v>
      </c>
      <c r="E80" s="4">
        <f>+E76-E78</f>
        <v>1</v>
      </c>
      <c r="G80" s="4">
        <f>+G76-G78</f>
        <v>-0.35999999998603016</v>
      </c>
      <c r="I80" s="4">
        <f>+I76-I78</f>
        <v>4.339999999967404</v>
      </c>
      <c r="K80" s="4">
        <f>+K76-K78</f>
        <v>4.089999999850988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81"/>
  <sheetViews>
    <sheetView workbookViewId="0" topLeftCell="A1">
      <selection activeCell="B1" sqref="B1"/>
    </sheetView>
  </sheetViews>
  <sheetFormatPr defaultColWidth="9.140625" defaultRowHeight="12.75"/>
  <cols>
    <col min="3" max="3" width="17.7109375" style="0" customWidth="1"/>
    <col min="5" max="5" width="17.8515625" style="0" customWidth="1"/>
    <col min="7" max="7" width="20.421875" style="0" customWidth="1"/>
    <col min="9" max="9" width="17.140625" style="0" customWidth="1"/>
    <col min="11" max="11" width="12.57421875" style="0" customWidth="1"/>
    <col min="12" max="12" width="10.28125" style="0" bestFit="1" customWidth="1"/>
    <col min="13" max="13" width="12.421875" style="0" customWidth="1"/>
    <col min="14" max="14" width="11.140625" style="0" customWidth="1"/>
  </cols>
  <sheetData>
    <row r="1" spans="4:6" ht="12.75">
      <c r="D1" s="5">
        <v>37438</v>
      </c>
      <c r="F1" t="s">
        <v>157</v>
      </c>
    </row>
    <row r="2" spans="2:12" ht="12.75">
      <c r="B2" s="93" t="s">
        <v>150</v>
      </c>
      <c r="C2" s="95" t="s">
        <v>151</v>
      </c>
      <c r="D2" s="1" t="s">
        <v>159</v>
      </c>
      <c r="E2" s="95" t="s">
        <v>152</v>
      </c>
      <c r="F2" s="1" t="s">
        <v>159</v>
      </c>
      <c r="G2" s="95" t="s">
        <v>153</v>
      </c>
      <c r="H2" s="1" t="s">
        <v>159</v>
      </c>
      <c r="I2" s="95" t="s">
        <v>154</v>
      </c>
      <c r="J2" s="1" t="s">
        <v>159</v>
      </c>
      <c r="K2" s="95" t="s">
        <v>155</v>
      </c>
      <c r="L2" s="1" t="s">
        <v>156</v>
      </c>
    </row>
    <row r="3" spans="2:12" ht="12.75">
      <c r="B3" s="94" t="s">
        <v>2</v>
      </c>
      <c r="C3" s="96">
        <v>13614</v>
      </c>
      <c r="D3" s="6">
        <f aca="true" t="shared" si="0" ref="D3:D66">+C3/$C$77</f>
        <v>0.007813396755724315</v>
      </c>
      <c r="E3" s="96">
        <v>13614</v>
      </c>
      <c r="F3" s="6">
        <f>+E3/$E$77</f>
        <v>0.013315779795695601</v>
      </c>
      <c r="G3" s="96">
        <v>0</v>
      </c>
      <c r="H3" s="6">
        <f>+G3/$G$77</f>
        <v>0</v>
      </c>
      <c r="I3" s="96">
        <v>1008</v>
      </c>
      <c r="J3" s="6">
        <f>+I3/$I$77</f>
        <v>0.0012718312098294383</v>
      </c>
      <c r="K3" s="96">
        <v>28236</v>
      </c>
      <c r="L3" s="6">
        <f>+K3/$K$77</f>
        <v>0.007286414460110907</v>
      </c>
    </row>
    <row r="4" spans="2:12" ht="12.75">
      <c r="B4" s="94" t="s">
        <v>6</v>
      </c>
      <c r="C4" s="96">
        <v>5133</v>
      </c>
      <c r="D4" s="6">
        <f t="shared" si="0"/>
        <v>0.0029459501650604455</v>
      </c>
      <c r="E4" s="96">
        <v>5133</v>
      </c>
      <c r="F4" s="6">
        <f aca="true" t="shared" si="1" ref="F4:F67">+E4/$E$77</f>
        <v>0.00502055954835504</v>
      </c>
      <c r="G4" s="96">
        <v>402</v>
      </c>
      <c r="H4" s="6">
        <f aca="true" t="shared" si="2" ref="H4:H67">+G4/$G$77</f>
        <v>0.0012649027252046028</v>
      </c>
      <c r="I4" s="96">
        <v>16983</v>
      </c>
      <c r="J4" s="6">
        <f aca="true" t="shared" si="3" ref="J4:J67">+I4/$I$77</f>
        <v>0.021428084758465627</v>
      </c>
      <c r="K4" s="96">
        <v>27651</v>
      </c>
      <c r="L4" s="6">
        <f aca="true" t="shared" si="4" ref="L4:L67">+K4/$K$77</f>
        <v>0.007135452834556123</v>
      </c>
    </row>
    <row r="5" spans="2:12" ht="12.75">
      <c r="B5" s="94" t="s">
        <v>7</v>
      </c>
      <c r="C5" s="96">
        <v>569</v>
      </c>
      <c r="D5" s="6">
        <f t="shared" si="0"/>
        <v>0.00032656256456641214</v>
      </c>
      <c r="E5" s="96">
        <v>569</v>
      </c>
      <c r="F5" s="6">
        <f t="shared" si="1"/>
        <v>0.000556535823692581</v>
      </c>
      <c r="G5" s="96">
        <v>0</v>
      </c>
      <c r="H5" s="6">
        <f t="shared" si="2"/>
        <v>0</v>
      </c>
      <c r="I5" s="96">
        <v>911</v>
      </c>
      <c r="J5" s="6">
        <f t="shared" si="3"/>
        <v>0.0011494426906295816</v>
      </c>
      <c r="K5" s="96">
        <v>2049</v>
      </c>
      <c r="L5" s="6">
        <f t="shared" si="4"/>
        <v>0.00052875277053291</v>
      </c>
    </row>
    <row r="6" spans="2:12" ht="12.75">
      <c r="B6" s="94" t="s">
        <v>8</v>
      </c>
      <c r="C6" s="96">
        <v>16191</v>
      </c>
      <c r="D6" s="6">
        <f t="shared" si="0"/>
        <v>0.009292398036721931</v>
      </c>
      <c r="E6" s="96">
        <v>16191</v>
      </c>
      <c r="F6" s="6">
        <f t="shared" si="1"/>
        <v>0.01583632956310471</v>
      </c>
      <c r="G6" s="96">
        <v>12072</v>
      </c>
      <c r="H6" s="6">
        <f t="shared" si="2"/>
        <v>0.037984840046442696</v>
      </c>
      <c r="I6" s="96">
        <v>17805</v>
      </c>
      <c r="J6" s="6">
        <f t="shared" si="3"/>
        <v>0.022465232828386063</v>
      </c>
      <c r="K6" s="96">
        <v>62259</v>
      </c>
      <c r="L6" s="6">
        <f t="shared" si="4"/>
        <v>0.016066187769940676</v>
      </c>
    </row>
    <row r="7" spans="2:12" ht="12.75">
      <c r="B7" s="94" t="s">
        <v>12</v>
      </c>
      <c r="C7" s="96">
        <v>0</v>
      </c>
      <c r="D7" s="6">
        <f t="shared" si="0"/>
        <v>0</v>
      </c>
      <c r="E7" s="96">
        <v>0</v>
      </c>
      <c r="F7" s="6">
        <f t="shared" si="1"/>
        <v>0</v>
      </c>
      <c r="G7" s="96">
        <v>0</v>
      </c>
      <c r="H7" s="6">
        <f t="shared" si="2"/>
        <v>0</v>
      </c>
      <c r="I7" s="96">
        <v>7782</v>
      </c>
      <c r="J7" s="6">
        <f t="shared" si="3"/>
        <v>0.009818839756837986</v>
      </c>
      <c r="K7" s="96">
        <v>7782</v>
      </c>
      <c r="L7" s="6">
        <f t="shared" si="4"/>
        <v>0.002008176700969793</v>
      </c>
    </row>
    <row r="8" spans="2:12" ht="12.75">
      <c r="B8" s="94" t="s">
        <v>15</v>
      </c>
      <c r="C8" s="96">
        <v>19882</v>
      </c>
      <c r="D8" s="6">
        <f t="shared" si="0"/>
        <v>0.0114107502789269</v>
      </c>
      <c r="E8" s="96">
        <v>19882</v>
      </c>
      <c r="F8" s="6">
        <f t="shared" si="1"/>
        <v>0.01944647670765535</v>
      </c>
      <c r="G8" s="96">
        <v>268</v>
      </c>
      <c r="H8" s="6">
        <f t="shared" si="2"/>
        <v>0.0008432684834697352</v>
      </c>
      <c r="I8" s="96">
        <v>2947</v>
      </c>
      <c r="J8" s="6">
        <f t="shared" si="3"/>
        <v>0.003718339856515233</v>
      </c>
      <c r="K8" s="96">
        <v>42979</v>
      </c>
      <c r="L8" s="6">
        <f t="shared" si="4"/>
        <v>0.01109090547815224</v>
      </c>
    </row>
    <row r="9" spans="2:12" ht="12.75">
      <c r="B9" s="94" t="s">
        <v>16</v>
      </c>
      <c r="C9" s="96">
        <v>90</v>
      </c>
      <c r="D9" s="6">
        <f t="shared" si="0"/>
        <v>5.1653129720522134E-05</v>
      </c>
      <c r="E9" s="96">
        <v>90</v>
      </c>
      <c r="F9" s="6">
        <f t="shared" si="1"/>
        <v>8.802851341358925E-05</v>
      </c>
      <c r="G9" s="96">
        <v>0</v>
      </c>
      <c r="H9" s="6">
        <f t="shared" si="2"/>
        <v>0</v>
      </c>
      <c r="I9" s="96">
        <v>1244</v>
      </c>
      <c r="J9" s="6">
        <f t="shared" si="3"/>
        <v>0.0015696012153053782</v>
      </c>
      <c r="K9" s="96">
        <v>1424</v>
      </c>
      <c r="L9" s="6">
        <f t="shared" si="4"/>
        <v>0.0003674689825470297</v>
      </c>
    </row>
    <row r="10" spans="2:12" ht="12.75">
      <c r="B10" s="94" t="s">
        <v>17</v>
      </c>
      <c r="C10" s="96">
        <v>6854</v>
      </c>
      <c r="D10" s="6">
        <f t="shared" si="0"/>
        <v>0.0039336727900495414</v>
      </c>
      <c r="E10" s="96">
        <v>6854</v>
      </c>
      <c r="F10" s="6">
        <f t="shared" si="1"/>
        <v>0.006703860343741564</v>
      </c>
      <c r="G10" s="96">
        <v>1112</v>
      </c>
      <c r="H10" s="6">
        <f t="shared" si="2"/>
        <v>0.0034989349015609908</v>
      </c>
      <c r="I10" s="96">
        <v>407</v>
      </c>
      <c r="J10" s="6">
        <f t="shared" si="3"/>
        <v>0.0005135270857148625</v>
      </c>
      <c r="K10" s="96">
        <v>15227</v>
      </c>
      <c r="L10" s="6">
        <f t="shared" si="4"/>
        <v>0.003929389183457599</v>
      </c>
    </row>
    <row r="11" spans="2:12" ht="12.75">
      <c r="B11" s="94" t="s">
        <v>24</v>
      </c>
      <c r="C11" s="96">
        <v>166</v>
      </c>
      <c r="D11" s="6">
        <f t="shared" si="0"/>
        <v>9.527132815118526E-05</v>
      </c>
      <c r="E11" s="96">
        <v>166</v>
      </c>
      <c r="F11" s="6">
        <f t="shared" si="1"/>
        <v>0.00016236370251839795</v>
      </c>
      <c r="G11" s="96">
        <v>0</v>
      </c>
      <c r="H11" s="6">
        <f t="shared" si="2"/>
        <v>0</v>
      </c>
      <c r="I11" s="96">
        <v>456</v>
      </c>
      <c r="J11" s="6">
        <f t="shared" si="3"/>
        <v>0.0005753522139704602</v>
      </c>
      <c r="K11" s="96">
        <v>788</v>
      </c>
      <c r="L11" s="6">
        <f t="shared" si="4"/>
        <v>0.0002033465998925979</v>
      </c>
    </row>
    <row r="12" spans="2:12" ht="12.75">
      <c r="B12" s="94" t="s">
        <v>27</v>
      </c>
      <c r="C12" s="96">
        <v>392</v>
      </c>
      <c r="D12" s="6">
        <f t="shared" si="0"/>
        <v>0.00022497807611605196</v>
      </c>
      <c r="E12" s="96">
        <v>392</v>
      </c>
      <c r="F12" s="6">
        <f t="shared" si="1"/>
        <v>0.00038341308064585543</v>
      </c>
      <c r="G12" s="96">
        <v>0</v>
      </c>
      <c r="H12" s="6">
        <f t="shared" si="2"/>
        <v>0</v>
      </c>
      <c r="I12" s="96">
        <v>0</v>
      </c>
      <c r="J12" s="6">
        <f t="shared" si="3"/>
        <v>0</v>
      </c>
      <c r="K12" s="96">
        <v>784</v>
      </c>
      <c r="L12" s="6">
        <f t="shared" si="4"/>
        <v>0.00020231438364948828</v>
      </c>
    </row>
    <row r="13" spans="2:12" ht="12.75">
      <c r="B13" s="94" t="s">
        <v>28</v>
      </c>
      <c r="C13" s="96">
        <v>12699</v>
      </c>
      <c r="D13" s="6">
        <f t="shared" si="0"/>
        <v>0.007288256603565673</v>
      </c>
      <c r="E13" s="96">
        <v>12699</v>
      </c>
      <c r="F13" s="6">
        <f t="shared" si="1"/>
        <v>0.012420823242657444</v>
      </c>
      <c r="G13" s="96">
        <v>0</v>
      </c>
      <c r="H13" s="6">
        <f t="shared" si="2"/>
        <v>0</v>
      </c>
      <c r="I13" s="96">
        <v>3962</v>
      </c>
      <c r="J13" s="6">
        <f t="shared" si="3"/>
        <v>0.004999003227524042</v>
      </c>
      <c r="K13" s="96">
        <v>29360</v>
      </c>
      <c r="L13" s="6">
        <f t="shared" si="4"/>
        <v>0.007576467224424714</v>
      </c>
    </row>
    <row r="14" spans="2:12" ht="12.75">
      <c r="B14" s="94" t="s">
        <v>31</v>
      </c>
      <c r="C14" s="96">
        <v>0</v>
      </c>
      <c r="D14" s="6">
        <f t="shared" si="0"/>
        <v>0</v>
      </c>
      <c r="E14" s="96">
        <v>0</v>
      </c>
      <c r="F14" s="6">
        <f t="shared" si="1"/>
        <v>0</v>
      </c>
      <c r="G14" s="96">
        <v>0</v>
      </c>
      <c r="H14" s="6">
        <f t="shared" si="2"/>
        <v>0</v>
      </c>
      <c r="I14" s="96">
        <v>0</v>
      </c>
      <c r="J14" s="6">
        <f t="shared" si="3"/>
        <v>0</v>
      </c>
      <c r="K14" s="96">
        <v>0</v>
      </c>
      <c r="L14" s="6">
        <f t="shared" si="4"/>
        <v>0</v>
      </c>
    </row>
    <row r="15" spans="2:12" ht="12.75">
      <c r="B15" s="94" t="s">
        <v>32</v>
      </c>
      <c r="C15" s="96">
        <v>20</v>
      </c>
      <c r="D15" s="6">
        <f t="shared" si="0"/>
        <v>1.147847327122714E-05</v>
      </c>
      <c r="E15" s="96">
        <v>20</v>
      </c>
      <c r="F15" s="6">
        <f t="shared" si="1"/>
        <v>1.95618918696865E-05</v>
      </c>
      <c r="G15" s="96">
        <v>0</v>
      </c>
      <c r="H15" s="6">
        <f t="shared" si="2"/>
        <v>0</v>
      </c>
      <c r="I15" s="96">
        <v>800</v>
      </c>
      <c r="J15" s="6">
        <f t="shared" si="3"/>
        <v>0.0010093898490709829</v>
      </c>
      <c r="K15" s="96">
        <v>840</v>
      </c>
      <c r="L15" s="6">
        <f t="shared" si="4"/>
        <v>0.00021676541105302314</v>
      </c>
    </row>
    <row r="16" spans="2:12" ht="12.75">
      <c r="B16" s="94" t="s">
        <v>33</v>
      </c>
      <c r="C16" s="96">
        <v>5364</v>
      </c>
      <c r="D16" s="6">
        <f t="shared" si="0"/>
        <v>0.003078526531343119</v>
      </c>
      <c r="E16" s="96">
        <v>5364</v>
      </c>
      <c r="F16" s="6">
        <f t="shared" si="1"/>
        <v>0.005246499399449919</v>
      </c>
      <c r="G16" s="96">
        <v>1149</v>
      </c>
      <c r="H16" s="6">
        <f t="shared" si="2"/>
        <v>0.003615356296666887</v>
      </c>
      <c r="I16" s="96">
        <v>25612</v>
      </c>
      <c r="J16" s="6">
        <f t="shared" si="3"/>
        <v>0.03231561601800752</v>
      </c>
      <c r="K16" s="96">
        <v>37489</v>
      </c>
      <c r="L16" s="6">
        <f t="shared" si="4"/>
        <v>0.009674188684484268</v>
      </c>
    </row>
    <row r="17" spans="2:12" ht="12.75">
      <c r="B17" s="94" t="s">
        <v>35</v>
      </c>
      <c r="C17" s="96">
        <v>5166</v>
      </c>
      <c r="D17" s="6">
        <f t="shared" si="0"/>
        <v>0.0029648896459579703</v>
      </c>
      <c r="E17" s="96">
        <v>5166</v>
      </c>
      <c r="F17" s="6">
        <f t="shared" si="1"/>
        <v>0.005052836669940023</v>
      </c>
      <c r="G17" s="96">
        <v>6073</v>
      </c>
      <c r="H17" s="6">
        <f t="shared" si="2"/>
        <v>0.019108841418327246</v>
      </c>
      <c r="I17" s="96">
        <v>0</v>
      </c>
      <c r="J17" s="6">
        <f t="shared" si="3"/>
        <v>0</v>
      </c>
      <c r="K17" s="96">
        <v>16405</v>
      </c>
      <c r="L17" s="6">
        <f t="shared" si="4"/>
        <v>0.004233376867053386</v>
      </c>
    </row>
    <row r="18" spans="2:12" ht="12.75">
      <c r="B18" s="94" t="s">
        <v>38</v>
      </c>
      <c r="C18" s="96">
        <v>22644</v>
      </c>
      <c r="D18" s="6">
        <f t="shared" si="0"/>
        <v>0.012995927437683368</v>
      </c>
      <c r="E18" s="96">
        <v>22644</v>
      </c>
      <c r="F18" s="6">
        <f t="shared" si="1"/>
        <v>0.022147973974859056</v>
      </c>
      <c r="G18" s="96">
        <v>6006</v>
      </c>
      <c r="H18" s="6">
        <f t="shared" si="2"/>
        <v>0.01889802429745981</v>
      </c>
      <c r="I18" s="96">
        <v>30546</v>
      </c>
      <c r="J18" s="6">
        <f t="shared" si="3"/>
        <v>0.0385410279121528</v>
      </c>
      <c r="K18" s="96">
        <v>81840</v>
      </c>
      <c r="L18" s="6">
        <f t="shared" si="4"/>
        <v>0.02111914433402311</v>
      </c>
    </row>
    <row r="19" spans="2:12" ht="12.75">
      <c r="B19" s="94" t="s">
        <v>39</v>
      </c>
      <c r="C19" s="96">
        <v>109</v>
      </c>
      <c r="D19" s="6">
        <f t="shared" si="0"/>
        <v>6.255767932818792E-05</v>
      </c>
      <c r="E19" s="96">
        <v>109</v>
      </c>
      <c r="F19" s="6">
        <f t="shared" si="1"/>
        <v>0.00010661231068979143</v>
      </c>
      <c r="G19" s="96">
        <v>0</v>
      </c>
      <c r="H19" s="6">
        <f t="shared" si="2"/>
        <v>0</v>
      </c>
      <c r="I19" s="96">
        <v>2681</v>
      </c>
      <c r="J19" s="6">
        <f t="shared" si="3"/>
        <v>0.0033827177316991313</v>
      </c>
      <c r="K19" s="96">
        <v>2899</v>
      </c>
      <c r="L19" s="6">
        <f t="shared" si="4"/>
        <v>0.0007480987221937073</v>
      </c>
    </row>
    <row r="20" spans="2:12" ht="12.75">
      <c r="B20" s="94" t="s">
        <v>40</v>
      </c>
      <c r="C20" s="96">
        <v>159377</v>
      </c>
      <c r="D20" s="6">
        <f t="shared" si="0"/>
        <v>0.0914702317274184</v>
      </c>
      <c r="E20" s="96">
        <v>159377</v>
      </c>
      <c r="F20" s="6">
        <f t="shared" si="1"/>
        <v>0.15588578202575126</v>
      </c>
      <c r="G20" s="96">
        <v>33068</v>
      </c>
      <c r="H20" s="6">
        <f t="shared" si="2"/>
        <v>0.10404926198275076</v>
      </c>
      <c r="I20" s="96">
        <v>24958</v>
      </c>
      <c r="J20" s="6">
        <f t="shared" si="3"/>
        <v>0.031490439816391984</v>
      </c>
      <c r="K20" s="96">
        <v>376780</v>
      </c>
      <c r="L20" s="6">
        <f t="shared" si="4"/>
        <v>0.09722960901971198</v>
      </c>
    </row>
    <row r="21" spans="2:12" ht="12.75">
      <c r="B21" s="94" t="s">
        <v>42</v>
      </c>
      <c r="C21" s="96">
        <v>0</v>
      </c>
      <c r="D21" s="6">
        <f t="shared" si="0"/>
        <v>0</v>
      </c>
      <c r="E21" s="96">
        <v>0</v>
      </c>
      <c r="F21" s="6">
        <f t="shared" si="1"/>
        <v>0</v>
      </c>
      <c r="G21" s="96">
        <v>0</v>
      </c>
      <c r="H21" s="6">
        <f t="shared" si="2"/>
        <v>0</v>
      </c>
      <c r="I21" s="96">
        <v>709</v>
      </c>
      <c r="J21" s="6">
        <f t="shared" si="3"/>
        <v>0.0008945717537391585</v>
      </c>
      <c r="K21" s="96">
        <v>709</v>
      </c>
      <c r="L21" s="6">
        <f t="shared" si="4"/>
        <v>0.00018296032909118263</v>
      </c>
    </row>
    <row r="22" spans="2:12" ht="12.75">
      <c r="B22" s="94" t="s">
        <v>43</v>
      </c>
      <c r="C22" s="96">
        <v>7397</v>
      </c>
      <c r="D22" s="6">
        <f t="shared" si="0"/>
        <v>0.004245313339363358</v>
      </c>
      <c r="E22" s="96">
        <v>7397</v>
      </c>
      <c r="F22" s="6">
        <f t="shared" si="1"/>
        <v>0.007234965708003553</v>
      </c>
      <c r="G22" s="96">
        <v>0</v>
      </c>
      <c r="H22" s="6">
        <f t="shared" si="2"/>
        <v>0</v>
      </c>
      <c r="I22" s="96">
        <v>819</v>
      </c>
      <c r="J22" s="6">
        <f t="shared" si="3"/>
        <v>0.0010333628579864186</v>
      </c>
      <c r="K22" s="96">
        <v>15613</v>
      </c>
      <c r="L22" s="6">
        <f t="shared" si="4"/>
        <v>0.004028998050917679</v>
      </c>
    </row>
    <row r="23" spans="2:12" ht="12.75">
      <c r="B23" s="94" t="s">
        <v>44</v>
      </c>
      <c r="C23" s="96">
        <v>4468</v>
      </c>
      <c r="D23" s="6">
        <f t="shared" si="0"/>
        <v>0.0025642909287921433</v>
      </c>
      <c r="E23" s="96">
        <v>4468</v>
      </c>
      <c r="F23" s="6">
        <f t="shared" si="1"/>
        <v>0.004370126643687964</v>
      </c>
      <c r="G23" s="96">
        <v>0</v>
      </c>
      <c r="H23" s="6">
        <f t="shared" si="2"/>
        <v>0</v>
      </c>
      <c r="I23" s="96">
        <v>5899</v>
      </c>
      <c r="J23" s="6">
        <f t="shared" si="3"/>
        <v>0.00744298839958716</v>
      </c>
      <c r="K23" s="96">
        <v>14835</v>
      </c>
      <c r="L23" s="6">
        <f t="shared" si="4"/>
        <v>0.0038282319916328553</v>
      </c>
    </row>
    <row r="24" spans="2:12" ht="12.75">
      <c r="B24" s="94" t="s">
        <v>45</v>
      </c>
      <c r="C24" s="96">
        <v>125579</v>
      </c>
      <c r="D24" s="6">
        <f t="shared" si="0"/>
        <v>0.07207275974637166</v>
      </c>
      <c r="E24" s="96">
        <v>125579</v>
      </c>
      <c r="F24" s="6">
        <f t="shared" si="1"/>
        <v>0.12282814095516806</v>
      </c>
      <c r="G24" s="96">
        <v>65732</v>
      </c>
      <c r="H24" s="6">
        <f t="shared" si="2"/>
        <v>0.2068273281919128</v>
      </c>
      <c r="I24" s="96">
        <v>20056</v>
      </c>
      <c r="J24" s="6">
        <f t="shared" si="3"/>
        <v>0.025305403516209538</v>
      </c>
      <c r="K24" s="96">
        <v>336946</v>
      </c>
      <c r="L24" s="6">
        <f t="shared" si="4"/>
        <v>0.08695028356270469</v>
      </c>
    </row>
    <row r="25" spans="2:12" ht="12.75">
      <c r="B25" s="94" t="s">
        <v>46</v>
      </c>
      <c r="C25" s="96">
        <v>49444</v>
      </c>
      <c r="D25" s="6">
        <f t="shared" si="0"/>
        <v>0.028377081621127738</v>
      </c>
      <c r="E25" s="96">
        <v>49444</v>
      </c>
      <c r="F25" s="6">
        <f t="shared" si="1"/>
        <v>0.04836090908023897</v>
      </c>
      <c r="G25" s="96">
        <v>9870</v>
      </c>
      <c r="H25" s="6">
        <f t="shared" si="2"/>
        <v>0.031056193775545842</v>
      </c>
      <c r="I25" s="96">
        <v>31904</v>
      </c>
      <c r="J25" s="6">
        <f t="shared" si="3"/>
        <v>0.0402544671809508</v>
      </c>
      <c r="K25" s="96">
        <v>140662</v>
      </c>
      <c r="L25" s="6">
        <f t="shared" si="4"/>
        <v>0.036298400297071834</v>
      </c>
    </row>
    <row r="26" spans="2:12" ht="12.75">
      <c r="B26" s="94" t="s">
        <v>48</v>
      </c>
      <c r="C26" s="96">
        <v>60129</v>
      </c>
      <c r="D26" s="6">
        <f t="shared" si="0"/>
        <v>0.034509455966280835</v>
      </c>
      <c r="E26" s="96">
        <v>60129</v>
      </c>
      <c r="F26" s="6">
        <f t="shared" si="1"/>
        <v>0.05881184981161898</v>
      </c>
      <c r="G26" s="96">
        <v>29815</v>
      </c>
      <c r="H26" s="6">
        <f t="shared" si="2"/>
        <v>0.09381361878600804</v>
      </c>
      <c r="I26" s="96">
        <v>39756</v>
      </c>
      <c r="J26" s="6">
        <f t="shared" si="3"/>
        <v>0.05016162854958249</v>
      </c>
      <c r="K26" s="96">
        <v>189829</v>
      </c>
      <c r="L26" s="6">
        <f t="shared" si="4"/>
        <v>0.04898614430331468</v>
      </c>
    </row>
    <row r="27" spans="2:12" ht="12.75">
      <c r="B27" s="94" t="s">
        <v>51</v>
      </c>
      <c r="C27" s="96">
        <v>66165</v>
      </c>
      <c r="D27" s="6">
        <f t="shared" si="0"/>
        <v>0.037973659199537185</v>
      </c>
      <c r="E27" s="96">
        <v>66165</v>
      </c>
      <c r="F27" s="6">
        <f t="shared" si="1"/>
        <v>0.06471562877789036</v>
      </c>
      <c r="G27" s="96">
        <v>34607</v>
      </c>
      <c r="H27" s="6">
        <f t="shared" si="2"/>
        <v>0.10889176271431764</v>
      </c>
      <c r="I27" s="96">
        <v>47578</v>
      </c>
      <c r="J27" s="6">
        <f t="shared" si="3"/>
        <v>0.06003093779887403</v>
      </c>
      <c r="K27" s="96">
        <v>214515</v>
      </c>
      <c r="L27" s="6">
        <f t="shared" si="4"/>
        <v>0.055356466847665785</v>
      </c>
    </row>
    <row r="28" spans="2:12" ht="12.75">
      <c r="B28" s="94" t="s">
        <v>52</v>
      </c>
      <c r="C28" s="96">
        <v>1980</v>
      </c>
      <c r="D28" s="6">
        <f t="shared" si="0"/>
        <v>0.001136368853851487</v>
      </c>
      <c r="E28" s="96">
        <v>1980</v>
      </c>
      <c r="F28" s="6">
        <f t="shared" si="1"/>
        <v>0.0019366272950989635</v>
      </c>
      <c r="G28" s="96">
        <v>0</v>
      </c>
      <c r="H28" s="6">
        <f t="shared" si="2"/>
        <v>0</v>
      </c>
      <c r="I28" s="96">
        <v>26871</v>
      </c>
      <c r="J28" s="6">
        <f t="shared" si="3"/>
        <v>0.033904143292982976</v>
      </c>
      <c r="K28" s="96">
        <v>30831</v>
      </c>
      <c r="L28" s="6">
        <f t="shared" si="4"/>
        <v>0.00795606474782828</v>
      </c>
    </row>
    <row r="29" spans="2:12" ht="12.75">
      <c r="B29" s="94" t="s">
        <v>53</v>
      </c>
      <c r="C29" s="96">
        <v>6832</v>
      </c>
      <c r="D29" s="6">
        <f t="shared" si="0"/>
        <v>0.0039210464694511915</v>
      </c>
      <c r="E29" s="96">
        <v>6832</v>
      </c>
      <c r="F29" s="6">
        <f t="shared" si="1"/>
        <v>0.0066823422626849085</v>
      </c>
      <c r="G29" s="96">
        <v>28</v>
      </c>
      <c r="H29" s="6">
        <f t="shared" si="2"/>
        <v>8.810267737743502E-05</v>
      </c>
      <c r="I29" s="96">
        <v>1735</v>
      </c>
      <c r="J29" s="6">
        <f t="shared" si="3"/>
        <v>0.002189114235172694</v>
      </c>
      <c r="K29" s="96">
        <v>15427</v>
      </c>
      <c r="L29" s="6">
        <f t="shared" si="4"/>
        <v>0.003980999995613081</v>
      </c>
    </row>
    <row r="30" spans="2:12" ht="12.75">
      <c r="B30" s="94" t="s">
        <v>54</v>
      </c>
      <c r="C30" s="96">
        <v>3454</v>
      </c>
      <c r="D30" s="6">
        <f t="shared" si="0"/>
        <v>0.0019823323339409273</v>
      </c>
      <c r="E30" s="96">
        <v>3454</v>
      </c>
      <c r="F30" s="6">
        <f t="shared" si="1"/>
        <v>0.003378338725894859</v>
      </c>
      <c r="G30" s="96">
        <v>0</v>
      </c>
      <c r="H30" s="6">
        <f t="shared" si="2"/>
        <v>0</v>
      </c>
      <c r="I30" s="96">
        <v>4626</v>
      </c>
      <c r="J30" s="6">
        <f t="shared" si="3"/>
        <v>0.0058367968022529585</v>
      </c>
      <c r="K30" s="96">
        <v>11534</v>
      </c>
      <c r="L30" s="6">
        <f t="shared" si="4"/>
        <v>0.00297639553700663</v>
      </c>
    </row>
    <row r="31" spans="2:12" ht="12.75">
      <c r="B31" s="94" t="s">
        <v>55</v>
      </c>
      <c r="C31" s="96">
        <v>6496</v>
      </c>
      <c r="D31" s="6">
        <f t="shared" si="0"/>
        <v>0.0037282081184945755</v>
      </c>
      <c r="E31" s="96">
        <v>6496</v>
      </c>
      <c r="F31" s="6">
        <f t="shared" si="1"/>
        <v>0.006353702479274175</v>
      </c>
      <c r="G31" s="96">
        <v>0</v>
      </c>
      <c r="H31" s="6">
        <f t="shared" si="2"/>
        <v>0</v>
      </c>
      <c r="I31" s="96">
        <v>1077</v>
      </c>
      <c r="J31" s="6">
        <f t="shared" si="3"/>
        <v>0.0013588910843118107</v>
      </c>
      <c r="K31" s="96">
        <v>14069</v>
      </c>
      <c r="L31" s="6">
        <f t="shared" si="4"/>
        <v>0.00363056258107736</v>
      </c>
    </row>
    <row r="32" spans="2:12" ht="12.75">
      <c r="B32" s="94" t="s">
        <v>58</v>
      </c>
      <c r="C32" s="96">
        <v>458580</v>
      </c>
      <c r="D32" s="6">
        <f t="shared" si="0"/>
        <v>0.2631899136359671</v>
      </c>
      <c r="E32" s="96">
        <v>0</v>
      </c>
      <c r="F32" s="6">
        <f t="shared" si="1"/>
        <v>0</v>
      </c>
      <c r="G32" s="96">
        <v>0</v>
      </c>
      <c r="H32" s="6">
        <f t="shared" si="2"/>
        <v>0</v>
      </c>
      <c r="I32" s="96">
        <v>0</v>
      </c>
      <c r="J32" s="6">
        <f t="shared" si="3"/>
        <v>0</v>
      </c>
      <c r="K32" s="96">
        <v>458580</v>
      </c>
      <c r="L32" s="6">
        <f t="shared" si="4"/>
        <v>0.118338431191304</v>
      </c>
    </row>
    <row r="33" spans="2:12" ht="12.75">
      <c r="B33" s="94" t="s">
        <v>61</v>
      </c>
      <c r="C33" s="96">
        <v>216430</v>
      </c>
      <c r="D33" s="6">
        <f t="shared" si="0"/>
        <v>0.1242142985045845</v>
      </c>
      <c r="E33" s="96">
        <v>0</v>
      </c>
      <c r="F33" s="6">
        <f t="shared" si="1"/>
        <v>0</v>
      </c>
      <c r="G33" s="96">
        <v>0</v>
      </c>
      <c r="H33" s="6">
        <f t="shared" si="2"/>
        <v>0</v>
      </c>
      <c r="I33" s="96">
        <v>0</v>
      </c>
      <c r="J33" s="6">
        <f t="shared" si="3"/>
        <v>0</v>
      </c>
      <c r="K33" s="96">
        <v>216430</v>
      </c>
      <c r="L33" s="6">
        <f t="shared" si="4"/>
        <v>0.055850640374054523</v>
      </c>
    </row>
    <row r="34" spans="2:12" ht="12.75">
      <c r="B34" s="94" t="s">
        <v>63</v>
      </c>
      <c r="C34" s="96">
        <v>47179</v>
      </c>
      <c r="D34" s="6">
        <f t="shared" si="0"/>
        <v>0.027077144523161262</v>
      </c>
      <c r="E34" s="96">
        <v>2193</v>
      </c>
      <c r="F34" s="6">
        <f t="shared" si="1"/>
        <v>0.002144961443511125</v>
      </c>
      <c r="G34" s="96">
        <v>2668</v>
      </c>
      <c r="H34" s="6">
        <f t="shared" si="2"/>
        <v>0.008394926544392736</v>
      </c>
      <c r="I34" s="96">
        <v>7082</v>
      </c>
      <c r="J34" s="6">
        <f t="shared" si="3"/>
        <v>0.008935623638900875</v>
      </c>
      <c r="K34" s="96">
        <v>59122</v>
      </c>
      <c r="L34" s="6">
        <f t="shared" si="4"/>
        <v>0.015256672181281945</v>
      </c>
    </row>
    <row r="35" spans="2:12" ht="12.75">
      <c r="B35" s="94" t="s">
        <v>67</v>
      </c>
      <c r="C35" s="96">
        <v>40050</v>
      </c>
      <c r="D35" s="6">
        <f t="shared" si="0"/>
        <v>0.02298564272563235</v>
      </c>
      <c r="E35" s="96">
        <v>40050</v>
      </c>
      <c r="F35" s="6">
        <f t="shared" si="1"/>
        <v>0.03917268846904722</v>
      </c>
      <c r="G35" s="96">
        <v>6038</v>
      </c>
      <c r="H35" s="6">
        <f t="shared" si="2"/>
        <v>0.01899871307160545</v>
      </c>
      <c r="I35" s="96">
        <v>6144</v>
      </c>
      <c r="J35" s="6">
        <f t="shared" si="3"/>
        <v>0.007752114040865148</v>
      </c>
      <c r="K35" s="96">
        <v>92282</v>
      </c>
      <c r="L35" s="6">
        <f t="shared" si="4"/>
        <v>0.02381374483666081</v>
      </c>
    </row>
    <row r="36" spans="2:12" ht="12.75">
      <c r="B36" s="94" t="s">
        <v>68</v>
      </c>
      <c r="C36" s="96">
        <v>5391</v>
      </c>
      <c r="D36" s="6">
        <f t="shared" si="0"/>
        <v>0.0030940224702592756</v>
      </c>
      <c r="E36" s="96">
        <v>5391</v>
      </c>
      <c r="F36" s="6">
        <f t="shared" si="1"/>
        <v>0.005272907953473996</v>
      </c>
      <c r="G36" s="96">
        <v>302</v>
      </c>
      <c r="H36" s="6">
        <f t="shared" si="2"/>
        <v>0.0009502503059994776</v>
      </c>
      <c r="I36" s="96">
        <v>26932</v>
      </c>
      <c r="J36" s="6">
        <f t="shared" si="3"/>
        <v>0.03398110926897464</v>
      </c>
      <c r="K36" s="96">
        <v>38016</v>
      </c>
      <c r="L36" s="6">
        <f t="shared" si="4"/>
        <v>0.009810183174513962</v>
      </c>
    </row>
    <row r="37" spans="2:12" ht="12.75">
      <c r="B37" s="94" t="s">
        <v>70</v>
      </c>
      <c r="C37" s="96">
        <v>5415</v>
      </c>
      <c r="D37" s="6">
        <f t="shared" si="0"/>
        <v>0.0031077966381847484</v>
      </c>
      <c r="E37" s="96">
        <v>5415</v>
      </c>
      <c r="F37" s="6">
        <f t="shared" si="1"/>
        <v>0.0052963822237176205</v>
      </c>
      <c r="G37" s="96">
        <v>48</v>
      </c>
      <c r="H37" s="6">
        <f t="shared" si="2"/>
        <v>0.00015103316121846004</v>
      </c>
      <c r="I37" s="96">
        <v>19226</v>
      </c>
      <c r="J37" s="6">
        <f t="shared" si="3"/>
        <v>0.024258161547798394</v>
      </c>
      <c r="K37" s="96">
        <v>30104</v>
      </c>
      <c r="L37" s="6">
        <f t="shared" si="4"/>
        <v>0.007768459445643106</v>
      </c>
    </row>
    <row r="38" spans="2:12" ht="12.75">
      <c r="B38" s="94" t="s">
        <v>73</v>
      </c>
      <c r="C38" s="96">
        <v>4063</v>
      </c>
      <c r="D38" s="6">
        <f t="shared" si="0"/>
        <v>0.002331851845049794</v>
      </c>
      <c r="E38" s="96">
        <v>4063</v>
      </c>
      <c r="F38" s="6">
        <f t="shared" si="1"/>
        <v>0.003973998333326813</v>
      </c>
      <c r="G38" s="96">
        <v>0</v>
      </c>
      <c r="H38" s="6">
        <f t="shared" si="2"/>
        <v>0</v>
      </c>
      <c r="I38" s="96">
        <v>7639</v>
      </c>
      <c r="J38" s="6">
        <f t="shared" si="3"/>
        <v>0.009638411321316548</v>
      </c>
      <c r="K38" s="96">
        <v>15765</v>
      </c>
      <c r="L38" s="6">
        <f t="shared" si="4"/>
        <v>0.004068222268155845</v>
      </c>
    </row>
    <row r="39" spans="2:12" ht="12.75">
      <c r="B39" s="94" t="s">
        <v>75</v>
      </c>
      <c r="C39" s="96">
        <v>8712</v>
      </c>
      <c r="D39" s="6">
        <f t="shared" si="0"/>
        <v>0.005000022956946543</v>
      </c>
      <c r="E39" s="96">
        <v>8712</v>
      </c>
      <c r="F39" s="6">
        <f t="shared" si="1"/>
        <v>0.00852116009843544</v>
      </c>
      <c r="G39" s="96">
        <v>621</v>
      </c>
      <c r="H39" s="6">
        <f t="shared" si="2"/>
        <v>0.0019539915232638268</v>
      </c>
      <c r="I39" s="96">
        <v>8220</v>
      </c>
      <c r="J39" s="6">
        <f t="shared" si="3"/>
        <v>0.010371480699204348</v>
      </c>
      <c r="K39" s="96">
        <v>26265</v>
      </c>
      <c r="L39" s="6">
        <f t="shared" si="4"/>
        <v>0.006777789906318634</v>
      </c>
    </row>
    <row r="40" spans="2:12" ht="12.75">
      <c r="B40" s="94" t="s">
        <v>78</v>
      </c>
      <c r="C40" s="96">
        <v>506</v>
      </c>
      <c r="D40" s="6">
        <f t="shared" si="0"/>
        <v>0.00029040537376204663</v>
      </c>
      <c r="E40" s="96">
        <v>506</v>
      </c>
      <c r="F40" s="6">
        <f t="shared" si="1"/>
        <v>0.0004949158643030685</v>
      </c>
      <c r="G40" s="96">
        <v>0</v>
      </c>
      <c r="H40" s="6">
        <f t="shared" si="2"/>
        <v>0</v>
      </c>
      <c r="I40" s="96">
        <v>49</v>
      </c>
      <c r="J40" s="6">
        <f t="shared" si="3"/>
        <v>6.18251282555977E-05</v>
      </c>
      <c r="K40" s="96">
        <v>1061</v>
      </c>
      <c r="L40" s="6">
        <f t="shared" si="4"/>
        <v>0.00027379535848483043</v>
      </c>
    </row>
    <row r="41" spans="2:12" ht="12.75">
      <c r="B41" s="94" t="s">
        <v>79</v>
      </c>
      <c r="C41" s="96">
        <v>67213</v>
      </c>
      <c r="D41" s="6">
        <f t="shared" si="0"/>
        <v>0.03857513119894949</v>
      </c>
      <c r="E41" s="96">
        <v>67213</v>
      </c>
      <c r="F41" s="6">
        <f t="shared" si="1"/>
        <v>0.06574067191186193</v>
      </c>
      <c r="G41" s="96">
        <v>37703</v>
      </c>
      <c r="H41" s="6">
        <f t="shared" si="2"/>
        <v>0.1186334016129083</v>
      </c>
      <c r="I41" s="96">
        <v>18485</v>
      </c>
      <c r="J41" s="6">
        <f t="shared" si="3"/>
        <v>0.023323214200096396</v>
      </c>
      <c r="K41" s="96">
        <v>190614</v>
      </c>
      <c r="L41" s="6">
        <f t="shared" si="4"/>
        <v>0.04918871674102494</v>
      </c>
    </row>
    <row r="42" spans="2:12" ht="12.75">
      <c r="B42" s="94" t="s">
        <v>81</v>
      </c>
      <c r="C42" s="96">
        <v>3144</v>
      </c>
      <c r="D42" s="6">
        <f t="shared" si="0"/>
        <v>0.0018044159982369065</v>
      </c>
      <c r="E42" s="96">
        <v>3144</v>
      </c>
      <c r="F42" s="6">
        <f t="shared" si="1"/>
        <v>0.003075129401914718</v>
      </c>
      <c r="G42" s="96">
        <v>0</v>
      </c>
      <c r="H42" s="6">
        <f t="shared" si="2"/>
        <v>0</v>
      </c>
      <c r="I42" s="96">
        <v>357</v>
      </c>
      <c r="J42" s="6">
        <f t="shared" si="3"/>
        <v>0.00045044022014792607</v>
      </c>
      <c r="K42" s="96">
        <v>6645</v>
      </c>
      <c r="L42" s="6">
        <f t="shared" si="4"/>
        <v>0.0017147692338658795</v>
      </c>
    </row>
    <row r="43" spans="2:12" ht="12.75">
      <c r="B43" s="94" t="s">
        <v>82</v>
      </c>
      <c r="C43" s="96">
        <v>1665</v>
      </c>
      <c r="D43" s="6">
        <f t="shared" si="0"/>
        <v>0.0009555828998296594</v>
      </c>
      <c r="E43" s="96">
        <v>1665</v>
      </c>
      <c r="F43" s="6">
        <f t="shared" si="1"/>
        <v>0.0016285274981514013</v>
      </c>
      <c r="G43" s="96">
        <v>5736</v>
      </c>
      <c r="H43" s="6">
        <f t="shared" si="2"/>
        <v>0.018048462765605972</v>
      </c>
      <c r="I43" s="96">
        <v>0</v>
      </c>
      <c r="J43" s="6">
        <f t="shared" si="3"/>
        <v>0</v>
      </c>
      <c r="K43" s="96">
        <v>9066</v>
      </c>
      <c r="L43" s="6">
        <f t="shared" si="4"/>
        <v>0.0023395181150079854</v>
      </c>
    </row>
    <row r="44" spans="2:12" ht="12.75">
      <c r="B44" s="94" t="s">
        <v>88</v>
      </c>
      <c r="C44" s="96">
        <v>13</v>
      </c>
      <c r="D44" s="6">
        <f t="shared" si="0"/>
        <v>7.461007626297641E-06</v>
      </c>
      <c r="E44" s="96">
        <v>13</v>
      </c>
      <c r="F44" s="6">
        <f t="shared" si="1"/>
        <v>1.2715229715296226E-05</v>
      </c>
      <c r="G44" s="96">
        <v>0</v>
      </c>
      <c r="H44" s="6">
        <f t="shared" si="2"/>
        <v>0</v>
      </c>
      <c r="I44" s="96">
        <v>16760</v>
      </c>
      <c r="J44" s="6">
        <f t="shared" si="3"/>
        <v>0.02114671733803709</v>
      </c>
      <c r="K44" s="96">
        <v>16786</v>
      </c>
      <c r="L44" s="6">
        <f t="shared" si="4"/>
        <v>0.004331695464209579</v>
      </c>
    </row>
    <row r="45" spans="2:12" ht="12.75">
      <c r="B45" s="94" t="s">
        <v>89</v>
      </c>
      <c r="C45" s="96">
        <v>26215</v>
      </c>
      <c r="D45" s="6">
        <f t="shared" si="0"/>
        <v>0.015045408840260975</v>
      </c>
      <c r="E45" s="96">
        <v>26215</v>
      </c>
      <c r="F45" s="6">
        <f t="shared" si="1"/>
        <v>0.02564074976819158</v>
      </c>
      <c r="G45" s="96">
        <v>5294</v>
      </c>
      <c r="H45" s="6">
        <f t="shared" si="2"/>
        <v>0.01665769907271932</v>
      </c>
      <c r="I45" s="96">
        <v>31894</v>
      </c>
      <c r="J45" s="6">
        <f t="shared" si="3"/>
        <v>0.040241849807837404</v>
      </c>
      <c r="K45" s="96">
        <v>89618</v>
      </c>
      <c r="L45" s="6">
        <f t="shared" si="4"/>
        <v>0.023126288818749795</v>
      </c>
    </row>
    <row r="46" spans="2:12" ht="12.75">
      <c r="B46" s="94" t="s">
        <v>93</v>
      </c>
      <c r="C46" s="96">
        <v>146</v>
      </c>
      <c r="D46" s="6">
        <f t="shared" si="0"/>
        <v>8.379285487995812E-05</v>
      </c>
      <c r="E46" s="96">
        <v>146</v>
      </c>
      <c r="F46" s="6">
        <f t="shared" si="1"/>
        <v>0.00014280181064871145</v>
      </c>
      <c r="G46" s="96">
        <v>0</v>
      </c>
      <c r="H46" s="6">
        <f t="shared" si="2"/>
        <v>0</v>
      </c>
      <c r="I46" s="96">
        <v>8390</v>
      </c>
      <c r="J46" s="6">
        <f t="shared" si="3"/>
        <v>0.010585976042131932</v>
      </c>
      <c r="K46" s="96">
        <v>8682</v>
      </c>
      <c r="L46" s="6">
        <f t="shared" si="4"/>
        <v>0.0022404253556694608</v>
      </c>
    </row>
    <row r="47" spans="2:12" ht="12.75">
      <c r="B47" s="94" t="s">
        <v>99</v>
      </c>
      <c r="C47" s="96">
        <v>36645</v>
      </c>
      <c r="D47" s="6">
        <f t="shared" si="0"/>
        <v>0.02103143265120593</v>
      </c>
      <c r="E47" s="96">
        <v>36645</v>
      </c>
      <c r="F47" s="6">
        <f t="shared" si="1"/>
        <v>0.03584227637823309</v>
      </c>
      <c r="G47" s="96">
        <v>6311</v>
      </c>
      <c r="H47" s="6">
        <f t="shared" si="2"/>
        <v>0.01985771417603544</v>
      </c>
      <c r="I47" s="96">
        <v>47198</v>
      </c>
      <c r="J47" s="6">
        <f t="shared" si="3"/>
        <v>0.059551477620565306</v>
      </c>
      <c r="K47" s="96">
        <v>126799</v>
      </c>
      <c r="L47" s="6">
        <f t="shared" si="4"/>
        <v>0.032720996852514624</v>
      </c>
    </row>
    <row r="48" spans="2:12" ht="12.75">
      <c r="B48" s="94" t="s">
        <v>106</v>
      </c>
      <c r="C48" s="96">
        <v>25</v>
      </c>
      <c r="D48" s="6">
        <f t="shared" si="0"/>
        <v>1.4348091589033926E-05</v>
      </c>
      <c r="E48" s="96">
        <v>25</v>
      </c>
      <c r="F48" s="6">
        <f t="shared" si="1"/>
        <v>2.4452364837108125E-05</v>
      </c>
      <c r="G48" s="96">
        <v>220</v>
      </c>
      <c r="H48" s="6">
        <f t="shared" si="2"/>
        <v>0.0006922353222512752</v>
      </c>
      <c r="I48" s="96">
        <v>2201</v>
      </c>
      <c r="J48" s="6">
        <f t="shared" si="3"/>
        <v>0.0027770838222565416</v>
      </c>
      <c r="K48" s="96">
        <v>2471</v>
      </c>
      <c r="L48" s="6">
        <f t="shared" si="4"/>
        <v>0.0006376515841809764</v>
      </c>
    </row>
    <row r="49" spans="2:12" ht="12.75">
      <c r="B49" s="94" t="s">
        <v>110</v>
      </c>
      <c r="C49" s="96">
        <v>0</v>
      </c>
      <c r="D49" s="6">
        <f t="shared" si="0"/>
        <v>0</v>
      </c>
      <c r="E49" s="96">
        <v>0</v>
      </c>
      <c r="F49" s="6">
        <f t="shared" si="1"/>
        <v>0</v>
      </c>
      <c r="G49" s="96">
        <v>0</v>
      </c>
      <c r="H49" s="6">
        <f t="shared" si="2"/>
        <v>0</v>
      </c>
      <c r="I49" s="96">
        <v>3305</v>
      </c>
      <c r="J49" s="6">
        <f t="shared" si="3"/>
        <v>0.004170041813974497</v>
      </c>
      <c r="K49" s="96">
        <v>3305</v>
      </c>
      <c r="L49" s="6">
        <f t="shared" si="4"/>
        <v>0.0008528686708693351</v>
      </c>
    </row>
    <row r="50" spans="2:12" ht="12.75">
      <c r="B50" s="94" t="s">
        <v>112</v>
      </c>
      <c r="C50" s="96">
        <v>0</v>
      </c>
      <c r="D50" s="6">
        <f t="shared" si="0"/>
        <v>0</v>
      </c>
      <c r="E50" s="96">
        <v>0</v>
      </c>
      <c r="F50" s="6">
        <f t="shared" si="1"/>
        <v>0</v>
      </c>
      <c r="G50" s="96">
        <v>0</v>
      </c>
      <c r="H50" s="6">
        <f t="shared" si="2"/>
        <v>0</v>
      </c>
      <c r="I50" s="96">
        <v>14439</v>
      </c>
      <c r="J50" s="6">
        <f t="shared" si="3"/>
        <v>0.0182182250384199</v>
      </c>
      <c r="K50" s="96">
        <v>14439</v>
      </c>
      <c r="L50" s="6">
        <f t="shared" si="4"/>
        <v>0.003726042583565001</v>
      </c>
    </row>
    <row r="51" spans="2:12" ht="12.75">
      <c r="B51" s="94" t="s">
        <v>115</v>
      </c>
      <c r="C51" s="96">
        <v>63247</v>
      </c>
      <c r="D51" s="6">
        <f t="shared" si="0"/>
        <v>0.03629894994926515</v>
      </c>
      <c r="E51" s="96">
        <v>63247</v>
      </c>
      <c r="F51" s="6">
        <f t="shared" si="1"/>
        <v>0.06186154875410311</v>
      </c>
      <c r="G51" s="96">
        <v>4039</v>
      </c>
      <c r="H51" s="6">
        <f t="shared" si="2"/>
        <v>0.012708811211695</v>
      </c>
      <c r="I51" s="96">
        <v>3565</v>
      </c>
      <c r="J51" s="6">
        <f t="shared" si="3"/>
        <v>0.004498093514922567</v>
      </c>
      <c r="K51" s="96">
        <v>134098</v>
      </c>
      <c r="L51" s="6">
        <f t="shared" si="4"/>
        <v>0.034604533442128924</v>
      </c>
    </row>
    <row r="52" spans="2:12" ht="12.75">
      <c r="B52" s="94" t="s">
        <v>120</v>
      </c>
      <c r="C52" s="96">
        <v>0</v>
      </c>
      <c r="D52" s="6">
        <f t="shared" si="0"/>
        <v>0</v>
      </c>
      <c r="E52" s="96">
        <v>0</v>
      </c>
      <c r="F52" s="6">
        <f t="shared" si="1"/>
        <v>0</v>
      </c>
      <c r="G52" s="96">
        <v>0</v>
      </c>
      <c r="H52" s="6">
        <f t="shared" si="2"/>
        <v>0</v>
      </c>
      <c r="I52" s="96">
        <v>187</v>
      </c>
      <c r="J52" s="6">
        <f t="shared" si="3"/>
        <v>0.00023594487722034224</v>
      </c>
      <c r="K52" s="96">
        <v>187</v>
      </c>
      <c r="L52" s="6">
        <f t="shared" si="4"/>
        <v>4.825610936537539E-05</v>
      </c>
    </row>
    <row r="53" spans="2:12" ht="12.75">
      <c r="B53" s="94" t="s">
        <v>121</v>
      </c>
      <c r="C53" s="96">
        <v>726</v>
      </c>
      <c r="D53" s="6">
        <f t="shared" si="0"/>
        <v>0.0004166685797455452</v>
      </c>
      <c r="E53" s="96">
        <v>726</v>
      </c>
      <c r="F53" s="6">
        <f t="shared" si="1"/>
        <v>0.0007100966748696199</v>
      </c>
      <c r="G53" s="96">
        <v>0</v>
      </c>
      <c r="H53" s="6">
        <f t="shared" si="2"/>
        <v>0</v>
      </c>
      <c r="I53" s="96">
        <v>1969</v>
      </c>
      <c r="J53" s="6">
        <f t="shared" si="3"/>
        <v>0.0024843607660259563</v>
      </c>
      <c r="K53" s="96">
        <v>3421</v>
      </c>
      <c r="L53" s="6">
        <f t="shared" si="4"/>
        <v>0.0008828029419195145</v>
      </c>
    </row>
    <row r="54" spans="2:12" ht="12.75">
      <c r="B54" s="94" t="s">
        <v>122</v>
      </c>
      <c r="C54" s="96">
        <v>11413</v>
      </c>
      <c r="D54" s="6">
        <f t="shared" si="0"/>
        <v>0.006550190772225768</v>
      </c>
      <c r="E54" s="96">
        <v>11413</v>
      </c>
      <c r="F54" s="6">
        <f t="shared" si="1"/>
        <v>0.011162993595436602</v>
      </c>
      <c r="G54" s="96">
        <v>1908</v>
      </c>
      <c r="H54" s="6">
        <f t="shared" si="2"/>
        <v>0.006003568158433786</v>
      </c>
      <c r="I54" s="96">
        <v>4891</v>
      </c>
      <c r="J54" s="6">
        <f t="shared" si="3"/>
        <v>0.006171157189757721</v>
      </c>
      <c r="K54" s="96">
        <v>29625</v>
      </c>
      <c r="L54" s="6">
        <f t="shared" si="4"/>
        <v>0.007644851550530727</v>
      </c>
    </row>
    <row r="55" spans="2:12" ht="12.75">
      <c r="B55" s="94" t="s">
        <v>123</v>
      </c>
      <c r="C55" s="96">
        <v>294</v>
      </c>
      <c r="D55" s="6">
        <f t="shared" si="0"/>
        <v>0.00016873355708703897</v>
      </c>
      <c r="E55" s="96">
        <v>294</v>
      </c>
      <c r="F55" s="6">
        <f t="shared" si="1"/>
        <v>0.00028755981048439157</v>
      </c>
      <c r="G55" s="96">
        <v>0</v>
      </c>
      <c r="H55" s="6">
        <f t="shared" si="2"/>
        <v>0</v>
      </c>
      <c r="I55" s="96">
        <v>0</v>
      </c>
      <c r="J55" s="6">
        <f t="shared" si="3"/>
        <v>0</v>
      </c>
      <c r="K55" s="96">
        <v>588</v>
      </c>
      <c r="L55" s="6">
        <f t="shared" si="4"/>
        <v>0.0001517357877371162</v>
      </c>
    </row>
    <row r="56" spans="2:12" ht="12.75">
      <c r="B56" s="94" t="s">
        <v>127</v>
      </c>
      <c r="C56" s="96">
        <v>29857</v>
      </c>
      <c r="D56" s="6">
        <f t="shared" si="0"/>
        <v>0.017135638822951438</v>
      </c>
      <c r="E56" s="96">
        <v>29857</v>
      </c>
      <c r="F56" s="6">
        <f t="shared" si="1"/>
        <v>0.029202970277661493</v>
      </c>
      <c r="G56" s="96">
        <v>2722</v>
      </c>
      <c r="H56" s="6">
        <f t="shared" si="2"/>
        <v>0.008564838850763505</v>
      </c>
      <c r="I56" s="96">
        <v>37629</v>
      </c>
      <c r="J56" s="6">
        <f t="shared" si="3"/>
        <v>0.047477913288365016</v>
      </c>
      <c r="K56" s="96">
        <v>100065</v>
      </c>
      <c r="L56" s="6">
        <f t="shared" si="4"/>
        <v>0.02582217959169138</v>
      </c>
    </row>
    <row r="57" spans="2:12" ht="12.75">
      <c r="B57" s="94" t="s">
        <v>128</v>
      </c>
      <c r="C57" s="96">
        <v>0</v>
      </c>
      <c r="D57" s="6">
        <f t="shared" si="0"/>
        <v>0</v>
      </c>
      <c r="E57" s="96">
        <v>0</v>
      </c>
      <c r="F57" s="6">
        <f t="shared" si="1"/>
        <v>0</v>
      </c>
      <c r="G57" s="96">
        <v>0</v>
      </c>
      <c r="H57" s="6">
        <f t="shared" si="2"/>
        <v>0</v>
      </c>
      <c r="I57" s="96">
        <v>9051</v>
      </c>
      <c r="J57" s="6">
        <f t="shared" si="3"/>
        <v>0.011419984404926831</v>
      </c>
      <c r="K57" s="96">
        <v>9051</v>
      </c>
      <c r="L57" s="6">
        <f t="shared" si="4"/>
        <v>0.0023356473040963242</v>
      </c>
    </row>
    <row r="58" spans="2:12" ht="12.75">
      <c r="B58" s="94" t="s">
        <v>130</v>
      </c>
      <c r="C58" s="96">
        <v>0</v>
      </c>
      <c r="D58" s="6">
        <f t="shared" si="0"/>
        <v>0</v>
      </c>
      <c r="E58" s="96">
        <v>0</v>
      </c>
      <c r="F58" s="6">
        <f t="shared" si="1"/>
        <v>0</v>
      </c>
      <c r="G58" s="96">
        <v>0</v>
      </c>
      <c r="H58" s="6">
        <f t="shared" si="2"/>
        <v>0</v>
      </c>
      <c r="I58" s="96">
        <v>13882</v>
      </c>
      <c r="J58" s="6">
        <f t="shared" si="3"/>
        <v>0.017515437356004228</v>
      </c>
      <c r="K58" s="96">
        <v>13882</v>
      </c>
      <c r="L58" s="6">
        <f t="shared" si="4"/>
        <v>0.003582306471711985</v>
      </c>
    </row>
    <row r="59" spans="2:12" ht="12.75">
      <c r="B59" s="94" t="s">
        <v>131</v>
      </c>
      <c r="C59" s="96">
        <v>4665</v>
      </c>
      <c r="D59" s="6">
        <f t="shared" si="0"/>
        <v>0.0026773538905137304</v>
      </c>
      <c r="E59" s="96">
        <v>4665</v>
      </c>
      <c r="F59" s="6">
        <f t="shared" si="1"/>
        <v>0.0045628112786043765</v>
      </c>
      <c r="G59" s="96">
        <v>0</v>
      </c>
      <c r="H59" s="6">
        <f t="shared" si="2"/>
        <v>0</v>
      </c>
      <c r="I59" s="96">
        <v>8154</v>
      </c>
      <c r="J59" s="6">
        <f t="shared" si="3"/>
        <v>0.010288206036655992</v>
      </c>
      <c r="K59" s="96">
        <v>17484</v>
      </c>
      <c r="L59" s="6">
        <f t="shared" si="4"/>
        <v>0.00451181719863221</v>
      </c>
    </row>
    <row r="60" spans="2:12" ht="12.75">
      <c r="B60" s="94" t="s">
        <v>132</v>
      </c>
      <c r="C60" s="96">
        <v>8924</v>
      </c>
      <c r="D60" s="6">
        <f t="shared" si="0"/>
        <v>0.00512169477362155</v>
      </c>
      <c r="E60" s="96">
        <v>8924</v>
      </c>
      <c r="F60" s="6">
        <f t="shared" si="1"/>
        <v>0.008728516152254116</v>
      </c>
      <c r="G60" s="96">
        <v>0</v>
      </c>
      <c r="H60" s="6">
        <f t="shared" si="2"/>
        <v>0</v>
      </c>
      <c r="I60" s="96">
        <v>49588</v>
      </c>
      <c r="J60" s="6">
        <f t="shared" si="3"/>
        <v>0.06256702979466487</v>
      </c>
      <c r="K60" s="96">
        <v>67436</v>
      </c>
      <c r="L60" s="6">
        <f t="shared" si="4"/>
        <v>0.01740213364258532</v>
      </c>
    </row>
    <row r="61" spans="2:12" ht="12.75">
      <c r="B61" s="94" t="s">
        <v>134</v>
      </c>
      <c r="C61" s="96">
        <v>536</v>
      </c>
      <c r="D61" s="6">
        <f t="shared" si="0"/>
        <v>0.0003076230836688874</v>
      </c>
      <c r="E61" s="96">
        <v>536</v>
      </c>
      <c r="F61" s="6">
        <f t="shared" si="1"/>
        <v>0.0005242587021075982</v>
      </c>
      <c r="G61" s="96">
        <v>0</v>
      </c>
      <c r="H61" s="6">
        <f t="shared" si="2"/>
        <v>0</v>
      </c>
      <c r="I61" s="96">
        <v>3775</v>
      </c>
      <c r="J61" s="6">
        <f t="shared" si="3"/>
        <v>0.0047630583503037</v>
      </c>
      <c r="K61" s="96">
        <v>4847</v>
      </c>
      <c r="L61" s="6">
        <f t="shared" si="4"/>
        <v>0.001250788032588099</v>
      </c>
    </row>
    <row r="62" spans="2:12" ht="12.75">
      <c r="B62" s="94" t="s">
        <v>135</v>
      </c>
      <c r="C62" s="96">
        <v>33487</v>
      </c>
      <c r="D62" s="6">
        <f t="shared" si="0"/>
        <v>0.019218981721679164</v>
      </c>
      <c r="E62" s="96">
        <v>33487</v>
      </c>
      <c r="F62" s="6">
        <f t="shared" si="1"/>
        <v>0.032753453652009594</v>
      </c>
      <c r="G62" s="96">
        <v>20763</v>
      </c>
      <c r="H62" s="6">
        <f t="shared" si="2"/>
        <v>0.06533128179956012</v>
      </c>
      <c r="I62" s="96">
        <v>7269</v>
      </c>
      <c r="J62" s="6">
        <f t="shared" si="3"/>
        <v>0.009171568516121218</v>
      </c>
      <c r="K62" s="96">
        <v>95006</v>
      </c>
      <c r="L62" s="6">
        <f t="shared" si="4"/>
        <v>0.024516684098218472</v>
      </c>
    </row>
    <row r="63" spans="2:12" ht="12.75">
      <c r="B63" s="94" t="s">
        <v>136</v>
      </c>
      <c r="C63" s="96">
        <v>322</v>
      </c>
      <c r="D63" s="6">
        <f t="shared" si="0"/>
        <v>0.00018480341966675695</v>
      </c>
      <c r="E63" s="96">
        <v>322</v>
      </c>
      <c r="F63" s="6">
        <f t="shared" si="1"/>
        <v>0.00031494645910195267</v>
      </c>
      <c r="G63" s="96">
        <v>0</v>
      </c>
      <c r="H63" s="6">
        <f t="shared" si="2"/>
        <v>0</v>
      </c>
      <c r="I63" s="96">
        <v>14607</v>
      </c>
      <c r="J63" s="6">
        <f t="shared" si="3"/>
        <v>0.01843019690672481</v>
      </c>
      <c r="K63" s="96">
        <v>15251</v>
      </c>
      <c r="L63" s="6">
        <f t="shared" si="4"/>
        <v>0.003935582480916257</v>
      </c>
    </row>
    <row r="64" spans="2:12" ht="12.75">
      <c r="B64" s="94" t="s">
        <v>137</v>
      </c>
      <c r="C64" s="96">
        <v>44516</v>
      </c>
      <c r="D64" s="6">
        <f t="shared" si="0"/>
        <v>0.02554878580709737</v>
      </c>
      <c r="E64" s="96">
        <v>44516</v>
      </c>
      <c r="F64" s="6">
        <f t="shared" si="1"/>
        <v>0.04354085892354821</v>
      </c>
      <c r="G64" s="96">
        <v>23236</v>
      </c>
      <c r="H64" s="6">
        <f t="shared" si="2"/>
        <v>0.07311263612650286</v>
      </c>
      <c r="I64" s="96">
        <v>33773</v>
      </c>
      <c r="J64" s="6">
        <f t="shared" si="3"/>
        <v>0.04261265421584288</v>
      </c>
      <c r="K64" s="96">
        <v>146041</v>
      </c>
      <c r="L64" s="6">
        <f t="shared" si="4"/>
        <v>0.03768647308999352</v>
      </c>
    </row>
    <row r="65" spans="2:12" ht="12.75">
      <c r="B65" s="94" t="s">
        <v>139</v>
      </c>
      <c r="C65" s="96">
        <v>5535</v>
      </c>
      <c r="D65" s="6">
        <f t="shared" si="0"/>
        <v>0.0031766674778121113</v>
      </c>
      <c r="E65" s="96">
        <v>5535</v>
      </c>
      <c r="F65" s="6">
        <f t="shared" si="1"/>
        <v>0.005413753574935739</v>
      </c>
      <c r="G65" s="96">
        <v>0</v>
      </c>
      <c r="H65" s="6">
        <f t="shared" si="2"/>
        <v>0</v>
      </c>
      <c r="I65" s="96">
        <v>10775</v>
      </c>
      <c r="J65" s="6">
        <f t="shared" si="3"/>
        <v>0.0135952195296748</v>
      </c>
      <c r="K65" s="96">
        <v>21845</v>
      </c>
      <c r="L65" s="6">
        <f t="shared" si="4"/>
        <v>0.005637190957682489</v>
      </c>
    </row>
    <row r="66" spans="2:12" ht="12.75">
      <c r="B66" s="94" t="s">
        <v>140</v>
      </c>
      <c r="C66" s="96">
        <v>5585</v>
      </c>
      <c r="D66" s="6">
        <f t="shared" si="0"/>
        <v>0.003205363660990179</v>
      </c>
      <c r="E66" s="96">
        <v>5585</v>
      </c>
      <c r="F66" s="6">
        <f t="shared" si="1"/>
        <v>0.005462658304609956</v>
      </c>
      <c r="G66" s="96">
        <v>0</v>
      </c>
      <c r="H66" s="6">
        <f t="shared" si="2"/>
        <v>0</v>
      </c>
      <c r="I66" s="96">
        <v>17649</v>
      </c>
      <c r="J66" s="6">
        <f t="shared" si="3"/>
        <v>0.02226840180781722</v>
      </c>
      <c r="K66" s="96">
        <v>28819</v>
      </c>
      <c r="L66" s="6">
        <f t="shared" si="4"/>
        <v>0.007436859977544136</v>
      </c>
    </row>
    <row r="67" spans="2:12" ht="12.75">
      <c r="B67" s="94" t="s">
        <v>141</v>
      </c>
      <c r="C67" s="96">
        <v>0</v>
      </c>
      <c r="D67" s="6">
        <f aca="true" t="shared" si="5" ref="D67:D72">+C67/$C$77</f>
        <v>0</v>
      </c>
      <c r="E67" s="96">
        <v>0</v>
      </c>
      <c r="F67" s="6">
        <f t="shared" si="1"/>
        <v>0</v>
      </c>
      <c r="G67" s="96">
        <v>0</v>
      </c>
      <c r="H67" s="6">
        <f t="shared" si="2"/>
        <v>0</v>
      </c>
      <c r="I67" s="96">
        <v>2212</v>
      </c>
      <c r="J67" s="6">
        <f t="shared" si="3"/>
        <v>0.0027909629326812674</v>
      </c>
      <c r="K67" s="96">
        <v>2212</v>
      </c>
      <c r="L67" s="6">
        <f t="shared" si="4"/>
        <v>0.0005708155824396276</v>
      </c>
    </row>
    <row r="68" spans="2:12" ht="12.75">
      <c r="B68" s="94" t="s">
        <v>143</v>
      </c>
      <c r="C68" s="96">
        <v>171</v>
      </c>
      <c r="D68" s="6">
        <f t="shared" si="5"/>
        <v>9.814094646899205E-05</v>
      </c>
      <c r="E68" s="96">
        <v>171</v>
      </c>
      <c r="F68" s="6">
        <f aca="true" t="shared" si="6" ref="F68:F77">+E68/$E$77</f>
        <v>0.0001672541754858196</v>
      </c>
      <c r="G68" s="96">
        <v>0</v>
      </c>
      <c r="H68" s="6">
        <f>+G68/$G$77</f>
        <v>0</v>
      </c>
      <c r="I68" s="96">
        <v>29592</v>
      </c>
      <c r="J68" s="6">
        <f>+I68/$I$77</f>
        <v>0.037337330517135656</v>
      </c>
      <c r="K68" s="96">
        <v>29934</v>
      </c>
      <c r="L68" s="6">
        <f aca="true" t="shared" si="7" ref="L68:L77">+K68/$K$77</f>
        <v>0.007724590255310946</v>
      </c>
    </row>
    <row r="69" spans="2:12" ht="12.75">
      <c r="B69" s="94" t="s">
        <v>145</v>
      </c>
      <c r="C69" s="96">
        <v>747</v>
      </c>
      <c r="D69" s="6">
        <f t="shared" si="5"/>
        <v>0.0004287209766803337</v>
      </c>
      <c r="E69" s="96">
        <v>747</v>
      </c>
      <c r="F69" s="6">
        <f t="shared" si="6"/>
        <v>0.0007306366613327908</v>
      </c>
      <c r="G69" s="96">
        <v>0</v>
      </c>
      <c r="H69" s="6">
        <f>+G69/$G$77</f>
        <v>0</v>
      </c>
      <c r="I69" s="96">
        <v>0</v>
      </c>
      <c r="J69" s="6">
        <f>+I69/$I$77</f>
        <v>0</v>
      </c>
      <c r="K69" s="96">
        <v>1494</v>
      </c>
      <c r="L69" s="6">
        <f t="shared" si="7"/>
        <v>0.0003855327668014483</v>
      </c>
    </row>
    <row r="70" spans="2:12" ht="12.75">
      <c r="B70" s="94" t="s">
        <v>146</v>
      </c>
      <c r="C70" s="96">
        <v>4653</v>
      </c>
      <c r="D70" s="6">
        <f t="shared" si="5"/>
        <v>0.002670466806550994</v>
      </c>
      <c r="E70" s="96">
        <v>4653</v>
      </c>
      <c r="F70" s="6">
        <f t="shared" si="6"/>
        <v>0.004551074143482565</v>
      </c>
      <c r="G70" s="96">
        <v>0</v>
      </c>
      <c r="H70" s="6">
        <f>+G70/$G$77</f>
        <v>0</v>
      </c>
      <c r="I70" s="96">
        <v>2516</v>
      </c>
      <c r="J70" s="6">
        <f>+I70/$I$77</f>
        <v>0.003174531075328241</v>
      </c>
      <c r="K70" s="96">
        <v>11822</v>
      </c>
      <c r="L70" s="6">
        <f t="shared" si="7"/>
        <v>0.0030507151065105233</v>
      </c>
    </row>
    <row r="71" spans="2:12" ht="12.75">
      <c r="B71" s="94" t="s">
        <v>148</v>
      </c>
      <c r="C71" s="96">
        <v>6108</v>
      </c>
      <c r="D71" s="6">
        <f t="shared" si="5"/>
        <v>0.003505525737032769</v>
      </c>
      <c r="E71" s="96">
        <v>6108</v>
      </c>
      <c r="F71" s="6">
        <f t="shared" si="6"/>
        <v>0.005974201777002258</v>
      </c>
      <c r="G71" s="96">
        <v>0</v>
      </c>
      <c r="H71" s="6">
        <f>+G71/$G$77</f>
        <v>0</v>
      </c>
      <c r="I71" s="96">
        <v>2445</v>
      </c>
      <c r="J71" s="6">
        <f>+I71/$I$77</f>
        <v>0.003084947726223191</v>
      </c>
      <c r="K71" s="96">
        <v>14661</v>
      </c>
      <c r="L71" s="6">
        <f t="shared" si="7"/>
        <v>0.0037833305850575863</v>
      </c>
    </row>
    <row r="72" spans="2:12" ht="12.75">
      <c r="B72" s="94" t="s">
        <v>149</v>
      </c>
      <c r="C72" s="96">
        <v>0</v>
      </c>
      <c r="D72" s="6">
        <f t="shared" si="5"/>
        <v>0</v>
      </c>
      <c r="E72" s="96">
        <v>0</v>
      </c>
      <c r="F72" s="6">
        <f t="shared" si="6"/>
        <v>0</v>
      </c>
      <c r="G72" s="96">
        <v>0</v>
      </c>
      <c r="H72" s="6">
        <f>+G72/$G$77</f>
        <v>0</v>
      </c>
      <c r="I72" s="96">
        <v>1576</v>
      </c>
      <c r="J72" s="6">
        <f>+I72/$I$77</f>
        <v>0.001988498002669836</v>
      </c>
      <c r="K72" s="96">
        <v>1576</v>
      </c>
      <c r="L72" s="6">
        <f t="shared" si="7"/>
        <v>0.0004066931997851958</v>
      </c>
    </row>
    <row r="73" spans="2:12" ht="12.75">
      <c r="B73" s="49"/>
      <c r="C73" s="50"/>
      <c r="D73" s="6"/>
      <c r="E73" s="50"/>
      <c r="F73" s="6"/>
      <c r="G73" s="50"/>
      <c r="H73" s="6"/>
      <c r="I73" s="50"/>
      <c r="J73" s="6"/>
      <c r="K73" s="50"/>
      <c r="L73" s="6"/>
    </row>
    <row r="74" spans="2:12" ht="12.75">
      <c r="B74" s="49"/>
      <c r="C74" s="50"/>
      <c r="D74" s="6"/>
      <c r="E74" s="50"/>
      <c r="F74" s="6"/>
      <c r="G74" s="50"/>
      <c r="H74" s="6"/>
      <c r="I74" s="50"/>
      <c r="J74" s="6"/>
      <c r="K74" s="50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2:13" ht="12.75">
      <c r="B76" s="2"/>
      <c r="C76" s="3"/>
      <c r="D76" s="6"/>
      <c r="E76" s="3"/>
      <c r="F76" s="6"/>
      <c r="G76" s="3"/>
      <c r="H76" s="6"/>
      <c r="I76" s="3"/>
      <c r="J76" s="6"/>
      <c r="K76" s="3"/>
      <c r="L76" s="6"/>
      <c r="M76" s="4"/>
    </row>
    <row r="77" spans="3:13" ht="12.75">
      <c r="C77" s="4">
        <f>SUM(C2:C76)</f>
        <v>1742392</v>
      </c>
      <c r="D77" s="7">
        <f>SUM(D2:D76)</f>
        <v>1</v>
      </c>
      <c r="E77" s="4">
        <f>SUM(E2:E76)</f>
        <v>1022396</v>
      </c>
      <c r="F77" s="10">
        <f t="shared" si="6"/>
        <v>1</v>
      </c>
      <c r="G77" s="4">
        <f>SUM(G2:G76)</f>
        <v>317811</v>
      </c>
      <c r="H77" s="10">
        <f>+G77/$G$77</f>
        <v>1</v>
      </c>
      <c r="I77" s="4">
        <f>SUM(I2:I76)</f>
        <v>792558</v>
      </c>
      <c r="J77" s="10">
        <f>+I77/$I$77</f>
        <v>1</v>
      </c>
      <c r="K77" s="4">
        <f>SUM(K2:K76)</f>
        <v>3875157</v>
      </c>
      <c r="L77" s="6">
        <f t="shared" si="7"/>
        <v>1</v>
      </c>
      <c r="M77" s="4"/>
    </row>
    <row r="78" spans="3:11" ht="12.75">
      <c r="C78" s="4"/>
      <c r="E78" s="4"/>
      <c r="G78" s="4"/>
      <c r="I78" s="4"/>
      <c r="K78" s="4">
        <f>+K77-K79</f>
        <v>-0.6399999996647239</v>
      </c>
    </row>
    <row r="79" spans="3:13" ht="12.75">
      <c r="C79" s="9">
        <v>1742393.64</v>
      </c>
      <c r="E79" s="4">
        <f>681598+340799</f>
        <v>1022397</v>
      </c>
      <c r="G79" s="9">
        <v>317809</v>
      </c>
      <c r="I79" s="9">
        <v>792558</v>
      </c>
      <c r="K79" s="4">
        <f>SUM(C79:I79)</f>
        <v>3875157.6399999997</v>
      </c>
      <c r="M79" s="4"/>
    </row>
    <row r="81" spans="3:11" ht="12.75">
      <c r="C81" s="4">
        <f>+C77-C79</f>
        <v>-1.6399999998975545</v>
      </c>
      <c r="E81" s="4">
        <f>+E77-E79</f>
        <v>-1</v>
      </c>
      <c r="G81" s="4">
        <f>+G77-G79</f>
        <v>2</v>
      </c>
      <c r="I81" s="4">
        <f>+I77-I79</f>
        <v>0</v>
      </c>
      <c r="K81" s="4">
        <f>+K77-K79</f>
        <v>-0.6399999996647239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81"/>
  <sheetViews>
    <sheetView workbookViewId="0" topLeftCell="A1">
      <selection activeCell="B1" sqref="B1"/>
    </sheetView>
  </sheetViews>
  <sheetFormatPr defaultColWidth="9.140625" defaultRowHeight="12.75"/>
  <cols>
    <col min="3" max="3" width="16.140625" style="0" customWidth="1"/>
    <col min="4" max="4" width="9.421875" style="0" customWidth="1"/>
    <col min="5" max="5" width="15.00390625" style="0" customWidth="1"/>
    <col min="7" max="7" width="18.8515625" style="0" customWidth="1"/>
    <col min="9" max="9" width="15.8515625" style="0" customWidth="1"/>
    <col min="11" max="11" width="13.8515625" style="0" customWidth="1"/>
    <col min="13" max="13" width="12.28125" style="0" customWidth="1"/>
    <col min="14" max="14" width="13.00390625" style="0" customWidth="1"/>
  </cols>
  <sheetData>
    <row r="1" spans="4:6" ht="12.75">
      <c r="D1" s="5">
        <v>37469</v>
      </c>
      <c r="F1" t="s">
        <v>157</v>
      </c>
    </row>
    <row r="2" spans="2:12" ht="12.75">
      <c r="B2" s="97" t="s">
        <v>150</v>
      </c>
      <c r="C2" s="99" t="s">
        <v>151</v>
      </c>
      <c r="D2" s="1" t="s">
        <v>159</v>
      </c>
      <c r="E2" s="99" t="s">
        <v>152</v>
      </c>
      <c r="F2" s="1" t="s">
        <v>159</v>
      </c>
      <c r="G2" s="99" t="s">
        <v>153</v>
      </c>
      <c r="H2" s="1" t="s">
        <v>159</v>
      </c>
      <c r="I2" s="99" t="s">
        <v>154</v>
      </c>
      <c r="J2" s="1" t="s">
        <v>159</v>
      </c>
      <c r="K2" s="99" t="s">
        <v>155</v>
      </c>
      <c r="L2" s="1" t="s">
        <v>156</v>
      </c>
    </row>
    <row r="3" spans="2:12" ht="12.75">
      <c r="B3" s="98" t="s">
        <v>2</v>
      </c>
      <c r="C3" s="100">
        <v>14944</v>
      </c>
      <c r="D3" s="6">
        <f aca="true" t="shared" si="0" ref="D3:D66">+C3/$C$77</f>
        <v>0.009012431897157924</v>
      </c>
      <c r="E3" s="100">
        <v>14944</v>
      </c>
      <c r="F3" s="6">
        <f>+E3/$E$77</f>
        <v>0.014725938305571102</v>
      </c>
      <c r="G3" s="100">
        <v>0</v>
      </c>
      <c r="H3" s="6">
        <f>+G3/$G$77</f>
        <v>0</v>
      </c>
      <c r="I3" s="100">
        <v>981</v>
      </c>
      <c r="J3" s="6">
        <f>+I3/$I$77</f>
        <v>0.0011912857628600573</v>
      </c>
      <c r="K3" s="100">
        <v>30869</v>
      </c>
      <c r="L3" s="6">
        <f>+K3/$K$77</f>
        <v>0.00823828661572659</v>
      </c>
    </row>
    <row r="4" spans="2:12" ht="12.75">
      <c r="B4" s="98" t="s">
        <v>6</v>
      </c>
      <c r="C4" s="100">
        <v>6431</v>
      </c>
      <c r="D4" s="6">
        <f t="shared" si="0"/>
        <v>0.0038784093636658598</v>
      </c>
      <c r="E4" s="100">
        <v>6431</v>
      </c>
      <c r="F4" s="6">
        <f aca="true" t="shared" si="1" ref="F4:F67">+E4/$E$77</f>
        <v>0.006337159344427714</v>
      </c>
      <c r="G4" s="100">
        <v>513</v>
      </c>
      <c r="H4" s="6">
        <f aca="true" t="shared" si="2" ref="H4:H67">+G4/$G$77</f>
        <v>0.0020472912301706075</v>
      </c>
      <c r="I4" s="100">
        <v>14679</v>
      </c>
      <c r="J4" s="6">
        <f aca="true" t="shared" si="3" ref="J4:J67">+I4/$I$77</f>
        <v>0.01782556953417205</v>
      </c>
      <c r="K4" s="100">
        <v>28054</v>
      </c>
      <c r="L4" s="6">
        <f aca="true" t="shared" si="4" ref="L4:L67">+K4/$K$77</f>
        <v>0.007487022343373409</v>
      </c>
    </row>
    <row r="5" spans="2:12" ht="12.75">
      <c r="B5" s="98" t="s">
        <v>7</v>
      </c>
      <c r="C5" s="100">
        <v>634</v>
      </c>
      <c r="D5" s="6">
        <f t="shared" si="0"/>
        <v>0.0003823529057011592</v>
      </c>
      <c r="E5" s="100">
        <v>634</v>
      </c>
      <c r="F5" s="6">
        <f t="shared" si="1"/>
        <v>0.0006247487209403159</v>
      </c>
      <c r="G5" s="100">
        <v>0</v>
      </c>
      <c r="H5" s="6">
        <f t="shared" si="2"/>
        <v>0</v>
      </c>
      <c r="I5" s="100">
        <v>1139</v>
      </c>
      <c r="J5" s="6">
        <f t="shared" si="3"/>
        <v>0.0013831544178364988</v>
      </c>
      <c r="K5" s="100">
        <v>2407</v>
      </c>
      <c r="L5" s="6">
        <f t="shared" si="4"/>
        <v>0.000642377656679967</v>
      </c>
    </row>
    <row r="6" spans="2:12" ht="12.75">
      <c r="B6" s="98" t="s">
        <v>8</v>
      </c>
      <c r="C6" s="100">
        <v>17745</v>
      </c>
      <c r="D6" s="6">
        <f t="shared" si="0"/>
        <v>0.010701659797582131</v>
      </c>
      <c r="E6" s="100">
        <v>17745</v>
      </c>
      <c r="F6" s="6">
        <f t="shared" si="1"/>
        <v>0.017486066329788493</v>
      </c>
      <c r="G6" s="100">
        <v>10098</v>
      </c>
      <c r="H6" s="6">
        <f t="shared" si="2"/>
        <v>0.040299311583358276</v>
      </c>
      <c r="I6" s="100">
        <v>17875</v>
      </c>
      <c r="J6" s="6">
        <f t="shared" si="3"/>
        <v>0.021706659542429688</v>
      </c>
      <c r="K6" s="100">
        <v>63463</v>
      </c>
      <c r="L6" s="6">
        <f t="shared" si="4"/>
        <v>0.01693693943742449</v>
      </c>
    </row>
    <row r="7" spans="2:12" ht="12.75">
      <c r="B7" s="98" t="s">
        <v>12</v>
      </c>
      <c r="C7" s="100">
        <v>0</v>
      </c>
      <c r="D7" s="6">
        <f t="shared" si="0"/>
        <v>0</v>
      </c>
      <c r="E7" s="100">
        <v>0</v>
      </c>
      <c r="F7" s="6">
        <f t="shared" si="1"/>
        <v>0</v>
      </c>
      <c r="G7" s="100">
        <v>0</v>
      </c>
      <c r="H7" s="6">
        <f t="shared" si="2"/>
        <v>0</v>
      </c>
      <c r="I7" s="100">
        <v>8167</v>
      </c>
      <c r="J7" s="6">
        <f t="shared" si="3"/>
        <v>0.009917666488560743</v>
      </c>
      <c r="K7" s="100">
        <v>8167</v>
      </c>
      <c r="L7" s="6">
        <f t="shared" si="4"/>
        <v>0.0021796004661841675</v>
      </c>
    </row>
    <row r="8" spans="2:12" ht="12.75">
      <c r="B8" s="98" t="s">
        <v>15</v>
      </c>
      <c r="C8" s="100">
        <v>22323</v>
      </c>
      <c r="D8" s="6">
        <f t="shared" si="0"/>
        <v>0.01346256137849681</v>
      </c>
      <c r="E8" s="100">
        <v>22324</v>
      </c>
      <c r="F8" s="6">
        <f t="shared" si="1"/>
        <v>0.021998249915254904</v>
      </c>
      <c r="G8" s="100">
        <v>285</v>
      </c>
      <c r="H8" s="6">
        <f t="shared" si="2"/>
        <v>0.0011373840167614487</v>
      </c>
      <c r="I8" s="100">
        <v>5870</v>
      </c>
      <c r="J8" s="6">
        <f t="shared" si="3"/>
        <v>0.00712828483994754</v>
      </c>
      <c r="K8" s="100">
        <v>50802</v>
      </c>
      <c r="L8" s="6">
        <f t="shared" si="4"/>
        <v>0.013557984925075066</v>
      </c>
    </row>
    <row r="9" spans="2:12" ht="12.75">
      <c r="B9" s="98" t="s">
        <v>16</v>
      </c>
      <c r="C9" s="100">
        <v>146</v>
      </c>
      <c r="D9" s="6">
        <f t="shared" si="0"/>
        <v>8.804972276398935E-05</v>
      </c>
      <c r="E9" s="100">
        <v>146</v>
      </c>
      <c r="F9" s="6">
        <f t="shared" si="1"/>
        <v>0.00014386957927016737</v>
      </c>
      <c r="G9" s="100">
        <v>0</v>
      </c>
      <c r="H9" s="6">
        <f t="shared" si="2"/>
        <v>0</v>
      </c>
      <c r="I9" s="100">
        <v>1248</v>
      </c>
      <c r="J9" s="6">
        <f t="shared" si="3"/>
        <v>0.0015155195025987273</v>
      </c>
      <c r="K9" s="100">
        <v>1540</v>
      </c>
      <c r="L9" s="6">
        <f t="shared" si="4"/>
        <v>0.0004109935983743869</v>
      </c>
    </row>
    <row r="10" spans="2:12" ht="12.75">
      <c r="B10" s="98" t="s">
        <v>17</v>
      </c>
      <c r="C10" s="100">
        <v>5915</v>
      </c>
      <c r="D10" s="6">
        <f t="shared" si="0"/>
        <v>0.003567219932527377</v>
      </c>
      <c r="E10" s="100">
        <v>5915</v>
      </c>
      <c r="F10" s="6">
        <f t="shared" si="1"/>
        <v>0.005828688776596164</v>
      </c>
      <c r="G10" s="100">
        <v>760</v>
      </c>
      <c r="H10" s="6">
        <f t="shared" si="2"/>
        <v>0.0030330240446971965</v>
      </c>
      <c r="I10" s="100">
        <v>4372</v>
      </c>
      <c r="J10" s="6">
        <f t="shared" si="3"/>
        <v>0.005309175693398747</v>
      </c>
      <c r="K10" s="100">
        <v>16962</v>
      </c>
      <c r="L10" s="6">
        <f t="shared" si="4"/>
        <v>0.00452680091923789</v>
      </c>
    </row>
    <row r="11" spans="2:12" ht="12.75">
      <c r="B11" s="98" t="s">
        <v>24</v>
      </c>
      <c r="C11" s="100">
        <v>176</v>
      </c>
      <c r="D11" s="6">
        <f t="shared" si="0"/>
        <v>0.00010614213155111045</v>
      </c>
      <c r="E11" s="100">
        <v>176</v>
      </c>
      <c r="F11" s="6">
        <f t="shared" si="1"/>
        <v>0.00017343182158595518</v>
      </c>
      <c r="G11" s="100">
        <v>0</v>
      </c>
      <c r="H11" s="6">
        <f t="shared" si="2"/>
        <v>0</v>
      </c>
      <c r="I11" s="100">
        <v>502</v>
      </c>
      <c r="J11" s="6">
        <f t="shared" si="3"/>
        <v>0.0006096080050517317</v>
      </c>
      <c r="K11" s="100">
        <v>854</v>
      </c>
      <c r="L11" s="6">
        <f t="shared" si="4"/>
        <v>0.00022791463182579637</v>
      </c>
    </row>
    <row r="12" spans="2:12" ht="12.75">
      <c r="B12" s="98" t="s">
        <v>27</v>
      </c>
      <c r="C12" s="100">
        <v>413</v>
      </c>
      <c r="D12" s="6">
        <f t="shared" si="0"/>
        <v>0.00024907216096936715</v>
      </c>
      <c r="E12" s="100">
        <v>413</v>
      </c>
      <c r="F12" s="6">
        <f t="shared" si="1"/>
        <v>0.0004069735358806789</v>
      </c>
      <c r="G12" s="100">
        <v>0</v>
      </c>
      <c r="H12" s="6">
        <f t="shared" si="2"/>
        <v>0</v>
      </c>
      <c r="I12" s="100">
        <v>1017</v>
      </c>
      <c r="J12" s="6">
        <f t="shared" si="3"/>
        <v>0.0012350026715888668</v>
      </c>
      <c r="K12" s="100">
        <v>1843</v>
      </c>
      <c r="L12" s="6">
        <f t="shared" si="4"/>
        <v>0.0004918579232493474</v>
      </c>
    </row>
    <row r="13" spans="2:12" ht="12.75">
      <c r="B13" s="98" t="s">
        <v>28</v>
      </c>
      <c r="C13" s="100">
        <v>21812</v>
      </c>
      <c r="D13" s="6">
        <f t="shared" si="0"/>
        <v>0.013154387348822847</v>
      </c>
      <c r="E13" s="100">
        <v>21812</v>
      </c>
      <c r="F13" s="6">
        <f t="shared" si="1"/>
        <v>0.021493720979732126</v>
      </c>
      <c r="G13" s="100">
        <v>0</v>
      </c>
      <c r="H13" s="6">
        <f t="shared" si="2"/>
        <v>0</v>
      </c>
      <c r="I13" s="100">
        <v>3743</v>
      </c>
      <c r="J13" s="6">
        <f t="shared" si="3"/>
        <v>0.0045453441492203815</v>
      </c>
      <c r="K13" s="100">
        <v>47367</v>
      </c>
      <c r="L13" s="6">
        <f t="shared" si="4"/>
        <v>0.012641255697532197</v>
      </c>
    </row>
    <row r="14" spans="2:12" ht="12.75">
      <c r="B14" s="98" t="s">
        <v>31</v>
      </c>
      <c r="C14" s="100">
        <v>0</v>
      </c>
      <c r="D14" s="6">
        <f t="shared" si="0"/>
        <v>0</v>
      </c>
      <c r="E14" s="100">
        <v>0</v>
      </c>
      <c r="F14" s="6">
        <f t="shared" si="1"/>
        <v>0</v>
      </c>
      <c r="G14" s="100">
        <v>0</v>
      </c>
      <c r="H14" s="6">
        <f t="shared" si="2"/>
        <v>0</v>
      </c>
      <c r="I14" s="100">
        <v>0</v>
      </c>
      <c r="J14" s="6">
        <f t="shared" si="3"/>
        <v>0</v>
      </c>
      <c r="K14" s="100">
        <v>0</v>
      </c>
      <c r="L14" s="6">
        <f t="shared" si="4"/>
        <v>0</v>
      </c>
    </row>
    <row r="15" spans="2:12" ht="12.75">
      <c r="B15" s="98" t="s">
        <v>32</v>
      </c>
      <c r="C15" s="100">
        <v>3</v>
      </c>
      <c r="D15" s="6">
        <f t="shared" si="0"/>
        <v>1.80924087871211E-06</v>
      </c>
      <c r="E15" s="100">
        <v>3</v>
      </c>
      <c r="F15" s="6">
        <f t="shared" si="1"/>
        <v>2.9562242315787815E-06</v>
      </c>
      <c r="G15" s="100">
        <v>0</v>
      </c>
      <c r="H15" s="6">
        <f t="shared" si="2"/>
        <v>0</v>
      </c>
      <c r="I15" s="100">
        <v>668</v>
      </c>
      <c r="J15" s="6">
        <f t="shared" si="3"/>
        <v>0.0008111915286345752</v>
      </c>
      <c r="K15" s="100">
        <v>674</v>
      </c>
      <c r="L15" s="6">
        <f t="shared" si="4"/>
        <v>0.0001798764190287901</v>
      </c>
    </row>
    <row r="16" spans="2:12" ht="12.75">
      <c r="B16" s="98" t="s">
        <v>33</v>
      </c>
      <c r="C16" s="100">
        <v>6591</v>
      </c>
      <c r="D16" s="6">
        <f t="shared" si="0"/>
        <v>0.003974902210530506</v>
      </c>
      <c r="E16" s="100">
        <v>6591</v>
      </c>
      <c r="F16" s="6">
        <f t="shared" si="1"/>
        <v>0.006494824636778583</v>
      </c>
      <c r="G16" s="100">
        <v>1015</v>
      </c>
      <c r="H16" s="6">
        <f t="shared" si="2"/>
        <v>0.004050683428115335</v>
      </c>
      <c r="I16" s="100">
        <v>3973</v>
      </c>
      <c r="J16" s="6">
        <f t="shared" si="3"/>
        <v>0.0048246466216544425</v>
      </c>
      <c r="K16" s="100">
        <v>18170</v>
      </c>
      <c r="L16" s="6">
        <f t="shared" si="4"/>
        <v>0.004849190702897799</v>
      </c>
    </row>
    <row r="17" spans="2:12" ht="12.75">
      <c r="B17" s="98" t="s">
        <v>35</v>
      </c>
      <c r="C17" s="100">
        <v>6051</v>
      </c>
      <c r="D17" s="6">
        <f t="shared" si="0"/>
        <v>0.0036492388523623256</v>
      </c>
      <c r="E17" s="100">
        <v>6051</v>
      </c>
      <c r="F17" s="6">
        <f t="shared" si="1"/>
        <v>0.005962704275094402</v>
      </c>
      <c r="G17" s="100">
        <v>5700</v>
      </c>
      <c r="H17" s="6">
        <f t="shared" si="2"/>
        <v>0.022747680335228972</v>
      </c>
      <c r="I17" s="100">
        <v>0</v>
      </c>
      <c r="J17" s="6">
        <f t="shared" si="3"/>
        <v>0</v>
      </c>
      <c r="K17" s="100">
        <v>17802</v>
      </c>
      <c r="L17" s="6">
        <f t="shared" si="4"/>
        <v>0.0047509792456239186</v>
      </c>
    </row>
    <row r="18" spans="2:12" ht="12.75">
      <c r="B18" s="98" t="s">
        <v>38</v>
      </c>
      <c r="C18" s="100">
        <v>25333</v>
      </c>
      <c r="D18" s="6">
        <f t="shared" si="0"/>
        <v>0.01527783306013796</v>
      </c>
      <c r="E18" s="100">
        <v>25333</v>
      </c>
      <c r="F18" s="6">
        <f t="shared" si="1"/>
        <v>0.024963342819528424</v>
      </c>
      <c r="G18" s="100">
        <v>6186</v>
      </c>
      <c r="H18" s="6">
        <f t="shared" si="2"/>
        <v>0.024687219395390602</v>
      </c>
      <c r="I18" s="100">
        <v>33219</v>
      </c>
      <c r="J18" s="6">
        <f t="shared" si="3"/>
        <v>0.040339777529508916</v>
      </c>
      <c r="K18" s="100">
        <v>90071</v>
      </c>
      <c r="L18" s="6">
        <f t="shared" si="4"/>
        <v>0.024038054804661948</v>
      </c>
    </row>
    <row r="19" spans="2:12" ht="12.75">
      <c r="B19" s="98" t="s">
        <v>39</v>
      </c>
      <c r="C19" s="100">
        <v>118</v>
      </c>
      <c r="D19" s="6">
        <f t="shared" si="0"/>
        <v>7.116347456267633E-05</v>
      </c>
      <c r="E19" s="100">
        <v>118</v>
      </c>
      <c r="F19" s="6">
        <f t="shared" si="1"/>
        <v>0.0001162781531087654</v>
      </c>
      <c r="G19" s="100">
        <v>0</v>
      </c>
      <c r="H19" s="6">
        <f t="shared" si="2"/>
        <v>0</v>
      </c>
      <c r="I19" s="100">
        <v>2686</v>
      </c>
      <c r="J19" s="6">
        <f t="shared" si="3"/>
        <v>0.0032617671345995043</v>
      </c>
      <c r="K19" s="100">
        <v>2922</v>
      </c>
      <c r="L19" s="6">
        <f t="shared" si="4"/>
        <v>0.0007798203210714016</v>
      </c>
    </row>
    <row r="20" spans="2:12" ht="12.75">
      <c r="B20" s="98" t="s">
        <v>40</v>
      </c>
      <c r="C20" s="100">
        <v>138146</v>
      </c>
      <c r="D20" s="6">
        <f t="shared" si="0"/>
        <v>0.08331313014352104</v>
      </c>
      <c r="E20" s="100">
        <v>138147</v>
      </c>
      <c r="F20" s="6">
        <f t="shared" si="1"/>
        <v>0.1361311696399713</v>
      </c>
      <c r="G20" s="100">
        <v>22973</v>
      </c>
      <c r="H20" s="6">
        <f t="shared" si="2"/>
        <v>0.09168113339319565</v>
      </c>
      <c r="I20" s="100">
        <v>25768</v>
      </c>
      <c r="J20" s="6">
        <f t="shared" si="3"/>
        <v>0.03129159178122116</v>
      </c>
      <c r="K20" s="100">
        <v>325034</v>
      </c>
      <c r="L20" s="6">
        <f t="shared" si="4"/>
        <v>0.08674473587923406</v>
      </c>
    </row>
    <row r="21" spans="2:12" ht="12.75">
      <c r="B21" s="98" t="s">
        <v>42</v>
      </c>
      <c r="C21" s="100">
        <v>0</v>
      </c>
      <c r="D21" s="6">
        <f t="shared" si="0"/>
        <v>0</v>
      </c>
      <c r="E21" s="100">
        <v>0</v>
      </c>
      <c r="F21" s="6">
        <f t="shared" si="1"/>
        <v>0</v>
      </c>
      <c r="G21" s="100">
        <v>0</v>
      </c>
      <c r="H21" s="6">
        <f t="shared" si="2"/>
        <v>0</v>
      </c>
      <c r="I21" s="100">
        <v>859</v>
      </c>
      <c r="J21" s="6">
        <f t="shared" si="3"/>
        <v>0.0010431340166124252</v>
      </c>
      <c r="K21" s="100">
        <v>859</v>
      </c>
      <c r="L21" s="6">
        <f t="shared" si="4"/>
        <v>0.0002292490266257132</v>
      </c>
    </row>
    <row r="22" spans="2:12" ht="12.75">
      <c r="B22" s="98" t="s">
        <v>43</v>
      </c>
      <c r="C22" s="100">
        <v>7200</v>
      </c>
      <c r="D22" s="6">
        <f t="shared" si="0"/>
        <v>0.0043421781089090635</v>
      </c>
      <c r="E22" s="100">
        <v>7200</v>
      </c>
      <c r="F22" s="6">
        <f t="shared" si="1"/>
        <v>0.0070949381557890755</v>
      </c>
      <c r="G22" s="100">
        <v>0</v>
      </c>
      <c r="H22" s="6">
        <f t="shared" si="2"/>
        <v>0</v>
      </c>
      <c r="I22" s="100">
        <v>932</v>
      </c>
      <c r="J22" s="6">
        <f t="shared" si="3"/>
        <v>0.0011317821926458444</v>
      </c>
      <c r="K22" s="100">
        <v>15332</v>
      </c>
      <c r="L22" s="6">
        <f t="shared" si="4"/>
        <v>0.004091788214464999</v>
      </c>
    </row>
    <row r="23" spans="2:12" ht="12.75">
      <c r="B23" s="98" t="s">
        <v>44</v>
      </c>
      <c r="C23" s="100">
        <v>6693</v>
      </c>
      <c r="D23" s="6">
        <f t="shared" si="0"/>
        <v>0.0040364164004067175</v>
      </c>
      <c r="E23" s="100">
        <v>6693</v>
      </c>
      <c r="F23" s="6">
        <f t="shared" si="1"/>
        <v>0.006595336260652261</v>
      </c>
      <c r="G23" s="100">
        <v>0</v>
      </c>
      <c r="H23" s="6">
        <f t="shared" si="2"/>
        <v>0</v>
      </c>
      <c r="I23" s="100">
        <v>5729</v>
      </c>
      <c r="J23" s="6">
        <f t="shared" si="3"/>
        <v>0.006957060280759703</v>
      </c>
      <c r="K23" s="100">
        <v>19115</v>
      </c>
      <c r="L23" s="6">
        <f t="shared" si="4"/>
        <v>0.005101391320082081</v>
      </c>
    </row>
    <row r="24" spans="2:12" ht="12.75">
      <c r="B24" s="98" t="s">
        <v>45</v>
      </c>
      <c r="C24" s="100">
        <v>118519</v>
      </c>
      <c r="D24" s="6">
        <f t="shared" si="0"/>
        <v>0.07147647323469353</v>
      </c>
      <c r="E24" s="100">
        <v>118519</v>
      </c>
      <c r="F24" s="6">
        <f t="shared" si="1"/>
        <v>0.11678957990082853</v>
      </c>
      <c r="G24" s="100">
        <v>48456</v>
      </c>
      <c r="H24" s="6">
        <f t="shared" si="2"/>
        <v>0.19337922777611494</v>
      </c>
      <c r="I24" s="100">
        <v>17431</v>
      </c>
      <c r="J24" s="6">
        <f t="shared" si="3"/>
        <v>0.02116748433477437</v>
      </c>
      <c r="K24" s="100">
        <v>302925</v>
      </c>
      <c r="L24" s="6">
        <f t="shared" si="4"/>
        <v>0.08084430895296178</v>
      </c>
    </row>
    <row r="25" spans="2:12" ht="12.75">
      <c r="B25" s="98" t="s">
        <v>46</v>
      </c>
      <c r="C25" s="100">
        <v>67994</v>
      </c>
      <c r="D25" s="6">
        <f t="shared" si="0"/>
        <v>0.04100584143571707</v>
      </c>
      <c r="E25" s="100">
        <v>67994</v>
      </c>
      <c r="F25" s="6">
        <f t="shared" si="1"/>
        <v>0.06700183680065588</v>
      </c>
      <c r="G25" s="100">
        <v>16967</v>
      </c>
      <c r="H25" s="6">
        <f t="shared" si="2"/>
        <v>0.06771226179786491</v>
      </c>
      <c r="I25" s="100">
        <v>41123</v>
      </c>
      <c r="J25" s="6">
        <f t="shared" si="3"/>
        <v>0.049938067712634183</v>
      </c>
      <c r="K25" s="100">
        <v>194078</v>
      </c>
      <c r="L25" s="6">
        <f t="shared" si="4"/>
        <v>0.05179533479565211</v>
      </c>
    </row>
    <row r="26" spans="2:12" ht="12.75">
      <c r="B26" s="98" t="s">
        <v>48</v>
      </c>
      <c r="C26" s="100">
        <v>40152</v>
      </c>
      <c r="D26" s="6">
        <f t="shared" si="0"/>
        <v>0.02421487992068288</v>
      </c>
      <c r="E26" s="100">
        <v>40152</v>
      </c>
      <c r="F26" s="6">
        <f t="shared" si="1"/>
        <v>0.03956610511545041</v>
      </c>
      <c r="G26" s="100">
        <v>9773</v>
      </c>
      <c r="H26" s="6">
        <f t="shared" si="2"/>
        <v>0.03900229472213908</v>
      </c>
      <c r="I26" s="100">
        <v>46106</v>
      </c>
      <c r="J26" s="6">
        <f t="shared" si="3"/>
        <v>0.05598921649584689</v>
      </c>
      <c r="K26" s="100">
        <v>136183</v>
      </c>
      <c r="L26" s="6">
        <f t="shared" si="4"/>
        <v>0.036344377407415016</v>
      </c>
    </row>
    <row r="27" spans="2:12" ht="12.75">
      <c r="B27" s="98" t="s">
        <v>51</v>
      </c>
      <c r="C27" s="100">
        <v>64085</v>
      </c>
      <c r="D27" s="6">
        <f t="shared" si="0"/>
        <v>0.03864840057075519</v>
      </c>
      <c r="E27" s="100">
        <v>64085</v>
      </c>
      <c r="F27" s="6">
        <f t="shared" si="1"/>
        <v>0.06314987662690874</v>
      </c>
      <c r="G27" s="100">
        <v>29663</v>
      </c>
      <c r="H27" s="6">
        <f t="shared" si="2"/>
        <v>0.11837972662875387</v>
      </c>
      <c r="I27" s="100">
        <v>62635</v>
      </c>
      <c r="J27" s="6">
        <f t="shared" si="3"/>
        <v>0.07606134939524943</v>
      </c>
      <c r="K27" s="100">
        <v>220468</v>
      </c>
      <c r="L27" s="6">
        <f t="shared" si="4"/>
        <v>0.0588382705496132</v>
      </c>
    </row>
    <row r="28" spans="2:12" ht="12.75">
      <c r="B28" s="98" t="s">
        <v>52</v>
      </c>
      <c r="C28" s="100">
        <v>1985</v>
      </c>
      <c r="D28" s="6">
        <f t="shared" si="0"/>
        <v>0.0011971143814145128</v>
      </c>
      <c r="E28" s="100">
        <v>1985</v>
      </c>
      <c r="F28" s="6">
        <f t="shared" si="1"/>
        <v>0.0019560350332279604</v>
      </c>
      <c r="G28" s="100">
        <v>0</v>
      </c>
      <c r="H28" s="6">
        <f t="shared" si="2"/>
        <v>0</v>
      </c>
      <c r="I28" s="100">
        <v>27976</v>
      </c>
      <c r="J28" s="6">
        <f t="shared" si="3"/>
        <v>0.033972895516588136</v>
      </c>
      <c r="K28" s="100">
        <v>31946</v>
      </c>
      <c r="L28" s="6">
        <f t="shared" si="4"/>
        <v>0.008525715255628678</v>
      </c>
    </row>
    <row r="29" spans="2:12" ht="12.75">
      <c r="B29" s="98" t="s">
        <v>53</v>
      </c>
      <c r="C29" s="100">
        <v>6629</v>
      </c>
      <c r="D29" s="6">
        <f t="shared" si="0"/>
        <v>0.003997819261660859</v>
      </c>
      <c r="E29" s="100">
        <v>6629</v>
      </c>
      <c r="F29" s="6">
        <f t="shared" si="1"/>
        <v>0.006532270143711914</v>
      </c>
      <c r="G29" s="100">
        <v>29</v>
      </c>
      <c r="H29" s="6">
        <f t="shared" si="2"/>
        <v>0.00011573381223186671</v>
      </c>
      <c r="I29" s="100">
        <v>745</v>
      </c>
      <c r="J29" s="6">
        <f t="shared" si="3"/>
        <v>0.0009046971389711954</v>
      </c>
      <c r="K29" s="100">
        <v>14032</v>
      </c>
      <c r="L29" s="6">
        <f t="shared" si="4"/>
        <v>0.003744845566486621</v>
      </c>
    </row>
    <row r="30" spans="2:12" ht="12.75">
      <c r="B30" s="98" t="s">
        <v>54</v>
      </c>
      <c r="C30" s="100">
        <v>3885</v>
      </c>
      <c r="D30" s="6">
        <f t="shared" si="0"/>
        <v>0.0023429669379321826</v>
      </c>
      <c r="E30" s="100">
        <v>3886</v>
      </c>
      <c r="F30" s="6">
        <f t="shared" si="1"/>
        <v>0.0038292957879717147</v>
      </c>
      <c r="G30" s="100">
        <v>0</v>
      </c>
      <c r="H30" s="6">
        <f t="shared" si="2"/>
        <v>0</v>
      </c>
      <c r="I30" s="100">
        <v>3859</v>
      </c>
      <c r="J30" s="6">
        <f t="shared" si="3"/>
        <v>0.004686209744013212</v>
      </c>
      <c r="K30" s="100">
        <v>11630</v>
      </c>
      <c r="L30" s="6">
        <f t="shared" si="4"/>
        <v>0.003103802304606571</v>
      </c>
    </row>
    <row r="31" spans="2:12" ht="12.75">
      <c r="B31" s="98" t="s">
        <v>55</v>
      </c>
      <c r="C31" s="100">
        <v>6382</v>
      </c>
      <c r="D31" s="6">
        <f t="shared" si="0"/>
        <v>0.003848858429313562</v>
      </c>
      <c r="E31" s="100">
        <v>6382</v>
      </c>
      <c r="F31" s="6">
        <f t="shared" si="1"/>
        <v>0.006288874348645261</v>
      </c>
      <c r="G31" s="100">
        <v>0</v>
      </c>
      <c r="H31" s="6">
        <f t="shared" si="2"/>
        <v>0</v>
      </c>
      <c r="I31" s="100">
        <v>2175</v>
      </c>
      <c r="J31" s="6">
        <f t="shared" si="3"/>
        <v>0.0026412299023655704</v>
      </c>
      <c r="K31" s="100">
        <v>14939</v>
      </c>
      <c r="L31" s="6">
        <f t="shared" si="4"/>
        <v>0.003986904783191536</v>
      </c>
    </row>
    <row r="32" spans="2:12" ht="12.75">
      <c r="B32" s="98" t="s">
        <v>58</v>
      </c>
      <c r="C32" s="100">
        <v>388764</v>
      </c>
      <c r="D32" s="6">
        <f t="shared" si="0"/>
        <v>0.23445590699054492</v>
      </c>
      <c r="E32" s="100">
        <v>0</v>
      </c>
      <c r="F32" s="6">
        <f t="shared" si="1"/>
        <v>0</v>
      </c>
      <c r="G32" s="100">
        <v>0</v>
      </c>
      <c r="H32" s="6">
        <f t="shared" si="2"/>
        <v>0</v>
      </c>
      <c r="I32" s="100">
        <v>0</v>
      </c>
      <c r="J32" s="6">
        <f t="shared" si="3"/>
        <v>0</v>
      </c>
      <c r="K32" s="100">
        <v>388764</v>
      </c>
      <c r="L32" s="6">
        <f t="shared" si="4"/>
        <v>0.10375293199897412</v>
      </c>
    </row>
    <row r="33" spans="2:12" ht="12.75">
      <c r="B33" s="98" t="s">
        <v>61</v>
      </c>
      <c r="C33" s="100">
        <v>209533</v>
      </c>
      <c r="D33" s="6">
        <f t="shared" si="0"/>
        <v>0.12636522301306152</v>
      </c>
      <c r="E33" s="100">
        <v>0</v>
      </c>
      <c r="F33" s="6">
        <f t="shared" si="1"/>
        <v>0</v>
      </c>
      <c r="G33" s="100">
        <v>0</v>
      </c>
      <c r="H33" s="6">
        <f t="shared" si="2"/>
        <v>0</v>
      </c>
      <c r="I33" s="100">
        <v>0</v>
      </c>
      <c r="J33" s="6">
        <f t="shared" si="3"/>
        <v>0</v>
      </c>
      <c r="K33" s="100">
        <v>209533</v>
      </c>
      <c r="L33" s="6">
        <f t="shared" si="4"/>
        <v>0.05591994912219507</v>
      </c>
    </row>
    <row r="34" spans="2:12" ht="12.75">
      <c r="B34" s="98" t="s">
        <v>63</v>
      </c>
      <c r="C34" s="100">
        <v>47902</v>
      </c>
      <c r="D34" s="6">
        <f t="shared" si="0"/>
        <v>0.028888752190689163</v>
      </c>
      <c r="E34" s="100">
        <v>2850</v>
      </c>
      <c r="F34" s="6">
        <f t="shared" si="1"/>
        <v>0.0028084130199998425</v>
      </c>
      <c r="G34" s="100">
        <v>3045</v>
      </c>
      <c r="H34" s="6">
        <f t="shared" si="2"/>
        <v>0.012152050284346004</v>
      </c>
      <c r="I34" s="100">
        <v>7279</v>
      </c>
      <c r="J34" s="6">
        <f t="shared" si="3"/>
        <v>0.008839316073250109</v>
      </c>
      <c r="K34" s="100">
        <v>61076</v>
      </c>
      <c r="L34" s="6">
        <f t="shared" si="4"/>
        <v>0.01629989935994419</v>
      </c>
    </row>
    <row r="35" spans="2:12" ht="12.75">
      <c r="B35" s="98" t="s">
        <v>67</v>
      </c>
      <c r="C35" s="100">
        <v>49567</v>
      </c>
      <c r="D35" s="6">
        <f t="shared" si="0"/>
        <v>0.029892880878374384</v>
      </c>
      <c r="E35" s="100">
        <v>49567</v>
      </c>
      <c r="F35" s="6">
        <f t="shared" si="1"/>
        <v>0.04884372216222182</v>
      </c>
      <c r="G35" s="100">
        <v>6453</v>
      </c>
      <c r="H35" s="6">
        <f t="shared" si="2"/>
        <v>0.025752768632146063</v>
      </c>
      <c r="I35" s="100">
        <v>7044</v>
      </c>
      <c r="J35" s="6">
        <f t="shared" si="3"/>
        <v>0.008553941807937048</v>
      </c>
      <c r="K35" s="100">
        <v>112631</v>
      </c>
      <c r="L35" s="6">
        <f t="shared" si="4"/>
        <v>0.030058844141886733</v>
      </c>
    </row>
    <row r="36" spans="2:12" ht="12.75">
      <c r="B36" s="98" t="s">
        <v>68</v>
      </c>
      <c r="C36" s="100">
        <v>5795</v>
      </c>
      <c r="D36" s="6">
        <f t="shared" si="0"/>
        <v>0.0034948502973788926</v>
      </c>
      <c r="E36" s="100">
        <v>5795</v>
      </c>
      <c r="F36" s="6">
        <f t="shared" si="1"/>
        <v>0.005710439807333012</v>
      </c>
      <c r="G36" s="100">
        <v>390</v>
      </c>
      <c r="H36" s="6">
        <f t="shared" si="2"/>
        <v>0.0015564202334630351</v>
      </c>
      <c r="I36" s="100">
        <v>24300</v>
      </c>
      <c r="J36" s="6">
        <f t="shared" si="3"/>
        <v>0.029508913391946372</v>
      </c>
      <c r="K36" s="100">
        <v>36280</v>
      </c>
      <c r="L36" s="6">
        <f t="shared" si="4"/>
        <v>0.009682368668196596</v>
      </c>
    </row>
    <row r="37" spans="2:12" ht="12.75">
      <c r="B37" s="98" t="s">
        <v>70</v>
      </c>
      <c r="C37" s="100">
        <v>5538</v>
      </c>
      <c r="D37" s="6">
        <f t="shared" si="0"/>
        <v>0.003339858662102555</v>
      </c>
      <c r="E37" s="100">
        <v>5538</v>
      </c>
      <c r="F37" s="6">
        <f t="shared" si="1"/>
        <v>0.0054571899314944305</v>
      </c>
      <c r="G37" s="100">
        <v>45</v>
      </c>
      <c r="H37" s="6">
        <f t="shared" si="2"/>
        <v>0.0001795869500149656</v>
      </c>
      <c r="I37" s="100">
        <v>20058</v>
      </c>
      <c r="J37" s="6">
        <f t="shared" si="3"/>
        <v>0.02435760431340166</v>
      </c>
      <c r="K37" s="100">
        <v>31179</v>
      </c>
      <c r="L37" s="6">
        <f t="shared" si="4"/>
        <v>0.008321019093321435</v>
      </c>
    </row>
    <row r="38" spans="2:12" ht="12.75">
      <c r="B38" s="98" t="s">
        <v>73</v>
      </c>
      <c r="C38" s="100">
        <v>3923</v>
      </c>
      <c r="D38" s="6">
        <f t="shared" si="0"/>
        <v>0.002365883989062536</v>
      </c>
      <c r="E38" s="100">
        <v>3923</v>
      </c>
      <c r="F38" s="6">
        <f t="shared" si="1"/>
        <v>0.003865755886827853</v>
      </c>
      <c r="G38" s="100">
        <v>0</v>
      </c>
      <c r="H38" s="6">
        <f t="shared" si="2"/>
        <v>0</v>
      </c>
      <c r="I38" s="100">
        <v>19243</v>
      </c>
      <c r="J38" s="6">
        <f t="shared" si="3"/>
        <v>0.02336790207412445</v>
      </c>
      <c r="K38" s="100">
        <v>27089</v>
      </c>
      <c r="L38" s="6">
        <f t="shared" si="4"/>
        <v>0.007229484146989458</v>
      </c>
    </row>
    <row r="39" spans="2:12" ht="12.75">
      <c r="B39" s="98" t="s">
        <v>75</v>
      </c>
      <c r="C39" s="100">
        <v>9484</v>
      </c>
      <c r="D39" s="6">
        <f t="shared" si="0"/>
        <v>0.005719613497901884</v>
      </c>
      <c r="E39" s="100">
        <v>9484</v>
      </c>
      <c r="F39" s="6">
        <f t="shared" si="1"/>
        <v>0.00934561020409772</v>
      </c>
      <c r="G39" s="100">
        <v>505</v>
      </c>
      <c r="H39" s="6">
        <f t="shared" si="2"/>
        <v>0.0020153646612790584</v>
      </c>
      <c r="I39" s="100">
        <v>8256</v>
      </c>
      <c r="J39" s="6">
        <f t="shared" si="3"/>
        <v>0.010025744401806966</v>
      </c>
      <c r="K39" s="100">
        <v>27729</v>
      </c>
      <c r="L39" s="6">
        <f t="shared" si="4"/>
        <v>0.007400286681378814</v>
      </c>
    </row>
    <row r="40" spans="2:12" ht="12.75">
      <c r="B40" s="98" t="s">
        <v>78</v>
      </c>
      <c r="C40" s="100">
        <v>416</v>
      </c>
      <c r="D40" s="6">
        <f t="shared" si="0"/>
        <v>0.0002508814018480792</v>
      </c>
      <c r="E40" s="100">
        <v>416</v>
      </c>
      <c r="F40" s="6">
        <f t="shared" si="1"/>
        <v>0.0004099297601122577</v>
      </c>
      <c r="G40" s="100">
        <v>0</v>
      </c>
      <c r="H40" s="6">
        <f t="shared" si="2"/>
        <v>0</v>
      </c>
      <c r="I40" s="100">
        <v>40</v>
      </c>
      <c r="J40" s="6">
        <f t="shared" si="3"/>
        <v>4.857434303201049E-05</v>
      </c>
      <c r="K40" s="100">
        <v>872</v>
      </c>
      <c r="L40" s="6">
        <f t="shared" si="4"/>
        <v>0.00023271845310549697</v>
      </c>
    </row>
    <row r="41" spans="2:12" ht="12.75">
      <c r="B41" s="98" t="s">
        <v>79</v>
      </c>
      <c r="C41" s="100">
        <v>57791</v>
      </c>
      <c r="D41" s="6">
        <f t="shared" si="0"/>
        <v>0.034852613207217185</v>
      </c>
      <c r="E41" s="100">
        <v>57791</v>
      </c>
      <c r="F41" s="6">
        <f t="shared" si="1"/>
        <v>0.05694771818905645</v>
      </c>
      <c r="G41" s="100">
        <v>27005</v>
      </c>
      <c r="H41" s="6">
        <f t="shared" si="2"/>
        <v>0.10777212411453657</v>
      </c>
      <c r="I41" s="100">
        <v>18874</v>
      </c>
      <c r="J41" s="6">
        <f t="shared" si="3"/>
        <v>0.02291980375965415</v>
      </c>
      <c r="K41" s="100">
        <v>161461</v>
      </c>
      <c r="L41" s="6">
        <f t="shared" si="4"/>
        <v>0.0430905437578746</v>
      </c>
    </row>
    <row r="42" spans="2:12" ht="12.75">
      <c r="B42" s="98" t="s">
        <v>81</v>
      </c>
      <c r="C42" s="100">
        <v>2938</v>
      </c>
      <c r="D42" s="6">
        <f t="shared" si="0"/>
        <v>0.0017718499005520596</v>
      </c>
      <c r="E42" s="100">
        <v>2938</v>
      </c>
      <c r="F42" s="6">
        <f t="shared" si="1"/>
        <v>0.00289512893079282</v>
      </c>
      <c r="G42" s="100">
        <v>0</v>
      </c>
      <c r="H42" s="6">
        <f t="shared" si="2"/>
        <v>0</v>
      </c>
      <c r="I42" s="100">
        <v>376</v>
      </c>
      <c r="J42" s="6">
        <f t="shared" si="3"/>
        <v>0.0004565988245008986</v>
      </c>
      <c r="K42" s="100">
        <v>6252</v>
      </c>
      <c r="L42" s="6">
        <f t="shared" si="4"/>
        <v>0.0016685272578160174</v>
      </c>
    </row>
    <row r="43" spans="2:12" ht="12.75">
      <c r="B43" s="98" t="s">
        <v>82</v>
      </c>
      <c r="C43" s="100">
        <v>1009</v>
      </c>
      <c r="D43" s="6">
        <f t="shared" si="0"/>
        <v>0.000608508015540173</v>
      </c>
      <c r="E43" s="100">
        <v>1009</v>
      </c>
      <c r="F43" s="6">
        <f t="shared" si="1"/>
        <v>0.0009942767498876636</v>
      </c>
      <c r="G43" s="100">
        <v>5769</v>
      </c>
      <c r="H43" s="6">
        <f t="shared" si="2"/>
        <v>0.023023046991918587</v>
      </c>
      <c r="I43" s="100">
        <v>0</v>
      </c>
      <c r="J43" s="6">
        <f t="shared" si="3"/>
        <v>0</v>
      </c>
      <c r="K43" s="100">
        <v>7787</v>
      </c>
      <c r="L43" s="6">
        <f t="shared" si="4"/>
        <v>0.0020781864613904875</v>
      </c>
    </row>
    <row r="44" spans="2:12" ht="12.75">
      <c r="B44" s="98" t="s">
        <v>88</v>
      </c>
      <c r="C44" s="100">
        <v>14</v>
      </c>
      <c r="D44" s="6">
        <f t="shared" si="0"/>
        <v>8.443124100656513E-06</v>
      </c>
      <c r="E44" s="100">
        <v>14</v>
      </c>
      <c r="F44" s="6">
        <f t="shared" si="1"/>
        <v>1.379571308070098E-05</v>
      </c>
      <c r="G44" s="100">
        <v>0</v>
      </c>
      <c r="H44" s="6">
        <f t="shared" si="2"/>
        <v>0</v>
      </c>
      <c r="I44" s="100">
        <v>15831</v>
      </c>
      <c r="J44" s="6">
        <f t="shared" si="3"/>
        <v>0.019224510613493954</v>
      </c>
      <c r="K44" s="100">
        <v>15859</v>
      </c>
      <c r="L44" s="6">
        <f t="shared" si="4"/>
        <v>0.0042324334263762345</v>
      </c>
    </row>
    <row r="45" spans="2:12" ht="12.75">
      <c r="B45" s="98" t="s">
        <v>89</v>
      </c>
      <c r="C45" s="100">
        <v>23029</v>
      </c>
      <c r="D45" s="6">
        <f t="shared" si="0"/>
        <v>0.01388833606528706</v>
      </c>
      <c r="E45" s="100">
        <v>23029</v>
      </c>
      <c r="F45" s="6">
        <f t="shared" si="1"/>
        <v>0.022692962609675918</v>
      </c>
      <c r="G45" s="100">
        <v>4311</v>
      </c>
      <c r="H45" s="6">
        <f t="shared" si="2"/>
        <v>0.0172044298114337</v>
      </c>
      <c r="I45" s="100">
        <v>34123</v>
      </c>
      <c r="J45" s="6">
        <f t="shared" si="3"/>
        <v>0.04143755768203235</v>
      </c>
      <c r="K45" s="100">
        <v>84492</v>
      </c>
      <c r="L45" s="6">
        <f t="shared" si="4"/>
        <v>0.022549137086914736</v>
      </c>
    </row>
    <row r="46" spans="2:12" ht="12.75">
      <c r="B46" s="98" t="s">
        <v>93</v>
      </c>
      <c r="C46" s="100">
        <v>58</v>
      </c>
      <c r="D46" s="6">
        <f t="shared" si="0"/>
        <v>3.4978656988434124E-05</v>
      </c>
      <c r="E46" s="100">
        <v>58</v>
      </c>
      <c r="F46" s="6">
        <f t="shared" si="1"/>
        <v>5.7153668477189774E-05</v>
      </c>
      <c r="G46" s="100">
        <v>0</v>
      </c>
      <c r="H46" s="6">
        <f t="shared" si="2"/>
        <v>0</v>
      </c>
      <c r="I46" s="100">
        <v>8106</v>
      </c>
      <c r="J46" s="6">
        <f t="shared" si="3"/>
        <v>0.009843590615436926</v>
      </c>
      <c r="K46" s="100">
        <v>8222</v>
      </c>
      <c r="L46" s="6">
        <f t="shared" si="4"/>
        <v>0.0021942788089832524</v>
      </c>
    </row>
    <row r="47" spans="2:12" ht="12.75">
      <c r="B47" s="98" t="s">
        <v>99</v>
      </c>
      <c r="C47" s="100">
        <v>50385</v>
      </c>
      <c r="D47" s="6">
        <f t="shared" si="0"/>
        <v>0.030386200557969888</v>
      </c>
      <c r="E47" s="100">
        <v>50385</v>
      </c>
      <c r="F47" s="6">
        <f t="shared" si="1"/>
        <v>0.04964978596936563</v>
      </c>
      <c r="G47" s="100">
        <v>7243</v>
      </c>
      <c r="H47" s="6">
        <f t="shared" si="2"/>
        <v>0.02890551731018657</v>
      </c>
      <c r="I47" s="100">
        <v>49255</v>
      </c>
      <c r="J47" s="6">
        <f t="shared" si="3"/>
        <v>0.059813231651041916</v>
      </c>
      <c r="K47" s="100">
        <v>157268</v>
      </c>
      <c r="L47" s="6">
        <f t="shared" si="4"/>
        <v>0.04197152027866433</v>
      </c>
    </row>
    <row r="48" spans="2:12" ht="12.75">
      <c r="B48" s="98" t="s">
        <v>106</v>
      </c>
      <c r="C48" s="100">
        <v>25</v>
      </c>
      <c r="D48" s="6">
        <f t="shared" si="0"/>
        <v>1.5077007322600916E-05</v>
      </c>
      <c r="E48" s="100">
        <v>25</v>
      </c>
      <c r="F48" s="6">
        <f t="shared" si="1"/>
        <v>2.4635201929823178E-05</v>
      </c>
      <c r="G48" s="100">
        <v>154</v>
      </c>
      <c r="H48" s="6">
        <f t="shared" si="2"/>
        <v>0.0006145864511623267</v>
      </c>
      <c r="I48" s="100">
        <v>2806</v>
      </c>
      <c r="J48" s="6">
        <f t="shared" si="3"/>
        <v>0.003407490163695536</v>
      </c>
      <c r="K48" s="100">
        <v>3010</v>
      </c>
      <c r="L48" s="6">
        <f t="shared" si="4"/>
        <v>0.000803305669549938</v>
      </c>
    </row>
    <row r="49" spans="2:12" ht="12.75">
      <c r="B49" s="98" t="s">
        <v>110</v>
      </c>
      <c r="C49" s="100">
        <v>0</v>
      </c>
      <c r="D49" s="6">
        <f t="shared" si="0"/>
        <v>0</v>
      </c>
      <c r="E49" s="100">
        <v>0</v>
      </c>
      <c r="F49" s="6">
        <f t="shared" si="1"/>
        <v>0</v>
      </c>
      <c r="G49" s="100">
        <v>0</v>
      </c>
      <c r="H49" s="6">
        <f t="shared" si="2"/>
        <v>0</v>
      </c>
      <c r="I49" s="100">
        <v>3586</v>
      </c>
      <c r="J49" s="6">
        <f t="shared" si="3"/>
        <v>0.00435468985281974</v>
      </c>
      <c r="K49" s="100">
        <v>3586</v>
      </c>
      <c r="L49" s="6">
        <f t="shared" si="4"/>
        <v>0.000957027950500358</v>
      </c>
    </row>
    <row r="50" spans="2:12" ht="12.75">
      <c r="B50" s="98" t="s">
        <v>112</v>
      </c>
      <c r="C50" s="100">
        <v>0</v>
      </c>
      <c r="D50" s="6">
        <f t="shared" si="0"/>
        <v>0</v>
      </c>
      <c r="E50" s="100">
        <v>0</v>
      </c>
      <c r="F50" s="6">
        <f t="shared" si="1"/>
        <v>0</v>
      </c>
      <c r="G50" s="100">
        <v>0</v>
      </c>
      <c r="H50" s="6">
        <f t="shared" si="2"/>
        <v>0</v>
      </c>
      <c r="I50" s="100">
        <v>12274</v>
      </c>
      <c r="J50" s="6">
        <f t="shared" si="3"/>
        <v>0.01490503715937242</v>
      </c>
      <c r="K50" s="100">
        <v>12274</v>
      </c>
      <c r="L50" s="6">
        <f t="shared" si="4"/>
        <v>0.0032756723548358602</v>
      </c>
    </row>
    <row r="51" spans="2:12" ht="12.75">
      <c r="B51" s="98" t="s">
        <v>115</v>
      </c>
      <c r="C51" s="100">
        <v>68688</v>
      </c>
      <c r="D51" s="6">
        <f t="shared" si="0"/>
        <v>0.04142437915899247</v>
      </c>
      <c r="E51" s="100">
        <v>68688</v>
      </c>
      <c r="F51" s="6">
        <f t="shared" si="1"/>
        <v>0.06768571000622778</v>
      </c>
      <c r="G51" s="100">
        <v>3849</v>
      </c>
      <c r="H51" s="6">
        <f t="shared" si="2"/>
        <v>0.015360670457946722</v>
      </c>
      <c r="I51" s="100">
        <v>3772</v>
      </c>
      <c r="J51" s="6">
        <f t="shared" si="3"/>
        <v>0.004580560547918589</v>
      </c>
      <c r="K51" s="100">
        <v>144997</v>
      </c>
      <c r="L51" s="6">
        <f t="shared" si="4"/>
        <v>0.038696648560708424</v>
      </c>
    </row>
    <row r="52" spans="2:12" ht="12.75">
      <c r="B52" s="98" t="s">
        <v>120</v>
      </c>
      <c r="C52" s="100">
        <v>0</v>
      </c>
      <c r="D52" s="6">
        <f t="shared" si="0"/>
        <v>0</v>
      </c>
      <c r="E52" s="100">
        <v>0</v>
      </c>
      <c r="F52" s="6">
        <f t="shared" si="1"/>
        <v>0</v>
      </c>
      <c r="G52" s="100">
        <v>0</v>
      </c>
      <c r="H52" s="6">
        <f t="shared" si="2"/>
        <v>0</v>
      </c>
      <c r="I52" s="100">
        <v>190</v>
      </c>
      <c r="J52" s="6">
        <f t="shared" si="3"/>
        <v>0.00023072812940204984</v>
      </c>
      <c r="K52" s="100">
        <v>190</v>
      </c>
      <c r="L52" s="6">
        <f t="shared" si="4"/>
        <v>5.0707002396839936E-05</v>
      </c>
    </row>
    <row r="53" spans="2:12" ht="12.75">
      <c r="B53" s="98" t="s">
        <v>121</v>
      </c>
      <c r="C53" s="100">
        <v>732</v>
      </c>
      <c r="D53" s="6">
        <f t="shared" si="0"/>
        <v>0.00044145477440575483</v>
      </c>
      <c r="E53" s="100">
        <v>732</v>
      </c>
      <c r="F53" s="6">
        <f t="shared" si="1"/>
        <v>0.0007213187125052227</v>
      </c>
      <c r="G53" s="100">
        <v>0</v>
      </c>
      <c r="H53" s="6">
        <f t="shared" si="2"/>
        <v>0</v>
      </c>
      <c r="I53" s="100">
        <v>1998</v>
      </c>
      <c r="J53" s="6">
        <f t="shared" si="3"/>
        <v>0.0024262884344489243</v>
      </c>
      <c r="K53" s="100">
        <v>3462</v>
      </c>
      <c r="L53" s="6">
        <f t="shared" si="4"/>
        <v>0.0009239349594624204</v>
      </c>
    </row>
    <row r="54" spans="2:12" ht="12.75">
      <c r="B54" s="98" t="s">
        <v>122</v>
      </c>
      <c r="C54" s="100">
        <v>5860</v>
      </c>
      <c r="D54" s="6">
        <f t="shared" si="0"/>
        <v>0.0035340505164176547</v>
      </c>
      <c r="E54" s="100">
        <v>5860</v>
      </c>
      <c r="F54" s="6">
        <f t="shared" si="1"/>
        <v>0.005774491332350553</v>
      </c>
      <c r="G54" s="100">
        <v>1579</v>
      </c>
      <c r="H54" s="6">
        <f t="shared" si="2"/>
        <v>0.00630150653496957</v>
      </c>
      <c r="I54" s="100">
        <v>4621</v>
      </c>
      <c r="J54" s="6">
        <f t="shared" si="3"/>
        <v>0.005611550978773012</v>
      </c>
      <c r="K54" s="100">
        <v>17920</v>
      </c>
      <c r="L54" s="6">
        <f t="shared" si="4"/>
        <v>0.0047824709629019566</v>
      </c>
    </row>
    <row r="55" spans="2:12" ht="12.75">
      <c r="B55" s="98" t="s">
        <v>123</v>
      </c>
      <c r="C55" s="100">
        <v>393</v>
      </c>
      <c r="D55" s="6">
        <f t="shared" si="0"/>
        <v>0.0002370105551112864</v>
      </c>
      <c r="E55" s="100">
        <v>393</v>
      </c>
      <c r="F55" s="6">
        <f t="shared" si="1"/>
        <v>0.00038726537433682036</v>
      </c>
      <c r="G55" s="100">
        <v>0</v>
      </c>
      <c r="H55" s="6">
        <f t="shared" si="2"/>
        <v>0</v>
      </c>
      <c r="I55" s="100">
        <v>0</v>
      </c>
      <c r="J55" s="6">
        <f t="shared" si="3"/>
        <v>0</v>
      </c>
      <c r="K55" s="100">
        <v>786</v>
      </c>
      <c r="L55" s="6">
        <f t="shared" si="4"/>
        <v>0.00020976686254692734</v>
      </c>
    </row>
    <row r="56" spans="2:12" ht="12.75">
      <c r="B56" s="98" t="s">
        <v>127</v>
      </c>
      <c r="C56" s="100">
        <v>28316</v>
      </c>
      <c r="D56" s="6">
        <f t="shared" si="0"/>
        <v>0.017076821573870703</v>
      </c>
      <c r="E56" s="100">
        <v>28316</v>
      </c>
      <c r="F56" s="6">
        <f t="shared" si="1"/>
        <v>0.027902815113794926</v>
      </c>
      <c r="G56" s="100">
        <v>3097</v>
      </c>
      <c r="H56" s="6">
        <f t="shared" si="2"/>
        <v>0.012359572982141076</v>
      </c>
      <c r="I56" s="100">
        <v>36345</v>
      </c>
      <c r="J56" s="6">
        <f t="shared" si="3"/>
        <v>0.04413586243746053</v>
      </c>
      <c r="K56" s="100">
        <v>96074</v>
      </c>
      <c r="L56" s="6">
        <f t="shared" si="4"/>
        <v>0.025640129201442107</v>
      </c>
    </row>
    <row r="57" spans="2:12" ht="12.75">
      <c r="B57" s="98" t="s">
        <v>128</v>
      </c>
      <c r="C57" s="100">
        <v>0</v>
      </c>
      <c r="D57" s="6">
        <f t="shared" si="0"/>
        <v>0</v>
      </c>
      <c r="E57" s="100">
        <v>0</v>
      </c>
      <c r="F57" s="6">
        <f t="shared" si="1"/>
        <v>0</v>
      </c>
      <c r="G57" s="100">
        <v>0</v>
      </c>
      <c r="H57" s="6">
        <f t="shared" si="2"/>
        <v>0</v>
      </c>
      <c r="I57" s="100">
        <v>8329</v>
      </c>
      <c r="J57" s="6">
        <f t="shared" si="3"/>
        <v>0.010114392577840385</v>
      </c>
      <c r="K57" s="100">
        <v>8329</v>
      </c>
      <c r="L57" s="6">
        <f t="shared" si="4"/>
        <v>0.002222834857701473</v>
      </c>
    </row>
    <row r="58" spans="2:12" ht="12.75">
      <c r="B58" s="98" t="s">
        <v>130</v>
      </c>
      <c r="C58" s="100">
        <v>0</v>
      </c>
      <c r="D58" s="6">
        <f t="shared" si="0"/>
        <v>0</v>
      </c>
      <c r="E58" s="100">
        <v>0</v>
      </c>
      <c r="F58" s="6">
        <f t="shared" si="1"/>
        <v>0</v>
      </c>
      <c r="G58" s="100">
        <v>0</v>
      </c>
      <c r="H58" s="6">
        <f t="shared" si="2"/>
        <v>0</v>
      </c>
      <c r="I58" s="100">
        <v>13530</v>
      </c>
      <c r="J58" s="6">
        <f t="shared" si="3"/>
        <v>0.01643027153057755</v>
      </c>
      <c r="K58" s="100">
        <v>13530</v>
      </c>
      <c r="L58" s="6">
        <f t="shared" si="4"/>
        <v>0.0036108723285749704</v>
      </c>
    </row>
    <row r="59" spans="2:12" ht="12.75">
      <c r="B59" s="98" t="s">
        <v>131</v>
      </c>
      <c r="C59" s="100">
        <v>5391</v>
      </c>
      <c r="D59" s="6">
        <f t="shared" si="0"/>
        <v>0.0032512058590456615</v>
      </c>
      <c r="E59" s="100">
        <v>5391</v>
      </c>
      <c r="F59" s="6">
        <f t="shared" si="1"/>
        <v>0.005312334944147071</v>
      </c>
      <c r="G59" s="100">
        <v>0</v>
      </c>
      <c r="H59" s="6">
        <f t="shared" si="2"/>
        <v>0</v>
      </c>
      <c r="I59" s="100">
        <v>8049</v>
      </c>
      <c r="J59" s="6">
        <f t="shared" si="3"/>
        <v>0.009774372176616312</v>
      </c>
      <c r="K59" s="100">
        <v>18831</v>
      </c>
      <c r="L59" s="6">
        <f t="shared" si="4"/>
        <v>0.005025597695446805</v>
      </c>
    </row>
    <row r="60" spans="2:12" ht="12.75">
      <c r="B60" s="98" t="s">
        <v>132</v>
      </c>
      <c r="C60" s="100">
        <v>8947</v>
      </c>
      <c r="D60" s="6">
        <f t="shared" si="0"/>
        <v>0.005395759380612416</v>
      </c>
      <c r="E60" s="100">
        <v>8947</v>
      </c>
      <c r="F60" s="6">
        <f t="shared" si="1"/>
        <v>0.008816446066645119</v>
      </c>
      <c r="G60" s="100">
        <v>0</v>
      </c>
      <c r="H60" s="6">
        <f t="shared" si="2"/>
        <v>0</v>
      </c>
      <c r="I60" s="100">
        <v>44637</v>
      </c>
      <c r="J60" s="6">
        <f t="shared" si="3"/>
        <v>0.05420532374799631</v>
      </c>
      <c r="K60" s="100">
        <v>62531</v>
      </c>
      <c r="L60" s="6">
        <f t="shared" si="4"/>
        <v>0.01668820824671999</v>
      </c>
    </row>
    <row r="61" spans="2:12" ht="12.75">
      <c r="B61" s="98" t="s">
        <v>134</v>
      </c>
      <c r="C61" s="100">
        <v>781</v>
      </c>
      <c r="D61" s="6">
        <f t="shared" si="0"/>
        <v>0.0004710057087580526</v>
      </c>
      <c r="E61" s="100">
        <v>781</v>
      </c>
      <c r="F61" s="6">
        <f t="shared" si="1"/>
        <v>0.0007696037082876761</v>
      </c>
      <c r="G61" s="100">
        <v>0</v>
      </c>
      <c r="H61" s="6">
        <f t="shared" si="2"/>
        <v>0</v>
      </c>
      <c r="I61" s="100">
        <v>7714</v>
      </c>
      <c r="J61" s="6">
        <f t="shared" si="3"/>
        <v>0.009367562053723223</v>
      </c>
      <c r="K61" s="100">
        <v>9276</v>
      </c>
      <c r="L61" s="6">
        <f t="shared" si="4"/>
        <v>0.0024755692328057226</v>
      </c>
    </row>
    <row r="62" spans="2:12" ht="12.75">
      <c r="B62" s="98" t="s">
        <v>135</v>
      </c>
      <c r="C62" s="100">
        <v>28488</v>
      </c>
      <c r="D62" s="6">
        <f t="shared" si="0"/>
        <v>0.017180551384250196</v>
      </c>
      <c r="E62" s="100">
        <v>28488</v>
      </c>
      <c r="F62" s="6">
        <f t="shared" si="1"/>
        <v>0.028072305303072108</v>
      </c>
      <c r="G62" s="100">
        <v>14476</v>
      </c>
      <c r="H62" s="6">
        <f t="shared" si="2"/>
        <v>0.0577711264092587</v>
      </c>
      <c r="I62" s="100">
        <v>7632</v>
      </c>
      <c r="J62" s="6">
        <f t="shared" si="3"/>
        <v>0.009267984650507603</v>
      </c>
      <c r="K62" s="100">
        <v>79084</v>
      </c>
      <c r="L62" s="6">
        <f t="shared" si="4"/>
        <v>0.021105855671324683</v>
      </c>
    </row>
    <row r="63" spans="2:12" ht="12.75">
      <c r="B63" s="98" t="s">
        <v>136</v>
      </c>
      <c r="C63" s="100">
        <v>338</v>
      </c>
      <c r="D63" s="6">
        <f t="shared" si="0"/>
        <v>0.0002038411390015644</v>
      </c>
      <c r="E63" s="100">
        <v>338</v>
      </c>
      <c r="F63" s="6">
        <f t="shared" si="1"/>
        <v>0.0003330679300912094</v>
      </c>
      <c r="G63" s="100">
        <v>0</v>
      </c>
      <c r="H63" s="6">
        <f t="shared" si="2"/>
        <v>0</v>
      </c>
      <c r="I63" s="100">
        <v>11698</v>
      </c>
      <c r="J63" s="6">
        <f t="shared" si="3"/>
        <v>0.014205566619711469</v>
      </c>
      <c r="K63" s="100">
        <v>12374</v>
      </c>
      <c r="L63" s="6">
        <f t="shared" si="4"/>
        <v>0.003302360250834197</v>
      </c>
    </row>
    <row r="64" spans="2:12" ht="12.75">
      <c r="B64" s="98" t="s">
        <v>137</v>
      </c>
      <c r="C64" s="100">
        <v>39967</v>
      </c>
      <c r="D64" s="6">
        <f t="shared" si="0"/>
        <v>0.024103310066495635</v>
      </c>
      <c r="E64" s="100">
        <v>39967</v>
      </c>
      <c r="F64" s="6">
        <f t="shared" si="1"/>
        <v>0.03938380462116972</v>
      </c>
      <c r="G64" s="100">
        <v>20236</v>
      </c>
      <c r="H64" s="6">
        <f t="shared" si="2"/>
        <v>0.0807582560111743</v>
      </c>
      <c r="I64" s="100">
        <v>43467</v>
      </c>
      <c r="J64" s="6">
        <f t="shared" si="3"/>
        <v>0.05278452421431</v>
      </c>
      <c r="K64" s="100">
        <v>143637</v>
      </c>
      <c r="L64" s="6">
        <f t="shared" si="4"/>
        <v>0.038333693175131044</v>
      </c>
    </row>
    <row r="65" spans="2:12" ht="12.75">
      <c r="B65" s="98" t="s">
        <v>139</v>
      </c>
      <c r="C65" s="100">
        <v>5422</v>
      </c>
      <c r="D65" s="6">
        <f t="shared" si="0"/>
        <v>0.0032699013481256867</v>
      </c>
      <c r="E65" s="100">
        <v>5422</v>
      </c>
      <c r="F65" s="6">
        <f t="shared" si="1"/>
        <v>0.005342882594540051</v>
      </c>
      <c r="G65" s="100">
        <v>0</v>
      </c>
      <c r="H65" s="6">
        <f t="shared" si="2"/>
        <v>0</v>
      </c>
      <c r="I65" s="100">
        <v>10756</v>
      </c>
      <c r="J65" s="6">
        <f t="shared" si="3"/>
        <v>0.013061640841307622</v>
      </c>
      <c r="K65" s="100">
        <v>21600</v>
      </c>
      <c r="L65" s="6">
        <f t="shared" si="4"/>
        <v>0.005764585535640751</v>
      </c>
    </row>
    <row r="66" spans="2:12" ht="12.75">
      <c r="B66" s="98" t="s">
        <v>140</v>
      </c>
      <c r="C66" s="100">
        <v>5683</v>
      </c>
      <c r="D66" s="6">
        <f t="shared" si="0"/>
        <v>0.0034273053045736405</v>
      </c>
      <c r="E66" s="100">
        <v>5683</v>
      </c>
      <c r="F66" s="6">
        <f t="shared" si="1"/>
        <v>0.005600074102687405</v>
      </c>
      <c r="G66" s="100">
        <v>0</v>
      </c>
      <c r="H66" s="6">
        <f t="shared" si="2"/>
        <v>0</v>
      </c>
      <c r="I66" s="100">
        <v>16267</v>
      </c>
      <c r="J66" s="6">
        <f t="shared" si="3"/>
        <v>0.019753970952542867</v>
      </c>
      <c r="K66" s="100">
        <v>27633</v>
      </c>
      <c r="L66" s="6">
        <f t="shared" si="4"/>
        <v>0.007374666301220411</v>
      </c>
    </row>
    <row r="67" spans="2:12" ht="12.75">
      <c r="B67" s="98" t="s">
        <v>141</v>
      </c>
      <c r="C67" s="100">
        <v>0</v>
      </c>
      <c r="D67" s="6">
        <f aca="true" t="shared" si="5" ref="D67:D73">+C67/$C$77</f>
        <v>0</v>
      </c>
      <c r="E67" s="100">
        <v>0</v>
      </c>
      <c r="F67" s="6">
        <f t="shared" si="1"/>
        <v>0</v>
      </c>
      <c r="G67" s="100">
        <v>0</v>
      </c>
      <c r="H67" s="6">
        <f t="shared" si="2"/>
        <v>0</v>
      </c>
      <c r="I67" s="100">
        <v>2181</v>
      </c>
      <c r="J67" s="6">
        <f t="shared" si="3"/>
        <v>0.0026485160538203723</v>
      </c>
      <c r="K67" s="100">
        <v>2181</v>
      </c>
      <c r="L67" s="6">
        <f t="shared" si="4"/>
        <v>0.0005820630117237258</v>
      </c>
    </row>
    <row r="68" spans="2:12" ht="12.75">
      <c r="B68" s="98" t="s">
        <v>142</v>
      </c>
      <c r="C68" s="100">
        <v>0</v>
      </c>
      <c r="D68" s="6">
        <f t="shared" si="5"/>
        <v>0</v>
      </c>
      <c r="E68" s="100">
        <v>0</v>
      </c>
      <c r="F68" s="6">
        <f aca="true" t="shared" si="6" ref="F68:F77">+E68/$E$77</f>
        <v>0</v>
      </c>
      <c r="G68" s="100">
        <v>0</v>
      </c>
      <c r="H68" s="6">
        <f aca="true" t="shared" si="7" ref="H68:H73">+G68/$G$77</f>
        <v>0</v>
      </c>
      <c r="I68" s="100">
        <v>0</v>
      </c>
      <c r="J68" s="6">
        <f aca="true" t="shared" si="8" ref="J68:J73">+I68/$I$77</f>
        <v>0</v>
      </c>
      <c r="K68" s="100">
        <v>0</v>
      </c>
      <c r="L68" s="6">
        <f aca="true" t="shared" si="9" ref="L68:L77">+K68/$K$77</f>
        <v>0</v>
      </c>
    </row>
    <row r="69" spans="2:12" ht="12.75">
      <c r="B69" s="98" t="s">
        <v>143</v>
      </c>
      <c r="C69" s="100">
        <v>12</v>
      </c>
      <c r="D69" s="6">
        <f t="shared" si="5"/>
        <v>7.23696351484844E-06</v>
      </c>
      <c r="E69" s="100">
        <v>12</v>
      </c>
      <c r="F69" s="6">
        <f t="shared" si="6"/>
        <v>1.1824896926315126E-05</v>
      </c>
      <c r="G69" s="100">
        <v>0</v>
      </c>
      <c r="H69" s="6">
        <f t="shared" si="7"/>
        <v>0</v>
      </c>
      <c r="I69" s="100">
        <v>30021</v>
      </c>
      <c r="J69" s="6">
        <f t="shared" si="8"/>
        <v>0.036456258804099674</v>
      </c>
      <c r="K69" s="100">
        <v>30045</v>
      </c>
      <c r="L69" s="6">
        <f t="shared" si="9"/>
        <v>0.008018378352700294</v>
      </c>
    </row>
    <row r="70" spans="2:12" ht="12.75">
      <c r="B70" s="98" t="s">
        <v>145</v>
      </c>
      <c r="C70" s="100">
        <v>682</v>
      </c>
      <c r="D70" s="6">
        <f t="shared" si="5"/>
        <v>0.000411300759760553</v>
      </c>
      <c r="E70" s="100">
        <v>682</v>
      </c>
      <c r="F70" s="6">
        <f t="shared" si="6"/>
        <v>0.0006720483086455763</v>
      </c>
      <c r="G70" s="100">
        <v>0</v>
      </c>
      <c r="H70" s="6">
        <f t="shared" si="7"/>
        <v>0</v>
      </c>
      <c r="I70" s="100">
        <v>0</v>
      </c>
      <c r="J70" s="6">
        <f t="shared" si="8"/>
        <v>0</v>
      </c>
      <c r="K70" s="100">
        <v>1364</v>
      </c>
      <c r="L70" s="6">
        <f t="shared" si="9"/>
        <v>0.0003640229014173141</v>
      </c>
    </row>
    <row r="71" spans="2:12" ht="12.75">
      <c r="B71" s="98" t="s">
        <v>146</v>
      </c>
      <c r="C71" s="100">
        <v>5200</v>
      </c>
      <c r="D71" s="6">
        <f t="shared" si="5"/>
        <v>0.0031360175231009905</v>
      </c>
      <c r="E71" s="100">
        <v>5200</v>
      </c>
      <c r="F71" s="6">
        <f t="shared" si="6"/>
        <v>0.005124122001403221</v>
      </c>
      <c r="G71" s="100">
        <v>0</v>
      </c>
      <c r="H71" s="6">
        <f t="shared" si="7"/>
        <v>0</v>
      </c>
      <c r="I71" s="100">
        <v>2174</v>
      </c>
      <c r="J71" s="6">
        <f t="shared" si="8"/>
        <v>0.00264001554378977</v>
      </c>
      <c r="K71" s="100">
        <v>12574</v>
      </c>
      <c r="L71" s="6">
        <f t="shared" si="9"/>
        <v>0.0033557360428308706</v>
      </c>
    </row>
    <row r="72" spans="2:12" ht="12.75">
      <c r="B72" s="98" t="s">
        <v>148</v>
      </c>
      <c r="C72" s="100">
        <v>6778</v>
      </c>
      <c r="D72" s="6">
        <f t="shared" si="5"/>
        <v>0.0040876782253035605</v>
      </c>
      <c r="E72" s="100">
        <v>6778</v>
      </c>
      <c r="F72" s="6">
        <f t="shared" si="6"/>
        <v>0.00667909594721366</v>
      </c>
      <c r="G72" s="100">
        <v>0</v>
      </c>
      <c r="H72" s="6">
        <f t="shared" si="7"/>
        <v>0</v>
      </c>
      <c r="I72" s="100">
        <v>1731</v>
      </c>
      <c r="J72" s="6">
        <f t="shared" si="8"/>
        <v>0.002102054694710254</v>
      </c>
      <c r="K72" s="100">
        <v>15287</v>
      </c>
      <c r="L72" s="6">
        <f t="shared" si="9"/>
        <v>0.004079778661265748</v>
      </c>
    </row>
    <row r="73" spans="2:12" ht="12.75">
      <c r="B73" s="98" t="s">
        <v>149</v>
      </c>
      <c r="C73" s="100">
        <v>0</v>
      </c>
      <c r="D73" s="6">
        <f t="shared" si="5"/>
        <v>0</v>
      </c>
      <c r="E73" s="100">
        <v>0</v>
      </c>
      <c r="F73" s="6">
        <f t="shared" si="6"/>
        <v>0</v>
      </c>
      <c r="G73" s="100">
        <v>0</v>
      </c>
      <c r="H73" s="6">
        <f t="shared" si="7"/>
        <v>0</v>
      </c>
      <c r="I73" s="100">
        <v>1440</v>
      </c>
      <c r="J73" s="6">
        <f t="shared" si="8"/>
        <v>0.0017486763491523778</v>
      </c>
      <c r="K73" s="100">
        <v>1440</v>
      </c>
      <c r="L73" s="6">
        <f t="shared" si="9"/>
        <v>0.00038430570237605005</v>
      </c>
    </row>
    <row r="74" spans="2:12" ht="12.75">
      <c r="B74" s="51"/>
      <c r="C74" s="52"/>
      <c r="D74" s="6"/>
      <c r="E74" s="52"/>
      <c r="F74" s="6"/>
      <c r="G74" s="52"/>
      <c r="H74" s="6"/>
      <c r="I74" s="52"/>
      <c r="J74" s="6"/>
      <c r="K74" s="52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2:13" ht="12.75">
      <c r="B76" s="2"/>
      <c r="C76" s="3"/>
      <c r="D76" s="6"/>
      <c r="E76" s="3"/>
      <c r="F76" s="6"/>
      <c r="G76" s="3"/>
      <c r="H76" s="6"/>
      <c r="I76" s="3"/>
      <c r="J76" s="6"/>
      <c r="K76" s="3"/>
      <c r="L76" s="6"/>
      <c r="M76" s="4"/>
    </row>
    <row r="77" spans="3:13" ht="12.75">
      <c r="C77" s="4">
        <f>SUM(C2:C76)</f>
        <v>1658154</v>
      </c>
      <c r="D77" s="7">
        <f>SUM(D2:D76)</f>
        <v>0.9999999999999999</v>
      </c>
      <c r="E77" s="4">
        <f>SUM(E2:E76)</f>
        <v>1014808</v>
      </c>
      <c r="F77" s="10">
        <f t="shared" si="6"/>
        <v>1</v>
      </c>
      <c r="G77" s="4">
        <f>SUM(G2:G76)</f>
        <v>250575</v>
      </c>
      <c r="H77" s="10">
        <f>+G77/$G$77</f>
        <v>1</v>
      </c>
      <c r="I77" s="4">
        <f>SUM(I2:I76)</f>
        <v>823480</v>
      </c>
      <c r="J77" s="10">
        <f>+I77/$I$77</f>
        <v>1</v>
      </c>
      <c r="K77" s="4">
        <f>SUM(K2:K76)</f>
        <v>3747017</v>
      </c>
      <c r="L77" s="6">
        <f t="shared" si="9"/>
        <v>1</v>
      </c>
      <c r="M77" s="4">
        <f>+I77+G77+E77+C77</f>
        <v>3747017</v>
      </c>
    </row>
    <row r="78" spans="3:11" ht="12.75">
      <c r="C78" s="4"/>
      <c r="E78" s="4"/>
      <c r="G78" s="4"/>
      <c r="I78" s="4"/>
      <c r="K78" s="4">
        <f>+K77-K79</f>
        <v>-4.7299999999813735</v>
      </c>
    </row>
    <row r="79" spans="3:11" ht="12.75">
      <c r="C79" s="9">
        <v>1658156.73</v>
      </c>
      <c r="E79" s="4">
        <f>676539+338269</f>
        <v>1014808</v>
      </c>
      <c r="G79" s="9">
        <v>250577</v>
      </c>
      <c r="I79" s="9">
        <v>823480</v>
      </c>
      <c r="K79" s="4">
        <f>SUM(C79:I79)</f>
        <v>3747021.73</v>
      </c>
    </row>
    <row r="81" spans="3:11" ht="12.75">
      <c r="C81" s="4">
        <f>+C77-C79</f>
        <v>-2.7299999999813735</v>
      </c>
      <c r="E81" s="4">
        <f>+E77-E79</f>
        <v>0</v>
      </c>
      <c r="G81" s="4">
        <f>+G77-G79</f>
        <v>-2</v>
      </c>
      <c r="I81" s="4">
        <f>+I77-I79</f>
        <v>0</v>
      </c>
      <c r="K81" s="4">
        <f>+K77-K79</f>
        <v>-4.7299999999813735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81"/>
  <sheetViews>
    <sheetView workbookViewId="0" topLeftCell="A1">
      <selection activeCell="B1" sqref="B1"/>
    </sheetView>
  </sheetViews>
  <sheetFormatPr defaultColWidth="9.140625" defaultRowHeight="12.75"/>
  <cols>
    <col min="3" max="3" width="14.57421875" style="0" customWidth="1"/>
    <col min="5" max="5" width="13.8515625" style="0" customWidth="1"/>
    <col min="7" max="7" width="18.140625" style="0" customWidth="1"/>
    <col min="9" max="9" width="15.57421875" style="0" customWidth="1"/>
    <col min="11" max="11" width="12.57421875" style="0" customWidth="1"/>
    <col min="13" max="13" width="14.421875" style="0" customWidth="1"/>
  </cols>
  <sheetData>
    <row r="1" spans="4:6" ht="12.75">
      <c r="D1" s="5">
        <v>37500</v>
      </c>
      <c r="F1" t="s">
        <v>157</v>
      </c>
    </row>
    <row r="2" spans="2:12" ht="12.75">
      <c r="B2" s="101" t="s">
        <v>150</v>
      </c>
      <c r="C2" s="103" t="s">
        <v>151</v>
      </c>
      <c r="D2" s="1" t="s">
        <v>159</v>
      </c>
      <c r="E2" s="103" t="s">
        <v>152</v>
      </c>
      <c r="F2" s="1" t="s">
        <v>159</v>
      </c>
      <c r="G2" s="103" t="s">
        <v>153</v>
      </c>
      <c r="H2" s="1" t="s">
        <v>159</v>
      </c>
      <c r="I2" s="103" t="s">
        <v>154</v>
      </c>
      <c r="J2" s="1" t="s">
        <v>159</v>
      </c>
      <c r="K2" s="103" t="s">
        <v>155</v>
      </c>
      <c r="L2" s="1" t="s">
        <v>156</v>
      </c>
    </row>
    <row r="3" spans="2:12" ht="12.75">
      <c r="B3" s="102" t="s">
        <v>2</v>
      </c>
      <c r="C3" s="104">
        <v>13096</v>
      </c>
      <c r="D3" s="6">
        <f aca="true" t="shared" si="0" ref="D3:D66">+C3/$C$77</f>
        <v>0.0072036986614080105</v>
      </c>
      <c r="E3" s="104">
        <v>13096</v>
      </c>
      <c r="F3" s="6">
        <f>+E3/$E$77</f>
        <v>0.011969206893809847</v>
      </c>
      <c r="G3" s="104">
        <v>0</v>
      </c>
      <c r="H3" s="6">
        <f>+G3/$G$77</f>
        <v>0</v>
      </c>
      <c r="I3" s="104">
        <v>956</v>
      </c>
      <c r="J3" s="6">
        <f>+I3/$I$77</f>
        <v>0.0011643726333456347</v>
      </c>
      <c r="K3" s="104">
        <v>27148</v>
      </c>
      <c r="L3" s="6">
        <f>+K3/$K$77</f>
        <v>0.006726583508571885</v>
      </c>
    </row>
    <row r="4" spans="2:12" ht="12.75">
      <c r="B4" s="102" t="s">
        <v>6</v>
      </c>
      <c r="C4" s="104">
        <v>7886</v>
      </c>
      <c r="D4" s="6">
        <f t="shared" si="0"/>
        <v>0.004337841145682924</v>
      </c>
      <c r="E4" s="104">
        <v>7886</v>
      </c>
      <c r="F4" s="6">
        <f aca="true" t="shared" si="1" ref="F4:F67">+E4/$E$77</f>
        <v>0.0072074805715168335</v>
      </c>
      <c r="G4" s="104">
        <v>597</v>
      </c>
      <c r="H4" s="6">
        <f aca="true" t="shared" si="2" ref="H4:H67">+G4/$G$77</f>
        <v>0.001971676552571436</v>
      </c>
      <c r="I4" s="104">
        <v>15365</v>
      </c>
      <c r="J4" s="6">
        <f aca="true" t="shared" si="3" ref="J4:J67">+I4/$I$77</f>
        <v>0.018714001580915983</v>
      </c>
      <c r="K4" s="104">
        <v>31734</v>
      </c>
      <c r="L4" s="6">
        <f aca="true" t="shared" si="4" ref="L4:L67">+K4/$K$77</f>
        <v>0.007862877599124067</v>
      </c>
    </row>
    <row r="5" spans="2:12" ht="12.75">
      <c r="B5" s="102" t="s">
        <v>7</v>
      </c>
      <c r="C5" s="104">
        <v>600</v>
      </c>
      <c r="D5" s="6">
        <f t="shared" si="0"/>
        <v>0.0003300411726362864</v>
      </c>
      <c r="E5" s="104">
        <v>600</v>
      </c>
      <c r="F5" s="6">
        <f t="shared" si="1"/>
        <v>0.0005483753922026503</v>
      </c>
      <c r="G5" s="104">
        <v>0</v>
      </c>
      <c r="H5" s="6">
        <f t="shared" si="2"/>
        <v>0</v>
      </c>
      <c r="I5" s="104">
        <v>1039</v>
      </c>
      <c r="J5" s="6">
        <f t="shared" si="3"/>
        <v>0.0012654635628097431</v>
      </c>
      <c r="K5" s="104">
        <v>2239</v>
      </c>
      <c r="L5" s="6">
        <f t="shared" si="4"/>
        <v>0.0005547672195260221</v>
      </c>
    </row>
    <row r="6" spans="2:12" ht="12.75">
      <c r="B6" s="102" t="s">
        <v>8</v>
      </c>
      <c r="C6" s="104">
        <v>13129</v>
      </c>
      <c r="D6" s="6">
        <f t="shared" si="0"/>
        <v>0.007221850925903006</v>
      </c>
      <c r="E6" s="104">
        <v>13129</v>
      </c>
      <c r="F6" s="6">
        <f t="shared" si="1"/>
        <v>0.011999367540380994</v>
      </c>
      <c r="G6" s="104">
        <v>11422</v>
      </c>
      <c r="H6" s="6">
        <f t="shared" si="2"/>
        <v>0.03772276312139187</v>
      </c>
      <c r="I6" s="104">
        <v>16959</v>
      </c>
      <c r="J6" s="6">
        <f t="shared" si="3"/>
        <v>0.0206554346118291</v>
      </c>
      <c r="K6" s="104">
        <v>54639</v>
      </c>
      <c r="L6" s="6">
        <f t="shared" si="4"/>
        <v>0.013538153688111803</v>
      </c>
    </row>
    <row r="7" spans="2:12" ht="12.75">
      <c r="B7" s="102" t="s">
        <v>12</v>
      </c>
      <c r="C7" s="104">
        <v>0</v>
      </c>
      <c r="D7" s="6">
        <f t="shared" si="0"/>
        <v>0</v>
      </c>
      <c r="E7" s="104">
        <v>0</v>
      </c>
      <c r="F7" s="6">
        <f t="shared" si="1"/>
        <v>0</v>
      </c>
      <c r="G7" s="104">
        <v>0</v>
      </c>
      <c r="H7" s="6">
        <f t="shared" si="2"/>
        <v>0</v>
      </c>
      <c r="I7" s="104">
        <v>7356</v>
      </c>
      <c r="J7" s="6">
        <f t="shared" si="3"/>
        <v>0.008959335869132312</v>
      </c>
      <c r="K7" s="104">
        <v>7356</v>
      </c>
      <c r="L7" s="6">
        <f t="shared" si="4"/>
        <v>0.0018226295966205534</v>
      </c>
    </row>
    <row r="8" spans="2:12" ht="12.75">
      <c r="B8" s="102" t="s">
        <v>15</v>
      </c>
      <c r="C8" s="104">
        <v>30106</v>
      </c>
      <c r="D8" s="6">
        <f t="shared" si="0"/>
        <v>0.016560365905646728</v>
      </c>
      <c r="E8" s="104">
        <v>30106</v>
      </c>
      <c r="F8" s="6">
        <f t="shared" si="1"/>
        <v>0.027515649262754984</v>
      </c>
      <c r="G8" s="104">
        <v>605</v>
      </c>
      <c r="H8" s="6">
        <f t="shared" si="2"/>
        <v>0.001998097678904052</v>
      </c>
      <c r="I8" s="104">
        <v>7800</v>
      </c>
      <c r="J8" s="6">
        <f t="shared" si="3"/>
        <v>0.009500111443615011</v>
      </c>
      <c r="K8" s="104">
        <v>68617</v>
      </c>
      <c r="L8" s="6">
        <f t="shared" si="4"/>
        <v>0.017001546360972338</v>
      </c>
    </row>
    <row r="9" spans="2:12" ht="12.75">
      <c r="B9" s="102" t="s">
        <v>16</v>
      </c>
      <c r="C9" s="104">
        <v>17</v>
      </c>
      <c r="D9" s="6">
        <f t="shared" si="0"/>
        <v>9.351166558028114E-06</v>
      </c>
      <c r="E9" s="104">
        <v>17</v>
      </c>
      <c r="F9" s="6">
        <f t="shared" si="1"/>
        <v>1.553730277907509E-05</v>
      </c>
      <c r="G9" s="104">
        <v>0</v>
      </c>
      <c r="H9" s="6">
        <f t="shared" si="2"/>
        <v>0</v>
      </c>
      <c r="I9" s="104">
        <v>1217</v>
      </c>
      <c r="J9" s="6">
        <f t="shared" si="3"/>
        <v>0.0014822609778050602</v>
      </c>
      <c r="K9" s="104">
        <v>1251</v>
      </c>
      <c r="L9" s="6">
        <f t="shared" si="4"/>
        <v>0.00030996596320993915</v>
      </c>
    </row>
    <row r="10" spans="2:12" ht="12.75">
      <c r="B10" s="102" t="s">
        <v>17</v>
      </c>
      <c r="C10" s="104">
        <v>6353</v>
      </c>
      <c r="D10" s="6">
        <f t="shared" si="0"/>
        <v>0.003494585949597212</v>
      </c>
      <c r="E10" s="104">
        <v>6353</v>
      </c>
      <c r="F10" s="6">
        <f t="shared" si="1"/>
        <v>0.005806381444439062</v>
      </c>
      <c r="G10" s="104">
        <v>931</v>
      </c>
      <c r="H10" s="6">
        <f t="shared" si="2"/>
        <v>0.0030747585769581357</v>
      </c>
      <c r="I10" s="104">
        <v>2187</v>
      </c>
      <c r="J10" s="6">
        <f t="shared" si="3"/>
        <v>0.002663685093228978</v>
      </c>
      <c r="K10" s="104">
        <v>15824</v>
      </c>
      <c r="L10" s="6">
        <f t="shared" si="4"/>
        <v>0.003920784493872164</v>
      </c>
    </row>
    <row r="11" spans="2:12" ht="12.75">
      <c r="B11" s="102" t="s">
        <v>24</v>
      </c>
      <c r="C11" s="104">
        <v>1832</v>
      </c>
      <c r="D11" s="6">
        <f t="shared" si="0"/>
        <v>0.0010077257137827945</v>
      </c>
      <c r="E11" s="104">
        <v>1832</v>
      </c>
      <c r="F11" s="6">
        <f t="shared" si="1"/>
        <v>0.0016743728641920922</v>
      </c>
      <c r="G11" s="104">
        <v>0</v>
      </c>
      <c r="H11" s="6">
        <f t="shared" si="2"/>
        <v>0</v>
      </c>
      <c r="I11" s="104">
        <v>632</v>
      </c>
      <c r="J11" s="6">
        <f t="shared" si="3"/>
        <v>0.0007697526195339343</v>
      </c>
      <c r="K11" s="104">
        <v>4296</v>
      </c>
      <c r="L11" s="6">
        <f t="shared" si="4"/>
        <v>0.0010644394707832923</v>
      </c>
    </row>
    <row r="12" spans="2:12" ht="12.75">
      <c r="B12" s="102" t="s">
        <v>27</v>
      </c>
      <c r="C12" s="104">
        <v>249</v>
      </c>
      <c r="D12" s="6">
        <f t="shared" si="0"/>
        <v>0.00013696708664405884</v>
      </c>
      <c r="E12" s="104">
        <v>249</v>
      </c>
      <c r="F12" s="6">
        <f t="shared" si="1"/>
        <v>0.00022757578776409987</v>
      </c>
      <c r="G12" s="104">
        <v>0</v>
      </c>
      <c r="H12" s="6">
        <f t="shared" si="2"/>
        <v>0</v>
      </c>
      <c r="I12" s="104">
        <v>314</v>
      </c>
      <c r="J12" s="6">
        <f t="shared" si="3"/>
        <v>0.00038244038375578383</v>
      </c>
      <c r="K12" s="104">
        <v>812</v>
      </c>
      <c r="L12" s="6">
        <f t="shared" si="4"/>
        <v>0.00020119293535289414</v>
      </c>
    </row>
    <row r="13" spans="2:12" ht="12.75">
      <c r="B13" s="102" t="s">
        <v>28</v>
      </c>
      <c r="C13" s="104">
        <v>13860</v>
      </c>
      <c r="D13" s="6">
        <f t="shared" si="0"/>
        <v>0.007623951087898215</v>
      </c>
      <c r="E13" s="104">
        <v>13860</v>
      </c>
      <c r="F13" s="6">
        <f t="shared" si="1"/>
        <v>0.012667471559881223</v>
      </c>
      <c r="G13" s="104">
        <v>0</v>
      </c>
      <c r="H13" s="6">
        <f t="shared" si="2"/>
        <v>0</v>
      </c>
      <c r="I13" s="104">
        <v>3815</v>
      </c>
      <c r="J13" s="6">
        <f t="shared" si="3"/>
        <v>0.004646528866332214</v>
      </c>
      <c r="K13" s="104">
        <v>31535</v>
      </c>
      <c r="L13" s="6">
        <f t="shared" si="4"/>
        <v>0.007813570463489553</v>
      </c>
    </row>
    <row r="14" spans="2:12" ht="12.75">
      <c r="B14" s="102" t="s">
        <v>31</v>
      </c>
      <c r="C14" s="104">
        <v>0</v>
      </c>
      <c r="D14" s="6">
        <f t="shared" si="0"/>
        <v>0</v>
      </c>
      <c r="E14" s="104">
        <v>0</v>
      </c>
      <c r="F14" s="6">
        <f t="shared" si="1"/>
        <v>0</v>
      </c>
      <c r="G14" s="104">
        <v>0</v>
      </c>
      <c r="H14" s="6">
        <f t="shared" si="2"/>
        <v>0</v>
      </c>
      <c r="I14" s="104">
        <v>0</v>
      </c>
      <c r="J14" s="6">
        <f t="shared" si="3"/>
        <v>0</v>
      </c>
      <c r="K14" s="104">
        <v>0</v>
      </c>
      <c r="L14" s="6">
        <f t="shared" si="4"/>
        <v>0</v>
      </c>
    </row>
    <row r="15" spans="2:12" ht="12.75">
      <c r="B15" s="102" t="s">
        <v>32</v>
      </c>
      <c r="C15" s="104">
        <v>5</v>
      </c>
      <c r="D15" s="6">
        <f t="shared" si="0"/>
        <v>2.7503431053023867E-06</v>
      </c>
      <c r="E15" s="104">
        <v>5</v>
      </c>
      <c r="F15" s="6">
        <f t="shared" si="1"/>
        <v>4.569794935022086E-06</v>
      </c>
      <c r="G15" s="104">
        <v>0</v>
      </c>
      <c r="H15" s="6">
        <f t="shared" si="2"/>
        <v>0</v>
      </c>
      <c r="I15" s="104">
        <v>707</v>
      </c>
      <c r="J15" s="6">
        <f t="shared" si="3"/>
        <v>0.0008610998449533094</v>
      </c>
      <c r="K15" s="104">
        <v>717</v>
      </c>
      <c r="L15" s="6">
        <f t="shared" si="4"/>
        <v>0.00017765435301480924</v>
      </c>
    </row>
    <row r="16" spans="2:12" ht="12.75">
      <c r="B16" s="102" t="s">
        <v>33</v>
      </c>
      <c r="C16" s="104">
        <v>7267</v>
      </c>
      <c r="D16" s="6">
        <f t="shared" si="0"/>
        <v>0.0039973486692464885</v>
      </c>
      <c r="E16" s="104">
        <v>7267</v>
      </c>
      <c r="F16" s="6">
        <f t="shared" si="1"/>
        <v>0.006641739958561099</v>
      </c>
      <c r="G16" s="104">
        <v>1162</v>
      </c>
      <c r="H16" s="6">
        <f t="shared" si="2"/>
        <v>0.00383766859981241</v>
      </c>
      <c r="I16" s="104">
        <v>35923</v>
      </c>
      <c r="J16" s="6">
        <f t="shared" si="3"/>
        <v>0.043752885049869496</v>
      </c>
      <c r="K16" s="104">
        <v>51619</v>
      </c>
      <c r="L16" s="6">
        <f t="shared" si="4"/>
        <v>0.012789874544311628</v>
      </c>
    </row>
    <row r="17" spans="2:12" ht="12.75">
      <c r="B17" s="102" t="s">
        <v>35</v>
      </c>
      <c r="C17" s="104">
        <v>9320</v>
      </c>
      <c r="D17" s="6">
        <f t="shared" si="0"/>
        <v>0.005126639548283648</v>
      </c>
      <c r="E17" s="104">
        <v>9320</v>
      </c>
      <c r="F17" s="6">
        <f t="shared" si="1"/>
        <v>0.008518097758881168</v>
      </c>
      <c r="G17" s="104">
        <v>5194</v>
      </c>
      <c r="H17" s="6">
        <f t="shared" si="2"/>
        <v>0.017153916271450652</v>
      </c>
      <c r="I17" s="104">
        <v>0</v>
      </c>
      <c r="J17" s="6">
        <f t="shared" si="3"/>
        <v>0</v>
      </c>
      <c r="K17" s="104">
        <v>23834</v>
      </c>
      <c r="L17" s="6">
        <f t="shared" si="4"/>
        <v>0.005905458646799112</v>
      </c>
    </row>
    <row r="18" spans="2:12" ht="12.75">
      <c r="B18" s="102" t="s">
        <v>38</v>
      </c>
      <c r="C18" s="104">
        <v>24014</v>
      </c>
      <c r="D18" s="6">
        <f t="shared" si="0"/>
        <v>0.013209347866146302</v>
      </c>
      <c r="E18" s="104">
        <v>24014</v>
      </c>
      <c r="F18" s="6">
        <f t="shared" si="1"/>
        <v>0.021947811113924073</v>
      </c>
      <c r="G18" s="104">
        <v>6613</v>
      </c>
      <c r="H18" s="6">
        <f t="shared" si="2"/>
        <v>0.021840363554698337</v>
      </c>
      <c r="I18" s="104">
        <v>33973</v>
      </c>
      <c r="J18" s="6">
        <f t="shared" si="3"/>
        <v>0.04137785718896574</v>
      </c>
      <c r="K18" s="104">
        <v>88614</v>
      </c>
      <c r="L18" s="6">
        <f t="shared" si="4"/>
        <v>0.021956294055863745</v>
      </c>
    </row>
    <row r="19" spans="2:12" ht="12.75">
      <c r="B19" s="102" t="s">
        <v>39</v>
      </c>
      <c r="C19" s="104">
        <v>78</v>
      </c>
      <c r="D19" s="6">
        <f t="shared" si="0"/>
        <v>4.2905352442717226E-05</v>
      </c>
      <c r="E19" s="104">
        <v>78</v>
      </c>
      <c r="F19" s="6">
        <f t="shared" si="1"/>
        <v>7.128880098634454E-05</v>
      </c>
      <c r="G19" s="104">
        <v>0</v>
      </c>
      <c r="H19" s="6">
        <f t="shared" si="2"/>
        <v>0</v>
      </c>
      <c r="I19" s="104">
        <v>4570</v>
      </c>
      <c r="J19" s="6">
        <f t="shared" si="3"/>
        <v>0.0055660909355539235</v>
      </c>
      <c r="K19" s="104">
        <v>4726</v>
      </c>
      <c r="L19" s="6">
        <f t="shared" si="4"/>
        <v>0.0011709825276819922</v>
      </c>
    </row>
    <row r="20" spans="2:12" ht="12.75">
      <c r="B20" s="102" t="s">
        <v>40</v>
      </c>
      <c r="C20" s="104">
        <v>149415</v>
      </c>
      <c r="D20" s="6">
        <f t="shared" si="0"/>
        <v>0.08218850301575122</v>
      </c>
      <c r="E20" s="104">
        <v>149416</v>
      </c>
      <c r="F20" s="6">
        <f t="shared" si="1"/>
        <v>0.136560096002252</v>
      </c>
      <c r="G20" s="104">
        <v>48968</v>
      </c>
      <c r="H20" s="6">
        <f t="shared" si="2"/>
        <v>0.16172371428193985</v>
      </c>
      <c r="I20" s="104">
        <v>25051</v>
      </c>
      <c r="J20" s="6">
        <f t="shared" si="3"/>
        <v>0.03051119125307688</v>
      </c>
      <c r="K20" s="104">
        <v>372850</v>
      </c>
      <c r="L20" s="6">
        <f t="shared" si="4"/>
        <v>0.09238274131321007</v>
      </c>
    </row>
    <row r="21" spans="2:12" ht="12.75">
      <c r="B21" s="102" t="s">
        <v>42</v>
      </c>
      <c r="C21" s="104">
        <v>0</v>
      </c>
      <c r="D21" s="6">
        <f t="shared" si="0"/>
        <v>0</v>
      </c>
      <c r="E21" s="104">
        <v>0</v>
      </c>
      <c r="F21" s="6">
        <f t="shared" si="1"/>
        <v>0</v>
      </c>
      <c r="G21" s="104">
        <v>0</v>
      </c>
      <c r="H21" s="6">
        <f t="shared" si="2"/>
        <v>0</v>
      </c>
      <c r="I21" s="104">
        <v>973</v>
      </c>
      <c r="J21" s="6">
        <f t="shared" si="3"/>
        <v>0.001185078004440693</v>
      </c>
      <c r="K21" s="104">
        <v>973</v>
      </c>
      <c r="L21" s="6">
        <f t="shared" si="4"/>
        <v>0.00024108463805217487</v>
      </c>
    </row>
    <row r="22" spans="2:12" ht="12.75">
      <c r="B22" s="102" t="s">
        <v>43</v>
      </c>
      <c r="C22" s="104">
        <v>7146</v>
      </c>
      <c r="D22" s="6">
        <f t="shared" si="0"/>
        <v>0.003930790366098171</v>
      </c>
      <c r="E22" s="104">
        <v>7146</v>
      </c>
      <c r="F22" s="6">
        <f t="shared" si="1"/>
        <v>0.006531150921133565</v>
      </c>
      <c r="G22" s="104">
        <v>0</v>
      </c>
      <c r="H22" s="6">
        <f t="shared" si="2"/>
        <v>0</v>
      </c>
      <c r="I22" s="104">
        <v>859</v>
      </c>
      <c r="J22" s="6">
        <f t="shared" si="3"/>
        <v>0.0010462302218032429</v>
      </c>
      <c r="K22" s="104">
        <v>15151</v>
      </c>
      <c r="L22" s="6">
        <f t="shared" si="4"/>
        <v>0.0037540322210981515</v>
      </c>
    </row>
    <row r="23" spans="2:12" ht="12.75">
      <c r="B23" s="102" t="s">
        <v>44</v>
      </c>
      <c r="C23" s="104">
        <v>4975</v>
      </c>
      <c r="D23" s="6">
        <f t="shared" si="0"/>
        <v>0.0027365913897758744</v>
      </c>
      <c r="E23" s="104">
        <v>4975</v>
      </c>
      <c r="F23" s="6">
        <f t="shared" si="1"/>
        <v>0.004546945960346976</v>
      </c>
      <c r="G23" s="104">
        <v>0</v>
      </c>
      <c r="H23" s="6">
        <f t="shared" si="2"/>
        <v>0</v>
      </c>
      <c r="I23" s="104">
        <v>6090</v>
      </c>
      <c r="J23" s="6">
        <f t="shared" si="3"/>
        <v>0.007417394704053259</v>
      </c>
      <c r="K23" s="104">
        <v>16040</v>
      </c>
      <c r="L23" s="6">
        <f t="shared" si="4"/>
        <v>0.003974303796872441</v>
      </c>
    </row>
    <row r="24" spans="2:12" ht="12.75">
      <c r="B24" s="102" t="s">
        <v>45</v>
      </c>
      <c r="C24" s="104">
        <v>122085</v>
      </c>
      <c r="D24" s="6">
        <f t="shared" si="0"/>
        <v>0.06715512760216837</v>
      </c>
      <c r="E24" s="104">
        <v>122085</v>
      </c>
      <c r="F24" s="6">
        <f t="shared" si="1"/>
        <v>0.11158068292843427</v>
      </c>
      <c r="G24" s="104">
        <v>55192</v>
      </c>
      <c r="H24" s="6">
        <f t="shared" si="2"/>
        <v>0.18227935056871475</v>
      </c>
      <c r="I24" s="104">
        <v>20506</v>
      </c>
      <c r="J24" s="6">
        <f t="shared" si="3"/>
        <v>0.024975549392662746</v>
      </c>
      <c r="K24" s="104">
        <v>319868</v>
      </c>
      <c r="L24" s="6">
        <f t="shared" si="4"/>
        <v>0.07925515005598466</v>
      </c>
    </row>
    <row r="25" spans="2:12" ht="12.75">
      <c r="B25" s="102" t="s">
        <v>46</v>
      </c>
      <c r="C25" s="104">
        <v>74291</v>
      </c>
      <c r="D25" s="6">
        <f t="shared" si="0"/>
        <v>0.040865147927203915</v>
      </c>
      <c r="E25" s="104">
        <v>74292</v>
      </c>
      <c r="F25" s="6">
        <f t="shared" si="1"/>
        <v>0.06789984106253216</v>
      </c>
      <c r="G25" s="104">
        <v>15547</v>
      </c>
      <c r="H25" s="6">
        <f t="shared" si="2"/>
        <v>0.05134615638664676</v>
      </c>
      <c r="I25" s="104">
        <v>38881</v>
      </c>
      <c r="J25" s="6">
        <f t="shared" si="3"/>
        <v>0.04735561962040965</v>
      </c>
      <c r="K25" s="104">
        <v>203011</v>
      </c>
      <c r="L25" s="6">
        <f t="shared" si="4"/>
        <v>0.050300959358283735</v>
      </c>
    </row>
    <row r="26" spans="2:12" ht="12.75">
      <c r="B26" s="102" t="s">
        <v>48</v>
      </c>
      <c r="C26" s="104">
        <v>44113</v>
      </c>
      <c r="D26" s="6">
        <f t="shared" si="0"/>
        <v>0.024265177080840836</v>
      </c>
      <c r="E26" s="104">
        <v>44113</v>
      </c>
      <c r="F26" s="6">
        <f t="shared" si="1"/>
        <v>0.040317472793725856</v>
      </c>
      <c r="G26" s="104">
        <v>13540</v>
      </c>
      <c r="H26" s="6">
        <f t="shared" si="2"/>
        <v>0.044717756317951836</v>
      </c>
      <c r="I26" s="104">
        <v>47533</v>
      </c>
      <c r="J26" s="6">
        <f t="shared" si="3"/>
        <v>0.05789343554478876</v>
      </c>
      <c r="K26" s="104">
        <v>149299</v>
      </c>
      <c r="L26" s="6">
        <f t="shared" si="4"/>
        <v>0.03699249267888146</v>
      </c>
    </row>
    <row r="27" spans="2:12" ht="12.75">
      <c r="B27" s="102" t="s">
        <v>51</v>
      </c>
      <c r="C27" s="104">
        <v>74840</v>
      </c>
      <c r="D27" s="6">
        <f t="shared" si="0"/>
        <v>0.04116713560016612</v>
      </c>
      <c r="E27" s="104">
        <v>74840</v>
      </c>
      <c r="F27" s="6">
        <f t="shared" si="1"/>
        <v>0.06840069058741058</v>
      </c>
      <c r="G27" s="104">
        <v>39935</v>
      </c>
      <c r="H27" s="6">
        <f t="shared" si="2"/>
        <v>0.13189096001162529</v>
      </c>
      <c r="I27" s="104">
        <v>50977</v>
      </c>
      <c r="J27" s="6">
        <f t="shared" si="3"/>
        <v>0.062088100136046466</v>
      </c>
      <c r="K27" s="104">
        <v>240592</v>
      </c>
      <c r="L27" s="6">
        <f t="shared" si="4"/>
        <v>0.0596125747566792</v>
      </c>
    </row>
    <row r="28" spans="2:12" ht="12.75">
      <c r="B28" s="102" t="s">
        <v>52</v>
      </c>
      <c r="C28" s="104">
        <v>1819</v>
      </c>
      <c r="D28" s="6">
        <f t="shared" si="0"/>
        <v>0.0010005748217090083</v>
      </c>
      <c r="E28" s="104">
        <v>1819</v>
      </c>
      <c r="F28" s="6">
        <f t="shared" si="1"/>
        <v>0.0016624913973610348</v>
      </c>
      <c r="G28" s="104">
        <v>0</v>
      </c>
      <c r="H28" s="6">
        <f t="shared" si="2"/>
        <v>0</v>
      </c>
      <c r="I28" s="104">
        <v>26229</v>
      </c>
      <c r="J28" s="6">
        <f t="shared" si="3"/>
        <v>0.03194595167366386</v>
      </c>
      <c r="K28" s="104">
        <v>29867</v>
      </c>
      <c r="L28" s="6">
        <f t="shared" si="4"/>
        <v>0.0074002825125429675</v>
      </c>
    </row>
    <row r="29" spans="2:12" ht="12.75">
      <c r="B29" s="102" t="s">
        <v>53</v>
      </c>
      <c r="C29" s="104">
        <v>6507</v>
      </c>
      <c r="D29" s="6">
        <f t="shared" si="0"/>
        <v>0.0035792965172405256</v>
      </c>
      <c r="E29" s="104">
        <v>6507</v>
      </c>
      <c r="F29" s="6">
        <f t="shared" si="1"/>
        <v>0.005947131128437743</v>
      </c>
      <c r="G29" s="104">
        <v>28</v>
      </c>
      <c r="H29" s="6">
        <f t="shared" si="2"/>
        <v>9.247394216415445E-05</v>
      </c>
      <c r="I29" s="104">
        <v>772</v>
      </c>
      <c r="J29" s="6">
        <f t="shared" si="3"/>
        <v>0.0009402674403167678</v>
      </c>
      <c r="K29" s="104">
        <v>13814</v>
      </c>
      <c r="L29" s="6">
        <f t="shared" si="4"/>
        <v>0.0034227576465084724</v>
      </c>
    </row>
    <row r="30" spans="2:12" ht="12.75">
      <c r="B30" s="102" t="s">
        <v>54</v>
      </c>
      <c r="C30" s="104">
        <v>3672</v>
      </c>
      <c r="D30" s="6">
        <f t="shared" si="0"/>
        <v>0.002019851976534073</v>
      </c>
      <c r="E30" s="104">
        <v>3673</v>
      </c>
      <c r="F30" s="6">
        <f t="shared" si="1"/>
        <v>0.0033569713592672243</v>
      </c>
      <c r="G30" s="104">
        <v>0</v>
      </c>
      <c r="H30" s="6">
        <f t="shared" si="2"/>
        <v>0</v>
      </c>
      <c r="I30" s="104">
        <v>4390</v>
      </c>
      <c r="J30" s="6">
        <f t="shared" si="3"/>
        <v>0.0053468575945474234</v>
      </c>
      <c r="K30" s="104">
        <v>11735</v>
      </c>
      <c r="L30" s="6">
        <f t="shared" si="4"/>
        <v>0.0029076343551308038</v>
      </c>
    </row>
    <row r="31" spans="2:12" ht="12.75">
      <c r="B31" s="102" t="s">
        <v>55</v>
      </c>
      <c r="C31" s="104">
        <v>6275</v>
      </c>
      <c r="D31" s="6">
        <f t="shared" si="0"/>
        <v>0.003451680597154495</v>
      </c>
      <c r="E31" s="104">
        <v>6275</v>
      </c>
      <c r="F31" s="6">
        <f t="shared" si="1"/>
        <v>0.005735092643452718</v>
      </c>
      <c r="G31" s="104">
        <v>0</v>
      </c>
      <c r="H31" s="6">
        <f t="shared" si="2"/>
        <v>0</v>
      </c>
      <c r="I31" s="104">
        <v>1043</v>
      </c>
      <c r="J31" s="6">
        <f t="shared" si="3"/>
        <v>0.00127033541483211</v>
      </c>
      <c r="K31" s="104">
        <v>13593</v>
      </c>
      <c r="L31" s="6">
        <f t="shared" si="4"/>
        <v>0.0033679994707535594</v>
      </c>
    </row>
    <row r="32" spans="2:12" ht="12.75">
      <c r="B32" s="102" t="s">
        <v>58</v>
      </c>
      <c r="C32" s="104">
        <v>455886</v>
      </c>
      <c r="D32" s="6">
        <f t="shared" si="0"/>
        <v>0.25076858338077673</v>
      </c>
      <c r="E32" s="104">
        <v>0</v>
      </c>
      <c r="F32" s="6">
        <f t="shared" si="1"/>
        <v>0</v>
      </c>
      <c r="G32" s="104">
        <v>0</v>
      </c>
      <c r="H32" s="6">
        <f t="shared" si="2"/>
        <v>0</v>
      </c>
      <c r="I32" s="104">
        <v>0</v>
      </c>
      <c r="J32" s="6">
        <f t="shared" si="3"/>
        <v>0</v>
      </c>
      <c r="K32" s="104">
        <v>455886</v>
      </c>
      <c r="L32" s="6">
        <f t="shared" si="4"/>
        <v>0.11295694892400185</v>
      </c>
    </row>
    <row r="33" spans="2:12" ht="12.75">
      <c r="B33" s="102" t="s">
        <v>61</v>
      </c>
      <c r="C33" s="104">
        <v>219918</v>
      </c>
      <c r="D33" s="6">
        <f t="shared" si="0"/>
        <v>0.12096999100637805</v>
      </c>
      <c r="E33" s="104">
        <v>0</v>
      </c>
      <c r="F33" s="6">
        <f t="shared" si="1"/>
        <v>0</v>
      </c>
      <c r="G33" s="104">
        <v>0</v>
      </c>
      <c r="H33" s="6">
        <f t="shared" si="2"/>
        <v>0</v>
      </c>
      <c r="I33" s="104">
        <v>0</v>
      </c>
      <c r="J33" s="6">
        <f t="shared" si="3"/>
        <v>0</v>
      </c>
      <c r="K33" s="104">
        <v>219918</v>
      </c>
      <c r="L33" s="6">
        <f t="shared" si="4"/>
        <v>0.054490083690810064</v>
      </c>
    </row>
    <row r="34" spans="2:12" ht="12.75">
      <c r="B34" s="102" t="s">
        <v>63</v>
      </c>
      <c r="C34" s="104">
        <v>50001</v>
      </c>
      <c r="D34" s="6">
        <f t="shared" si="0"/>
        <v>0.027503981121644924</v>
      </c>
      <c r="E34" s="104">
        <v>1987</v>
      </c>
      <c r="F34" s="6">
        <f t="shared" si="1"/>
        <v>0.0018160365071777768</v>
      </c>
      <c r="G34" s="104">
        <v>3139</v>
      </c>
      <c r="H34" s="6">
        <f t="shared" si="2"/>
        <v>0.010366989444760031</v>
      </c>
      <c r="I34" s="104">
        <v>6811</v>
      </c>
      <c r="J34" s="6">
        <f t="shared" si="3"/>
        <v>0.008295546031084853</v>
      </c>
      <c r="K34" s="104">
        <v>61938</v>
      </c>
      <c r="L34" s="6">
        <f t="shared" si="4"/>
        <v>0.015346660135329504</v>
      </c>
    </row>
    <row r="35" spans="2:12" ht="12.75">
      <c r="B35" s="102" t="s">
        <v>67</v>
      </c>
      <c r="C35" s="104">
        <v>42798</v>
      </c>
      <c r="D35" s="6">
        <f t="shared" si="0"/>
        <v>0.02354183684414631</v>
      </c>
      <c r="E35" s="104">
        <v>42798</v>
      </c>
      <c r="F35" s="6">
        <f t="shared" si="1"/>
        <v>0.039115616725815046</v>
      </c>
      <c r="G35" s="104">
        <v>6593</v>
      </c>
      <c r="H35" s="6">
        <f t="shared" si="2"/>
        <v>0.0217743107388668</v>
      </c>
      <c r="I35" s="104">
        <v>6287</v>
      </c>
      <c r="J35" s="6">
        <f t="shared" si="3"/>
        <v>0.007657333416154818</v>
      </c>
      <c r="K35" s="104">
        <v>98476</v>
      </c>
      <c r="L35" s="6">
        <f t="shared" si="4"/>
        <v>0.024399846677107886</v>
      </c>
    </row>
    <row r="36" spans="2:12" ht="12.75">
      <c r="B36" s="102" t="s">
        <v>68</v>
      </c>
      <c r="C36" s="104">
        <v>5946</v>
      </c>
      <c r="D36" s="6">
        <f t="shared" si="0"/>
        <v>0.003270708020825598</v>
      </c>
      <c r="E36" s="104">
        <v>5946</v>
      </c>
      <c r="F36" s="6">
        <f t="shared" si="1"/>
        <v>0.005434400136728265</v>
      </c>
      <c r="G36" s="104">
        <v>409</v>
      </c>
      <c r="H36" s="6">
        <f t="shared" si="2"/>
        <v>0.0013507800837549704</v>
      </c>
      <c r="I36" s="104">
        <v>24585</v>
      </c>
      <c r="J36" s="6">
        <f t="shared" si="3"/>
        <v>0.02994362049247116</v>
      </c>
      <c r="K36" s="104">
        <v>36886</v>
      </c>
      <c r="L36" s="6">
        <f t="shared" si="4"/>
        <v>0.00913941208550105</v>
      </c>
    </row>
    <row r="37" spans="2:12" ht="12.75">
      <c r="B37" s="102" t="s">
        <v>70</v>
      </c>
      <c r="C37" s="104">
        <v>5514</v>
      </c>
      <c r="D37" s="6">
        <f t="shared" si="0"/>
        <v>0.0030330783765274718</v>
      </c>
      <c r="E37" s="104">
        <v>5514</v>
      </c>
      <c r="F37" s="6">
        <f t="shared" si="1"/>
        <v>0.005039569854342356</v>
      </c>
      <c r="G37" s="104">
        <v>41</v>
      </c>
      <c r="H37" s="6">
        <f t="shared" si="2"/>
        <v>0.00013540827245465473</v>
      </c>
      <c r="I37" s="104">
        <v>18019</v>
      </c>
      <c r="J37" s="6">
        <f t="shared" si="3"/>
        <v>0.02194647539775627</v>
      </c>
      <c r="K37" s="104">
        <v>29088</v>
      </c>
      <c r="L37" s="6">
        <f t="shared" si="4"/>
        <v>0.007207266137370671</v>
      </c>
    </row>
    <row r="38" spans="2:12" ht="12.75">
      <c r="B38" s="102" t="s">
        <v>73</v>
      </c>
      <c r="C38" s="104">
        <v>4153</v>
      </c>
      <c r="D38" s="6">
        <f t="shared" si="0"/>
        <v>0.002284434983264162</v>
      </c>
      <c r="E38" s="104">
        <v>4153</v>
      </c>
      <c r="F38" s="6">
        <f t="shared" si="1"/>
        <v>0.0037956716730293445</v>
      </c>
      <c r="G38" s="104">
        <v>0</v>
      </c>
      <c r="H38" s="6">
        <f t="shared" si="2"/>
        <v>0</v>
      </c>
      <c r="I38" s="104">
        <v>9737</v>
      </c>
      <c r="J38" s="6">
        <f t="shared" si="3"/>
        <v>0.011859305785446073</v>
      </c>
      <c r="K38" s="104">
        <v>18043</v>
      </c>
      <c r="L38" s="6">
        <f t="shared" si="4"/>
        <v>0.004470596222379642</v>
      </c>
    </row>
    <row r="39" spans="2:12" ht="12.75">
      <c r="B39" s="102" t="s">
        <v>75</v>
      </c>
      <c r="C39" s="104">
        <v>9244</v>
      </c>
      <c r="D39" s="6">
        <f t="shared" si="0"/>
        <v>0.005084834333083052</v>
      </c>
      <c r="E39" s="104">
        <v>9244</v>
      </c>
      <c r="F39" s="6">
        <f t="shared" si="1"/>
        <v>0.008448636875868833</v>
      </c>
      <c r="G39" s="104">
        <v>376</v>
      </c>
      <c r="H39" s="6">
        <f t="shared" si="2"/>
        <v>0.0012417929376329314</v>
      </c>
      <c r="I39" s="104">
        <v>8431</v>
      </c>
      <c r="J39" s="6">
        <f t="shared" si="3"/>
        <v>0.010268646100143355</v>
      </c>
      <c r="K39" s="104">
        <v>27295</v>
      </c>
      <c r="L39" s="6">
        <f t="shared" si="4"/>
        <v>0.006763006367558185</v>
      </c>
    </row>
    <row r="40" spans="2:12" ht="12.75">
      <c r="B40" s="102" t="s">
        <v>78</v>
      </c>
      <c r="C40" s="104">
        <v>439</v>
      </c>
      <c r="D40" s="6">
        <f t="shared" si="0"/>
        <v>0.00024148012464554952</v>
      </c>
      <c r="E40" s="104">
        <v>439</v>
      </c>
      <c r="F40" s="6">
        <f t="shared" si="1"/>
        <v>0.0004012279952949391</v>
      </c>
      <c r="G40" s="104">
        <v>0</v>
      </c>
      <c r="H40" s="6">
        <f t="shared" si="2"/>
        <v>0</v>
      </c>
      <c r="I40" s="104">
        <v>45</v>
      </c>
      <c r="J40" s="6">
        <f t="shared" si="3"/>
        <v>5.4808335251625066E-05</v>
      </c>
      <c r="K40" s="104">
        <v>923</v>
      </c>
      <c r="L40" s="6">
        <f t="shared" si="4"/>
        <v>0.0002286959105058144</v>
      </c>
    </row>
    <row r="41" spans="2:12" ht="12.75">
      <c r="B41" s="102" t="s">
        <v>79</v>
      </c>
      <c r="C41" s="104">
        <v>64491</v>
      </c>
      <c r="D41" s="6">
        <f t="shared" si="0"/>
        <v>0.03547447544081124</v>
      </c>
      <c r="E41" s="104">
        <v>64491</v>
      </c>
      <c r="F41" s="6">
        <f t="shared" si="1"/>
        <v>0.05894212903090187</v>
      </c>
      <c r="G41" s="104">
        <v>30776</v>
      </c>
      <c r="H41" s="6">
        <f t="shared" si="2"/>
        <v>0.10164207300157206</v>
      </c>
      <c r="I41" s="104">
        <v>18831</v>
      </c>
      <c r="J41" s="6">
        <f t="shared" si="3"/>
        <v>0.022935461358296702</v>
      </c>
      <c r="K41" s="104">
        <v>178589</v>
      </c>
      <c r="L41" s="6">
        <f t="shared" si="4"/>
        <v>0.044249809275539426</v>
      </c>
    </row>
    <row r="42" spans="2:12" ht="12.75">
      <c r="B42" s="102" t="s">
        <v>81</v>
      </c>
      <c r="C42" s="104">
        <v>2914</v>
      </c>
      <c r="D42" s="6">
        <f t="shared" si="0"/>
        <v>0.0016028999617702308</v>
      </c>
      <c r="E42" s="104">
        <v>2914</v>
      </c>
      <c r="F42" s="6">
        <f t="shared" si="1"/>
        <v>0.0026632764881308717</v>
      </c>
      <c r="G42" s="104">
        <v>0</v>
      </c>
      <c r="H42" s="6">
        <f t="shared" si="2"/>
        <v>0</v>
      </c>
      <c r="I42" s="104">
        <v>382</v>
      </c>
      <c r="J42" s="6">
        <f t="shared" si="3"/>
        <v>0.00046526186813601725</v>
      </c>
      <c r="K42" s="104">
        <v>6210</v>
      </c>
      <c r="L42" s="6">
        <f t="shared" si="4"/>
        <v>0.0015386799612579713</v>
      </c>
    </row>
    <row r="43" spans="2:12" ht="12.75">
      <c r="B43" s="102" t="s">
        <v>82</v>
      </c>
      <c r="C43" s="104">
        <v>1416</v>
      </c>
      <c r="D43" s="6">
        <f t="shared" si="0"/>
        <v>0.0007788971674216359</v>
      </c>
      <c r="E43" s="104">
        <v>1416</v>
      </c>
      <c r="F43" s="6">
        <f t="shared" si="1"/>
        <v>0.0012941659255982546</v>
      </c>
      <c r="G43" s="104">
        <v>6634</v>
      </c>
      <c r="H43" s="6">
        <f t="shared" si="2"/>
        <v>0.021909719011321452</v>
      </c>
      <c r="I43" s="104">
        <v>0</v>
      </c>
      <c r="J43" s="6">
        <f t="shared" si="3"/>
        <v>0</v>
      </c>
      <c r="K43" s="104">
        <v>9466</v>
      </c>
      <c r="L43" s="6">
        <f t="shared" si="4"/>
        <v>0.0023454338990769653</v>
      </c>
    </row>
    <row r="44" spans="2:12" ht="12.75">
      <c r="B44" s="102" t="s">
        <v>88</v>
      </c>
      <c r="C44" s="104">
        <v>46</v>
      </c>
      <c r="D44" s="6">
        <f t="shared" si="0"/>
        <v>2.5303156568781955E-05</v>
      </c>
      <c r="E44" s="104">
        <v>46</v>
      </c>
      <c r="F44" s="6">
        <f t="shared" si="1"/>
        <v>4.204211340220319E-05</v>
      </c>
      <c r="G44" s="104">
        <v>0</v>
      </c>
      <c r="H44" s="6">
        <f t="shared" si="2"/>
        <v>0</v>
      </c>
      <c r="I44" s="104">
        <v>16616</v>
      </c>
      <c r="J44" s="6">
        <f t="shared" si="3"/>
        <v>0.020237673300911158</v>
      </c>
      <c r="K44" s="104">
        <v>16708</v>
      </c>
      <c r="L44" s="6">
        <f t="shared" si="4"/>
        <v>0.004139817196891817</v>
      </c>
    </row>
    <row r="45" spans="2:12" ht="12.75">
      <c r="B45" s="102" t="s">
        <v>89</v>
      </c>
      <c r="C45" s="104">
        <v>45468</v>
      </c>
      <c r="D45" s="6">
        <f t="shared" si="0"/>
        <v>0.02501052006237778</v>
      </c>
      <c r="E45" s="104">
        <v>45469</v>
      </c>
      <c r="F45" s="6">
        <f t="shared" si="1"/>
        <v>0.041556801180103846</v>
      </c>
      <c r="G45" s="104">
        <v>8876</v>
      </c>
      <c r="H45" s="6">
        <f t="shared" si="2"/>
        <v>0.029314239666036964</v>
      </c>
      <c r="I45" s="104">
        <v>33881</v>
      </c>
      <c r="J45" s="6">
        <f t="shared" si="3"/>
        <v>0.041265804592451306</v>
      </c>
      <c r="K45" s="104">
        <v>133694</v>
      </c>
      <c r="L45" s="6">
        <f t="shared" si="4"/>
        <v>0.03312597081166235</v>
      </c>
    </row>
    <row r="46" spans="2:12" ht="12.75">
      <c r="B46" s="102" t="s">
        <v>93</v>
      </c>
      <c r="C46" s="104">
        <v>8</v>
      </c>
      <c r="D46" s="6">
        <f t="shared" si="0"/>
        <v>4.400548968483819E-06</v>
      </c>
      <c r="E46" s="104">
        <v>8</v>
      </c>
      <c r="F46" s="6">
        <f t="shared" si="1"/>
        <v>7.311671896035338E-06</v>
      </c>
      <c r="G46" s="104">
        <v>0</v>
      </c>
      <c r="H46" s="6">
        <f t="shared" si="2"/>
        <v>0</v>
      </c>
      <c r="I46" s="104">
        <v>7555</v>
      </c>
      <c r="J46" s="6">
        <f t="shared" si="3"/>
        <v>0.009201710507245053</v>
      </c>
      <c r="K46" s="104">
        <v>7571</v>
      </c>
      <c r="L46" s="6">
        <f t="shared" si="4"/>
        <v>0.0018759011250699033</v>
      </c>
    </row>
    <row r="47" spans="2:12" ht="12.75">
      <c r="B47" s="102" t="s">
        <v>99</v>
      </c>
      <c r="C47" s="104">
        <v>50802</v>
      </c>
      <c r="D47" s="6">
        <f t="shared" si="0"/>
        <v>0.027944586087114368</v>
      </c>
      <c r="E47" s="104">
        <v>50802</v>
      </c>
      <c r="F47" s="6">
        <f t="shared" si="1"/>
        <v>0.0464309444577984</v>
      </c>
      <c r="G47" s="104">
        <v>6040</v>
      </c>
      <c r="H47" s="6">
        <f t="shared" si="2"/>
        <v>0.01994795038112475</v>
      </c>
      <c r="I47" s="104">
        <v>48944</v>
      </c>
      <c r="J47" s="6">
        <f t="shared" si="3"/>
        <v>0.059611981345678605</v>
      </c>
      <c r="K47" s="104">
        <v>156588</v>
      </c>
      <c r="L47" s="6">
        <f t="shared" si="4"/>
        <v>0.03879852138058989</v>
      </c>
    </row>
    <row r="48" spans="2:12" ht="12.75">
      <c r="B48" s="102" t="s">
        <v>106</v>
      </c>
      <c r="C48" s="104">
        <v>22</v>
      </c>
      <c r="D48" s="6">
        <f t="shared" si="0"/>
        <v>1.21015096633305E-05</v>
      </c>
      <c r="E48" s="104">
        <v>22</v>
      </c>
      <c r="F48" s="6">
        <f t="shared" si="1"/>
        <v>2.010709771409718E-05</v>
      </c>
      <c r="G48" s="104">
        <v>179</v>
      </c>
      <c r="H48" s="6">
        <f t="shared" si="2"/>
        <v>0.0005911727016922731</v>
      </c>
      <c r="I48" s="104">
        <v>3123</v>
      </c>
      <c r="J48" s="6">
        <f t="shared" si="3"/>
        <v>0.0038036984664627797</v>
      </c>
      <c r="K48" s="104">
        <v>3346</v>
      </c>
      <c r="L48" s="6">
        <f t="shared" si="4"/>
        <v>0.0008290536474024431</v>
      </c>
    </row>
    <row r="49" spans="2:12" ht="12.75">
      <c r="B49" s="102" t="s">
        <v>110</v>
      </c>
      <c r="C49" s="104">
        <v>0</v>
      </c>
      <c r="D49" s="6">
        <f t="shared" si="0"/>
        <v>0</v>
      </c>
      <c r="E49" s="104">
        <v>0</v>
      </c>
      <c r="F49" s="6">
        <f t="shared" si="1"/>
        <v>0</v>
      </c>
      <c r="G49" s="104">
        <v>0</v>
      </c>
      <c r="H49" s="6">
        <f t="shared" si="2"/>
        <v>0</v>
      </c>
      <c r="I49" s="104">
        <v>3153</v>
      </c>
      <c r="J49" s="6">
        <f t="shared" si="3"/>
        <v>0.0038402373566305296</v>
      </c>
      <c r="K49" s="104">
        <v>3153</v>
      </c>
      <c r="L49" s="6">
        <f t="shared" si="4"/>
        <v>0.0007812331590734917</v>
      </c>
    </row>
    <row r="50" spans="2:12" ht="12.75">
      <c r="B50" s="102" t="s">
        <v>112</v>
      </c>
      <c r="C50" s="104">
        <v>0</v>
      </c>
      <c r="D50" s="6">
        <f t="shared" si="0"/>
        <v>0</v>
      </c>
      <c r="E50" s="104">
        <v>0</v>
      </c>
      <c r="F50" s="6">
        <f t="shared" si="1"/>
        <v>0</v>
      </c>
      <c r="G50" s="104">
        <v>0</v>
      </c>
      <c r="H50" s="6">
        <f t="shared" si="2"/>
        <v>0</v>
      </c>
      <c r="I50" s="104">
        <v>12784</v>
      </c>
      <c r="J50" s="6">
        <f t="shared" si="3"/>
        <v>0.015570439063483885</v>
      </c>
      <c r="K50" s="104">
        <v>12784</v>
      </c>
      <c r="L50" s="6">
        <f t="shared" si="4"/>
        <v>0.003167549859053447</v>
      </c>
    </row>
    <row r="51" spans="2:12" ht="12.75">
      <c r="B51" s="102" t="s">
        <v>115</v>
      </c>
      <c r="C51" s="104">
        <v>73686</v>
      </c>
      <c r="D51" s="6">
        <f t="shared" si="0"/>
        <v>0.04053235641146233</v>
      </c>
      <c r="E51" s="104">
        <v>73686</v>
      </c>
      <c r="F51" s="6">
        <f t="shared" si="1"/>
        <v>0.06734598191640748</v>
      </c>
      <c r="G51" s="104">
        <v>4356</v>
      </c>
      <c r="H51" s="6">
        <f t="shared" si="2"/>
        <v>0.014386303288109172</v>
      </c>
      <c r="I51" s="104">
        <v>3432</v>
      </c>
      <c r="J51" s="6">
        <f t="shared" si="3"/>
        <v>0.004180049035190605</v>
      </c>
      <c r="K51" s="104">
        <v>155160</v>
      </c>
      <c r="L51" s="6">
        <f t="shared" si="4"/>
        <v>0.03844469932186583</v>
      </c>
    </row>
    <row r="52" spans="2:12" ht="12.75">
      <c r="B52" s="102" t="s">
        <v>120</v>
      </c>
      <c r="C52" s="104">
        <v>0</v>
      </c>
      <c r="D52" s="6">
        <f t="shared" si="0"/>
        <v>0</v>
      </c>
      <c r="E52" s="104">
        <v>0</v>
      </c>
      <c r="F52" s="6">
        <f t="shared" si="1"/>
        <v>0</v>
      </c>
      <c r="G52" s="104">
        <v>0</v>
      </c>
      <c r="H52" s="6">
        <f t="shared" si="2"/>
        <v>0</v>
      </c>
      <c r="I52" s="104">
        <v>4829</v>
      </c>
      <c r="J52" s="6">
        <f t="shared" si="3"/>
        <v>0.005881543354002166</v>
      </c>
      <c r="K52" s="104">
        <v>4829</v>
      </c>
      <c r="L52" s="6">
        <f t="shared" si="4"/>
        <v>0.001196503306427495</v>
      </c>
    </row>
    <row r="53" spans="2:12" ht="12.75">
      <c r="B53" s="102" t="s">
        <v>121</v>
      </c>
      <c r="C53" s="104">
        <v>764</v>
      </c>
      <c r="D53" s="6">
        <f t="shared" si="0"/>
        <v>0.00042025242649020467</v>
      </c>
      <c r="E53" s="104">
        <v>764</v>
      </c>
      <c r="F53" s="6">
        <f t="shared" si="1"/>
        <v>0.0006982646660713747</v>
      </c>
      <c r="G53" s="104">
        <v>0</v>
      </c>
      <c r="H53" s="6">
        <f t="shared" si="2"/>
        <v>0</v>
      </c>
      <c r="I53" s="104">
        <v>2008</v>
      </c>
      <c r="J53" s="6">
        <f t="shared" si="3"/>
        <v>0.0024456697152280696</v>
      </c>
      <c r="K53" s="104">
        <v>3536</v>
      </c>
      <c r="L53" s="6">
        <f t="shared" si="4"/>
        <v>0.0008761308120786129</v>
      </c>
    </row>
    <row r="54" spans="2:12" ht="12.75">
      <c r="B54" s="102" t="s">
        <v>122</v>
      </c>
      <c r="C54" s="104">
        <v>14422</v>
      </c>
      <c r="D54" s="6">
        <f t="shared" si="0"/>
        <v>0.007933089652934204</v>
      </c>
      <c r="E54" s="104">
        <v>14422</v>
      </c>
      <c r="F54" s="6">
        <f t="shared" si="1"/>
        <v>0.013181116510577705</v>
      </c>
      <c r="G54" s="104">
        <v>1279</v>
      </c>
      <c r="H54" s="6">
        <f t="shared" si="2"/>
        <v>0.004224077572426913</v>
      </c>
      <c r="I54" s="104">
        <v>4061</v>
      </c>
      <c r="J54" s="6">
        <f t="shared" si="3"/>
        <v>0.004946147765707764</v>
      </c>
      <c r="K54" s="104">
        <v>34184</v>
      </c>
      <c r="L54" s="6">
        <f t="shared" si="4"/>
        <v>0.00846992524889573</v>
      </c>
    </row>
    <row r="55" spans="2:12" ht="12.75">
      <c r="B55" s="102" t="s">
        <v>123</v>
      </c>
      <c r="C55" s="104">
        <v>301</v>
      </c>
      <c r="D55" s="6">
        <f t="shared" si="0"/>
        <v>0.00016557065493920368</v>
      </c>
      <c r="E55" s="104">
        <v>301</v>
      </c>
      <c r="F55" s="6">
        <f t="shared" si="1"/>
        <v>0.0002751016550883296</v>
      </c>
      <c r="G55" s="104">
        <v>0</v>
      </c>
      <c r="H55" s="6">
        <f t="shared" si="2"/>
        <v>0</v>
      </c>
      <c r="I55" s="104">
        <v>0</v>
      </c>
      <c r="J55" s="6">
        <f t="shared" si="3"/>
        <v>0</v>
      </c>
      <c r="K55" s="104">
        <v>602</v>
      </c>
      <c r="L55" s="6">
        <f t="shared" si="4"/>
        <v>0.00014916027965818015</v>
      </c>
    </row>
    <row r="56" spans="2:12" ht="12.75">
      <c r="B56" s="102" t="s">
        <v>127</v>
      </c>
      <c r="C56" s="104">
        <v>30110</v>
      </c>
      <c r="D56" s="6">
        <f t="shared" si="0"/>
        <v>0.01656256618013097</v>
      </c>
      <c r="E56" s="104">
        <v>30110</v>
      </c>
      <c r="F56" s="6">
        <f t="shared" si="1"/>
        <v>0.027519305098703</v>
      </c>
      <c r="G56" s="104">
        <v>2983</v>
      </c>
      <c r="H56" s="6">
        <f t="shared" si="2"/>
        <v>0.009851777481274027</v>
      </c>
      <c r="I56" s="104">
        <v>32290</v>
      </c>
      <c r="J56" s="6">
        <f t="shared" si="3"/>
        <v>0.039328025450554964</v>
      </c>
      <c r="K56" s="104">
        <v>95493</v>
      </c>
      <c r="L56" s="6">
        <f t="shared" si="4"/>
        <v>0.02366073519169202</v>
      </c>
    </row>
    <row r="57" spans="2:12" ht="12.75">
      <c r="B57" s="102" t="s">
        <v>128</v>
      </c>
      <c r="C57" s="104">
        <v>0</v>
      </c>
      <c r="D57" s="6">
        <f t="shared" si="0"/>
        <v>0</v>
      </c>
      <c r="E57" s="104">
        <v>0</v>
      </c>
      <c r="F57" s="6">
        <f t="shared" si="1"/>
        <v>0</v>
      </c>
      <c r="G57" s="104">
        <v>0</v>
      </c>
      <c r="H57" s="6">
        <f t="shared" si="2"/>
        <v>0</v>
      </c>
      <c r="I57" s="104">
        <v>8057</v>
      </c>
      <c r="J57" s="6">
        <f t="shared" si="3"/>
        <v>0.00981312793605207</v>
      </c>
      <c r="K57" s="104">
        <v>8057</v>
      </c>
      <c r="L57" s="6">
        <f t="shared" si="4"/>
        <v>0.001996319556820527</v>
      </c>
    </row>
    <row r="58" spans="2:12" ht="12.75">
      <c r="B58" s="102" t="s">
        <v>130</v>
      </c>
      <c r="C58" s="104">
        <v>0</v>
      </c>
      <c r="D58" s="6">
        <f t="shared" si="0"/>
        <v>0</v>
      </c>
      <c r="E58" s="104">
        <v>0</v>
      </c>
      <c r="F58" s="6">
        <f t="shared" si="1"/>
        <v>0</v>
      </c>
      <c r="G58" s="104">
        <v>0</v>
      </c>
      <c r="H58" s="6">
        <f t="shared" si="2"/>
        <v>0</v>
      </c>
      <c r="I58" s="104">
        <v>13724</v>
      </c>
      <c r="J58" s="6">
        <f t="shared" si="3"/>
        <v>0.016715324288740053</v>
      </c>
      <c r="K58" s="104">
        <v>13724</v>
      </c>
      <c r="L58" s="6">
        <f t="shared" si="4"/>
        <v>0.0034004579369250236</v>
      </c>
    </row>
    <row r="59" spans="2:12" ht="12.75">
      <c r="B59" s="102" t="s">
        <v>131</v>
      </c>
      <c r="C59" s="104">
        <v>4994</v>
      </c>
      <c r="D59" s="6">
        <f t="shared" si="0"/>
        <v>0.0027470426935760238</v>
      </c>
      <c r="E59" s="104">
        <v>4994</v>
      </c>
      <c r="F59" s="6">
        <f t="shared" si="1"/>
        <v>0.004564311181100059</v>
      </c>
      <c r="G59" s="104">
        <v>0</v>
      </c>
      <c r="H59" s="6">
        <f t="shared" si="2"/>
        <v>0</v>
      </c>
      <c r="I59" s="104">
        <v>8513</v>
      </c>
      <c r="J59" s="6">
        <f t="shared" si="3"/>
        <v>0.010368519066601871</v>
      </c>
      <c r="K59" s="104">
        <v>18501</v>
      </c>
      <c r="L59" s="6">
        <f t="shared" si="4"/>
        <v>0.004584076966704304</v>
      </c>
    </row>
    <row r="60" spans="2:12" ht="12.75">
      <c r="B60" s="102" t="s">
        <v>132</v>
      </c>
      <c r="C60" s="104">
        <v>9291</v>
      </c>
      <c r="D60" s="6">
        <f t="shared" si="0"/>
        <v>0.005110687558272895</v>
      </c>
      <c r="E60" s="104">
        <v>9291</v>
      </c>
      <c r="F60" s="6">
        <f t="shared" si="1"/>
        <v>0.00849159294825804</v>
      </c>
      <c r="G60" s="104">
        <v>0</v>
      </c>
      <c r="H60" s="6">
        <f t="shared" si="2"/>
        <v>0</v>
      </c>
      <c r="I60" s="104">
        <v>43595</v>
      </c>
      <c r="J60" s="6">
        <f t="shared" si="3"/>
        <v>0.05309709722876877</v>
      </c>
      <c r="K60" s="104">
        <v>62177</v>
      </c>
      <c r="L60" s="6">
        <f t="shared" si="4"/>
        <v>0.015405878253001107</v>
      </c>
    </row>
    <row r="61" spans="2:12" ht="12.75">
      <c r="B61" s="102" t="s">
        <v>134</v>
      </c>
      <c r="C61" s="104">
        <v>268</v>
      </c>
      <c r="D61" s="6">
        <f t="shared" si="0"/>
        <v>0.0001474183904442079</v>
      </c>
      <c r="E61" s="104">
        <v>268</v>
      </c>
      <c r="F61" s="6">
        <f t="shared" si="1"/>
        <v>0.0002449410085171838</v>
      </c>
      <c r="G61" s="104">
        <v>0</v>
      </c>
      <c r="H61" s="6">
        <f t="shared" si="2"/>
        <v>0</v>
      </c>
      <c r="I61" s="104">
        <v>5463</v>
      </c>
      <c r="J61" s="6">
        <f t="shared" si="3"/>
        <v>0.006653731899547283</v>
      </c>
      <c r="K61" s="104">
        <v>5999</v>
      </c>
      <c r="L61" s="6">
        <f t="shared" si="4"/>
        <v>0.00148639953101233</v>
      </c>
    </row>
    <row r="62" spans="2:12" ht="12.75">
      <c r="B62" s="102" t="s">
        <v>135</v>
      </c>
      <c r="C62" s="104">
        <v>27329</v>
      </c>
      <c r="D62" s="6">
        <f t="shared" si="0"/>
        <v>0.015032825344961784</v>
      </c>
      <c r="E62" s="104">
        <v>27329</v>
      </c>
      <c r="F62" s="6">
        <f t="shared" si="1"/>
        <v>0.024977585155843716</v>
      </c>
      <c r="G62" s="104">
        <v>13669</v>
      </c>
      <c r="H62" s="6">
        <f t="shared" si="2"/>
        <v>0.04514379698006526</v>
      </c>
      <c r="I62" s="104">
        <v>8482</v>
      </c>
      <c r="J62" s="6">
        <f t="shared" si="3"/>
        <v>0.010330762213428529</v>
      </c>
      <c r="K62" s="104">
        <v>76809</v>
      </c>
      <c r="L62" s="6">
        <f t="shared" si="4"/>
        <v>0.019031315482168038</v>
      </c>
    </row>
    <row r="63" spans="2:12" ht="12.75">
      <c r="B63" s="102" t="s">
        <v>136</v>
      </c>
      <c r="C63" s="104">
        <v>333</v>
      </c>
      <c r="D63" s="6">
        <f t="shared" si="0"/>
        <v>0.00018317285081313894</v>
      </c>
      <c r="E63" s="104">
        <v>333</v>
      </c>
      <c r="F63" s="6">
        <f t="shared" si="1"/>
        <v>0.00030434834267247093</v>
      </c>
      <c r="G63" s="104">
        <v>0</v>
      </c>
      <c r="H63" s="6">
        <f t="shared" si="2"/>
        <v>0</v>
      </c>
      <c r="I63" s="104">
        <v>11574</v>
      </c>
      <c r="J63" s="6">
        <f t="shared" si="3"/>
        <v>0.014096703826717967</v>
      </c>
      <c r="K63" s="104">
        <v>12240</v>
      </c>
      <c r="L63" s="6">
        <f t="shared" si="4"/>
        <v>0.0030327605033490445</v>
      </c>
    </row>
    <row r="64" spans="2:12" ht="12.75">
      <c r="B64" s="102" t="s">
        <v>137</v>
      </c>
      <c r="C64" s="104">
        <v>51815</v>
      </c>
      <c r="D64" s="6">
        <f t="shared" si="0"/>
        <v>0.02850180560024863</v>
      </c>
      <c r="E64" s="104">
        <v>51815</v>
      </c>
      <c r="F64" s="6">
        <f t="shared" si="1"/>
        <v>0.04735678491163388</v>
      </c>
      <c r="G64" s="104">
        <v>17704</v>
      </c>
      <c r="H64" s="6">
        <f t="shared" si="2"/>
        <v>0.058469952574078235</v>
      </c>
      <c r="I64" s="104">
        <v>39390</v>
      </c>
      <c r="J64" s="6">
        <f t="shared" si="3"/>
        <v>0.04797556279025581</v>
      </c>
      <c r="K64" s="104">
        <v>160724</v>
      </c>
      <c r="L64" s="6">
        <f t="shared" si="4"/>
        <v>0.03982331692322483</v>
      </c>
    </row>
    <row r="65" spans="2:12" ht="12.75">
      <c r="B65" s="102" t="s">
        <v>139</v>
      </c>
      <c r="C65" s="104">
        <v>3781</v>
      </c>
      <c r="D65" s="6">
        <f t="shared" si="0"/>
        <v>0.0020798094562296645</v>
      </c>
      <c r="E65" s="104">
        <v>3781</v>
      </c>
      <c r="F65" s="6">
        <f t="shared" si="1"/>
        <v>0.0034556789298637015</v>
      </c>
      <c r="G65" s="104">
        <v>0</v>
      </c>
      <c r="H65" s="6">
        <f t="shared" si="2"/>
        <v>0</v>
      </c>
      <c r="I65" s="104">
        <v>9915</v>
      </c>
      <c r="J65" s="6">
        <f t="shared" si="3"/>
        <v>0.01207610320044139</v>
      </c>
      <c r="K65" s="104">
        <v>17477</v>
      </c>
      <c r="L65" s="6">
        <f t="shared" si="4"/>
        <v>0.004330355826554841</v>
      </c>
    </row>
    <row r="66" spans="2:12" ht="12.75">
      <c r="B66" s="102" t="s">
        <v>140</v>
      </c>
      <c r="C66" s="104">
        <v>5420</v>
      </c>
      <c r="D66" s="6">
        <f t="shared" si="0"/>
        <v>0.002981371926147787</v>
      </c>
      <c r="E66" s="104">
        <v>5420</v>
      </c>
      <c r="F66" s="6">
        <f t="shared" si="1"/>
        <v>0.004953657709563941</v>
      </c>
      <c r="G66" s="104">
        <v>0</v>
      </c>
      <c r="H66" s="6">
        <f t="shared" si="2"/>
        <v>0</v>
      </c>
      <c r="I66" s="104">
        <v>16341</v>
      </c>
      <c r="J66" s="6">
        <f t="shared" si="3"/>
        <v>0.01990273347437345</v>
      </c>
      <c r="K66" s="104">
        <v>27181</v>
      </c>
      <c r="L66" s="6">
        <f t="shared" si="4"/>
        <v>0.006734760068752482</v>
      </c>
    </row>
    <row r="67" spans="2:12" ht="12.75">
      <c r="B67" s="102" t="s">
        <v>141</v>
      </c>
      <c r="C67" s="104">
        <v>0</v>
      </c>
      <c r="D67" s="6">
        <f aca="true" t="shared" si="5" ref="D67:D72">+C67/$C$77</f>
        <v>0</v>
      </c>
      <c r="E67" s="104">
        <v>0</v>
      </c>
      <c r="F67" s="6">
        <f t="shared" si="1"/>
        <v>0</v>
      </c>
      <c r="G67" s="104">
        <v>0</v>
      </c>
      <c r="H67" s="6">
        <f t="shared" si="2"/>
        <v>0</v>
      </c>
      <c r="I67" s="104">
        <v>2213</v>
      </c>
      <c r="J67" s="6">
        <f t="shared" si="3"/>
        <v>0.0026953521313743617</v>
      </c>
      <c r="K67" s="104">
        <v>2213</v>
      </c>
      <c r="L67" s="6">
        <f t="shared" si="4"/>
        <v>0.0005483250812019147</v>
      </c>
    </row>
    <row r="68" spans="2:12" ht="12.75">
      <c r="B68" s="102" t="s">
        <v>142</v>
      </c>
      <c r="C68" s="104">
        <v>0</v>
      </c>
      <c r="D68" s="6">
        <f t="shared" si="5"/>
        <v>0</v>
      </c>
      <c r="E68" s="104">
        <v>0</v>
      </c>
      <c r="F68" s="6">
        <f aca="true" t="shared" si="6" ref="F68:F77">+E68/$E$77</f>
        <v>0</v>
      </c>
      <c r="G68" s="104">
        <v>0</v>
      </c>
      <c r="H68" s="6">
        <f>+G68/$G$77</f>
        <v>0</v>
      </c>
      <c r="I68" s="104">
        <v>0</v>
      </c>
      <c r="J68" s="6">
        <f>+I68/$I$77</f>
        <v>0</v>
      </c>
      <c r="K68" s="104">
        <v>0</v>
      </c>
      <c r="L68" s="6">
        <f aca="true" t="shared" si="7" ref="L68:L77">+K68/$K$77</f>
        <v>0</v>
      </c>
    </row>
    <row r="69" spans="2:12" ht="12.75">
      <c r="B69" s="102" t="s">
        <v>143</v>
      </c>
      <c r="C69" s="104">
        <v>3</v>
      </c>
      <c r="D69" s="6">
        <f t="shared" si="5"/>
        <v>1.6502058631814318E-06</v>
      </c>
      <c r="E69" s="104">
        <v>3</v>
      </c>
      <c r="F69" s="6">
        <f t="shared" si="6"/>
        <v>2.7418769610132515E-06</v>
      </c>
      <c r="G69" s="104">
        <v>0</v>
      </c>
      <c r="H69" s="6">
        <f>+G69/$G$77</f>
        <v>0</v>
      </c>
      <c r="I69" s="104">
        <v>27794</v>
      </c>
      <c r="J69" s="6">
        <f>+I69/$I$77</f>
        <v>0.03385206377741482</v>
      </c>
      <c r="K69" s="104">
        <v>27800</v>
      </c>
      <c r="L69" s="6">
        <f t="shared" si="7"/>
        <v>0.006888132515776425</v>
      </c>
    </row>
    <row r="70" spans="2:12" ht="12.75">
      <c r="B70" s="102" t="s">
        <v>145</v>
      </c>
      <c r="C70" s="104">
        <v>920</v>
      </c>
      <c r="D70" s="6">
        <f t="shared" si="5"/>
        <v>0.0005060631313756392</v>
      </c>
      <c r="E70" s="104">
        <v>920</v>
      </c>
      <c r="F70" s="6">
        <f t="shared" si="6"/>
        <v>0.0008408422680440638</v>
      </c>
      <c r="G70" s="104">
        <v>0</v>
      </c>
      <c r="H70" s="6">
        <f>+G70/$G$77</f>
        <v>0</v>
      </c>
      <c r="I70" s="104">
        <v>0</v>
      </c>
      <c r="J70" s="6">
        <f>+I70/$I$77</f>
        <v>0</v>
      </c>
      <c r="K70" s="104">
        <v>1840</v>
      </c>
      <c r="L70" s="6">
        <f t="shared" si="7"/>
        <v>0.00045590517370606553</v>
      </c>
    </row>
    <row r="71" spans="2:12" ht="12.75">
      <c r="B71" s="102" t="s">
        <v>146</v>
      </c>
      <c r="C71" s="104">
        <v>4390</v>
      </c>
      <c r="D71" s="6">
        <f t="shared" si="5"/>
        <v>0.002414801246455495</v>
      </c>
      <c r="E71" s="104">
        <v>4390</v>
      </c>
      <c r="F71" s="6">
        <f t="shared" si="6"/>
        <v>0.004012279952949391</v>
      </c>
      <c r="G71" s="104">
        <v>0</v>
      </c>
      <c r="H71" s="6">
        <f>+G71/$G$77</f>
        <v>0</v>
      </c>
      <c r="I71" s="104">
        <v>2278</v>
      </c>
      <c r="J71" s="6">
        <f>+I71/$I$77</f>
        <v>0.00277451972673782</v>
      </c>
      <c r="K71" s="104">
        <v>11058</v>
      </c>
      <c r="L71" s="6">
        <f t="shared" si="7"/>
        <v>0.002739890984153083</v>
      </c>
    </row>
    <row r="72" spans="2:12" ht="12.75">
      <c r="B72" s="102" t="s">
        <v>148</v>
      </c>
      <c r="C72" s="104">
        <v>8112</v>
      </c>
      <c r="D72" s="6">
        <f t="shared" si="5"/>
        <v>0.004462156654042592</v>
      </c>
      <c r="E72" s="104">
        <v>8112</v>
      </c>
      <c r="F72" s="6">
        <f t="shared" si="6"/>
        <v>0.007414035302579832</v>
      </c>
      <c r="G72" s="104">
        <v>0</v>
      </c>
      <c r="H72" s="6">
        <f>+G72/$G$77</f>
        <v>0</v>
      </c>
      <c r="I72" s="104">
        <v>1783</v>
      </c>
      <c r="J72" s="6">
        <f>+I72/$I$77</f>
        <v>0.002171628038969944</v>
      </c>
      <c r="K72" s="104">
        <v>18007</v>
      </c>
      <c r="L72" s="6">
        <f t="shared" si="7"/>
        <v>0.004461676338546262</v>
      </c>
    </row>
    <row r="73" spans="2:12" ht="12.75">
      <c r="B73" s="53"/>
      <c r="C73" s="54"/>
      <c r="D73" s="6"/>
      <c r="E73" s="54"/>
      <c r="F73" s="6"/>
      <c r="G73" s="54"/>
      <c r="H73" s="6"/>
      <c r="I73" s="54"/>
      <c r="J73" s="6"/>
      <c r="K73" s="54"/>
      <c r="L73" s="6"/>
    </row>
    <row r="74" spans="2:12" ht="12.75">
      <c r="B74" s="53"/>
      <c r="C74" s="54"/>
      <c r="D74" s="6"/>
      <c r="E74" s="54"/>
      <c r="F74" s="6"/>
      <c r="G74" s="54"/>
      <c r="H74" s="6"/>
      <c r="I74" s="54"/>
      <c r="J74" s="6"/>
      <c r="K74" s="54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2:13" ht="12.75">
      <c r="B76" s="2"/>
      <c r="C76" s="3"/>
      <c r="D76" s="6"/>
      <c r="E76" s="3"/>
      <c r="F76" s="6"/>
      <c r="G76" s="3"/>
      <c r="H76" s="6"/>
      <c r="I76" s="3"/>
      <c r="J76" s="6"/>
      <c r="K76" s="3"/>
      <c r="L76" s="6"/>
      <c r="M76" s="4"/>
    </row>
    <row r="77" spans="3:13" ht="12.75">
      <c r="C77" s="4">
        <f>SUM(C2:C76)</f>
        <v>1817955</v>
      </c>
      <c r="D77" s="7">
        <f>SUM(D2:D76)</f>
        <v>1</v>
      </c>
      <c r="E77" s="4">
        <f>SUM(E2:E76)</f>
        <v>1094141</v>
      </c>
      <c r="F77" s="10">
        <f t="shared" si="6"/>
        <v>1</v>
      </c>
      <c r="G77" s="4">
        <f>SUM(G2:G76)</f>
        <v>302788</v>
      </c>
      <c r="H77" s="10">
        <f>+G77/$G$77</f>
        <v>1</v>
      </c>
      <c r="I77" s="4">
        <f>SUM(I2:I76)</f>
        <v>821043</v>
      </c>
      <c r="J77" s="10">
        <f>+I77/$I$77</f>
        <v>1</v>
      </c>
      <c r="K77" s="4">
        <f>SUM(K2:K76)</f>
        <v>4035927</v>
      </c>
      <c r="L77" s="10">
        <f t="shared" si="7"/>
        <v>1</v>
      </c>
      <c r="M77" s="4">
        <f>+I77+G77+E77+C77</f>
        <v>4035927</v>
      </c>
    </row>
    <row r="78" spans="3:11" ht="12.75">
      <c r="C78" s="4"/>
      <c r="E78" s="4"/>
      <c r="G78" s="4"/>
      <c r="I78" s="4"/>
      <c r="K78" s="4">
        <f>+K77-K79</f>
        <v>-1</v>
      </c>
    </row>
    <row r="79" spans="3:11" ht="12.75">
      <c r="C79" s="9">
        <v>1817957</v>
      </c>
      <c r="E79" s="4">
        <f>729426+364713</f>
        <v>1094139</v>
      </c>
      <c r="G79" s="9">
        <v>302787</v>
      </c>
      <c r="I79" s="9">
        <v>821045</v>
      </c>
      <c r="K79" s="4">
        <f>SUM(C79:I79)</f>
        <v>4035928</v>
      </c>
    </row>
    <row r="81" spans="3:11" ht="12.75">
      <c r="C81" s="4">
        <f>+C77-C79</f>
        <v>-2</v>
      </c>
      <c r="E81" s="4">
        <f>+E77-E79</f>
        <v>2</v>
      </c>
      <c r="G81" s="4">
        <f>+G77-G79</f>
        <v>1</v>
      </c>
      <c r="I81" s="4">
        <f>+I77-I79</f>
        <v>-2</v>
      </c>
      <c r="K81" s="4">
        <f>+K77-K79</f>
        <v>-1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CA8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7109375" style="0" customWidth="1"/>
    <col min="3" max="3" width="15.7109375" style="0" customWidth="1"/>
    <col min="4" max="4" width="10.28125" style="0" customWidth="1"/>
    <col min="5" max="5" width="14.00390625" style="0" customWidth="1"/>
    <col min="6" max="6" width="10.421875" style="0" customWidth="1"/>
    <col min="7" max="7" width="19.8515625" style="0" customWidth="1"/>
    <col min="8" max="8" width="10.00390625" style="0" customWidth="1"/>
    <col min="9" max="9" width="14.28125" style="0" customWidth="1"/>
    <col min="10" max="10" width="10.7109375" style="0" customWidth="1"/>
    <col min="11" max="11" width="16.28125" style="0" customWidth="1"/>
    <col min="17" max="17" width="15.8515625" style="0" customWidth="1"/>
    <col min="19" max="19" width="21.140625" style="0" customWidth="1"/>
    <col min="24" max="24" width="14.8515625" style="0" customWidth="1"/>
    <col min="25" max="25" width="11.8515625" style="0" customWidth="1"/>
    <col min="27" max="27" width="11.140625" style="0" bestFit="1" customWidth="1"/>
    <col min="30" max="30" width="15.421875" style="4" customWidth="1"/>
    <col min="33" max="33" width="11.140625" style="0" bestFit="1" customWidth="1"/>
    <col min="35" max="35" width="13.140625" style="0" customWidth="1"/>
    <col min="36" max="36" width="11.140625" style="0" bestFit="1" customWidth="1"/>
    <col min="37" max="37" width="10.140625" style="0" bestFit="1" customWidth="1"/>
    <col min="44" max="44" width="17.57421875" style="4" customWidth="1"/>
    <col min="47" max="47" width="10.140625" style="0" bestFit="1" customWidth="1"/>
    <col min="49" max="49" width="13.57421875" style="0" customWidth="1"/>
    <col min="50" max="50" width="13.28125" style="0" customWidth="1"/>
    <col min="57" max="57" width="15.140625" style="0" customWidth="1"/>
    <col min="61" max="61" width="10.7109375" style="0" customWidth="1"/>
    <col min="62" max="62" width="11.140625" style="0" bestFit="1" customWidth="1"/>
    <col min="63" max="63" width="13.421875" style="0" bestFit="1" customWidth="1"/>
    <col min="65" max="65" width="11.140625" style="0" bestFit="1" customWidth="1"/>
    <col min="71" max="71" width="16.28125" style="0" customWidth="1"/>
    <col min="76" max="76" width="11.140625" style="0" bestFit="1" customWidth="1"/>
    <col min="79" max="79" width="11.140625" style="0" bestFit="1" customWidth="1"/>
  </cols>
  <sheetData>
    <row r="1" spans="2:72" ht="12.75">
      <c r="B1" s="105" t="s">
        <v>150</v>
      </c>
      <c r="C1" s="107" t="s">
        <v>151</v>
      </c>
      <c r="D1" s="1" t="s">
        <v>159</v>
      </c>
      <c r="E1" s="107" t="s">
        <v>152</v>
      </c>
      <c r="F1" s="1" t="s">
        <v>159</v>
      </c>
      <c r="G1" s="107" t="s">
        <v>153</v>
      </c>
      <c r="H1" s="1" t="s">
        <v>159</v>
      </c>
      <c r="I1" s="107" t="s">
        <v>161</v>
      </c>
      <c r="J1" s="1" t="s">
        <v>159</v>
      </c>
      <c r="K1" s="107" t="s">
        <v>162</v>
      </c>
      <c r="L1" s="1" t="s">
        <v>156</v>
      </c>
      <c r="P1" s="105" t="s">
        <v>150</v>
      </c>
      <c r="Q1" s="107" t="s">
        <v>151</v>
      </c>
      <c r="R1" s="13" t="s">
        <v>159</v>
      </c>
      <c r="S1" s="12"/>
      <c r="AC1" s="105" t="s">
        <v>150</v>
      </c>
      <c r="AD1" s="107" t="s">
        <v>152</v>
      </c>
      <c r="AE1" s="13" t="s">
        <v>159</v>
      </c>
      <c r="AF1" s="12"/>
      <c r="AQ1" s="105" t="s">
        <v>150</v>
      </c>
      <c r="AR1" s="107" t="s">
        <v>153</v>
      </c>
      <c r="AS1" s="13" t="s">
        <v>159</v>
      </c>
      <c r="AT1" s="12"/>
      <c r="BD1" s="105" t="s">
        <v>150</v>
      </c>
      <c r="BE1" s="107" t="s">
        <v>161</v>
      </c>
      <c r="BF1" s="13" t="s">
        <v>159</v>
      </c>
      <c r="BR1" s="105" t="s">
        <v>150</v>
      </c>
      <c r="BS1" s="107" t="s">
        <v>162</v>
      </c>
      <c r="BT1" s="13" t="s">
        <v>159</v>
      </c>
    </row>
    <row r="2" spans="2:77" ht="12.75">
      <c r="B2" s="106" t="s">
        <v>2</v>
      </c>
      <c r="C2" s="108">
        <v>178398</v>
      </c>
      <c r="D2" s="6">
        <f>+C2/$C$76</f>
        <v>0.0068158970048343365</v>
      </c>
      <c r="E2" s="108">
        <v>178398</v>
      </c>
      <c r="F2" s="6">
        <f>+E2/$E$76</f>
        <v>0.011310557731502736</v>
      </c>
      <c r="G2" s="108">
        <v>0</v>
      </c>
      <c r="H2" s="6">
        <f>+G2/$G$76</f>
        <v>0</v>
      </c>
      <c r="I2" s="108">
        <v>11478</v>
      </c>
      <c r="J2" s="6">
        <f>+I2/$I$76</f>
        <v>0.0011652019414347455</v>
      </c>
      <c r="K2" s="108">
        <v>368274</v>
      </c>
      <c r="L2" s="6">
        <f>+K2/$K$76</f>
        <v>0.0065850918301618</v>
      </c>
      <c r="O2">
        <v>1</v>
      </c>
      <c r="P2" s="106" t="s">
        <v>58</v>
      </c>
      <c r="Q2" s="108">
        <v>6354167</v>
      </c>
      <c r="R2" s="6">
        <f aca="true" t="shared" si="0" ref="R2:R66">+Q2/$C$76</f>
        <v>0.24276812421393276</v>
      </c>
      <c r="W2">
        <v>1</v>
      </c>
      <c r="X2" s="29" t="str">
        <f>+P2</f>
        <v>33139</v>
      </c>
      <c r="Y2" s="29">
        <f>+Q2</f>
        <v>6354167</v>
      </c>
      <c r="AB2">
        <v>1</v>
      </c>
      <c r="AC2" s="106" t="s">
        <v>40</v>
      </c>
      <c r="AD2" s="108">
        <v>2171310</v>
      </c>
      <c r="AE2" s="6">
        <f aca="true" t="shared" si="1" ref="AE2:AE66">+AD2/$E$76</f>
        <v>0.13766256969242482</v>
      </c>
      <c r="AH2">
        <v>1</v>
      </c>
      <c r="AI2" s="109" t="str">
        <f>+AC2</f>
        <v>33126</v>
      </c>
      <c r="AJ2" s="29">
        <f>+AD2</f>
        <v>2171310</v>
      </c>
      <c r="AK2" s="6">
        <f aca="true" t="shared" si="2" ref="AK2:AK11">+AJ2/$E$76</f>
        <v>0.13766256969242482</v>
      </c>
      <c r="AP2">
        <v>1</v>
      </c>
      <c r="AQ2" s="106" t="s">
        <v>45</v>
      </c>
      <c r="AR2" s="108">
        <v>839710</v>
      </c>
      <c r="AS2" s="6">
        <f aca="true" t="shared" si="3" ref="AS2:AS66">+AR2/$G$76</f>
        <v>0.20340555513164763</v>
      </c>
      <c r="AV2">
        <v>1</v>
      </c>
      <c r="AW2" s="28" t="str">
        <f>+AQ2</f>
        <v>33131</v>
      </c>
      <c r="AX2" s="29">
        <f>+AR2</f>
        <v>839710</v>
      </c>
      <c r="AY2" s="6">
        <f aca="true" t="shared" si="4" ref="AY2:AY11">+AX2/$G$76</f>
        <v>0.20340555513164763</v>
      </c>
      <c r="BC2">
        <v>1</v>
      </c>
      <c r="BD2" s="106" t="s">
        <v>51</v>
      </c>
      <c r="BE2" s="108">
        <v>622563</v>
      </c>
      <c r="BF2" s="6">
        <f aca="true" t="shared" si="5" ref="BF2:BF66">+BE2/$I$76</f>
        <v>0.06320017566348139</v>
      </c>
      <c r="BH2">
        <v>1</v>
      </c>
      <c r="BI2" s="28" t="str">
        <f>+BD2</f>
        <v>33134</v>
      </c>
      <c r="BJ2" s="29">
        <f>+BE2</f>
        <v>622563</v>
      </c>
      <c r="BK2" s="6">
        <f>+BJ2/$I$76</f>
        <v>0.06320017566348139</v>
      </c>
      <c r="BR2" s="106" t="s">
        <v>58</v>
      </c>
      <c r="BS2" s="108">
        <v>6354167</v>
      </c>
      <c r="BT2" s="6">
        <f aca="true" t="shared" si="6" ref="BT2:BT66">+BS2/$K$76</f>
        <v>0.11361859158991325</v>
      </c>
      <c r="BW2" s="28" t="str">
        <f>+BR2</f>
        <v>33139</v>
      </c>
      <c r="BX2" s="29">
        <f>+BS2</f>
        <v>6354167</v>
      </c>
      <c r="BY2" s="6">
        <f>+BX2/$K$76</f>
        <v>0.11361859158991325</v>
      </c>
    </row>
    <row r="3" spans="2:77" ht="12.75">
      <c r="B3" s="106" t="s">
        <v>6</v>
      </c>
      <c r="C3" s="108">
        <v>70369</v>
      </c>
      <c r="D3" s="6">
        <f aca="true" t="shared" si="7" ref="D3:D66">+C3/$C$76</f>
        <v>0.0026885270929785502</v>
      </c>
      <c r="E3" s="108">
        <v>70369</v>
      </c>
      <c r="F3" s="6">
        <f aca="true" t="shared" si="8" ref="F3:F66">+E3/$E$76</f>
        <v>0.004461443721387661</v>
      </c>
      <c r="G3" s="108">
        <v>4660</v>
      </c>
      <c r="H3" s="6">
        <f aca="true" t="shared" si="9" ref="H3:H66">+G3/$G$76</f>
        <v>0.0011288062389556847</v>
      </c>
      <c r="I3" s="108">
        <v>178158</v>
      </c>
      <c r="J3" s="6">
        <f aca="true" t="shared" si="10" ref="J3:J66">+I3/$I$76</f>
        <v>0.01808590760429791</v>
      </c>
      <c r="K3" s="108">
        <v>323556</v>
      </c>
      <c r="L3" s="6">
        <f aca="true" t="shared" si="11" ref="L3:L66">+K3/$K$76</f>
        <v>0.00578549116201478</v>
      </c>
      <c r="O3">
        <v>2</v>
      </c>
      <c r="P3" s="106" t="s">
        <v>61</v>
      </c>
      <c r="Q3" s="108">
        <v>3393222</v>
      </c>
      <c r="R3" s="6">
        <f t="shared" si="0"/>
        <v>0.12964187752406403</v>
      </c>
      <c r="W3">
        <v>2</v>
      </c>
      <c r="X3" s="29" t="str">
        <f aca="true" t="shared" si="12" ref="X3:X13">+P3</f>
        <v>33140</v>
      </c>
      <c r="Y3" s="29">
        <f aca="true" t="shared" si="13" ref="Y3:Y13">+Q3</f>
        <v>3393222</v>
      </c>
      <c r="AB3">
        <v>2</v>
      </c>
      <c r="AC3" s="106" t="s">
        <v>45</v>
      </c>
      <c r="AD3" s="108">
        <v>2129747</v>
      </c>
      <c r="AE3" s="6">
        <f t="shared" si="1"/>
        <v>0.13502744647919124</v>
      </c>
      <c r="AH3">
        <v>2</v>
      </c>
      <c r="AI3" s="109" t="str">
        <f aca="true" t="shared" si="14" ref="AI3:AJ11">+AC3</f>
        <v>33131</v>
      </c>
      <c r="AJ3" s="29">
        <f t="shared" si="14"/>
        <v>2129747</v>
      </c>
      <c r="AK3" s="6">
        <f t="shared" si="2"/>
        <v>0.13502744647919124</v>
      </c>
      <c r="AP3">
        <v>2</v>
      </c>
      <c r="AQ3" s="106" t="s">
        <v>51</v>
      </c>
      <c r="AR3" s="108">
        <v>492782</v>
      </c>
      <c r="AS3" s="6">
        <f t="shared" si="3"/>
        <v>0.1193681107392833</v>
      </c>
      <c r="AV3">
        <v>2</v>
      </c>
      <c r="AW3" s="28" t="str">
        <f aca="true" t="shared" si="15" ref="AW3:AW11">+AQ3</f>
        <v>33134</v>
      </c>
      <c r="AX3" s="29">
        <f aca="true" t="shared" si="16" ref="AX3:AX11">+AR3</f>
        <v>492782</v>
      </c>
      <c r="AY3" s="6">
        <f t="shared" si="4"/>
        <v>0.1193681107392833</v>
      </c>
      <c r="BC3">
        <f>+BC2+1</f>
        <v>2</v>
      </c>
      <c r="BD3" s="106" t="s">
        <v>99</v>
      </c>
      <c r="BE3" s="108">
        <v>603911</v>
      </c>
      <c r="BF3" s="6">
        <f t="shared" si="5"/>
        <v>0.061306697129621765</v>
      </c>
      <c r="BH3">
        <f>+BH2+1</f>
        <v>2</v>
      </c>
      <c r="BI3" s="28" t="str">
        <f aca="true" t="shared" si="17" ref="BI3:BI21">+BD3</f>
        <v>33160</v>
      </c>
      <c r="BJ3" s="29">
        <f aca="true" t="shared" si="18" ref="BJ3:BJ21">+BE3</f>
        <v>603911</v>
      </c>
      <c r="BK3" s="6">
        <f aca="true" t="shared" si="19" ref="BK3:BK21">+BJ3/$I$76</f>
        <v>0.061306697129621765</v>
      </c>
      <c r="BR3" s="106" t="s">
        <v>45</v>
      </c>
      <c r="BS3" s="108">
        <v>5351625</v>
      </c>
      <c r="BT3" s="6">
        <f>+BS3/$K$76</f>
        <v>0.09569218045691426</v>
      </c>
      <c r="BW3" s="28" t="str">
        <f aca="true" t="shared" si="20" ref="BW3:BW18">+BR3</f>
        <v>33131</v>
      </c>
      <c r="BX3" s="29">
        <f aca="true" t="shared" si="21" ref="BX3:BX18">+BS3</f>
        <v>5351625</v>
      </c>
      <c r="BY3" s="6">
        <f aca="true" t="shared" si="22" ref="BY3:BY18">+BX3/$K$76</f>
        <v>0.09569218045691426</v>
      </c>
    </row>
    <row r="4" spans="2:77" ht="12.75">
      <c r="B4" s="106" t="s">
        <v>7</v>
      </c>
      <c r="C4" s="108">
        <v>6229</v>
      </c>
      <c r="D4" s="6">
        <f t="shared" si="7"/>
        <v>0.0002379859776629395</v>
      </c>
      <c r="E4" s="108">
        <v>6229</v>
      </c>
      <c r="F4" s="6">
        <f t="shared" si="8"/>
        <v>0.00039492294818064405</v>
      </c>
      <c r="G4" s="108">
        <v>0</v>
      </c>
      <c r="H4" s="6">
        <f t="shared" si="9"/>
        <v>0</v>
      </c>
      <c r="I4" s="108">
        <v>12144</v>
      </c>
      <c r="J4" s="6">
        <f t="shared" si="10"/>
        <v>0.0012328116724850628</v>
      </c>
      <c r="K4" s="108">
        <v>24602</v>
      </c>
      <c r="L4" s="6">
        <f t="shared" si="11"/>
        <v>0.0004399073222808034</v>
      </c>
      <c r="O4">
        <v>3</v>
      </c>
      <c r="P4" s="106" t="s">
        <v>40</v>
      </c>
      <c r="Q4" s="108">
        <v>2171308</v>
      </c>
      <c r="R4" s="6">
        <f t="shared" si="0"/>
        <v>0.08295727358923773</v>
      </c>
      <c r="W4">
        <v>3</v>
      </c>
      <c r="X4" s="29" t="str">
        <f t="shared" si="12"/>
        <v>33126</v>
      </c>
      <c r="Y4" s="29">
        <f t="shared" si="13"/>
        <v>2171308</v>
      </c>
      <c r="AB4">
        <v>3</v>
      </c>
      <c r="AC4" s="106" t="s">
        <v>79</v>
      </c>
      <c r="AD4" s="108">
        <v>1160730</v>
      </c>
      <c r="AE4" s="6">
        <f t="shared" si="1"/>
        <v>0.07359109225264392</v>
      </c>
      <c r="AH4">
        <v>3</v>
      </c>
      <c r="AI4" s="109" t="str">
        <f t="shared" si="14"/>
        <v>33149</v>
      </c>
      <c r="AJ4" s="29">
        <f t="shared" si="14"/>
        <v>1160730</v>
      </c>
      <c r="AK4" s="6">
        <f t="shared" si="2"/>
        <v>0.07359109225264392</v>
      </c>
      <c r="AP4">
        <v>3</v>
      </c>
      <c r="AQ4" s="106" t="s">
        <v>79</v>
      </c>
      <c r="AR4" s="108">
        <v>479159</v>
      </c>
      <c r="AS4" s="6">
        <f t="shared" si="3"/>
        <v>0.11606816923857659</v>
      </c>
      <c r="AV4">
        <v>3</v>
      </c>
      <c r="AW4" s="28" t="str">
        <f t="shared" si="15"/>
        <v>33149</v>
      </c>
      <c r="AX4" s="29">
        <f t="shared" si="16"/>
        <v>479159</v>
      </c>
      <c r="AY4" s="6">
        <f t="shared" si="4"/>
        <v>0.11606816923857659</v>
      </c>
      <c r="BC4">
        <f aca="true" t="shared" si="23" ref="BC4:BC67">+BC3+1</f>
        <v>3</v>
      </c>
      <c r="BD4" s="106" t="s">
        <v>48</v>
      </c>
      <c r="BE4" s="108">
        <v>578037</v>
      </c>
      <c r="BF4" s="6">
        <f t="shared" si="5"/>
        <v>0.05868006922992821</v>
      </c>
      <c r="BH4">
        <f aca="true" t="shared" si="24" ref="BH4:BH21">+BH3+1</f>
        <v>3</v>
      </c>
      <c r="BI4" s="28" t="str">
        <f t="shared" si="17"/>
        <v>33133</v>
      </c>
      <c r="BJ4" s="29">
        <f t="shared" si="18"/>
        <v>578037</v>
      </c>
      <c r="BK4" s="6">
        <f t="shared" si="19"/>
        <v>0.05868006922992821</v>
      </c>
      <c r="BR4" s="106" t="s">
        <v>40</v>
      </c>
      <c r="BS4" s="108">
        <v>5066175</v>
      </c>
      <c r="BT4" s="6">
        <f t="shared" si="6"/>
        <v>0.09058806107048001</v>
      </c>
      <c r="BW4" s="28" t="str">
        <f t="shared" si="20"/>
        <v>33126</v>
      </c>
      <c r="BX4" s="29">
        <f t="shared" si="21"/>
        <v>5066175</v>
      </c>
      <c r="BY4" s="6">
        <f t="shared" si="22"/>
        <v>0.09058806107048001</v>
      </c>
    </row>
    <row r="5" spans="2:77" ht="12.75">
      <c r="B5" s="106" t="s">
        <v>8</v>
      </c>
      <c r="C5" s="108">
        <v>203344</v>
      </c>
      <c r="D5" s="6">
        <f t="shared" si="7"/>
        <v>0.0077689870993566815</v>
      </c>
      <c r="E5" s="108">
        <v>203344</v>
      </c>
      <c r="F5" s="6">
        <f t="shared" si="8"/>
        <v>0.012892151545166942</v>
      </c>
      <c r="G5" s="108">
        <v>158404</v>
      </c>
      <c r="H5" s="6">
        <f t="shared" si="9"/>
        <v>0.0383706917329477</v>
      </c>
      <c r="I5" s="108">
        <v>218022</v>
      </c>
      <c r="J5" s="6">
        <f t="shared" si="10"/>
        <v>0.022132745920498874</v>
      </c>
      <c r="K5" s="108">
        <v>783114</v>
      </c>
      <c r="L5" s="6">
        <f t="shared" si="11"/>
        <v>0.014002828338371234</v>
      </c>
      <c r="O5">
        <v>4</v>
      </c>
      <c r="P5" s="106" t="s">
        <v>45</v>
      </c>
      <c r="Q5" s="108">
        <v>2129745</v>
      </c>
      <c r="R5" s="6">
        <f t="shared" si="0"/>
        <v>0.0813693122487971</v>
      </c>
      <c r="W5">
        <v>4</v>
      </c>
      <c r="X5" s="29" t="str">
        <f t="shared" si="12"/>
        <v>33131</v>
      </c>
      <c r="Y5" s="29">
        <f t="shared" si="13"/>
        <v>2129745</v>
      </c>
      <c r="AB5">
        <v>4</v>
      </c>
      <c r="AC5" s="106" t="s">
        <v>51</v>
      </c>
      <c r="AD5" s="108">
        <v>988978</v>
      </c>
      <c r="AE5" s="6">
        <f t="shared" si="1"/>
        <v>0.0627018955604105</v>
      </c>
      <c r="AH5">
        <v>4</v>
      </c>
      <c r="AI5" s="109" t="str">
        <f t="shared" si="14"/>
        <v>33134</v>
      </c>
      <c r="AJ5" s="29">
        <f t="shared" si="14"/>
        <v>988978</v>
      </c>
      <c r="AK5" s="6">
        <f t="shared" si="2"/>
        <v>0.0627018955604105</v>
      </c>
      <c r="AP5">
        <v>4</v>
      </c>
      <c r="AQ5" s="106" t="s">
        <v>40</v>
      </c>
      <c r="AR5" s="108">
        <v>442586</v>
      </c>
      <c r="AS5" s="6">
        <f t="shared" si="3"/>
        <v>0.10720897812756237</v>
      </c>
      <c r="AV5">
        <v>4</v>
      </c>
      <c r="AW5" s="28" t="str">
        <f t="shared" si="15"/>
        <v>33126</v>
      </c>
      <c r="AX5" s="29">
        <f t="shared" si="16"/>
        <v>442586</v>
      </c>
      <c r="AY5" s="6">
        <f t="shared" si="4"/>
        <v>0.10720897812756237</v>
      </c>
      <c r="BC5">
        <f t="shared" si="23"/>
        <v>4</v>
      </c>
      <c r="BD5" s="106" t="s">
        <v>132</v>
      </c>
      <c r="BE5" s="108">
        <v>539714</v>
      </c>
      <c r="BF5" s="6">
        <f t="shared" si="5"/>
        <v>0.054789667243379706</v>
      </c>
      <c r="BH5">
        <f t="shared" si="24"/>
        <v>4</v>
      </c>
      <c r="BI5" s="28" t="str">
        <f t="shared" si="17"/>
        <v>33176</v>
      </c>
      <c r="BJ5" s="29">
        <f t="shared" si="18"/>
        <v>539714</v>
      </c>
      <c r="BK5" s="6">
        <f t="shared" si="19"/>
        <v>0.054789667243379706</v>
      </c>
      <c r="BR5" s="106" t="s">
        <v>61</v>
      </c>
      <c r="BS5" s="108">
        <v>3393222</v>
      </c>
      <c r="BT5" s="6">
        <f t="shared" si="6"/>
        <v>0.060674059179103824</v>
      </c>
      <c r="BW5" s="28" t="str">
        <f t="shared" si="20"/>
        <v>33140</v>
      </c>
      <c r="BX5" s="29">
        <f t="shared" si="21"/>
        <v>3393222</v>
      </c>
      <c r="BY5" s="6">
        <f t="shared" si="22"/>
        <v>0.060674059179103824</v>
      </c>
    </row>
    <row r="6" spans="2:77" ht="12.75">
      <c r="B6" s="106" t="s">
        <v>12</v>
      </c>
      <c r="C6" s="108">
        <v>0</v>
      </c>
      <c r="D6" s="6">
        <f t="shared" si="7"/>
        <v>0</v>
      </c>
      <c r="E6" s="108">
        <v>0</v>
      </c>
      <c r="F6" s="6">
        <f t="shared" si="8"/>
        <v>0</v>
      </c>
      <c r="G6" s="108">
        <v>0</v>
      </c>
      <c r="H6" s="6">
        <f t="shared" si="9"/>
        <v>0</v>
      </c>
      <c r="I6" s="108">
        <v>73769</v>
      </c>
      <c r="J6" s="6">
        <f t="shared" si="10"/>
        <v>0.007488742116893164</v>
      </c>
      <c r="K6" s="108">
        <v>73769</v>
      </c>
      <c r="L6" s="6">
        <f t="shared" si="11"/>
        <v>0.0013190603714060883</v>
      </c>
      <c r="O6">
        <v>5</v>
      </c>
      <c r="P6" s="106" t="s">
        <v>79</v>
      </c>
      <c r="Q6" s="108">
        <v>1160730</v>
      </c>
      <c r="R6" s="6">
        <f t="shared" si="0"/>
        <v>0.04434700013689256</v>
      </c>
      <c r="W6">
        <v>5</v>
      </c>
      <c r="X6" s="29" t="str">
        <f t="shared" si="12"/>
        <v>33149</v>
      </c>
      <c r="Y6" s="29">
        <f t="shared" si="13"/>
        <v>1160730</v>
      </c>
      <c r="AB6">
        <v>5</v>
      </c>
      <c r="AC6" s="106" t="s">
        <v>46</v>
      </c>
      <c r="AD6" s="108">
        <v>946034</v>
      </c>
      <c r="AE6" s="6">
        <f t="shared" si="1"/>
        <v>0.05997921598316382</v>
      </c>
      <c r="AH6">
        <v>5</v>
      </c>
      <c r="AI6" s="109" t="str">
        <f t="shared" si="14"/>
        <v>33132</v>
      </c>
      <c r="AJ6" s="29">
        <f t="shared" si="14"/>
        <v>946034</v>
      </c>
      <c r="AK6" s="6">
        <f t="shared" si="2"/>
        <v>0.05997921598316382</v>
      </c>
      <c r="AP6">
        <v>5</v>
      </c>
      <c r="AQ6" s="106" t="s">
        <v>135</v>
      </c>
      <c r="AR6" s="108">
        <v>333412</v>
      </c>
      <c r="AS6" s="6">
        <f t="shared" si="3"/>
        <v>0.08076342183319586</v>
      </c>
      <c r="AV6">
        <v>5</v>
      </c>
      <c r="AW6" s="28" t="str">
        <f t="shared" si="15"/>
        <v>33178</v>
      </c>
      <c r="AX6" s="29">
        <f t="shared" si="16"/>
        <v>333412</v>
      </c>
      <c r="AY6" s="6">
        <f t="shared" si="4"/>
        <v>0.08076342183319586</v>
      </c>
      <c r="BC6">
        <f t="shared" si="23"/>
        <v>5</v>
      </c>
      <c r="BD6" s="106" t="s">
        <v>46</v>
      </c>
      <c r="BE6" s="108">
        <v>498829</v>
      </c>
      <c r="BF6" s="6">
        <f t="shared" si="5"/>
        <v>0.05063918097612412</v>
      </c>
      <c r="BH6">
        <f t="shared" si="24"/>
        <v>5</v>
      </c>
      <c r="BI6" s="28" t="str">
        <f t="shared" si="17"/>
        <v>33132</v>
      </c>
      <c r="BJ6" s="29">
        <f t="shared" si="18"/>
        <v>498829</v>
      </c>
      <c r="BK6" s="6">
        <f t="shared" si="19"/>
        <v>0.05063918097612412</v>
      </c>
      <c r="BM6" s="4">
        <f>+I76</f>
        <v>9850653</v>
      </c>
      <c r="BR6" s="106" t="s">
        <v>51</v>
      </c>
      <c r="BS6" s="108">
        <v>3093299</v>
      </c>
      <c r="BT6" s="6">
        <f t="shared" si="6"/>
        <v>0.05531114869132131</v>
      </c>
      <c r="BW6" s="28" t="str">
        <f t="shared" si="20"/>
        <v>33134</v>
      </c>
      <c r="BX6" s="29">
        <f t="shared" si="21"/>
        <v>3093299</v>
      </c>
      <c r="BY6" s="6">
        <f t="shared" si="22"/>
        <v>0.05531114869132131</v>
      </c>
    </row>
    <row r="7" spans="2:77" ht="12.75">
      <c r="B7" s="106" t="s">
        <v>15</v>
      </c>
      <c r="C7" s="108">
        <v>286986</v>
      </c>
      <c r="D7" s="6">
        <f t="shared" si="7"/>
        <v>0.010964624142812065</v>
      </c>
      <c r="E7" s="108">
        <v>286987</v>
      </c>
      <c r="F7" s="6">
        <f t="shared" si="8"/>
        <v>0.018195176132528253</v>
      </c>
      <c r="G7" s="108">
        <v>4118</v>
      </c>
      <c r="H7" s="6">
        <f t="shared" si="9"/>
        <v>0.000997515899575002</v>
      </c>
      <c r="I7" s="108">
        <v>67342</v>
      </c>
      <c r="J7" s="6">
        <f t="shared" si="10"/>
        <v>0.0068362980606463345</v>
      </c>
      <c r="K7" s="108">
        <v>645433</v>
      </c>
      <c r="L7" s="6">
        <f t="shared" si="11"/>
        <v>0.01154096019598674</v>
      </c>
      <c r="O7">
        <v>6</v>
      </c>
      <c r="P7" s="106" t="s">
        <v>51</v>
      </c>
      <c r="Q7" s="108">
        <v>988976</v>
      </c>
      <c r="R7" s="6">
        <f t="shared" si="0"/>
        <v>0.03778494465326429</v>
      </c>
      <c r="W7">
        <v>6</v>
      </c>
      <c r="X7" s="29" t="str">
        <f t="shared" si="12"/>
        <v>33134</v>
      </c>
      <c r="Y7" s="29">
        <f t="shared" si="13"/>
        <v>988976</v>
      </c>
      <c r="AB7">
        <v>6</v>
      </c>
      <c r="AC7" s="106" t="s">
        <v>137</v>
      </c>
      <c r="AD7" s="108">
        <v>909022</v>
      </c>
      <c r="AE7" s="6">
        <f t="shared" si="1"/>
        <v>0.057632629346775634</v>
      </c>
      <c r="AH7">
        <v>6</v>
      </c>
      <c r="AI7" s="109" t="str">
        <f t="shared" si="14"/>
        <v>33180</v>
      </c>
      <c r="AJ7" s="29">
        <f t="shared" si="14"/>
        <v>909022</v>
      </c>
      <c r="AK7" s="6">
        <f t="shared" si="2"/>
        <v>0.057632629346775634</v>
      </c>
      <c r="AP7">
        <v>6</v>
      </c>
      <c r="AQ7" s="106" t="s">
        <v>137</v>
      </c>
      <c r="AR7" s="108">
        <v>317891</v>
      </c>
      <c r="AS7" s="6">
        <f t="shared" si="3"/>
        <v>0.07700372191155827</v>
      </c>
      <c r="AV7">
        <v>6</v>
      </c>
      <c r="AW7" s="28" t="str">
        <f t="shared" si="15"/>
        <v>33180</v>
      </c>
      <c r="AX7" s="29">
        <f t="shared" si="16"/>
        <v>317891</v>
      </c>
      <c r="AY7" s="6">
        <f t="shared" si="4"/>
        <v>0.07700372191155827</v>
      </c>
      <c r="BC7">
        <f t="shared" si="23"/>
        <v>6</v>
      </c>
      <c r="BD7" s="106" t="s">
        <v>137</v>
      </c>
      <c r="BE7" s="108">
        <v>463079</v>
      </c>
      <c r="BF7" s="6">
        <f t="shared" si="5"/>
        <v>0.04700997994752226</v>
      </c>
      <c r="BH7">
        <f t="shared" si="24"/>
        <v>6</v>
      </c>
      <c r="BI7" s="28" t="str">
        <f t="shared" si="17"/>
        <v>33180</v>
      </c>
      <c r="BJ7" s="29">
        <f t="shared" si="18"/>
        <v>463079</v>
      </c>
      <c r="BK7" s="6">
        <f t="shared" si="19"/>
        <v>0.04700997994752226</v>
      </c>
      <c r="BM7" s="4">
        <f>SUM(BJ2:BJ21)</f>
        <v>7409335</v>
      </c>
      <c r="BR7" s="106" t="s">
        <v>79</v>
      </c>
      <c r="BS7" s="108">
        <v>3034097</v>
      </c>
      <c r="BT7" s="6">
        <f t="shared" si="6"/>
        <v>0.0542525602312909</v>
      </c>
      <c r="BW7" s="28" t="str">
        <f t="shared" si="20"/>
        <v>33149</v>
      </c>
      <c r="BX7" s="29">
        <f t="shared" si="21"/>
        <v>3034097</v>
      </c>
      <c r="BY7" s="6">
        <f t="shared" si="22"/>
        <v>0.0542525602312909</v>
      </c>
    </row>
    <row r="8" spans="2:77" ht="12.75">
      <c r="B8" s="106" t="s">
        <v>16</v>
      </c>
      <c r="C8" s="108">
        <v>524</v>
      </c>
      <c r="D8" s="6">
        <f t="shared" si="7"/>
        <v>2.0020011606257874E-05</v>
      </c>
      <c r="E8" s="108">
        <v>524</v>
      </c>
      <c r="F8" s="6">
        <f t="shared" si="8"/>
        <v>3.322196578048764E-05</v>
      </c>
      <c r="G8" s="108">
        <v>0</v>
      </c>
      <c r="H8" s="6">
        <f t="shared" si="9"/>
        <v>0</v>
      </c>
      <c r="I8" s="108">
        <v>9901</v>
      </c>
      <c r="J8" s="6">
        <f t="shared" si="10"/>
        <v>0.001005111031725511</v>
      </c>
      <c r="K8" s="108">
        <v>10949</v>
      </c>
      <c r="L8" s="6">
        <f t="shared" si="11"/>
        <v>0.00019577860627804718</v>
      </c>
      <c r="O8">
        <v>7</v>
      </c>
      <c r="P8" s="106" t="s">
        <v>46</v>
      </c>
      <c r="Q8" s="108">
        <v>946033</v>
      </c>
      <c r="R8" s="6">
        <f t="shared" si="0"/>
        <v>0.03614425885477663</v>
      </c>
      <c r="W8">
        <v>7</v>
      </c>
      <c r="X8" s="29" t="str">
        <f t="shared" si="12"/>
        <v>33132</v>
      </c>
      <c r="Y8" s="29">
        <f t="shared" si="13"/>
        <v>946033</v>
      </c>
      <c r="AB8">
        <v>7</v>
      </c>
      <c r="AC8" s="106" t="s">
        <v>115</v>
      </c>
      <c r="AD8" s="108">
        <v>863937</v>
      </c>
      <c r="AE8" s="6">
        <f t="shared" si="1"/>
        <v>0.054774208874994554</v>
      </c>
      <c r="AH8">
        <v>7</v>
      </c>
      <c r="AI8" s="109" t="str">
        <f t="shared" si="14"/>
        <v>33166</v>
      </c>
      <c r="AJ8" s="29">
        <f t="shared" si="14"/>
        <v>863937</v>
      </c>
      <c r="AK8" s="6">
        <f t="shared" si="2"/>
        <v>0.054774208874994554</v>
      </c>
      <c r="AP8">
        <v>7</v>
      </c>
      <c r="AQ8" s="106" t="s">
        <v>48</v>
      </c>
      <c r="AR8" s="108">
        <v>211825</v>
      </c>
      <c r="AS8" s="6">
        <f t="shared" si="3"/>
        <v>0.05131102608729354</v>
      </c>
      <c r="AV8">
        <v>7</v>
      </c>
      <c r="AW8" s="28" t="str">
        <f t="shared" si="15"/>
        <v>33133</v>
      </c>
      <c r="AX8" s="29">
        <f t="shared" si="16"/>
        <v>211825</v>
      </c>
      <c r="AY8" s="6">
        <f t="shared" si="4"/>
        <v>0.05131102608729354</v>
      </c>
      <c r="BC8">
        <f t="shared" si="23"/>
        <v>7</v>
      </c>
      <c r="BD8" s="106" t="s">
        <v>89</v>
      </c>
      <c r="BE8" s="108">
        <v>414958</v>
      </c>
      <c r="BF8" s="6">
        <f t="shared" si="5"/>
        <v>0.042124923088855126</v>
      </c>
      <c r="BH8">
        <f t="shared" si="24"/>
        <v>7</v>
      </c>
      <c r="BI8" s="28" t="str">
        <f t="shared" si="17"/>
        <v>33156</v>
      </c>
      <c r="BJ8" s="29">
        <f t="shared" si="18"/>
        <v>414958</v>
      </c>
      <c r="BK8" s="6">
        <f t="shared" si="19"/>
        <v>0.042124923088855126</v>
      </c>
      <c r="BR8" s="106" t="s">
        <v>137</v>
      </c>
      <c r="BS8" s="108">
        <v>2599013</v>
      </c>
      <c r="BT8" s="6">
        <f t="shared" si="6"/>
        <v>0.046472841614624734</v>
      </c>
      <c r="BW8" s="28" t="str">
        <f t="shared" si="20"/>
        <v>33180</v>
      </c>
      <c r="BX8" s="29">
        <f t="shared" si="21"/>
        <v>2599013</v>
      </c>
      <c r="BY8" s="6">
        <f t="shared" si="22"/>
        <v>0.046472841614624734</v>
      </c>
    </row>
    <row r="9" spans="2:79" ht="12.75">
      <c r="B9" s="106" t="s">
        <v>17</v>
      </c>
      <c r="C9" s="108">
        <v>94427</v>
      </c>
      <c r="D9" s="6">
        <f t="shared" si="7"/>
        <v>0.003607690144931512</v>
      </c>
      <c r="E9" s="108">
        <v>94428</v>
      </c>
      <c r="F9" s="6">
        <f t="shared" si="8"/>
        <v>0.005986801115877646</v>
      </c>
      <c r="G9" s="108">
        <v>12358</v>
      </c>
      <c r="H9" s="6">
        <f t="shared" si="9"/>
        <v>0.0029935166311189595</v>
      </c>
      <c r="I9" s="108">
        <v>26760</v>
      </c>
      <c r="J9" s="6">
        <f t="shared" si="10"/>
        <v>0.0027165711755352665</v>
      </c>
      <c r="K9" s="108">
        <v>227973</v>
      </c>
      <c r="L9" s="6">
        <f t="shared" si="11"/>
        <v>0.004076375578502625</v>
      </c>
      <c r="O9">
        <v>8</v>
      </c>
      <c r="P9" s="106" t="s">
        <v>137</v>
      </c>
      <c r="Q9" s="108">
        <v>909021</v>
      </c>
      <c r="R9" s="6">
        <f t="shared" si="0"/>
        <v>0.03473017360750408</v>
      </c>
      <c r="W9">
        <v>8</v>
      </c>
      <c r="X9" s="29" t="str">
        <f t="shared" si="12"/>
        <v>33180</v>
      </c>
      <c r="Y9" s="29">
        <f t="shared" si="13"/>
        <v>909021</v>
      </c>
      <c r="AB9">
        <v>8</v>
      </c>
      <c r="AC9" s="106" t="s">
        <v>48</v>
      </c>
      <c r="AD9" s="108">
        <v>715253</v>
      </c>
      <c r="AE9" s="6">
        <f t="shared" si="1"/>
        <v>0.045347539485479246</v>
      </c>
      <c r="AH9">
        <v>8</v>
      </c>
      <c r="AI9" s="109" t="str">
        <f t="shared" si="14"/>
        <v>33133</v>
      </c>
      <c r="AJ9" s="29">
        <f t="shared" si="14"/>
        <v>715253</v>
      </c>
      <c r="AK9" s="6">
        <f t="shared" si="2"/>
        <v>0.045347539485479246</v>
      </c>
      <c r="AP9">
        <v>8</v>
      </c>
      <c r="AQ9" s="106" t="s">
        <v>46</v>
      </c>
      <c r="AR9" s="108">
        <v>176031</v>
      </c>
      <c r="AS9" s="6">
        <f t="shared" si="3"/>
        <v>0.04264053456000175</v>
      </c>
      <c r="AV9">
        <v>8</v>
      </c>
      <c r="AW9" s="28" t="str">
        <f t="shared" si="15"/>
        <v>33132</v>
      </c>
      <c r="AX9" s="29">
        <f t="shared" si="16"/>
        <v>176031</v>
      </c>
      <c r="AY9" s="6">
        <f t="shared" si="4"/>
        <v>0.04264053456000175</v>
      </c>
      <c r="BC9">
        <f t="shared" si="23"/>
        <v>8</v>
      </c>
      <c r="BD9" s="106" t="s">
        <v>127</v>
      </c>
      <c r="BE9" s="108">
        <v>413953</v>
      </c>
      <c r="BF9" s="6">
        <f t="shared" si="5"/>
        <v>0.04202289939560352</v>
      </c>
      <c r="BH9">
        <f t="shared" si="24"/>
        <v>8</v>
      </c>
      <c r="BI9" s="28" t="str">
        <f t="shared" si="17"/>
        <v>33172</v>
      </c>
      <c r="BJ9" s="29">
        <f t="shared" si="18"/>
        <v>413953</v>
      </c>
      <c r="BK9" s="6">
        <f t="shared" si="19"/>
        <v>0.04202289939560352</v>
      </c>
      <c r="BR9" s="106" t="s">
        <v>46</v>
      </c>
      <c r="BS9" s="108">
        <v>2566927</v>
      </c>
      <c r="BT9" s="6">
        <f t="shared" si="6"/>
        <v>0.045899113204629534</v>
      </c>
      <c r="BW9" s="28" t="str">
        <f t="shared" si="20"/>
        <v>33132</v>
      </c>
      <c r="BX9" s="29">
        <f t="shared" si="21"/>
        <v>2566927</v>
      </c>
      <c r="BY9" s="6">
        <f t="shared" si="22"/>
        <v>0.045899113204629534</v>
      </c>
      <c r="CA9" s="4">
        <f>+K76</f>
        <v>55925416</v>
      </c>
    </row>
    <row r="10" spans="2:79" ht="12.75">
      <c r="B10" s="106" t="s">
        <v>24</v>
      </c>
      <c r="C10" s="108">
        <v>7126</v>
      </c>
      <c r="D10" s="6">
        <f t="shared" si="7"/>
        <v>0.00027225687539349924</v>
      </c>
      <c r="E10" s="108">
        <v>7126</v>
      </c>
      <c r="F10" s="6">
        <f t="shared" si="8"/>
        <v>0.0004517933743354101</v>
      </c>
      <c r="G10" s="108">
        <v>0</v>
      </c>
      <c r="H10" s="6">
        <f t="shared" si="9"/>
        <v>0</v>
      </c>
      <c r="I10" s="108">
        <v>5584</v>
      </c>
      <c r="J10" s="6">
        <f t="shared" si="10"/>
        <v>0.0005668659732507073</v>
      </c>
      <c r="K10" s="108">
        <v>19836</v>
      </c>
      <c r="L10" s="6">
        <f t="shared" si="11"/>
        <v>0.000354686677699456</v>
      </c>
      <c r="O10">
        <v>9</v>
      </c>
      <c r="P10" s="106" t="s">
        <v>115</v>
      </c>
      <c r="Q10" s="108">
        <v>863937</v>
      </c>
      <c r="R10" s="6">
        <f t="shared" si="0"/>
        <v>0.033007688486785515</v>
      </c>
      <c r="W10">
        <v>9</v>
      </c>
      <c r="X10" s="29" t="str">
        <f t="shared" si="12"/>
        <v>33166</v>
      </c>
      <c r="Y10" s="29">
        <f t="shared" si="13"/>
        <v>863937</v>
      </c>
      <c r="AB10">
        <v>9</v>
      </c>
      <c r="AC10" s="106" t="s">
        <v>135</v>
      </c>
      <c r="AD10" s="108">
        <v>698641</v>
      </c>
      <c r="AE10" s="6">
        <f t="shared" si="1"/>
        <v>0.04429432708940012</v>
      </c>
      <c r="AH10">
        <v>9</v>
      </c>
      <c r="AI10" s="109" t="str">
        <f t="shared" si="14"/>
        <v>33178</v>
      </c>
      <c r="AJ10" s="29">
        <f t="shared" si="14"/>
        <v>698641</v>
      </c>
      <c r="AK10" s="6">
        <f t="shared" si="2"/>
        <v>0.04429432708940012</v>
      </c>
      <c r="AP10">
        <v>9</v>
      </c>
      <c r="AQ10" s="106" t="s">
        <v>8</v>
      </c>
      <c r="AR10" s="108">
        <v>158404</v>
      </c>
      <c r="AS10" s="6">
        <f t="shared" si="3"/>
        <v>0.0383706917329477</v>
      </c>
      <c r="AU10" s="4">
        <f>SUM(AX2:AX11)</f>
        <v>3548942</v>
      </c>
      <c r="AV10">
        <v>9</v>
      </c>
      <c r="AW10" s="28" t="str">
        <f t="shared" si="15"/>
        <v>33014</v>
      </c>
      <c r="AX10" s="29">
        <f t="shared" si="16"/>
        <v>158404</v>
      </c>
      <c r="AY10" s="6">
        <f t="shared" si="4"/>
        <v>0.0383706917329477</v>
      </c>
      <c r="BC10">
        <f t="shared" si="23"/>
        <v>9</v>
      </c>
      <c r="BD10" s="106" t="s">
        <v>38</v>
      </c>
      <c r="BE10" s="108">
        <v>399384</v>
      </c>
      <c r="BF10" s="6">
        <f t="shared" si="5"/>
        <v>0.04054391114984966</v>
      </c>
      <c r="BH10">
        <f t="shared" si="24"/>
        <v>9</v>
      </c>
      <c r="BI10" s="28" t="str">
        <f t="shared" si="17"/>
        <v>33122</v>
      </c>
      <c r="BJ10" s="29">
        <f t="shared" si="18"/>
        <v>399384</v>
      </c>
      <c r="BK10" s="6">
        <f t="shared" si="19"/>
        <v>0.04054391114984966</v>
      </c>
      <c r="BR10" s="106" t="s">
        <v>48</v>
      </c>
      <c r="BS10" s="108">
        <v>2220368</v>
      </c>
      <c r="BT10" s="6">
        <f t="shared" si="6"/>
        <v>0.0397023063717577</v>
      </c>
      <c r="BW10" s="28" t="str">
        <f t="shared" si="20"/>
        <v>33133</v>
      </c>
      <c r="BX10" s="29">
        <f t="shared" si="21"/>
        <v>2220368</v>
      </c>
      <c r="BY10" s="6">
        <f t="shared" si="22"/>
        <v>0.0397023063717577</v>
      </c>
      <c r="CA10" s="4">
        <f>SUM(BX2:BX18)</f>
        <v>45111332</v>
      </c>
    </row>
    <row r="11" spans="2:77" ht="12.75">
      <c r="B11" s="106" t="s">
        <v>27</v>
      </c>
      <c r="C11" s="108">
        <v>6064</v>
      </c>
      <c r="D11" s="6">
        <f t="shared" si="7"/>
        <v>0.00023168196637470944</v>
      </c>
      <c r="E11" s="108">
        <v>6064</v>
      </c>
      <c r="F11" s="6">
        <f t="shared" si="8"/>
        <v>0.0003844618330016737</v>
      </c>
      <c r="G11" s="108">
        <v>0</v>
      </c>
      <c r="H11" s="6">
        <f t="shared" si="9"/>
        <v>0</v>
      </c>
      <c r="I11" s="108">
        <v>5822</v>
      </c>
      <c r="J11" s="6">
        <f t="shared" si="10"/>
        <v>0.0005910268080704903</v>
      </c>
      <c r="K11" s="108">
        <v>17950</v>
      </c>
      <c r="L11" s="6">
        <f t="shared" si="11"/>
        <v>0.000320963191404781</v>
      </c>
      <c r="O11">
        <v>10</v>
      </c>
      <c r="P11" s="106" t="s">
        <v>48</v>
      </c>
      <c r="Q11" s="108">
        <v>715253</v>
      </c>
      <c r="R11" s="6">
        <f t="shared" si="0"/>
        <v>0.02732704839963886</v>
      </c>
      <c r="W11">
        <v>10</v>
      </c>
      <c r="X11" s="29" t="str">
        <f t="shared" si="12"/>
        <v>33133</v>
      </c>
      <c r="Y11" s="29">
        <f t="shared" si="13"/>
        <v>715253</v>
      </c>
      <c r="AB11">
        <v>10</v>
      </c>
      <c r="AC11" s="106" t="s">
        <v>99</v>
      </c>
      <c r="AD11" s="108">
        <v>678106</v>
      </c>
      <c r="AE11" s="6">
        <f t="shared" si="1"/>
        <v>0.04299239375485372</v>
      </c>
      <c r="AG11" s="4">
        <f>SUM(AD2:AD11)</f>
        <v>11261758</v>
      </c>
      <c r="AH11">
        <v>10</v>
      </c>
      <c r="AI11" s="109" t="str">
        <f t="shared" si="14"/>
        <v>33160</v>
      </c>
      <c r="AJ11" s="29">
        <f t="shared" si="14"/>
        <v>678106</v>
      </c>
      <c r="AK11" s="6">
        <f t="shared" si="2"/>
        <v>0.04299239375485372</v>
      </c>
      <c r="AP11">
        <v>10</v>
      </c>
      <c r="AQ11" s="106" t="s">
        <v>35</v>
      </c>
      <c r="AR11" s="108">
        <v>97142</v>
      </c>
      <c r="AS11" s="6">
        <f t="shared" si="3"/>
        <v>0.02353100765335475</v>
      </c>
      <c r="AU11" s="4">
        <f>+AR76</f>
        <v>4128255</v>
      </c>
      <c r="AV11">
        <v>10</v>
      </c>
      <c r="AW11" s="28" t="str">
        <f t="shared" si="15"/>
        <v>33109</v>
      </c>
      <c r="AX11" s="29">
        <f t="shared" si="16"/>
        <v>97142</v>
      </c>
      <c r="AY11" s="6">
        <f t="shared" si="4"/>
        <v>0.02353100765335475</v>
      </c>
      <c r="BC11">
        <f t="shared" si="23"/>
        <v>10</v>
      </c>
      <c r="BD11" s="106" t="s">
        <v>143</v>
      </c>
      <c r="BE11" s="108">
        <v>352335</v>
      </c>
      <c r="BF11" s="6">
        <f t="shared" si="5"/>
        <v>0.03576767956398424</v>
      </c>
      <c r="BH11">
        <f t="shared" si="24"/>
        <v>10</v>
      </c>
      <c r="BI11" s="28" t="str">
        <f t="shared" si="17"/>
        <v>33186</v>
      </c>
      <c r="BJ11" s="29">
        <f t="shared" si="18"/>
        <v>352335</v>
      </c>
      <c r="BK11" s="6">
        <f t="shared" si="19"/>
        <v>0.03576767956398424</v>
      </c>
      <c r="BR11" s="106" t="s">
        <v>99</v>
      </c>
      <c r="BS11" s="108">
        <v>2038627</v>
      </c>
      <c r="BT11" s="6">
        <f t="shared" si="6"/>
        <v>0.03645260323141807</v>
      </c>
      <c r="BW11" s="28" t="str">
        <f t="shared" si="20"/>
        <v>33160</v>
      </c>
      <c r="BX11" s="29">
        <f t="shared" si="21"/>
        <v>2038627</v>
      </c>
      <c r="BY11" s="6">
        <f t="shared" si="22"/>
        <v>0.03645260323141807</v>
      </c>
    </row>
    <row r="12" spans="2:77" ht="13.5" customHeight="1">
      <c r="B12" s="106" t="s">
        <v>28</v>
      </c>
      <c r="C12" s="108">
        <v>269502</v>
      </c>
      <c r="D12" s="6">
        <f t="shared" si="7"/>
        <v>0.010296628183033797</v>
      </c>
      <c r="E12" s="108">
        <v>269503</v>
      </c>
      <c r="F12" s="6">
        <f t="shared" si="8"/>
        <v>0.017086678327745724</v>
      </c>
      <c r="G12" s="108">
        <v>0</v>
      </c>
      <c r="H12" s="6">
        <f t="shared" si="9"/>
        <v>0</v>
      </c>
      <c r="I12" s="108">
        <v>51855</v>
      </c>
      <c r="J12" s="6">
        <f t="shared" si="10"/>
        <v>0.00526411802344474</v>
      </c>
      <c r="K12" s="108">
        <v>590860</v>
      </c>
      <c r="L12" s="6">
        <f t="shared" si="11"/>
        <v>0.010565142689327515</v>
      </c>
      <c r="O12">
        <v>11</v>
      </c>
      <c r="P12" s="106" t="s">
        <v>135</v>
      </c>
      <c r="Q12" s="108">
        <v>698640</v>
      </c>
      <c r="R12" s="6">
        <f t="shared" si="0"/>
        <v>0.026692329978236642</v>
      </c>
      <c r="W12">
        <v>11</v>
      </c>
      <c r="X12" s="29" t="str">
        <f t="shared" si="12"/>
        <v>33178</v>
      </c>
      <c r="Y12" s="29">
        <f t="shared" si="13"/>
        <v>698640</v>
      </c>
      <c r="AA12" s="4">
        <f>SUM(Y2:Y13)</f>
        <v>21018425</v>
      </c>
      <c r="AB12">
        <f>+AB11+1</f>
        <v>11</v>
      </c>
      <c r="AC12" s="106" t="s">
        <v>67</v>
      </c>
      <c r="AD12" s="108">
        <v>591815</v>
      </c>
      <c r="AE12" s="6">
        <f t="shared" si="1"/>
        <v>0.03752148411904445</v>
      </c>
      <c r="AG12" s="4">
        <f>+E76</f>
        <v>15772697</v>
      </c>
      <c r="AI12" s="2" t="s">
        <v>160</v>
      </c>
      <c r="AJ12" s="4">
        <f>+AG12-AG11</f>
        <v>4510939</v>
      </c>
      <c r="AK12" s="11">
        <f>+AJ12/AJ13</f>
        <v>0.28599668148066243</v>
      </c>
      <c r="AP12">
        <f>+AP11+1</f>
        <v>11</v>
      </c>
      <c r="AQ12" s="106" t="s">
        <v>38</v>
      </c>
      <c r="AR12" s="108">
        <v>82189</v>
      </c>
      <c r="AS12" s="6">
        <f t="shared" si="3"/>
        <v>0.019908896131658534</v>
      </c>
      <c r="AW12" s="2" t="s">
        <v>160</v>
      </c>
      <c r="AX12" s="110">
        <f>+AU11-AU10</f>
        <v>579313</v>
      </c>
      <c r="AY12" s="11">
        <f>+AX12/AX13</f>
        <v>0.14032878298457824</v>
      </c>
      <c r="BC12">
        <f t="shared" si="23"/>
        <v>11</v>
      </c>
      <c r="BD12" s="106" t="s">
        <v>33</v>
      </c>
      <c r="BE12" s="108">
        <v>347032</v>
      </c>
      <c r="BF12" s="6">
        <f t="shared" si="5"/>
        <v>0.0352293396183989</v>
      </c>
      <c r="BH12">
        <f t="shared" si="24"/>
        <v>11</v>
      </c>
      <c r="BI12" s="28" t="str">
        <f t="shared" si="17"/>
        <v>33056</v>
      </c>
      <c r="BJ12" s="29">
        <f t="shared" si="18"/>
        <v>347032</v>
      </c>
      <c r="BK12" s="6">
        <f t="shared" si="19"/>
        <v>0.0352293396183989</v>
      </c>
      <c r="BR12" s="106" t="s">
        <v>115</v>
      </c>
      <c r="BS12" s="108">
        <v>1829264</v>
      </c>
      <c r="BT12" s="6">
        <f t="shared" si="6"/>
        <v>0.03270899227642759</v>
      </c>
      <c r="BW12" s="28" t="str">
        <f t="shared" si="20"/>
        <v>33166</v>
      </c>
      <c r="BX12" s="29">
        <f t="shared" si="21"/>
        <v>1829264</v>
      </c>
      <c r="BY12" s="6">
        <f t="shared" si="22"/>
        <v>0.03270899227642759</v>
      </c>
    </row>
    <row r="13" spans="2:77" ht="12.75">
      <c r="B13" s="106" t="s">
        <v>31</v>
      </c>
      <c r="C13" s="108">
        <v>85</v>
      </c>
      <c r="D13" s="6">
        <f t="shared" si="7"/>
        <v>3.2475209666639682E-06</v>
      </c>
      <c r="E13" s="108">
        <v>85</v>
      </c>
      <c r="F13" s="6">
        <f t="shared" si="8"/>
        <v>5.389059334621086E-06</v>
      </c>
      <c r="G13" s="108">
        <v>0</v>
      </c>
      <c r="H13" s="6">
        <f t="shared" si="9"/>
        <v>0</v>
      </c>
      <c r="I13" s="108">
        <v>0</v>
      </c>
      <c r="J13" s="6">
        <f t="shared" si="10"/>
        <v>0</v>
      </c>
      <c r="K13" s="108">
        <v>170</v>
      </c>
      <c r="L13" s="6">
        <f t="shared" si="11"/>
        <v>3.0397628155327443E-06</v>
      </c>
      <c r="O13">
        <v>12</v>
      </c>
      <c r="P13" s="106" t="s">
        <v>63</v>
      </c>
      <c r="Q13" s="108">
        <v>687393</v>
      </c>
      <c r="R13" s="6">
        <f t="shared" si="0"/>
        <v>0.02626262564515347</v>
      </c>
      <c r="W13">
        <v>12</v>
      </c>
      <c r="X13" s="29" t="str">
        <f t="shared" si="12"/>
        <v>33141</v>
      </c>
      <c r="Y13" s="29">
        <f t="shared" si="13"/>
        <v>687393</v>
      </c>
      <c r="AA13" s="4">
        <f>+C76</f>
        <v>26173811</v>
      </c>
      <c r="AB13">
        <f aca="true" t="shared" si="25" ref="AB13:AB75">+AB12+1</f>
        <v>12</v>
      </c>
      <c r="AC13" s="106" t="s">
        <v>127</v>
      </c>
      <c r="AD13" s="108">
        <v>399038</v>
      </c>
      <c r="AE13" s="6">
        <f t="shared" si="1"/>
        <v>0.02529928775021799</v>
      </c>
      <c r="AJ13" s="4">
        <f>SUM(AJ2:AJ12)</f>
        <v>15772697</v>
      </c>
      <c r="AK13" s="11">
        <f>SUM(AK2:AK12)</f>
        <v>1</v>
      </c>
      <c r="AP13">
        <f aca="true" t="shared" si="26" ref="AP13:AP75">+AP12+1</f>
        <v>12</v>
      </c>
      <c r="AQ13" s="106" t="s">
        <v>82</v>
      </c>
      <c r="AR13" s="108">
        <v>79495</v>
      </c>
      <c r="AS13" s="6">
        <f t="shared" si="3"/>
        <v>0.019256320164330935</v>
      </c>
      <c r="AX13" s="4">
        <f>SUM(AX2:AX12)</f>
        <v>4128255</v>
      </c>
      <c r="AY13" s="11">
        <f>SUM(AY2:AY12)</f>
        <v>1</v>
      </c>
      <c r="BC13">
        <f t="shared" si="23"/>
        <v>12</v>
      </c>
      <c r="BD13" s="106" t="s">
        <v>52</v>
      </c>
      <c r="BE13" s="108">
        <v>302174</v>
      </c>
      <c r="BF13" s="6">
        <f t="shared" si="5"/>
        <v>0.030675529835433243</v>
      </c>
      <c r="BH13">
        <f t="shared" si="24"/>
        <v>12</v>
      </c>
      <c r="BI13" s="28" t="str">
        <f t="shared" si="17"/>
        <v>33135</v>
      </c>
      <c r="BJ13" s="29">
        <f t="shared" si="18"/>
        <v>302174</v>
      </c>
      <c r="BK13" s="6">
        <f t="shared" si="19"/>
        <v>0.030675529835433243</v>
      </c>
      <c r="BR13" s="106" t="s">
        <v>135</v>
      </c>
      <c r="BS13" s="108">
        <v>1811364</v>
      </c>
      <c r="BT13" s="6">
        <f t="shared" si="6"/>
        <v>0.03238892313290973</v>
      </c>
      <c r="BW13" s="28" t="str">
        <f t="shared" si="20"/>
        <v>33178</v>
      </c>
      <c r="BX13" s="29">
        <f t="shared" si="21"/>
        <v>1811364</v>
      </c>
      <c r="BY13" s="6">
        <f t="shared" si="22"/>
        <v>0.03238892313290973</v>
      </c>
    </row>
    <row r="14" spans="2:77" ht="13.5" customHeight="1">
      <c r="B14" s="106" t="s">
        <v>32</v>
      </c>
      <c r="C14" s="108">
        <v>100</v>
      </c>
      <c r="D14" s="6">
        <f t="shared" si="7"/>
        <v>3.820612901957609E-06</v>
      </c>
      <c r="E14" s="108">
        <v>100</v>
      </c>
      <c r="F14" s="6">
        <f t="shared" si="8"/>
        <v>6.340069805436572E-06</v>
      </c>
      <c r="G14" s="108">
        <v>0</v>
      </c>
      <c r="H14" s="6">
        <f t="shared" si="9"/>
        <v>0</v>
      </c>
      <c r="I14" s="108">
        <v>9576</v>
      </c>
      <c r="J14" s="6">
        <f t="shared" si="10"/>
        <v>0.0009721182951018577</v>
      </c>
      <c r="K14" s="108">
        <v>9776</v>
      </c>
      <c r="L14" s="6">
        <f t="shared" si="11"/>
        <v>0.00017480424285087125</v>
      </c>
      <c r="O14">
        <v>13</v>
      </c>
      <c r="P14" s="106" t="s">
        <v>99</v>
      </c>
      <c r="Q14" s="108">
        <v>678105</v>
      </c>
      <c r="R14" s="6">
        <f t="shared" si="0"/>
        <v>0.025907767118819647</v>
      </c>
      <c r="X14" s="2" t="s">
        <v>160</v>
      </c>
      <c r="Y14" s="3">
        <f>+AA13-AA12</f>
        <v>5155386</v>
      </c>
      <c r="AB14">
        <f t="shared" si="25"/>
        <v>13</v>
      </c>
      <c r="AC14" s="106" t="s">
        <v>89</v>
      </c>
      <c r="AD14" s="108">
        <v>379773</v>
      </c>
      <c r="AE14" s="6">
        <f t="shared" si="1"/>
        <v>0.024077873302200632</v>
      </c>
      <c r="AP14">
        <f t="shared" si="26"/>
        <v>13</v>
      </c>
      <c r="AQ14" s="106" t="s">
        <v>99</v>
      </c>
      <c r="AR14" s="108">
        <v>78505</v>
      </c>
      <c r="AS14" s="6">
        <f t="shared" si="3"/>
        <v>0.019016509396827475</v>
      </c>
      <c r="BC14">
        <f t="shared" si="23"/>
        <v>13</v>
      </c>
      <c r="BD14" s="106" t="s">
        <v>68</v>
      </c>
      <c r="BE14" s="108">
        <v>286213</v>
      </c>
      <c r="BF14" s="6">
        <f t="shared" si="5"/>
        <v>0.02905523116081746</v>
      </c>
      <c r="BH14">
        <f t="shared" si="24"/>
        <v>13</v>
      </c>
      <c r="BI14" s="28" t="str">
        <f t="shared" si="17"/>
        <v>33143</v>
      </c>
      <c r="BJ14" s="29">
        <f t="shared" si="18"/>
        <v>286213</v>
      </c>
      <c r="BK14" s="6">
        <f t="shared" si="19"/>
        <v>0.02905523116081746</v>
      </c>
      <c r="BR14" s="106" t="s">
        <v>67</v>
      </c>
      <c r="BS14" s="108">
        <v>1338391</v>
      </c>
      <c r="BT14" s="6">
        <f t="shared" si="6"/>
        <v>0.02393171290849227</v>
      </c>
      <c r="BW14" s="28" t="str">
        <f t="shared" si="20"/>
        <v>33142</v>
      </c>
      <c r="BX14" s="29">
        <f t="shared" si="21"/>
        <v>1338391</v>
      </c>
      <c r="BY14" s="6">
        <f t="shared" si="22"/>
        <v>0.02393171290849227</v>
      </c>
    </row>
    <row r="15" spans="2:77" ht="12.75">
      <c r="B15" s="106" t="s">
        <v>33</v>
      </c>
      <c r="C15" s="108">
        <v>78351</v>
      </c>
      <c r="D15" s="6">
        <f t="shared" si="7"/>
        <v>0.0029934884148128064</v>
      </c>
      <c r="E15" s="108">
        <v>78351</v>
      </c>
      <c r="F15" s="6">
        <f t="shared" si="8"/>
        <v>0.004967508093257608</v>
      </c>
      <c r="G15" s="108">
        <v>12640</v>
      </c>
      <c r="H15" s="6">
        <f t="shared" si="9"/>
        <v>0.0030618263648926726</v>
      </c>
      <c r="I15" s="108">
        <v>347032</v>
      </c>
      <c r="J15" s="6">
        <f t="shared" si="10"/>
        <v>0.0352293396183989</v>
      </c>
      <c r="K15" s="108">
        <v>516374</v>
      </c>
      <c r="L15" s="6">
        <f t="shared" si="11"/>
        <v>0.009233261671222973</v>
      </c>
      <c r="O15">
        <v>14</v>
      </c>
      <c r="P15" s="106" t="s">
        <v>67</v>
      </c>
      <c r="Q15" s="108">
        <v>591815</v>
      </c>
      <c r="R15" s="6">
        <f t="shared" si="0"/>
        <v>0.022610960245720426</v>
      </c>
      <c r="X15" s="2"/>
      <c r="Y15" s="3">
        <f>+AA13</f>
        <v>26173811</v>
      </c>
      <c r="AB15">
        <f t="shared" si="25"/>
        <v>14</v>
      </c>
      <c r="AC15" s="106" t="s">
        <v>38</v>
      </c>
      <c r="AD15" s="108">
        <v>300337</v>
      </c>
      <c r="AE15" s="6">
        <f t="shared" si="1"/>
        <v>0.019041575451554035</v>
      </c>
      <c r="AP15">
        <f t="shared" si="26"/>
        <v>14</v>
      </c>
      <c r="AQ15" s="106" t="s">
        <v>67</v>
      </c>
      <c r="AR15" s="108">
        <v>76381</v>
      </c>
      <c r="AS15" s="6">
        <f t="shared" si="3"/>
        <v>0.01850200629563823</v>
      </c>
      <c r="BC15">
        <f t="shared" si="23"/>
        <v>14</v>
      </c>
      <c r="BD15" s="106" t="s">
        <v>40</v>
      </c>
      <c r="BE15" s="108">
        <v>280971</v>
      </c>
      <c r="BF15" s="6">
        <f t="shared" si="5"/>
        <v>0.028523083698106105</v>
      </c>
      <c r="BH15">
        <f t="shared" si="24"/>
        <v>14</v>
      </c>
      <c r="BI15" s="28" t="str">
        <f t="shared" si="17"/>
        <v>33126</v>
      </c>
      <c r="BJ15" s="29">
        <f t="shared" si="18"/>
        <v>280971</v>
      </c>
      <c r="BK15" s="6">
        <f t="shared" si="19"/>
        <v>0.028523083698106105</v>
      </c>
      <c r="BR15" s="106" t="s">
        <v>89</v>
      </c>
      <c r="BS15" s="108">
        <v>1249743</v>
      </c>
      <c r="BT15" s="6">
        <f t="shared" si="6"/>
        <v>0.02234660176689611</v>
      </c>
      <c r="BW15" s="28" t="str">
        <f t="shared" si="20"/>
        <v>33156</v>
      </c>
      <c r="BX15" s="29">
        <f t="shared" si="21"/>
        <v>1249743</v>
      </c>
      <c r="BY15" s="6">
        <f t="shared" si="22"/>
        <v>0.02234660176689611</v>
      </c>
    </row>
    <row r="16" spans="2:77" ht="12.75">
      <c r="B16" s="106" t="s">
        <v>35</v>
      </c>
      <c r="C16" s="108">
        <v>126674</v>
      </c>
      <c r="D16" s="6">
        <f t="shared" si="7"/>
        <v>0.004839723187425782</v>
      </c>
      <c r="E16" s="108">
        <v>126674</v>
      </c>
      <c r="F16" s="6">
        <f t="shared" si="8"/>
        <v>0.008031220025338723</v>
      </c>
      <c r="G16" s="108">
        <v>97142</v>
      </c>
      <c r="H16" s="6">
        <f t="shared" si="9"/>
        <v>0.02353100765335475</v>
      </c>
      <c r="I16" s="108">
        <v>0</v>
      </c>
      <c r="J16" s="6">
        <f t="shared" si="10"/>
        <v>0</v>
      </c>
      <c r="K16" s="108">
        <v>350490</v>
      </c>
      <c r="L16" s="6">
        <f t="shared" si="11"/>
        <v>0.006267096877741598</v>
      </c>
      <c r="O16">
        <v>15</v>
      </c>
      <c r="P16" s="106" t="s">
        <v>127</v>
      </c>
      <c r="Q16" s="108">
        <v>399038</v>
      </c>
      <c r="R16" s="6">
        <f t="shared" si="0"/>
        <v>0.015245697311713605</v>
      </c>
      <c r="X16" s="2"/>
      <c r="Y16" s="3"/>
      <c r="AB16">
        <f t="shared" si="25"/>
        <v>15</v>
      </c>
      <c r="AC16" s="106" t="s">
        <v>15</v>
      </c>
      <c r="AD16" s="108">
        <v>286987</v>
      </c>
      <c r="AE16" s="6">
        <f t="shared" si="1"/>
        <v>0.018195176132528253</v>
      </c>
      <c r="AP16">
        <f t="shared" si="26"/>
        <v>15</v>
      </c>
      <c r="AQ16" s="106" t="s">
        <v>89</v>
      </c>
      <c r="AR16" s="108">
        <v>75240</v>
      </c>
      <c r="AS16" s="6">
        <f t="shared" si="3"/>
        <v>0.018225618330263028</v>
      </c>
      <c r="BC16">
        <f t="shared" si="23"/>
        <v>15</v>
      </c>
      <c r="BD16" s="106" t="s">
        <v>45</v>
      </c>
      <c r="BE16" s="108">
        <v>252423</v>
      </c>
      <c r="BF16" s="6">
        <f t="shared" si="5"/>
        <v>0.025625001713084402</v>
      </c>
      <c r="BH16">
        <f t="shared" si="24"/>
        <v>15</v>
      </c>
      <c r="BI16" s="28" t="str">
        <f t="shared" si="17"/>
        <v>33131</v>
      </c>
      <c r="BJ16" s="29">
        <f t="shared" si="18"/>
        <v>252423</v>
      </c>
      <c r="BK16" s="6">
        <f t="shared" si="19"/>
        <v>0.025625001713084402</v>
      </c>
      <c r="BR16" s="106" t="s">
        <v>127</v>
      </c>
      <c r="BS16" s="108">
        <v>1248863</v>
      </c>
      <c r="BT16" s="6">
        <f t="shared" si="6"/>
        <v>0.022330866524086293</v>
      </c>
      <c r="BW16" s="28" t="str">
        <f t="shared" si="20"/>
        <v>33172</v>
      </c>
      <c r="BX16" s="29">
        <f t="shared" si="21"/>
        <v>1248863</v>
      </c>
      <c r="BY16" s="6">
        <f t="shared" si="22"/>
        <v>0.022330866524086293</v>
      </c>
    </row>
    <row r="17" spans="2:77" ht="12.75">
      <c r="B17" s="106" t="s">
        <v>38</v>
      </c>
      <c r="C17" s="108">
        <v>300337</v>
      </c>
      <c r="D17" s="6">
        <f t="shared" si="7"/>
        <v>0.011474714171352426</v>
      </c>
      <c r="E17" s="108">
        <v>300337</v>
      </c>
      <c r="F17" s="6">
        <f t="shared" si="8"/>
        <v>0.019041575451554035</v>
      </c>
      <c r="G17" s="108">
        <v>82189</v>
      </c>
      <c r="H17" s="6">
        <f t="shared" si="9"/>
        <v>0.019908896131658534</v>
      </c>
      <c r="I17" s="108">
        <v>399384</v>
      </c>
      <c r="J17" s="6">
        <f t="shared" si="10"/>
        <v>0.04054391114984966</v>
      </c>
      <c r="K17" s="108">
        <v>1082247</v>
      </c>
      <c r="L17" s="6">
        <f t="shared" si="11"/>
        <v>0.01935161286954039</v>
      </c>
      <c r="O17">
        <v>16</v>
      </c>
      <c r="P17" s="106" t="s">
        <v>89</v>
      </c>
      <c r="Q17" s="108">
        <v>379772</v>
      </c>
      <c r="R17" s="6">
        <f t="shared" si="0"/>
        <v>0.014509618030022453</v>
      </c>
      <c r="X17" s="2"/>
      <c r="Y17" s="3"/>
      <c r="AB17">
        <f t="shared" si="25"/>
        <v>16</v>
      </c>
      <c r="AC17" s="106" t="s">
        <v>28</v>
      </c>
      <c r="AD17" s="108">
        <v>269503</v>
      </c>
      <c r="AE17" s="6">
        <f>+AD17/$E$76</f>
        <v>0.017086678327745724</v>
      </c>
      <c r="AP17">
        <f t="shared" si="26"/>
        <v>16</v>
      </c>
      <c r="AQ17" s="106" t="s">
        <v>115</v>
      </c>
      <c r="AR17" s="108">
        <v>50949</v>
      </c>
      <c r="AS17" s="6">
        <f t="shared" si="3"/>
        <v>0.012341534134882657</v>
      </c>
      <c r="BC17">
        <f t="shared" si="23"/>
        <v>16</v>
      </c>
      <c r="BD17" s="106" t="s">
        <v>79</v>
      </c>
      <c r="BE17" s="108">
        <v>233478</v>
      </c>
      <c r="BF17" s="6">
        <f t="shared" si="5"/>
        <v>0.023701778958207135</v>
      </c>
      <c r="BH17">
        <f t="shared" si="24"/>
        <v>16</v>
      </c>
      <c r="BI17" s="28" t="str">
        <f t="shared" si="17"/>
        <v>33149</v>
      </c>
      <c r="BJ17" s="29">
        <f t="shared" si="18"/>
        <v>233478</v>
      </c>
      <c r="BK17" s="6">
        <f t="shared" si="19"/>
        <v>0.023701778958207135</v>
      </c>
      <c r="BR17" s="106" t="s">
        <v>38</v>
      </c>
      <c r="BS17" s="108">
        <v>1082247</v>
      </c>
      <c r="BT17" s="6">
        <f t="shared" si="6"/>
        <v>0.01935161286954039</v>
      </c>
      <c r="BW17" s="28" t="str">
        <f t="shared" si="20"/>
        <v>33122</v>
      </c>
      <c r="BX17" s="29">
        <f t="shared" si="21"/>
        <v>1082247</v>
      </c>
      <c r="BY17" s="6">
        <f t="shared" si="22"/>
        <v>0.01935161286954039</v>
      </c>
    </row>
    <row r="18" spans="2:77" ht="12.75">
      <c r="B18" s="106" t="s">
        <v>39</v>
      </c>
      <c r="C18" s="108">
        <v>1284</v>
      </c>
      <c r="D18" s="6">
        <f t="shared" si="7"/>
        <v>4.9056669661135706E-05</v>
      </c>
      <c r="E18" s="108">
        <v>1284</v>
      </c>
      <c r="F18" s="6">
        <f t="shared" si="8"/>
        <v>8.140649630180559E-05</v>
      </c>
      <c r="G18" s="108">
        <v>0</v>
      </c>
      <c r="H18" s="6">
        <f t="shared" si="9"/>
        <v>0</v>
      </c>
      <c r="I18" s="108">
        <v>44153</v>
      </c>
      <c r="J18" s="6">
        <f t="shared" si="10"/>
        <v>0.004482240923520502</v>
      </c>
      <c r="K18" s="108">
        <v>46721</v>
      </c>
      <c r="L18" s="6">
        <f t="shared" si="11"/>
        <v>0.0008354162264970904</v>
      </c>
      <c r="O18">
        <v>17</v>
      </c>
      <c r="P18" s="106" t="s">
        <v>38</v>
      </c>
      <c r="Q18" s="108">
        <v>300337</v>
      </c>
      <c r="R18" s="6">
        <f t="shared" si="0"/>
        <v>0.011474714171352426</v>
      </c>
      <c r="X18" s="2"/>
      <c r="Y18" s="3"/>
      <c r="AB18">
        <f t="shared" si="25"/>
        <v>17</v>
      </c>
      <c r="AC18" s="106" t="s">
        <v>8</v>
      </c>
      <c r="AD18" s="108">
        <v>203344</v>
      </c>
      <c r="AE18" s="6">
        <f t="shared" si="1"/>
        <v>0.012892151545166942</v>
      </c>
      <c r="AP18">
        <f t="shared" si="26"/>
        <v>17</v>
      </c>
      <c r="AQ18" s="106" t="s">
        <v>127</v>
      </c>
      <c r="AR18" s="108">
        <v>36834</v>
      </c>
      <c r="AS18" s="6">
        <f t="shared" si="3"/>
        <v>0.008922413949719675</v>
      </c>
      <c r="BC18">
        <f t="shared" si="23"/>
        <v>17</v>
      </c>
      <c r="BD18" s="106" t="s">
        <v>8</v>
      </c>
      <c r="BE18" s="108">
        <v>218022</v>
      </c>
      <c r="BF18" s="6">
        <f t="shared" si="5"/>
        <v>0.022132745920498874</v>
      </c>
      <c r="BH18">
        <f t="shared" si="24"/>
        <v>17</v>
      </c>
      <c r="BI18" s="28" t="str">
        <f t="shared" si="17"/>
        <v>33014</v>
      </c>
      <c r="BJ18" s="29">
        <f t="shared" si="18"/>
        <v>218022</v>
      </c>
      <c r="BK18" s="6">
        <f t="shared" si="19"/>
        <v>0.022132745920498874</v>
      </c>
      <c r="BR18" s="106" t="s">
        <v>63</v>
      </c>
      <c r="BS18" s="108">
        <v>833940</v>
      </c>
      <c r="BT18" s="6">
        <f t="shared" si="6"/>
        <v>0.01491164589638457</v>
      </c>
      <c r="BW18" s="28" t="str">
        <f t="shared" si="20"/>
        <v>33141</v>
      </c>
      <c r="BX18" s="29">
        <f t="shared" si="21"/>
        <v>833940</v>
      </c>
      <c r="BY18" s="6">
        <f t="shared" si="22"/>
        <v>0.01491164589638457</v>
      </c>
    </row>
    <row r="19" spans="2:79" ht="12.75">
      <c r="B19" s="106" t="s">
        <v>40</v>
      </c>
      <c r="C19" s="108">
        <v>2171308</v>
      </c>
      <c r="D19" s="6">
        <f t="shared" si="7"/>
        <v>0.08295727358923773</v>
      </c>
      <c r="E19" s="108">
        <v>2171310</v>
      </c>
      <c r="F19" s="6">
        <f t="shared" si="8"/>
        <v>0.13766256969242482</v>
      </c>
      <c r="G19" s="108">
        <v>442586</v>
      </c>
      <c r="H19" s="6">
        <f t="shared" si="9"/>
        <v>0.10720897812756237</v>
      </c>
      <c r="I19" s="108">
        <v>280971</v>
      </c>
      <c r="J19" s="6">
        <f t="shared" si="10"/>
        <v>0.028523083698106105</v>
      </c>
      <c r="K19" s="108">
        <v>5066175</v>
      </c>
      <c r="L19" s="6">
        <f t="shared" si="11"/>
        <v>0.09058806107048001</v>
      </c>
      <c r="O19">
        <v>18</v>
      </c>
      <c r="P19" s="106" t="s">
        <v>15</v>
      </c>
      <c r="Q19" s="108">
        <v>286986</v>
      </c>
      <c r="R19" s="6">
        <f t="shared" si="0"/>
        <v>0.010964624142812065</v>
      </c>
      <c r="X19" s="2"/>
      <c r="Y19" s="3"/>
      <c r="AB19">
        <f t="shared" si="25"/>
        <v>18</v>
      </c>
      <c r="AC19" s="106" t="s">
        <v>2</v>
      </c>
      <c r="AD19" s="108">
        <v>178398</v>
      </c>
      <c r="AE19" s="6">
        <f t="shared" si="1"/>
        <v>0.011310557731502736</v>
      </c>
      <c r="AP19">
        <f t="shared" si="26"/>
        <v>18</v>
      </c>
      <c r="AQ19" s="106" t="s">
        <v>63</v>
      </c>
      <c r="AR19" s="108">
        <v>34286</v>
      </c>
      <c r="AS19" s="6">
        <f t="shared" si="3"/>
        <v>0.008305204014771375</v>
      </c>
      <c r="BC19">
        <f t="shared" si="23"/>
        <v>18</v>
      </c>
      <c r="BD19" s="106" t="s">
        <v>70</v>
      </c>
      <c r="BE19" s="108">
        <v>215740</v>
      </c>
      <c r="BF19" s="6">
        <f t="shared" si="5"/>
        <v>0.021901086151344486</v>
      </c>
      <c r="BH19">
        <f t="shared" si="24"/>
        <v>18</v>
      </c>
      <c r="BI19" s="28" t="str">
        <f t="shared" si="17"/>
        <v>33144</v>
      </c>
      <c r="BJ19" s="29">
        <f t="shared" si="18"/>
        <v>215740</v>
      </c>
      <c r="BK19" s="6">
        <f t="shared" si="19"/>
        <v>0.021901086151344486</v>
      </c>
      <c r="BR19" s="106" t="s">
        <v>8</v>
      </c>
      <c r="BS19" s="108">
        <v>783114</v>
      </c>
      <c r="BT19" s="6">
        <f t="shared" si="6"/>
        <v>0.014002828338371234</v>
      </c>
      <c r="BW19" t="s">
        <v>160</v>
      </c>
      <c r="BX19" s="4">
        <f>+CA9-CA10</f>
        <v>10814084</v>
      </c>
      <c r="BY19" s="11">
        <f>+BX19/BX20</f>
        <v>0.19336617898380945</v>
      </c>
      <c r="CA19" s="11">
        <f>SUM(BY2:BY19)</f>
        <v>1</v>
      </c>
    </row>
    <row r="20" spans="2:76" ht="12.75">
      <c r="B20" s="106" t="s">
        <v>42</v>
      </c>
      <c r="C20" s="108">
        <v>0</v>
      </c>
      <c r="D20" s="6">
        <f t="shared" si="7"/>
        <v>0</v>
      </c>
      <c r="E20" s="108">
        <v>0</v>
      </c>
      <c r="F20" s="6">
        <f t="shared" si="8"/>
        <v>0</v>
      </c>
      <c r="G20" s="108">
        <v>0</v>
      </c>
      <c r="H20" s="6">
        <f t="shared" si="9"/>
        <v>0</v>
      </c>
      <c r="I20" s="108">
        <v>7808</v>
      </c>
      <c r="J20" s="6">
        <f t="shared" si="10"/>
        <v>0.0007926378078691839</v>
      </c>
      <c r="K20" s="108">
        <v>7808</v>
      </c>
      <c r="L20" s="6">
        <f t="shared" si="11"/>
        <v>0.00013961451802164512</v>
      </c>
      <c r="O20">
        <v>19</v>
      </c>
      <c r="P20" s="106" t="s">
        <v>28</v>
      </c>
      <c r="Q20" s="108">
        <v>269502</v>
      </c>
      <c r="R20" s="6">
        <f>+Q20/$C$76</f>
        <v>0.010296628183033797</v>
      </c>
      <c r="X20" s="2"/>
      <c r="Y20" s="3"/>
      <c r="AB20">
        <f t="shared" si="25"/>
        <v>19</v>
      </c>
      <c r="AC20" s="106" t="s">
        <v>122</v>
      </c>
      <c r="AD20" s="108">
        <v>150741</v>
      </c>
      <c r="AE20" s="6">
        <f t="shared" si="1"/>
        <v>0.009557084625413144</v>
      </c>
      <c r="AP20">
        <f t="shared" si="26"/>
        <v>19</v>
      </c>
      <c r="AQ20" s="106" t="s">
        <v>122</v>
      </c>
      <c r="AR20" s="108">
        <v>16010</v>
      </c>
      <c r="AS20" s="6">
        <f t="shared" si="3"/>
        <v>0.003878151906798393</v>
      </c>
      <c r="BC20">
        <f t="shared" si="23"/>
        <v>19</v>
      </c>
      <c r="BD20" s="106" t="s">
        <v>140</v>
      </c>
      <c r="BE20" s="108">
        <v>194049</v>
      </c>
      <c r="BF20" s="6">
        <f t="shared" si="5"/>
        <v>0.01969910015102552</v>
      </c>
      <c r="BH20">
        <f t="shared" si="24"/>
        <v>19</v>
      </c>
      <c r="BI20" s="28" t="str">
        <f t="shared" si="17"/>
        <v>33183</v>
      </c>
      <c r="BJ20" s="29">
        <f t="shared" si="18"/>
        <v>194049</v>
      </c>
      <c r="BK20" s="6">
        <f t="shared" si="19"/>
        <v>0.01969910015102552</v>
      </c>
      <c r="BR20" s="106" t="s">
        <v>132</v>
      </c>
      <c r="BS20" s="108">
        <v>763255</v>
      </c>
      <c r="BT20" s="6">
        <f t="shared" si="6"/>
        <v>0.013647730398643794</v>
      </c>
      <c r="BX20" s="4">
        <f>SUM(BX2:BX19)</f>
        <v>55925416</v>
      </c>
    </row>
    <row r="21" spans="2:72" ht="12.75">
      <c r="B21" s="106" t="s">
        <v>43</v>
      </c>
      <c r="C21" s="108">
        <v>87090</v>
      </c>
      <c r="D21" s="6">
        <f t="shared" si="7"/>
        <v>0.003327371776314882</v>
      </c>
      <c r="E21" s="108">
        <v>87090</v>
      </c>
      <c r="F21" s="6">
        <f t="shared" si="8"/>
        <v>0.00552156679355471</v>
      </c>
      <c r="G21" s="108">
        <v>0</v>
      </c>
      <c r="H21" s="6">
        <f t="shared" si="9"/>
        <v>0</v>
      </c>
      <c r="I21" s="108">
        <v>10363</v>
      </c>
      <c r="J21" s="6">
        <f t="shared" si="10"/>
        <v>0.0010520114757874427</v>
      </c>
      <c r="K21" s="108">
        <v>184543</v>
      </c>
      <c r="L21" s="6">
        <f t="shared" si="11"/>
        <v>0.0032998055839227017</v>
      </c>
      <c r="O21">
        <v>20</v>
      </c>
      <c r="P21" s="106" t="s">
        <v>8</v>
      </c>
      <c r="Q21" s="108">
        <v>203344</v>
      </c>
      <c r="R21" s="6">
        <f t="shared" si="0"/>
        <v>0.0077689870993566815</v>
      </c>
      <c r="X21" s="2"/>
      <c r="Y21" s="3"/>
      <c r="AB21">
        <f t="shared" si="25"/>
        <v>20</v>
      </c>
      <c r="AC21" s="106" t="s">
        <v>75</v>
      </c>
      <c r="AD21" s="108">
        <v>130853</v>
      </c>
      <c r="AE21" s="6">
        <f t="shared" si="1"/>
        <v>0.008296171542507917</v>
      </c>
      <c r="AP21">
        <f t="shared" si="26"/>
        <v>20</v>
      </c>
      <c r="AQ21" s="106" t="s">
        <v>33</v>
      </c>
      <c r="AR21" s="108">
        <v>12640</v>
      </c>
      <c r="AS21" s="6">
        <f t="shared" si="3"/>
        <v>0.0030618263648926726</v>
      </c>
      <c r="BC21">
        <f t="shared" si="23"/>
        <v>20</v>
      </c>
      <c r="BD21" s="106" t="s">
        <v>88</v>
      </c>
      <c r="BE21" s="108">
        <v>192470</v>
      </c>
      <c r="BF21" s="6">
        <f t="shared" si="5"/>
        <v>0.01953880620909091</v>
      </c>
      <c r="BH21">
        <f t="shared" si="24"/>
        <v>20</v>
      </c>
      <c r="BI21" s="28" t="str">
        <f t="shared" si="17"/>
        <v>33155</v>
      </c>
      <c r="BJ21" s="29">
        <f t="shared" si="18"/>
        <v>192470</v>
      </c>
      <c r="BK21" s="6">
        <f t="shared" si="19"/>
        <v>0.01953880620909091</v>
      </c>
      <c r="BR21" s="106" t="s">
        <v>15</v>
      </c>
      <c r="BS21" s="108">
        <v>645433</v>
      </c>
      <c r="BT21" s="6">
        <f t="shared" si="6"/>
        <v>0.01154096019598674</v>
      </c>
    </row>
    <row r="22" spans="2:72" ht="12.75">
      <c r="B22" s="106" t="s">
        <v>44</v>
      </c>
      <c r="C22" s="108">
        <v>117393</v>
      </c>
      <c r="D22" s="6">
        <f t="shared" si="7"/>
        <v>0.004485132103995097</v>
      </c>
      <c r="E22" s="108">
        <v>117393</v>
      </c>
      <c r="F22" s="6">
        <f t="shared" si="8"/>
        <v>0.007442798146696155</v>
      </c>
      <c r="G22" s="108">
        <v>1828</v>
      </c>
      <c r="H22" s="6">
        <f t="shared" si="9"/>
        <v>0.0004428021040366935</v>
      </c>
      <c r="I22" s="108">
        <v>82278</v>
      </c>
      <c r="J22" s="6">
        <f t="shared" si="10"/>
        <v>0.008352542719756752</v>
      </c>
      <c r="K22" s="108">
        <v>318892</v>
      </c>
      <c r="L22" s="6">
        <f t="shared" si="11"/>
        <v>0.005702094375122753</v>
      </c>
      <c r="O22">
        <v>21</v>
      </c>
      <c r="P22" s="106" t="s">
        <v>2</v>
      </c>
      <c r="Q22" s="108">
        <v>178398</v>
      </c>
      <c r="R22" s="6">
        <f t="shared" si="0"/>
        <v>0.0068158970048343365</v>
      </c>
      <c r="X22" s="2"/>
      <c r="Y22" s="3"/>
      <c r="AB22">
        <f t="shared" si="25"/>
        <v>21</v>
      </c>
      <c r="AC22" s="106" t="s">
        <v>35</v>
      </c>
      <c r="AD22" s="108">
        <v>126674</v>
      </c>
      <c r="AE22" s="6">
        <f t="shared" si="1"/>
        <v>0.008031220025338723</v>
      </c>
      <c r="AP22">
        <f t="shared" si="26"/>
        <v>21</v>
      </c>
      <c r="AQ22" s="106" t="s">
        <v>17</v>
      </c>
      <c r="AR22" s="108">
        <v>12358</v>
      </c>
      <c r="AS22" s="6">
        <f t="shared" si="3"/>
        <v>0.0029935166311189595</v>
      </c>
      <c r="BC22">
        <f t="shared" si="23"/>
        <v>21</v>
      </c>
      <c r="BD22" s="106" t="s">
        <v>130</v>
      </c>
      <c r="BE22" s="108">
        <v>187315</v>
      </c>
      <c r="BF22" s="6">
        <f t="shared" si="5"/>
        <v>0.019015490648183427</v>
      </c>
      <c r="BI22" t="s">
        <v>160</v>
      </c>
      <c r="BJ22" s="4">
        <f>+BM6-BM7</f>
        <v>2441318</v>
      </c>
      <c r="BK22" s="11">
        <f>+BJ22/BJ23</f>
        <v>0.24783311319564297</v>
      </c>
      <c r="BR22" s="106" t="s">
        <v>28</v>
      </c>
      <c r="BS22" s="108">
        <v>590860</v>
      </c>
      <c r="BT22" s="6">
        <f t="shared" si="6"/>
        <v>0.010565142689327515</v>
      </c>
    </row>
    <row r="23" spans="2:72" ht="12.75">
      <c r="B23" s="106" t="s">
        <v>45</v>
      </c>
      <c r="C23" s="108">
        <v>2129745</v>
      </c>
      <c r="D23" s="6">
        <f t="shared" si="7"/>
        <v>0.0813693122487971</v>
      </c>
      <c r="E23" s="108">
        <v>2129747</v>
      </c>
      <c r="F23" s="6">
        <f t="shared" si="8"/>
        <v>0.13502744647919124</v>
      </c>
      <c r="G23" s="108">
        <v>839710</v>
      </c>
      <c r="H23" s="6">
        <f t="shared" si="9"/>
        <v>0.20340555513164763</v>
      </c>
      <c r="I23" s="108">
        <v>252423</v>
      </c>
      <c r="J23" s="6">
        <f t="shared" si="10"/>
        <v>0.025625001713084402</v>
      </c>
      <c r="K23" s="108">
        <v>5351625</v>
      </c>
      <c r="L23" s="6">
        <f t="shared" si="11"/>
        <v>0.09569218045691426</v>
      </c>
      <c r="O23">
        <v>22</v>
      </c>
      <c r="P23" s="106" t="s">
        <v>122</v>
      </c>
      <c r="Q23" s="108">
        <v>150741</v>
      </c>
      <c r="R23" s="6">
        <f t="shared" si="0"/>
        <v>0.00575923009453992</v>
      </c>
      <c r="X23" s="2"/>
      <c r="Y23" s="3"/>
      <c r="AB23">
        <f t="shared" si="25"/>
        <v>22</v>
      </c>
      <c r="AC23" s="106" t="s">
        <v>44</v>
      </c>
      <c r="AD23" s="108">
        <v>117393</v>
      </c>
      <c r="AE23" s="6">
        <f t="shared" si="1"/>
        <v>0.007442798146696155</v>
      </c>
      <c r="AP23">
        <f t="shared" si="26"/>
        <v>22</v>
      </c>
      <c r="AQ23" s="106" t="s">
        <v>75</v>
      </c>
      <c r="AR23" s="108">
        <v>6210</v>
      </c>
      <c r="AS23" s="6">
        <f t="shared" si="3"/>
        <v>0.0015042675416126184</v>
      </c>
      <c r="BC23">
        <f t="shared" si="23"/>
        <v>22</v>
      </c>
      <c r="BD23" s="106" t="s">
        <v>6</v>
      </c>
      <c r="BE23" s="108">
        <v>178158</v>
      </c>
      <c r="BF23" s="6">
        <f t="shared" si="5"/>
        <v>0.01808590760429791</v>
      </c>
      <c r="BJ23" s="4">
        <f>SUM(BJ2:BJ22)</f>
        <v>9850653</v>
      </c>
      <c r="BR23" s="106" t="s">
        <v>33</v>
      </c>
      <c r="BS23" s="108">
        <v>516374</v>
      </c>
      <c r="BT23" s="6">
        <f t="shared" si="6"/>
        <v>0.009233261671222973</v>
      </c>
    </row>
    <row r="24" spans="2:72" ht="12.75">
      <c r="B24" s="106" t="s">
        <v>46</v>
      </c>
      <c r="C24" s="108">
        <v>946033</v>
      </c>
      <c r="D24" s="6">
        <f t="shared" si="7"/>
        <v>0.03614425885477663</v>
      </c>
      <c r="E24" s="108">
        <v>946034</v>
      </c>
      <c r="F24" s="6">
        <f t="shared" si="8"/>
        <v>0.05997921598316382</v>
      </c>
      <c r="G24" s="108">
        <v>176031</v>
      </c>
      <c r="H24" s="6">
        <f t="shared" si="9"/>
        <v>0.04264053456000175</v>
      </c>
      <c r="I24" s="108">
        <v>498829</v>
      </c>
      <c r="J24" s="6">
        <f t="shared" si="10"/>
        <v>0.05063918097612412</v>
      </c>
      <c r="K24" s="108">
        <v>2566927</v>
      </c>
      <c r="L24" s="6">
        <f t="shared" si="11"/>
        <v>0.045899113204629534</v>
      </c>
      <c r="O24">
        <v>23</v>
      </c>
      <c r="P24" s="106" t="s">
        <v>75</v>
      </c>
      <c r="Q24" s="108">
        <v>130853</v>
      </c>
      <c r="R24" s="6">
        <f t="shared" si="0"/>
        <v>0.004999386600598591</v>
      </c>
      <c r="X24" s="2"/>
      <c r="Y24" s="3"/>
      <c r="AB24">
        <f t="shared" si="25"/>
        <v>23</v>
      </c>
      <c r="AC24" s="106" t="s">
        <v>132</v>
      </c>
      <c r="AD24" s="108">
        <v>111771</v>
      </c>
      <c r="AE24" s="6">
        <f t="shared" si="1"/>
        <v>0.007086359422234511</v>
      </c>
      <c r="AP24">
        <f t="shared" si="26"/>
        <v>23</v>
      </c>
      <c r="AQ24" s="106" t="s">
        <v>6</v>
      </c>
      <c r="AR24" s="108">
        <v>4660</v>
      </c>
      <c r="AS24" s="6">
        <f t="shared" si="3"/>
        <v>0.0011288062389556847</v>
      </c>
      <c r="BC24">
        <f t="shared" si="23"/>
        <v>23</v>
      </c>
      <c r="BD24" s="106" t="s">
        <v>112</v>
      </c>
      <c r="BE24" s="108">
        <v>153901</v>
      </c>
      <c r="BF24" s="6">
        <f t="shared" si="5"/>
        <v>0.015623431258821116</v>
      </c>
      <c r="BR24" s="106" t="s">
        <v>68</v>
      </c>
      <c r="BS24" s="108">
        <v>434135</v>
      </c>
      <c r="BT24" s="6">
        <f t="shared" si="6"/>
        <v>0.0077627495877724</v>
      </c>
    </row>
    <row r="25" spans="2:72" ht="12.75">
      <c r="B25" s="106" t="s">
        <v>48</v>
      </c>
      <c r="C25" s="108">
        <v>715253</v>
      </c>
      <c r="D25" s="6">
        <f t="shared" si="7"/>
        <v>0.02732704839963886</v>
      </c>
      <c r="E25" s="108">
        <v>715253</v>
      </c>
      <c r="F25" s="6">
        <f t="shared" si="8"/>
        <v>0.045347539485479246</v>
      </c>
      <c r="G25" s="108">
        <v>211825</v>
      </c>
      <c r="H25" s="6">
        <f t="shared" si="9"/>
        <v>0.05131102608729354</v>
      </c>
      <c r="I25" s="108">
        <v>578037</v>
      </c>
      <c r="J25" s="6">
        <f t="shared" si="10"/>
        <v>0.05868006922992821</v>
      </c>
      <c r="K25" s="108">
        <v>2220368</v>
      </c>
      <c r="L25" s="6">
        <f t="shared" si="11"/>
        <v>0.0397023063717577</v>
      </c>
      <c r="O25">
        <v>24</v>
      </c>
      <c r="P25" s="106" t="s">
        <v>35</v>
      </c>
      <c r="Q25" s="108">
        <v>126674</v>
      </c>
      <c r="R25" s="6">
        <f t="shared" si="0"/>
        <v>0.004839723187425782</v>
      </c>
      <c r="X25" s="2"/>
      <c r="Y25" s="3"/>
      <c r="AB25">
        <f t="shared" si="25"/>
        <v>24</v>
      </c>
      <c r="AC25" s="106" t="s">
        <v>148</v>
      </c>
      <c r="AD25" s="108">
        <v>105307</v>
      </c>
      <c r="AE25" s="6">
        <f t="shared" si="1"/>
        <v>0.00667653731001109</v>
      </c>
      <c r="AP25">
        <f t="shared" si="26"/>
        <v>24</v>
      </c>
      <c r="AQ25" s="106" t="s">
        <v>68</v>
      </c>
      <c r="AR25" s="108">
        <v>4292</v>
      </c>
      <c r="AS25" s="6">
        <f t="shared" si="3"/>
        <v>0.001039664458711974</v>
      </c>
      <c r="BC25">
        <f t="shared" si="23"/>
        <v>24</v>
      </c>
      <c r="BD25" s="106" t="s">
        <v>136</v>
      </c>
      <c r="BE25" s="108">
        <v>146240</v>
      </c>
      <c r="BF25" s="6">
        <f t="shared" si="5"/>
        <v>0.014845716319517092</v>
      </c>
      <c r="BR25" s="106" t="s">
        <v>122</v>
      </c>
      <c r="BS25" s="108">
        <v>371141</v>
      </c>
      <c r="BT25" s="6">
        <f t="shared" si="6"/>
        <v>0.006636356535997872</v>
      </c>
    </row>
    <row r="26" spans="2:72" ht="12.75">
      <c r="B26" s="106" t="s">
        <v>51</v>
      </c>
      <c r="C26" s="108">
        <v>988976</v>
      </c>
      <c r="D26" s="6">
        <f t="shared" si="7"/>
        <v>0.03778494465326429</v>
      </c>
      <c r="E26" s="108">
        <v>988978</v>
      </c>
      <c r="F26" s="6">
        <f t="shared" si="8"/>
        <v>0.0627018955604105</v>
      </c>
      <c r="G26" s="108">
        <v>492782</v>
      </c>
      <c r="H26" s="6">
        <f t="shared" si="9"/>
        <v>0.1193681107392833</v>
      </c>
      <c r="I26" s="108">
        <v>622563</v>
      </c>
      <c r="J26" s="6">
        <f t="shared" si="10"/>
        <v>0.06320017566348139</v>
      </c>
      <c r="K26" s="108">
        <v>3093299</v>
      </c>
      <c r="L26" s="6">
        <f t="shared" si="11"/>
        <v>0.05531114869132131</v>
      </c>
      <c r="O26">
        <v>25</v>
      </c>
      <c r="P26" s="106" t="s">
        <v>44</v>
      </c>
      <c r="Q26" s="108">
        <v>117393</v>
      </c>
      <c r="R26" s="6">
        <f t="shared" si="0"/>
        <v>0.004485132103995097</v>
      </c>
      <c r="AB26">
        <f t="shared" si="25"/>
        <v>25</v>
      </c>
      <c r="AC26" s="106" t="s">
        <v>17</v>
      </c>
      <c r="AD26" s="108">
        <v>94428</v>
      </c>
      <c r="AE26" s="6">
        <f t="shared" si="1"/>
        <v>0.005986801115877646</v>
      </c>
      <c r="AP26">
        <f t="shared" si="26"/>
        <v>25</v>
      </c>
      <c r="AQ26" s="106" t="s">
        <v>15</v>
      </c>
      <c r="AR26" s="108">
        <v>4118</v>
      </c>
      <c r="AS26" s="6">
        <f t="shared" si="3"/>
        <v>0.000997515899575002</v>
      </c>
      <c r="BC26">
        <f t="shared" si="23"/>
        <v>25</v>
      </c>
      <c r="BD26" s="106" t="s">
        <v>139</v>
      </c>
      <c r="BE26" s="108">
        <v>129834</v>
      </c>
      <c r="BF26" s="6">
        <f t="shared" si="5"/>
        <v>0.013180242974755075</v>
      </c>
      <c r="BR26" s="106" t="s">
        <v>2</v>
      </c>
      <c r="BS26" s="108">
        <v>368274</v>
      </c>
      <c r="BT26" s="6">
        <f t="shared" si="6"/>
        <v>0.0065850918301618</v>
      </c>
    </row>
    <row r="27" spans="2:72" ht="12.75">
      <c r="B27" s="106" t="s">
        <v>52</v>
      </c>
      <c r="C27" s="108">
        <v>23149</v>
      </c>
      <c r="D27" s="6">
        <f t="shared" si="7"/>
        <v>0.000884433680674167</v>
      </c>
      <c r="E27" s="108">
        <v>23150</v>
      </c>
      <c r="F27" s="6">
        <f t="shared" si="8"/>
        <v>0.0014677261599585663</v>
      </c>
      <c r="G27" s="108">
        <v>0</v>
      </c>
      <c r="H27" s="6">
        <f t="shared" si="9"/>
        <v>0</v>
      </c>
      <c r="I27" s="108">
        <v>302174</v>
      </c>
      <c r="J27" s="6">
        <f t="shared" si="10"/>
        <v>0.030675529835433243</v>
      </c>
      <c r="K27" s="108">
        <v>348473</v>
      </c>
      <c r="L27" s="6">
        <f t="shared" si="11"/>
        <v>0.006231030985983189</v>
      </c>
      <c r="O27">
        <f>+O26+1</f>
        <v>26</v>
      </c>
      <c r="P27" s="106" t="s">
        <v>132</v>
      </c>
      <c r="Q27" s="108">
        <v>111770</v>
      </c>
      <c r="R27" s="6">
        <f t="shared" si="0"/>
        <v>0.00427029904051802</v>
      </c>
      <c r="AB27">
        <f t="shared" si="25"/>
        <v>26</v>
      </c>
      <c r="AC27" s="106" t="s">
        <v>53</v>
      </c>
      <c r="AD27" s="108">
        <v>88084</v>
      </c>
      <c r="AE27" s="6">
        <f t="shared" si="1"/>
        <v>0.00558458708742075</v>
      </c>
      <c r="AP27">
        <f t="shared" si="26"/>
        <v>26</v>
      </c>
      <c r="AQ27" s="106" t="s">
        <v>106</v>
      </c>
      <c r="AR27" s="108">
        <v>2418</v>
      </c>
      <c r="AS27" s="6">
        <f t="shared" si="3"/>
        <v>0.0005857196321448166</v>
      </c>
      <c r="BC27">
        <f t="shared" si="23"/>
        <v>26</v>
      </c>
      <c r="BD27" s="106" t="s">
        <v>73</v>
      </c>
      <c r="BE27" s="108">
        <v>121025</v>
      </c>
      <c r="BF27" s="6">
        <f t="shared" si="5"/>
        <v>0.012285987538085038</v>
      </c>
      <c r="BR27" s="106" t="s">
        <v>75</v>
      </c>
      <c r="BS27" s="108">
        <v>365722</v>
      </c>
      <c r="BT27" s="6">
        <f>+BS27/$K$76</f>
        <v>0.0065394596260133315</v>
      </c>
    </row>
    <row r="28" spans="2:72" ht="12.75">
      <c r="B28" s="106" t="s">
        <v>53</v>
      </c>
      <c r="C28" s="108">
        <v>88084</v>
      </c>
      <c r="D28" s="6">
        <f t="shared" si="7"/>
        <v>0.0033653486685603405</v>
      </c>
      <c r="E28" s="108">
        <v>88084</v>
      </c>
      <c r="F28" s="6">
        <f t="shared" si="8"/>
        <v>0.00558458708742075</v>
      </c>
      <c r="G28" s="108">
        <v>464</v>
      </c>
      <c r="H28" s="6">
        <f t="shared" si="9"/>
        <v>0.00011239615769859177</v>
      </c>
      <c r="I28" s="108">
        <v>16719</v>
      </c>
      <c r="J28" s="6">
        <f t="shared" si="10"/>
        <v>0.0016972478880334127</v>
      </c>
      <c r="K28" s="108">
        <v>193351</v>
      </c>
      <c r="L28" s="6">
        <f t="shared" si="11"/>
        <v>0.0034573010596827746</v>
      </c>
      <c r="O28">
        <f aca="true" t="shared" si="27" ref="O28:O75">+O27+1</f>
        <v>27</v>
      </c>
      <c r="P28" s="106" t="s">
        <v>148</v>
      </c>
      <c r="Q28" s="108">
        <v>105307</v>
      </c>
      <c r="R28" s="6">
        <f t="shared" si="0"/>
        <v>0.0040233728286645</v>
      </c>
      <c r="AB28">
        <f t="shared" si="25"/>
        <v>27</v>
      </c>
      <c r="AC28" s="106" t="s">
        <v>43</v>
      </c>
      <c r="AD28" s="108">
        <v>87090</v>
      </c>
      <c r="AE28" s="6">
        <f t="shared" si="1"/>
        <v>0.00552156679355471</v>
      </c>
      <c r="AP28">
        <f t="shared" si="26"/>
        <v>27</v>
      </c>
      <c r="AQ28" s="106" t="s">
        <v>44</v>
      </c>
      <c r="AR28" s="108">
        <v>1828</v>
      </c>
      <c r="AS28" s="6">
        <f t="shared" si="3"/>
        <v>0.0004428021040366935</v>
      </c>
      <c r="BC28">
        <f t="shared" si="23"/>
        <v>27</v>
      </c>
      <c r="BD28" s="106" t="s">
        <v>93</v>
      </c>
      <c r="BE28" s="108">
        <v>103067</v>
      </c>
      <c r="BF28" s="6">
        <f t="shared" si="5"/>
        <v>0.01046296118643099</v>
      </c>
      <c r="BR28" s="106" t="s">
        <v>143</v>
      </c>
      <c r="BS28" s="108">
        <v>353223</v>
      </c>
      <c r="BT28" s="6">
        <f t="shared" si="6"/>
        <v>0.006315965535240721</v>
      </c>
    </row>
    <row r="29" spans="2:72" ht="12.75">
      <c r="B29" s="106" t="s">
        <v>54</v>
      </c>
      <c r="C29" s="108">
        <v>44700</v>
      </c>
      <c r="D29" s="6">
        <f t="shared" si="7"/>
        <v>0.0017078139671750515</v>
      </c>
      <c r="E29" s="108">
        <v>44702</v>
      </c>
      <c r="F29" s="6">
        <f t="shared" si="8"/>
        <v>0.002834138004426256</v>
      </c>
      <c r="G29" s="108">
        <v>0</v>
      </c>
      <c r="H29" s="6">
        <f t="shared" si="9"/>
        <v>0</v>
      </c>
      <c r="I29" s="108">
        <v>52838</v>
      </c>
      <c r="J29" s="6">
        <f t="shared" si="10"/>
        <v>0.005363908362217206</v>
      </c>
      <c r="K29" s="108">
        <v>142240</v>
      </c>
      <c r="L29" s="6">
        <f t="shared" si="11"/>
        <v>0.0025433874287139856</v>
      </c>
      <c r="O29">
        <f t="shared" si="27"/>
        <v>28</v>
      </c>
      <c r="P29" s="106" t="s">
        <v>17</v>
      </c>
      <c r="Q29" s="108">
        <v>94427</v>
      </c>
      <c r="R29" s="6">
        <f t="shared" si="0"/>
        <v>0.003607690144931512</v>
      </c>
      <c r="AB29">
        <f t="shared" si="25"/>
        <v>28</v>
      </c>
      <c r="AC29" s="106" t="s">
        <v>33</v>
      </c>
      <c r="AD29" s="108">
        <v>78351</v>
      </c>
      <c r="AE29" s="6">
        <f t="shared" si="1"/>
        <v>0.004967508093257608</v>
      </c>
      <c r="AP29">
        <f t="shared" si="26"/>
        <v>28</v>
      </c>
      <c r="AQ29" s="106" t="s">
        <v>53</v>
      </c>
      <c r="AR29" s="108">
        <v>464</v>
      </c>
      <c r="AS29" s="6">
        <f t="shared" si="3"/>
        <v>0.00011239615769859177</v>
      </c>
      <c r="BC29">
        <f t="shared" si="23"/>
        <v>28</v>
      </c>
      <c r="BD29" s="106" t="s">
        <v>128</v>
      </c>
      <c r="BE29" s="108">
        <v>101501</v>
      </c>
      <c r="BF29" s="6">
        <f t="shared" si="5"/>
        <v>0.010303986953961326</v>
      </c>
      <c r="BR29" s="106" t="s">
        <v>35</v>
      </c>
      <c r="BS29" s="108">
        <v>350490</v>
      </c>
      <c r="BT29" s="6">
        <f t="shared" si="6"/>
        <v>0.006267096877741598</v>
      </c>
    </row>
    <row r="30" spans="2:72" ht="12.75">
      <c r="B30" s="106" t="s">
        <v>55</v>
      </c>
      <c r="C30" s="108">
        <v>73648</v>
      </c>
      <c r="D30" s="6">
        <f t="shared" si="7"/>
        <v>0.0028138049900337404</v>
      </c>
      <c r="E30" s="108">
        <v>73651</v>
      </c>
      <c r="F30" s="6">
        <f t="shared" si="8"/>
        <v>0.00466952481240209</v>
      </c>
      <c r="G30" s="108">
        <v>0</v>
      </c>
      <c r="H30" s="6">
        <f t="shared" si="9"/>
        <v>0</v>
      </c>
      <c r="I30" s="108">
        <v>23064</v>
      </c>
      <c r="J30" s="6">
        <f t="shared" si="10"/>
        <v>0.002341367623039813</v>
      </c>
      <c r="K30" s="108">
        <v>170363</v>
      </c>
      <c r="L30" s="6">
        <f t="shared" si="11"/>
        <v>0.003046253603191794</v>
      </c>
      <c r="O30">
        <f t="shared" si="27"/>
        <v>29</v>
      </c>
      <c r="P30" s="106" t="s">
        <v>53</v>
      </c>
      <c r="Q30" s="108">
        <v>88084</v>
      </c>
      <c r="R30" s="6">
        <f t="shared" si="0"/>
        <v>0.0033653486685603405</v>
      </c>
      <c r="AB30">
        <f t="shared" si="25"/>
        <v>29</v>
      </c>
      <c r="AC30" s="106" t="s">
        <v>55</v>
      </c>
      <c r="AD30" s="108">
        <v>73651</v>
      </c>
      <c r="AE30" s="6">
        <f t="shared" si="1"/>
        <v>0.00466952481240209</v>
      </c>
      <c r="AP30">
        <f t="shared" si="26"/>
        <v>29</v>
      </c>
      <c r="AQ30" s="106" t="s">
        <v>70</v>
      </c>
      <c r="AR30" s="108">
        <v>424</v>
      </c>
      <c r="AS30" s="6">
        <f>+AR30/$G$76</f>
        <v>0.000102706833759058</v>
      </c>
      <c r="BC30">
        <f t="shared" si="23"/>
        <v>29</v>
      </c>
      <c r="BD30" s="106" t="s">
        <v>75</v>
      </c>
      <c r="BE30" s="108">
        <v>97806</v>
      </c>
      <c r="BF30" s="6">
        <f t="shared" si="5"/>
        <v>0.00992888491757856</v>
      </c>
      <c r="BR30" s="106" t="s">
        <v>52</v>
      </c>
      <c r="BS30" s="108">
        <v>348473</v>
      </c>
      <c r="BT30" s="6">
        <f t="shared" si="6"/>
        <v>0.006231030985983189</v>
      </c>
    </row>
    <row r="31" spans="2:72" ht="12.75">
      <c r="B31" s="106" t="s">
        <v>58</v>
      </c>
      <c r="C31" s="108">
        <v>6354167</v>
      </c>
      <c r="D31" s="6">
        <f t="shared" si="7"/>
        <v>0.24276812421393276</v>
      </c>
      <c r="E31" s="108">
        <v>0</v>
      </c>
      <c r="F31" s="6">
        <f t="shared" si="8"/>
        <v>0</v>
      </c>
      <c r="G31" s="108">
        <v>0</v>
      </c>
      <c r="H31" s="6">
        <f t="shared" si="9"/>
        <v>0</v>
      </c>
      <c r="I31" s="108">
        <v>0</v>
      </c>
      <c r="J31" s="6">
        <f t="shared" si="10"/>
        <v>0</v>
      </c>
      <c r="K31" s="108">
        <v>6354167</v>
      </c>
      <c r="L31" s="6">
        <f t="shared" si="11"/>
        <v>0.11361859158991325</v>
      </c>
      <c r="O31">
        <f t="shared" si="27"/>
        <v>30</v>
      </c>
      <c r="P31" s="106" t="s">
        <v>43</v>
      </c>
      <c r="Q31" s="108">
        <v>87090</v>
      </c>
      <c r="R31" s="6">
        <f t="shared" si="0"/>
        <v>0.003327371776314882</v>
      </c>
      <c r="AB31">
        <f t="shared" si="25"/>
        <v>30</v>
      </c>
      <c r="AC31" s="106" t="s">
        <v>68</v>
      </c>
      <c r="AD31" s="108">
        <v>71816</v>
      </c>
      <c r="AE31" s="6">
        <f t="shared" si="1"/>
        <v>0.004553184531472328</v>
      </c>
      <c r="AP31">
        <f t="shared" si="26"/>
        <v>30</v>
      </c>
      <c r="AQ31" s="106" t="s">
        <v>139</v>
      </c>
      <c r="AR31" s="108">
        <v>12</v>
      </c>
      <c r="AS31" s="6">
        <f t="shared" si="3"/>
        <v>2.906797181860132E-06</v>
      </c>
      <c r="BC31">
        <f t="shared" si="23"/>
        <v>30</v>
      </c>
      <c r="BD31" s="106" t="s">
        <v>131</v>
      </c>
      <c r="BE31" s="108">
        <v>93813</v>
      </c>
      <c r="BF31" s="6">
        <f t="shared" si="5"/>
        <v>0.009523531079614723</v>
      </c>
      <c r="BR31" s="106" t="s">
        <v>70</v>
      </c>
      <c r="BS31" s="108">
        <v>340567</v>
      </c>
      <c r="BT31" s="6">
        <f t="shared" si="6"/>
        <v>0.006089664134103178</v>
      </c>
    </row>
    <row r="32" spans="2:72" ht="12.75">
      <c r="B32" s="106" t="s">
        <v>61</v>
      </c>
      <c r="C32" s="108">
        <v>3393222</v>
      </c>
      <c r="D32" s="6">
        <f t="shared" si="7"/>
        <v>0.12964187752406403</v>
      </c>
      <c r="E32" s="108">
        <v>0</v>
      </c>
      <c r="F32" s="6">
        <f t="shared" si="8"/>
        <v>0</v>
      </c>
      <c r="G32" s="108">
        <v>0</v>
      </c>
      <c r="H32" s="6">
        <f t="shared" si="9"/>
        <v>0</v>
      </c>
      <c r="I32" s="108">
        <v>0</v>
      </c>
      <c r="J32" s="6">
        <f t="shared" si="10"/>
        <v>0</v>
      </c>
      <c r="K32" s="108">
        <v>3393222</v>
      </c>
      <c r="L32" s="6">
        <f t="shared" si="11"/>
        <v>0.060674059179103824</v>
      </c>
      <c r="O32">
        <f t="shared" si="27"/>
        <v>31</v>
      </c>
      <c r="P32" s="106" t="s">
        <v>33</v>
      </c>
      <c r="Q32" s="108">
        <v>78351</v>
      </c>
      <c r="R32" s="6">
        <f t="shared" si="0"/>
        <v>0.0029934884148128064</v>
      </c>
      <c r="AB32">
        <f t="shared" si="25"/>
        <v>31</v>
      </c>
      <c r="AC32" s="106" t="s">
        <v>6</v>
      </c>
      <c r="AD32" s="108">
        <v>70369</v>
      </c>
      <c r="AE32" s="6">
        <f t="shared" si="1"/>
        <v>0.004461443721387661</v>
      </c>
      <c r="AP32">
        <f t="shared" si="26"/>
        <v>31</v>
      </c>
      <c r="AQ32" s="106" t="s">
        <v>149</v>
      </c>
      <c r="AR32" s="108">
        <v>0</v>
      </c>
      <c r="AS32" s="6">
        <f t="shared" si="3"/>
        <v>0</v>
      </c>
      <c r="BC32">
        <f t="shared" si="23"/>
        <v>31</v>
      </c>
      <c r="BD32" s="106" t="s">
        <v>44</v>
      </c>
      <c r="BE32" s="108">
        <v>82278</v>
      </c>
      <c r="BF32" s="6">
        <f t="shared" si="5"/>
        <v>0.008352542719756752</v>
      </c>
      <c r="BR32" s="106" t="s">
        <v>140</v>
      </c>
      <c r="BS32" s="108">
        <v>331455</v>
      </c>
      <c r="BT32" s="6">
        <f t="shared" si="6"/>
        <v>0.005926732847190623</v>
      </c>
    </row>
    <row r="33" spans="2:72" ht="12.75">
      <c r="B33" s="106" t="s">
        <v>63</v>
      </c>
      <c r="C33" s="108">
        <v>687393</v>
      </c>
      <c r="D33" s="6">
        <f t="shared" si="7"/>
        <v>0.02626262564515347</v>
      </c>
      <c r="E33" s="108">
        <v>33641</v>
      </c>
      <c r="F33" s="6">
        <f t="shared" si="8"/>
        <v>0.002132862883246917</v>
      </c>
      <c r="G33" s="108">
        <v>34286</v>
      </c>
      <c r="H33" s="6">
        <f t="shared" si="9"/>
        <v>0.008305204014771375</v>
      </c>
      <c r="I33" s="108">
        <v>78620</v>
      </c>
      <c r="J33" s="6">
        <f t="shared" si="10"/>
        <v>0.007981196779543448</v>
      </c>
      <c r="K33" s="108">
        <v>833940</v>
      </c>
      <c r="L33" s="6">
        <f t="shared" si="11"/>
        <v>0.01491164589638457</v>
      </c>
      <c r="O33">
        <f t="shared" si="27"/>
        <v>32</v>
      </c>
      <c r="P33" s="106" t="s">
        <v>55</v>
      </c>
      <c r="Q33" s="108">
        <v>73648</v>
      </c>
      <c r="R33" s="6">
        <f t="shared" si="0"/>
        <v>0.0028138049900337404</v>
      </c>
      <c r="AB33">
        <f t="shared" si="25"/>
        <v>32</v>
      </c>
      <c r="AC33" s="106" t="s">
        <v>139</v>
      </c>
      <c r="AD33" s="108">
        <v>69294</v>
      </c>
      <c r="AE33" s="6">
        <f t="shared" si="1"/>
        <v>0.004393287970979218</v>
      </c>
      <c r="AP33">
        <f t="shared" si="26"/>
        <v>32</v>
      </c>
      <c r="AQ33" s="106" t="s">
        <v>148</v>
      </c>
      <c r="AR33" s="108">
        <v>0</v>
      </c>
      <c r="AS33" s="6">
        <f t="shared" si="3"/>
        <v>0</v>
      </c>
      <c r="BC33">
        <f t="shared" si="23"/>
        <v>32</v>
      </c>
      <c r="BD33" s="106" t="s">
        <v>135</v>
      </c>
      <c r="BE33" s="108">
        <v>80671</v>
      </c>
      <c r="BF33" s="6">
        <f t="shared" si="5"/>
        <v>0.008189406326666872</v>
      </c>
      <c r="BR33" s="106" t="s">
        <v>6</v>
      </c>
      <c r="BS33" s="108">
        <v>323556</v>
      </c>
      <c r="BT33" s="6">
        <f t="shared" si="6"/>
        <v>0.00578549116201478</v>
      </c>
    </row>
    <row r="34" spans="2:72" ht="12.75">
      <c r="B34" s="106" t="s">
        <v>67</v>
      </c>
      <c r="C34" s="108">
        <v>591815</v>
      </c>
      <c r="D34" s="6">
        <f t="shared" si="7"/>
        <v>0.022610960245720426</v>
      </c>
      <c r="E34" s="108">
        <v>591815</v>
      </c>
      <c r="F34" s="6">
        <f t="shared" si="8"/>
        <v>0.03752148411904445</v>
      </c>
      <c r="G34" s="108">
        <v>76381</v>
      </c>
      <c r="H34" s="6">
        <f t="shared" si="9"/>
        <v>0.01850200629563823</v>
      </c>
      <c r="I34" s="108">
        <v>78380</v>
      </c>
      <c r="J34" s="6">
        <f t="shared" si="10"/>
        <v>0.007956832912498287</v>
      </c>
      <c r="K34" s="108">
        <v>1338391</v>
      </c>
      <c r="L34" s="6">
        <f t="shared" si="11"/>
        <v>0.02393171290849227</v>
      </c>
      <c r="O34">
        <f t="shared" si="27"/>
        <v>33</v>
      </c>
      <c r="P34" s="106" t="s">
        <v>68</v>
      </c>
      <c r="Q34" s="108">
        <v>71814</v>
      </c>
      <c r="R34" s="6">
        <f t="shared" si="0"/>
        <v>0.0027437349494118376</v>
      </c>
      <c r="AB34">
        <f t="shared" si="25"/>
        <v>33</v>
      </c>
      <c r="AC34" s="106" t="s">
        <v>140</v>
      </c>
      <c r="AD34" s="108">
        <v>68703</v>
      </c>
      <c r="AE34" s="6">
        <f t="shared" si="1"/>
        <v>0.004355818158429088</v>
      </c>
      <c r="AP34">
        <f t="shared" si="26"/>
        <v>33</v>
      </c>
      <c r="AQ34" s="106" t="s">
        <v>146</v>
      </c>
      <c r="AR34" s="108">
        <v>0</v>
      </c>
      <c r="AS34" s="6">
        <f t="shared" si="3"/>
        <v>0</v>
      </c>
      <c r="BC34">
        <f t="shared" si="23"/>
        <v>33</v>
      </c>
      <c r="BD34" s="106" t="s">
        <v>63</v>
      </c>
      <c r="BE34" s="108">
        <v>78620</v>
      </c>
      <c r="BF34" s="6">
        <f t="shared" si="5"/>
        <v>0.007981196779543448</v>
      </c>
      <c r="BR34" s="106" t="s">
        <v>44</v>
      </c>
      <c r="BS34" s="108">
        <v>318892</v>
      </c>
      <c r="BT34" s="6">
        <f t="shared" si="6"/>
        <v>0.005702094375122753</v>
      </c>
    </row>
    <row r="35" spans="2:72" ht="12.75">
      <c r="B35" s="106" t="s">
        <v>68</v>
      </c>
      <c r="C35" s="108">
        <v>71814</v>
      </c>
      <c r="D35" s="6">
        <f t="shared" si="7"/>
        <v>0.0027437349494118376</v>
      </c>
      <c r="E35" s="108">
        <v>71816</v>
      </c>
      <c r="F35" s="6">
        <f t="shared" si="8"/>
        <v>0.004553184531472328</v>
      </c>
      <c r="G35" s="108">
        <v>4292</v>
      </c>
      <c r="H35" s="6">
        <f t="shared" si="9"/>
        <v>0.001039664458711974</v>
      </c>
      <c r="I35" s="108">
        <v>286213</v>
      </c>
      <c r="J35" s="6">
        <f t="shared" si="10"/>
        <v>0.02905523116081746</v>
      </c>
      <c r="K35" s="108">
        <v>434135</v>
      </c>
      <c r="L35" s="6">
        <f t="shared" si="11"/>
        <v>0.0077627495877724</v>
      </c>
      <c r="O35">
        <f t="shared" si="27"/>
        <v>34</v>
      </c>
      <c r="P35" s="106" t="s">
        <v>6</v>
      </c>
      <c r="Q35" s="108">
        <v>70369</v>
      </c>
      <c r="R35" s="6">
        <f t="shared" si="0"/>
        <v>0.0026885270929785502</v>
      </c>
      <c r="AB35">
        <f t="shared" si="25"/>
        <v>34</v>
      </c>
      <c r="AC35" s="106" t="s">
        <v>70</v>
      </c>
      <c r="AD35" s="108">
        <v>62202</v>
      </c>
      <c r="AE35" s="6">
        <f t="shared" si="1"/>
        <v>0.003943650220377656</v>
      </c>
      <c r="AP35">
        <f t="shared" si="26"/>
        <v>34</v>
      </c>
      <c r="AQ35" s="106" t="s">
        <v>145</v>
      </c>
      <c r="AR35" s="108">
        <v>0</v>
      </c>
      <c r="AS35" s="6">
        <f t="shared" si="3"/>
        <v>0</v>
      </c>
      <c r="BC35">
        <f t="shared" si="23"/>
        <v>34</v>
      </c>
      <c r="BD35" s="106" t="s">
        <v>67</v>
      </c>
      <c r="BE35" s="108">
        <v>78380</v>
      </c>
      <c r="BF35" s="6">
        <f t="shared" si="5"/>
        <v>0.007956832912498287</v>
      </c>
      <c r="BR35" s="106" t="s">
        <v>139</v>
      </c>
      <c r="BS35" s="108">
        <v>268434</v>
      </c>
      <c r="BT35" s="6">
        <f t="shared" si="6"/>
        <v>0.004799857009557157</v>
      </c>
    </row>
    <row r="36" spans="2:72" ht="12.75">
      <c r="B36" s="106" t="s">
        <v>70</v>
      </c>
      <c r="C36" s="108">
        <v>62201</v>
      </c>
      <c r="D36" s="6">
        <f t="shared" si="7"/>
        <v>0.0023764594311466527</v>
      </c>
      <c r="E36" s="108">
        <v>62202</v>
      </c>
      <c r="F36" s="6">
        <f t="shared" si="8"/>
        <v>0.003943650220377656</v>
      </c>
      <c r="G36" s="108">
        <v>424</v>
      </c>
      <c r="H36" s="6">
        <f t="shared" si="9"/>
        <v>0.000102706833759058</v>
      </c>
      <c r="I36" s="108">
        <v>215740</v>
      </c>
      <c r="J36" s="6">
        <f t="shared" si="10"/>
        <v>0.021901086151344486</v>
      </c>
      <c r="K36" s="108">
        <v>340567</v>
      </c>
      <c r="L36" s="6">
        <f t="shared" si="11"/>
        <v>0.006089664134103178</v>
      </c>
      <c r="O36">
        <f t="shared" si="27"/>
        <v>35</v>
      </c>
      <c r="P36" s="106" t="s">
        <v>139</v>
      </c>
      <c r="Q36" s="108">
        <v>69294</v>
      </c>
      <c r="R36" s="6">
        <f t="shared" si="0"/>
        <v>0.002647455504282506</v>
      </c>
      <c r="AB36">
        <f t="shared" si="25"/>
        <v>35</v>
      </c>
      <c r="AC36" s="106" t="s">
        <v>146</v>
      </c>
      <c r="AD36" s="108">
        <v>62094</v>
      </c>
      <c r="AE36" s="6">
        <f t="shared" si="1"/>
        <v>0.003936802944987785</v>
      </c>
      <c r="AP36">
        <f t="shared" si="26"/>
        <v>35</v>
      </c>
      <c r="AQ36" s="106" t="s">
        <v>143</v>
      </c>
      <c r="AR36" s="108">
        <v>0</v>
      </c>
      <c r="AS36" s="6">
        <f t="shared" si="3"/>
        <v>0</v>
      </c>
      <c r="BC36">
        <f t="shared" si="23"/>
        <v>35</v>
      </c>
      <c r="BD36" s="106" t="s">
        <v>12</v>
      </c>
      <c r="BE36" s="108">
        <v>73769</v>
      </c>
      <c r="BF36" s="6">
        <f t="shared" si="5"/>
        <v>0.007488742116893164</v>
      </c>
      <c r="BR36" s="106" t="s">
        <v>148</v>
      </c>
      <c r="BS36" s="108">
        <v>233560</v>
      </c>
      <c r="BT36" s="6">
        <f t="shared" si="6"/>
        <v>0.004176276489387222</v>
      </c>
    </row>
    <row r="37" spans="2:72" ht="12.75">
      <c r="B37" s="106" t="s">
        <v>73</v>
      </c>
      <c r="C37" s="108">
        <v>36539</v>
      </c>
      <c r="D37" s="6">
        <f t="shared" si="7"/>
        <v>0.0013960137482462909</v>
      </c>
      <c r="E37" s="108">
        <v>36539</v>
      </c>
      <c r="F37" s="6">
        <f t="shared" si="8"/>
        <v>0.002316598106208469</v>
      </c>
      <c r="G37" s="108">
        <v>0</v>
      </c>
      <c r="H37" s="6">
        <f t="shared" si="9"/>
        <v>0</v>
      </c>
      <c r="I37" s="108">
        <v>121025</v>
      </c>
      <c r="J37" s="6">
        <f t="shared" si="10"/>
        <v>0.012285987538085038</v>
      </c>
      <c r="K37" s="108">
        <v>194103</v>
      </c>
      <c r="L37" s="6">
        <f t="shared" si="11"/>
        <v>0.0034707475399020724</v>
      </c>
      <c r="O37">
        <f t="shared" si="27"/>
        <v>36</v>
      </c>
      <c r="P37" s="106" t="s">
        <v>140</v>
      </c>
      <c r="Q37" s="108">
        <v>68703</v>
      </c>
      <c r="R37" s="6">
        <f t="shared" si="0"/>
        <v>0.0026248756820319366</v>
      </c>
      <c r="AB37">
        <f t="shared" si="25"/>
        <v>36</v>
      </c>
      <c r="AC37" s="106" t="s">
        <v>131</v>
      </c>
      <c r="AD37" s="108">
        <v>58635</v>
      </c>
      <c r="AE37" s="6">
        <f t="shared" si="1"/>
        <v>0.0037174999304177337</v>
      </c>
      <c r="AP37">
        <f t="shared" si="26"/>
        <v>36</v>
      </c>
      <c r="AQ37" s="106" t="s">
        <v>142</v>
      </c>
      <c r="AR37" s="108">
        <v>0</v>
      </c>
      <c r="AS37" s="6">
        <f t="shared" si="3"/>
        <v>0</v>
      </c>
      <c r="BC37">
        <f t="shared" si="23"/>
        <v>36</v>
      </c>
      <c r="BD37" s="106" t="s">
        <v>15</v>
      </c>
      <c r="BE37" s="108">
        <v>67342</v>
      </c>
      <c r="BF37" s="6">
        <f t="shared" si="5"/>
        <v>0.0068362980606463345</v>
      </c>
      <c r="BR37" s="106" t="s">
        <v>17</v>
      </c>
      <c r="BS37" s="108">
        <v>227973</v>
      </c>
      <c r="BT37" s="6">
        <f t="shared" si="6"/>
        <v>0.004076375578502625</v>
      </c>
    </row>
    <row r="38" spans="2:72" ht="12.75">
      <c r="B38" s="106" t="s">
        <v>75</v>
      </c>
      <c r="C38" s="108">
        <v>130853</v>
      </c>
      <c r="D38" s="6">
        <f t="shared" si="7"/>
        <v>0.004999386600598591</v>
      </c>
      <c r="E38" s="108">
        <v>130853</v>
      </c>
      <c r="F38" s="6">
        <f t="shared" si="8"/>
        <v>0.008296171542507917</v>
      </c>
      <c r="G38" s="108">
        <v>6210</v>
      </c>
      <c r="H38" s="6">
        <f t="shared" si="9"/>
        <v>0.0015042675416126184</v>
      </c>
      <c r="I38" s="108">
        <v>97806</v>
      </c>
      <c r="J38" s="6">
        <f t="shared" si="10"/>
        <v>0.00992888491757856</v>
      </c>
      <c r="K38" s="108">
        <v>365722</v>
      </c>
      <c r="L38" s="6">
        <f t="shared" si="11"/>
        <v>0.0065394596260133315</v>
      </c>
      <c r="O38">
        <f t="shared" si="27"/>
        <v>37</v>
      </c>
      <c r="P38" s="106" t="s">
        <v>70</v>
      </c>
      <c r="Q38" s="108">
        <v>62201</v>
      </c>
      <c r="R38" s="6">
        <f t="shared" si="0"/>
        <v>0.0023764594311466527</v>
      </c>
      <c r="AB38">
        <f t="shared" si="25"/>
        <v>37</v>
      </c>
      <c r="AC38" s="106" t="s">
        <v>54</v>
      </c>
      <c r="AD38" s="108">
        <v>44702</v>
      </c>
      <c r="AE38" s="6">
        <f t="shared" si="1"/>
        <v>0.002834138004426256</v>
      </c>
      <c r="AP38">
        <f t="shared" si="26"/>
        <v>37</v>
      </c>
      <c r="AQ38" s="106" t="s">
        <v>141</v>
      </c>
      <c r="AR38" s="108">
        <v>0</v>
      </c>
      <c r="AS38" s="6">
        <f t="shared" si="3"/>
        <v>0</v>
      </c>
      <c r="BC38">
        <f t="shared" si="23"/>
        <v>37</v>
      </c>
      <c r="BD38" s="106" t="s">
        <v>134</v>
      </c>
      <c r="BE38" s="108">
        <v>64636</v>
      </c>
      <c r="BF38" s="6">
        <f t="shared" si="5"/>
        <v>0.006561595459712163</v>
      </c>
      <c r="BR38" s="106" t="s">
        <v>131</v>
      </c>
      <c r="BS38" s="108">
        <v>211083</v>
      </c>
      <c r="BT38" s="6">
        <f t="shared" si="6"/>
        <v>0.003774366202300578</v>
      </c>
    </row>
    <row r="39" spans="2:72" ht="12.75">
      <c r="B39" s="106" t="s">
        <v>78</v>
      </c>
      <c r="C39" s="108">
        <v>5715</v>
      </c>
      <c r="D39" s="6">
        <f t="shared" si="7"/>
        <v>0.00021834802734687738</v>
      </c>
      <c r="E39" s="108">
        <v>5717</v>
      </c>
      <c r="F39" s="6">
        <f t="shared" si="8"/>
        <v>0.0003624617907768088</v>
      </c>
      <c r="G39" s="108">
        <v>0</v>
      </c>
      <c r="H39" s="6">
        <f t="shared" si="9"/>
        <v>0</v>
      </c>
      <c r="I39" s="108">
        <v>587</v>
      </c>
      <c r="J39" s="6">
        <f t="shared" si="10"/>
        <v>5.958995814795222E-05</v>
      </c>
      <c r="K39" s="108">
        <v>12019</v>
      </c>
      <c r="L39" s="6">
        <f t="shared" si="11"/>
        <v>0.00021491123105816504</v>
      </c>
      <c r="O39">
        <f t="shared" si="27"/>
        <v>38</v>
      </c>
      <c r="P39" s="106" t="s">
        <v>146</v>
      </c>
      <c r="Q39" s="108">
        <v>62094</v>
      </c>
      <c r="R39" s="6">
        <f t="shared" si="0"/>
        <v>0.002372371375341558</v>
      </c>
      <c r="AB39">
        <f t="shared" si="25"/>
        <v>38</v>
      </c>
      <c r="AC39" s="106" t="s">
        <v>81</v>
      </c>
      <c r="AD39" s="108">
        <v>38362</v>
      </c>
      <c r="AE39" s="6">
        <f t="shared" si="1"/>
        <v>0.0024321775787615775</v>
      </c>
      <c r="AP39">
        <f t="shared" si="26"/>
        <v>38</v>
      </c>
      <c r="AQ39" s="106" t="s">
        <v>140</v>
      </c>
      <c r="AR39" s="108">
        <v>0</v>
      </c>
      <c r="AS39" s="6">
        <f t="shared" si="3"/>
        <v>0</v>
      </c>
      <c r="BC39">
        <f t="shared" si="23"/>
        <v>38</v>
      </c>
      <c r="BD39" s="106" t="s">
        <v>122</v>
      </c>
      <c r="BE39" s="108">
        <v>53649</v>
      </c>
      <c r="BF39" s="6">
        <f t="shared" si="5"/>
        <v>0.0054462379296073065</v>
      </c>
      <c r="BR39" s="106" t="s">
        <v>73</v>
      </c>
      <c r="BS39" s="108">
        <v>194103</v>
      </c>
      <c r="BT39" s="6">
        <f t="shared" si="6"/>
        <v>0.0034707475399020724</v>
      </c>
    </row>
    <row r="40" spans="2:72" ht="12.75">
      <c r="B40" s="106" t="s">
        <v>79</v>
      </c>
      <c r="C40" s="108">
        <v>1160730</v>
      </c>
      <c r="D40" s="6">
        <f t="shared" si="7"/>
        <v>0.04434700013689256</v>
      </c>
      <c r="E40" s="108">
        <v>1160730</v>
      </c>
      <c r="F40" s="6">
        <f t="shared" si="8"/>
        <v>0.07359109225264392</v>
      </c>
      <c r="G40" s="108">
        <v>479159</v>
      </c>
      <c r="H40" s="6">
        <f t="shared" si="9"/>
        <v>0.11606816923857659</v>
      </c>
      <c r="I40" s="108">
        <v>233478</v>
      </c>
      <c r="J40" s="6">
        <f t="shared" si="10"/>
        <v>0.023701778958207135</v>
      </c>
      <c r="K40" s="108">
        <v>3034097</v>
      </c>
      <c r="L40" s="6">
        <f t="shared" si="11"/>
        <v>0.0542525602312909</v>
      </c>
      <c r="O40">
        <f t="shared" si="27"/>
        <v>39</v>
      </c>
      <c r="P40" s="106" t="s">
        <v>131</v>
      </c>
      <c r="Q40" s="108">
        <v>58635</v>
      </c>
      <c r="R40" s="6">
        <f t="shared" si="0"/>
        <v>0.0022402163750628442</v>
      </c>
      <c r="AB40">
        <f t="shared" si="25"/>
        <v>39</v>
      </c>
      <c r="AC40" s="106" t="s">
        <v>73</v>
      </c>
      <c r="AD40" s="108">
        <v>36539</v>
      </c>
      <c r="AE40" s="6">
        <f t="shared" si="1"/>
        <v>0.002316598106208469</v>
      </c>
      <c r="AP40">
        <f t="shared" si="26"/>
        <v>39</v>
      </c>
      <c r="AQ40" s="106" t="s">
        <v>136</v>
      </c>
      <c r="AR40" s="108">
        <v>0</v>
      </c>
      <c r="AS40" s="6">
        <f t="shared" si="3"/>
        <v>0</v>
      </c>
      <c r="BC40">
        <f t="shared" si="23"/>
        <v>39</v>
      </c>
      <c r="BD40" s="106" t="s">
        <v>54</v>
      </c>
      <c r="BE40" s="108">
        <v>52838</v>
      </c>
      <c r="BF40" s="6">
        <f t="shared" si="5"/>
        <v>0.005363908362217206</v>
      </c>
      <c r="BR40" s="106" t="s">
        <v>53</v>
      </c>
      <c r="BS40" s="108">
        <v>193351</v>
      </c>
      <c r="BT40" s="6">
        <f t="shared" si="6"/>
        <v>0.0034573010596827746</v>
      </c>
    </row>
    <row r="41" spans="2:72" ht="12.75">
      <c r="B41" s="106" t="s">
        <v>81</v>
      </c>
      <c r="C41" s="108">
        <v>38361</v>
      </c>
      <c r="D41" s="6">
        <f t="shared" si="7"/>
        <v>0.0014656253153199586</v>
      </c>
      <c r="E41" s="108">
        <v>38362</v>
      </c>
      <c r="F41" s="6">
        <f t="shared" si="8"/>
        <v>0.0024321775787615775</v>
      </c>
      <c r="G41" s="108">
        <v>0</v>
      </c>
      <c r="H41" s="6">
        <f t="shared" si="9"/>
        <v>0</v>
      </c>
      <c r="I41" s="108">
        <v>4613</v>
      </c>
      <c r="J41" s="6">
        <f t="shared" si="10"/>
        <v>0.00046829382783050016</v>
      </c>
      <c r="K41" s="108">
        <v>81336</v>
      </c>
      <c r="L41" s="6">
        <f t="shared" si="11"/>
        <v>0.0014543655786127725</v>
      </c>
      <c r="O41">
        <f t="shared" si="27"/>
        <v>40</v>
      </c>
      <c r="P41" s="106" t="s">
        <v>54</v>
      </c>
      <c r="Q41" s="108">
        <v>44700</v>
      </c>
      <c r="R41" s="6">
        <f t="shared" si="0"/>
        <v>0.0017078139671750515</v>
      </c>
      <c r="AB41">
        <f t="shared" si="25"/>
        <v>40</v>
      </c>
      <c r="AC41" s="106" t="s">
        <v>63</v>
      </c>
      <c r="AD41" s="108">
        <v>33641</v>
      </c>
      <c r="AE41" s="6">
        <f t="shared" si="1"/>
        <v>0.002132862883246917</v>
      </c>
      <c r="AP41">
        <f t="shared" si="26"/>
        <v>40</v>
      </c>
      <c r="AQ41" s="106" t="s">
        <v>134</v>
      </c>
      <c r="AR41" s="108">
        <v>0</v>
      </c>
      <c r="AS41" s="6">
        <f t="shared" si="3"/>
        <v>0</v>
      </c>
      <c r="BC41">
        <f t="shared" si="23"/>
        <v>40</v>
      </c>
      <c r="BD41" s="106" t="s">
        <v>28</v>
      </c>
      <c r="BE41" s="108">
        <v>51855</v>
      </c>
      <c r="BF41" s="6">
        <f t="shared" si="5"/>
        <v>0.00526411802344474</v>
      </c>
      <c r="BR41" s="106" t="s">
        <v>88</v>
      </c>
      <c r="BS41" s="108">
        <v>192740</v>
      </c>
      <c r="BT41" s="6">
        <f t="shared" si="6"/>
        <v>0.003446375794504595</v>
      </c>
    </row>
    <row r="42" spans="2:72" ht="12.75">
      <c r="B42" s="106" t="s">
        <v>82</v>
      </c>
      <c r="C42" s="108">
        <v>23180</v>
      </c>
      <c r="D42" s="6">
        <f t="shared" si="7"/>
        <v>0.0008856180706737739</v>
      </c>
      <c r="E42" s="108">
        <v>23180</v>
      </c>
      <c r="F42" s="6">
        <f t="shared" si="8"/>
        <v>0.0014696281809001973</v>
      </c>
      <c r="G42" s="108">
        <v>79495</v>
      </c>
      <c r="H42" s="6">
        <f t="shared" si="9"/>
        <v>0.019256320164330935</v>
      </c>
      <c r="I42" s="108">
        <v>0</v>
      </c>
      <c r="J42" s="6">
        <f t="shared" si="10"/>
        <v>0</v>
      </c>
      <c r="K42" s="108">
        <v>125855</v>
      </c>
      <c r="L42" s="6">
        <f t="shared" si="11"/>
        <v>0.0022504079361698446</v>
      </c>
      <c r="O42">
        <f t="shared" si="27"/>
        <v>41</v>
      </c>
      <c r="P42" s="106" t="s">
        <v>81</v>
      </c>
      <c r="Q42" s="108">
        <v>38361</v>
      </c>
      <c r="R42" s="6">
        <f t="shared" si="0"/>
        <v>0.0014656253153199586</v>
      </c>
      <c r="AB42">
        <f t="shared" si="25"/>
        <v>41</v>
      </c>
      <c r="AC42" s="106" t="s">
        <v>82</v>
      </c>
      <c r="AD42" s="108">
        <v>23180</v>
      </c>
      <c r="AE42" s="6">
        <f t="shared" si="1"/>
        <v>0.0014696281809001973</v>
      </c>
      <c r="AP42">
        <f t="shared" si="26"/>
        <v>41</v>
      </c>
      <c r="AQ42" s="106" t="s">
        <v>132</v>
      </c>
      <c r="AR42" s="108">
        <v>0</v>
      </c>
      <c r="AS42" s="6">
        <f t="shared" si="3"/>
        <v>0</v>
      </c>
      <c r="BC42">
        <f t="shared" si="23"/>
        <v>41</v>
      </c>
      <c r="BD42" s="106" t="s">
        <v>115</v>
      </c>
      <c r="BE42" s="108">
        <v>50441</v>
      </c>
      <c r="BF42" s="6">
        <f t="shared" si="5"/>
        <v>0.005120574240103677</v>
      </c>
      <c r="BR42" s="106" t="s">
        <v>130</v>
      </c>
      <c r="BS42" s="108">
        <v>187315</v>
      </c>
      <c r="BT42" s="6">
        <f t="shared" si="6"/>
        <v>0.003349371598773624</v>
      </c>
    </row>
    <row r="43" spans="2:72" ht="12.75">
      <c r="B43" s="106" t="s">
        <v>88</v>
      </c>
      <c r="C43" s="108">
        <v>135</v>
      </c>
      <c r="D43" s="6">
        <f t="shared" si="7"/>
        <v>5.1578274176427725E-06</v>
      </c>
      <c r="E43" s="108">
        <v>135</v>
      </c>
      <c r="F43" s="6">
        <f t="shared" si="8"/>
        <v>8.559094237339371E-06</v>
      </c>
      <c r="G43" s="108">
        <v>0</v>
      </c>
      <c r="H43" s="6">
        <f t="shared" si="9"/>
        <v>0</v>
      </c>
      <c r="I43" s="108">
        <v>192470</v>
      </c>
      <c r="J43" s="6">
        <f t="shared" si="10"/>
        <v>0.01953880620909091</v>
      </c>
      <c r="K43" s="108">
        <v>192740</v>
      </c>
      <c r="L43" s="6">
        <f t="shared" si="11"/>
        <v>0.003446375794504595</v>
      </c>
      <c r="O43">
        <f t="shared" si="27"/>
        <v>42</v>
      </c>
      <c r="P43" s="106" t="s">
        <v>73</v>
      </c>
      <c r="Q43" s="108">
        <v>36539</v>
      </c>
      <c r="R43" s="6">
        <f t="shared" si="0"/>
        <v>0.0013960137482462909</v>
      </c>
      <c r="AB43">
        <f t="shared" si="25"/>
        <v>42</v>
      </c>
      <c r="AC43" s="106" t="s">
        <v>52</v>
      </c>
      <c r="AD43" s="108">
        <v>23150</v>
      </c>
      <c r="AE43" s="6">
        <f t="shared" si="1"/>
        <v>0.0014677261599585663</v>
      </c>
      <c r="AP43">
        <f t="shared" si="26"/>
        <v>42</v>
      </c>
      <c r="AQ43" s="106" t="s">
        <v>131</v>
      </c>
      <c r="AR43" s="108">
        <v>0</v>
      </c>
      <c r="AS43" s="6">
        <f t="shared" si="3"/>
        <v>0</v>
      </c>
      <c r="BC43">
        <f t="shared" si="23"/>
        <v>42</v>
      </c>
      <c r="BD43" s="106" t="s">
        <v>106</v>
      </c>
      <c r="BE43" s="108">
        <v>48936</v>
      </c>
      <c r="BF43" s="6">
        <f t="shared" si="5"/>
        <v>0.00496779249050799</v>
      </c>
      <c r="BR43" s="106" t="s">
        <v>43</v>
      </c>
      <c r="BS43" s="108">
        <v>184543</v>
      </c>
      <c r="BT43" s="6">
        <f t="shared" si="6"/>
        <v>0.0032998055839227017</v>
      </c>
    </row>
    <row r="44" spans="2:72" ht="12.75">
      <c r="B44" s="106" t="s">
        <v>89</v>
      </c>
      <c r="C44" s="108">
        <v>379772</v>
      </c>
      <c r="D44" s="6">
        <f t="shared" si="7"/>
        <v>0.014509618030022453</v>
      </c>
      <c r="E44" s="108">
        <v>379773</v>
      </c>
      <c r="F44" s="6">
        <f t="shared" si="8"/>
        <v>0.024077873302200632</v>
      </c>
      <c r="G44" s="108">
        <v>75240</v>
      </c>
      <c r="H44" s="6">
        <f t="shared" si="9"/>
        <v>0.018225618330263028</v>
      </c>
      <c r="I44" s="108">
        <v>414958</v>
      </c>
      <c r="J44" s="6">
        <f t="shared" si="10"/>
        <v>0.042124923088855126</v>
      </c>
      <c r="K44" s="108">
        <v>1249743</v>
      </c>
      <c r="L44" s="6">
        <f t="shared" si="11"/>
        <v>0.02234660176689611</v>
      </c>
      <c r="O44">
        <f t="shared" si="27"/>
        <v>43</v>
      </c>
      <c r="P44" s="106" t="s">
        <v>82</v>
      </c>
      <c r="Q44" s="108">
        <v>23180</v>
      </c>
      <c r="R44" s="6">
        <f t="shared" si="0"/>
        <v>0.0008856180706737739</v>
      </c>
      <c r="AB44">
        <f t="shared" si="25"/>
        <v>43</v>
      </c>
      <c r="AC44" s="106" t="s">
        <v>145</v>
      </c>
      <c r="AD44" s="108">
        <v>16274</v>
      </c>
      <c r="AE44" s="6">
        <f t="shared" si="1"/>
        <v>0.0010317829601367476</v>
      </c>
      <c r="AP44">
        <f t="shared" si="26"/>
        <v>43</v>
      </c>
      <c r="AQ44" s="106" t="s">
        <v>130</v>
      </c>
      <c r="AR44" s="108">
        <v>0</v>
      </c>
      <c r="AS44" s="6">
        <f t="shared" si="3"/>
        <v>0</v>
      </c>
      <c r="BC44">
        <f t="shared" si="23"/>
        <v>43</v>
      </c>
      <c r="BD44" s="106" t="s">
        <v>39</v>
      </c>
      <c r="BE44" s="108">
        <v>44153</v>
      </c>
      <c r="BF44" s="6">
        <f t="shared" si="5"/>
        <v>0.004482240923520502</v>
      </c>
      <c r="BR44" s="106" t="s">
        <v>55</v>
      </c>
      <c r="BS44" s="108">
        <v>170363</v>
      </c>
      <c r="BT44" s="6">
        <f t="shared" si="6"/>
        <v>0.003046253603191794</v>
      </c>
    </row>
    <row r="45" spans="2:72" ht="12.75">
      <c r="B45" s="106" t="s">
        <v>93</v>
      </c>
      <c r="C45" s="108">
        <v>1057</v>
      </c>
      <c r="D45" s="6">
        <f t="shared" si="7"/>
        <v>4.0383878373691934E-05</v>
      </c>
      <c r="E45" s="108">
        <v>1057</v>
      </c>
      <c r="F45" s="6">
        <f t="shared" si="8"/>
        <v>6.701453784346457E-05</v>
      </c>
      <c r="G45" s="108">
        <v>0</v>
      </c>
      <c r="H45" s="6">
        <f t="shared" si="9"/>
        <v>0</v>
      </c>
      <c r="I45" s="108">
        <v>103067</v>
      </c>
      <c r="J45" s="6">
        <f t="shared" si="10"/>
        <v>0.01046296118643099</v>
      </c>
      <c r="K45" s="108">
        <v>105181</v>
      </c>
      <c r="L45" s="6">
        <f t="shared" si="11"/>
        <v>0.001880737015885586</v>
      </c>
      <c r="O45">
        <f t="shared" si="27"/>
        <v>44</v>
      </c>
      <c r="P45" s="106" t="s">
        <v>52</v>
      </c>
      <c r="Q45" s="108">
        <v>23149</v>
      </c>
      <c r="R45" s="6">
        <f t="shared" si="0"/>
        <v>0.000884433680674167</v>
      </c>
      <c r="AB45">
        <f t="shared" si="25"/>
        <v>44</v>
      </c>
      <c r="AC45" s="106" t="s">
        <v>134</v>
      </c>
      <c r="AD45" s="108">
        <v>14916</v>
      </c>
      <c r="AE45" s="6">
        <f t="shared" si="1"/>
        <v>0.0009456848121789191</v>
      </c>
      <c r="AP45">
        <f t="shared" si="26"/>
        <v>44</v>
      </c>
      <c r="AQ45" s="106" t="s">
        <v>128</v>
      </c>
      <c r="AR45" s="108">
        <v>0</v>
      </c>
      <c r="AS45" s="6">
        <f t="shared" si="3"/>
        <v>0</v>
      </c>
      <c r="BC45">
        <f t="shared" si="23"/>
        <v>44</v>
      </c>
      <c r="BD45" s="106" t="s">
        <v>110</v>
      </c>
      <c r="BE45" s="108">
        <v>40660</v>
      </c>
      <c r="BF45" s="6">
        <f t="shared" si="5"/>
        <v>0.004127645141900745</v>
      </c>
      <c r="BR45" s="106" t="s">
        <v>112</v>
      </c>
      <c r="BS45" s="108">
        <v>153901</v>
      </c>
      <c r="BT45" s="6">
        <f t="shared" si="6"/>
        <v>0.0027518972769017937</v>
      </c>
    </row>
    <row r="46" spans="2:72" ht="12.75">
      <c r="B46" s="106" t="s">
        <v>99</v>
      </c>
      <c r="C46" s="108">
        <v>678105</v>
      </c>
      <c r="D46" s="6">
        <f t="shared" si="7"/>
        <v>0.025907767118819647</v>
      </c>
      <c r="E46" s="108">
        <v>678106</v>
      </c>
      <c r="F46" s="6">
        <f t="shared" si="8"/>
        <v>0.04299239375485372</v>
      </c>
      <c r="G46" s="108">
        <v>78505</v>
      </c>
      <c r="H46" s="6">
        <f t="shared" si="9"/>
        <v>0.019016509396827475</v>
      </c>
      <c r="I46" s="108">
        <v>603911</v>
      </c>
      <c r="J46" s="6">
        <f t="shared" si="10"/>
        <v>0.061306697129621765</v>
      </c>
      <c r="K46" s="108">
        <v>2038627</v>
      </c>
      <c r="L46" s="6">
        <f t="shared" si="11"/>
        <v>0.03645260323141807</v>
      </c>
      <c r="O46">
        <f t="shared" si="27"/>
        <v>45</v>
      </c>
      <c r="P46" s="106" t="s">
        <v>145</v>
      </c>
      <c r="Q46" s="108">
        <v>16274</v>
      </c>
      <c r="R46" s="6">
        <f t="shared" si="0"/>
        <v>0.0006217665436645814</v>
      </c>
      <c r="AB46">
        <f t="shared" si="25"/>
        <v>45</v>
      </c>
      <c r="AC46" s="106" t="s">
        <v>121</v>
      </c>
      <c r="AD46" s="108">
        <v>8746</v>
      </c>
      <c r="AE46" s="6">
        <f t="shared" si="1"/>
        <v>0.0005545025051834826</v>
      </c>
      <c r="AP46">
        <f t="shared" si="26"/>
        <v>45</v>
      </c>
      <c r="AQ46" s="106" t="s">
        <v>123</v>
      </c>
      <c r="AR46" s="108">
        <v>0</v>
      </c>
      <c r="AS46" s="6">
        <f t="shared" si="3"/>
        <v>0</v>
      </c>
      <c r="BC46">
        <f t="shared" si="23"/>
        <v>45</v>
      </c>
      <c r="BD46" s="106" t="s">
        <v>146</v>
      </c>
      <c r="BE46" s="108">
        <v>26768</v>
      </c>
      <c r="BF46" s="6">
        <f t="shared" si="5"/>
        <v>0.0027173833044367717</v>
      </c>
      <c r="BR46" s="106" t="s">
        <v>146</v>
      </c>
      <c r="BS46" s="108">
        <v>150956</v>
      </c>
      <c r="BT46" s="6">
        <f t="shared" si="6"/>
        <v>0.0026992378563621233</v>
      </c>
    </row>
    <row r="47" spans="2:72" ht="12.75">
      <c r="B47" s="106" t="s">
        <v>106</v>
      </c>
      <c r="C47" s="108">
        <v>351</v>
      </c>
      <c r="D47" s="6">
        <f t="shared" si="7"/>
        <v>1.341035128587121E-05</v>
      </c>
      <c r="E47" s="108">
        <v>351</v>
      </c>
      <c r="F47" s="6">
        <f t="shared" si="8"/>
        <v>2.2253645017082367E-05</v>
      </c>
      <c r="G47" s="108">
        <v>2418</v>
      </c>
      <c r="H47" s="6">
        <f t="shared" si="9"/>
        <v>0.0005857196321448166</v>
      </c>
      <c r="I47" s="108">
        <v>48936</v>
      </c>
      <c r="J47" s="6">
        <f t="shared" si="10"/>
        <v>0.00496779249050799</v>
      </c>
      <c r="K47" s="108">
        <v>52056</v>
      </c>
      <c r="L47" s="6">
        <f t="shared" si="11"/>
        <v>0.0009308111360316032</v>
      </c>
      <c r="O47">
        <f t="shared" si="27"/>
        <v>46</v>
      </c>
      <c r="P47" s="106" t="s">
        <v>134</v>
      </c>
      <c r="Q47" s="108">
        <v>14916</v>
      </c>
      <c r="R47" s="6">
        <f t="shared" si="0"/>
        <v>0.000569882620455997</v>
      </c>
      <c r="AB47">
        <f t="shared" si="25"/>
        <v>46</v>
      </c>
      <c r="AC47" s="106" t="s">
        <v>24</v>
      </c>
      <c r="AD47" s="108">
        <v>7126</v>
      </c>
      <c r="AE47" s="6">
        <f t="shared" si="1"/>
        <v>0.0004517933743354101</v>
      </c>
      <c r="AP47">
        <f t="shared" si="26"/>
        <v>46</v>
      </c>
      <c r="AQ47" s="106" t="s">
        <v>121</v>
      </c>
      <c r="AR47" s="108">
        <v>0</v>
      </c>
      <c r="AS47" s="6">
        <f t="shared" si="3"/>
        <v>0</v>
      </c>
      <c r="BC47">
        <f t="shared" si="23"/>
        <v>46</v>
      </c>
      <c r="BD47" s="106" t="s">
        <v>17</v>
      </c>
      <c r="BE47" s="108">
        <v>26760</v>
      </c>
      <c r="BF47" s="6">
        <f t="shared" si="5"/>
        <v>0.0027165711755352665</v>
      </c>
      <c r="BR47" s="106" t="s">
        <v>136</v>
      </c>
      <c r="BS47" s="108">
        <v>148264</v>
      </c>
      <c r="BT47" s="6">
        <f t="shared" si="6"/>
        <v>0.0026511023181302754</v>
      </c>
    </row>
    <row r="48" spans="2:72" ht="12.75">
      <c r="B48" s="106" t="s">
        <v>110</v>
      </c>
      <c r="C48" s="108">
        <v>0</v>
      </c>
      <c r="D48" s="6">
        <f t="shared" si="7"/>
        <v>0</v>
      </c>
      <c r="E48" s="108">
        <v>0</v>
      </c>
      <c r="F48" s="6">
        <f t="shared" si="8"/>
        <v>0</v>
      </c>
      <c r="G48" s="108">
        <v>0</v>
      </c>
      <c r="H48" s="6">
        <f t="shared" si="9"/>
        <v>0</v>
      </c>
      <c r="I48" s="108">
        <v>40660</v>
      </c>
      <c r="J48" s="6">
        <f t="shared" si="10"/>
        <v>0.004127645141900745</v>
      </c>
      <c r="K48" s="108">
        <v>40660</v>
      </c>
      <c r="L48" s="6">
        <f t="shared" si="11"/>
        <v>0.0007270397416444788</v>
      </c>
      <c r="O48">
        <f t="shared" si="27"/>
        <v>47</v>
      </c>
      <c r="P48" s="106" t="s">
        <v>121</v>
      </c>
      <c r="Q48" s="108">
        <v>8746</v>
      </c>
      <c r="R48" s="6">
        <f t="shared" si="0"/>
        <v>0.00033415080440521254</v>
      </c>
      <c r="AB48">
        <f t="shared" si="25"/>
        <v>47</v>
      </c>
      <c r="AC48" s="106" t="s">
        <v>7</v>
      </c>
      <c r="AD48" s="108">
        <v>6229</v>
      </c>
      <c r="AE48" s="6">
        <f t="shared" si="1"/>
        <v>0.00039492294818064405</v>
      </c>
      <c r="AP48">
        <f t="shared" si="26"/>
        <v>47</v>
      </c>
      <c r="AQ48" s="106" t="s">
        <v>120</v>
      </c>
      <c r="AR48" s="108">
        <v>0</v>
      </c>
      <c r="AS48" s="6">
        <f t="shared" si="3"/>
        <v>0</v>
      </c>
      <c r="BC48">
        <f t="shared" si="23"/>
        <v>47</v>
      </c>
      <c r="BD48" s="106" t="s">
        <v>141</v>
      </c>
      <c r="BE48" s="108">
        <v>26086</v>
      </c>
      <c r="BF48" s="6">
        <f t="shared" si="5"/>
        <v>0.002648149315583444</v>
      </c>
      <c r="BR48" s="106" t="s">
        <v>54</v>
      </c>
      <c r="BS48" s="108">
        <v>142240</v>
      </c>
      <c r="BT48" s="6">
        <f t="shared" si="6"/>
        <v>0.0025433874287139856</v>
      </c>
    </row>
    <row r="49" spans="2:72" ht="12.75">
      <c r="B49" s="106" t="s">
        <v>112</v>
      </c>
      <c r="C49" s="108">
        <v>0</v>
      </c>
      <c r="D49" s="6">
        <f t="shared" si="7"/>
        <v>0</v>
      </c>
      <c r="E49" s="108">
        <v>0</v>
      </c>
      <c r="F49" s="6">
        <f t="shared" si="8"/>
        <v>0</v>
      </c>
      <c r="G49" s="108">
        <v>0</v>
      </c>
      <c r="H49" s="6">
        <f t="shared" si="9"/>
        <v>0</v>
      </c>
      <c r="I49" s="108">
        <v>153901</v>
      </c>
      <c r="J49" s="6">
        <f t="shared" si="10"/>
        <v>0.015623431258821116</v>
      </c>
      <c r="K49" s="108">
        <v>153901</v>
      </c>
      <c r="L49" s="6">
        <f t="shared" si="11"/>
        <v>0.0027518972769017937</v>
      </c>
      <c r="O49">
        <f t="shared" si="27"/>
        <v>48</v>
      </c>
      <c r="P49" s="106" t="s">
        <v>24</v>
      </c>
      <c r="Q49" s="108">
        <v>7126</v>
      </c>
      <c r="R49" s="6">
        <f t="shared" si="0"/>
        <v>0.00027225687539349924</v>
      </c>
      <c r="AB49">
        <f t="shared" si="25"/>
        <v>48</v>
      </c>
      <c r="AC49" s="106" t="s">
        <v>27</v>
      </c>
      <c r="AD49" s="108">
        <v>6064</v>
      </c>
      <c r="AE49" s="6">
        <f t="shared" si="1"/>
        <v>0.0003844618330016737</v>
      </c>
      <c r="AP49">
        <f t="shared" si="26"/>
        <v>48</v>
      </c>
      <c r="AQ49" s="106" t="s">
        <v>112</v>
      </c>
      <c r="AR49" s="108">
        <v>0</v>
      </c>
      <c r="AS49" s="6">
        <f t="shared" si="3"/>
        <v>0</v>
      </c>
      <c r="BC49">
        <f t="shared" si="23"/>
        <v>48</v>
      </c>
      <c r="BD49" s="106" t="s">
        <v>55</v>
      </c>
      <c r="BE49" s="108">
        <v>23064</v>
      </c>
      <c r="BF49" s="6">
        <f t="shared" si="5"/>
        <v>0.002341367623039813</v>
      </c>
      <c r="BR49" s="106" t="s">
        <v>82</v>
      </c>
      <c r="BS49" s="108">
        <v>125855</v>
      </c>
      <c r="BT49" s="6">
        <f t="shared" si="6"/>
        <v>0.0022504079361698446</v>
      </c>
    </row>
    <row r="50" spans="2:72" ht="12.75">
      <c r="B50" s="106" t="s">
        <v>115</v>
      </c>
      <c r="C50" s="108">
        <v>863937</v>
      </c>
      <c r="D50" s="6">
        <f t="shared" si="7"/>
        <v>0.033007688486785515</v>
      </c>
      <c r="E50" s="108">
        <v>863937</v>
      </c>
      <c r="F50" s="6">
        <f t="shared" si="8"/>
        <v>0.054774208874994554</v>
      </c>
      <c r="G50" s="108">
        <v>50949</v>
      </c>
      <c r="H50" s="6">
        <f t="shared" si="9"/>
        <v>0.012341534134882657</v>
      </c>
      <c r="I50" s="108">
        <v>50441</v>
      </c>
      <c r="J50" s="6">
        <f t="shared" si="10"/>
        <v>0.005120574240103677</v>
      </c>
      <c r="K50" s="108">
        <v>1829264</v>
      </c>
      <c r="L50" s="6">
        <f t="shared" si="11"/>
        <v>0.03270899227642759</v>
      </c>
      <c r="O50">
        <f t="shared" si="27"/>
        <v>49</v>
      </c>
      <c r="P50" s="106" t="s">
        <v>7</v>
      </c>
      <c r="Q50" s="108">
        <v>6229</v>
      </c>
      <c r="R50" s="6">
        <f t="shared" si="0"/>
        <v>0.0002379859776629395</v>
      </c>
      <c r="AB50">
        <f t="shared" si="25"/>
        <v>49</v>
      </c>
      <c r="AC50" s="106" t="s">
        <v>78</v>
      </c>
      <c r="AD50" s="108">
        <v>5717</v>
      </c>
      <c r="AE50" s="6">
        <f t="shared" si="1"/>
        <v>0.0003624617907768088</v>
      </c>
      <c r="AP50">
        <f t="shared" si="26"/>
        <v>49</v>
      </c>
      <c r="AQ50" s="106" t="s">
        <v>110</v>
      </c>
      <c r="AR50" s="108">
        <v>0</v>
      </c>
      <c r="AS50" s="6">
        <f t="shared" si="3"/>
        <v>0</v>
      </c>
      <c r="BC50">
        <f t="shared" si="23"/>
        <v>49</v>
      </c>
      <c r="BD50" s="106" t="s">
        <v>148</v>
      </c>
      <c r="BE50" s="108">
        <v>22946</v>
      </c>
      <c r="BF50" s="6">
        <f>+BE50/$I$76</f>
        <v>0.002329388721742609</v>
      </c>
      <c r="BR50" s="106" t="s">
        <v>93</v>
      </c>
      <c r="BS50" s="108">
        <v>105181</v>
      </c>
      <c r="BT50" s="6">
        <f t="shared" si="6"/>
        <v>0.001880737015885586</v>
      </c>
    </row>
    <row r="51" spans="2:72" ht="12.75">
      <c r="B51" s="106" t="s">
        <v>120</v>
      </c>
      <c r="C51" s="108">
        <v>0</v>
      </c>
      <c r="D51" s="6">
        <f t="shared" si="7"/>
        <v>0</v>
      </c>
      <c r="E51" s="108">
        <v>0</v>
      </c>
      <c r="F51" s="6">
        <f t="shared" si="8"/>
        <v>0</v>
      </c>
      <c r="G51" s="108">
        <v>0</v>
      </c>
      <c r="H51" s="6">
        <f t="shared" si="9"/>
        <v>0</v>
      </c>
      <c r="I51" s="108">
        <v>17701</v>
      </c>
      <c r="J51" s="6">
        <f t="shared" si="10"/>
        <v>0.0017969367106931895</v>
      </c>
      <c r="K51" s="108">
        <v>17701</v>
      </c>
      <c r="L51" s="6">
        <f t="shared" si="11"/>
        <v>0.0003165108329279124</v>
      </c>
      <c r="O51">
        <f t="shared" si="27"/>
        <v>50</v>
      </c>
      <c r="P51" s="106" t="s">
        <v>27</v>
      </c>
      <c r="Q51" s="108">
        <v>6064</v>
      </c>
      <c r="R51" s="6">
        <f t="shared" si="0"/>
        <v>0.00023168196637470944</v>
      </c>
      <c r="AB51">
        <f t="shared" si="25"/>
        <v>50</v>
      </c>
      <c r="AC51" s="106" t="s">
        <v>123</v>
      </c>
      <c r="AD51" s="108">
        <v>4650</v>
      </c>
      <c r="AE51" s="6">
        <f t="shared" si="1"/>
        <v>0.0002948132459528006</v>
      </c>
      <c r="AP51">
        <f t="shared" si="26"/>
        <v>50</v>
      </c>
      <c r="AQ51" s="106" t="s">
        <v>93</v>
      </c>
      <c r="AR51" s="108">
        <v>0</v>
      </c>
      <c r="AS51" s="6">
        <f t="shared" si="3"/>
        <v>0</v>
      </c>
      <c r="BC51">
        <f t="shared" si="23"/>
        <v>50</v>
      </c>
      <c r="BD51" s="106" t="s">
        <v>120</v>
      </c>
      <c r="BE51" s="108">
        <v>17701</v>
      </c>
      <c r="BF51" s="6">
        <f t="shared" si="5"/>
        <v>0.0017969367106931895</v>
      </c>
      <c r="BR51" s="106" t="s">
        <v>128</v>
      </c>
      <c r="BS51" s="108">
        <v>101501</v>
      </c>
      <c r="BT51" s="6">
        <f t="shared" si="6"/>
        <v>0.0018149350914081711</v>
      </c>
    </row>
    <row r="52" spans="2:72" ht="12.75">
      <c r="B52" s="106" t="s">
        <v>121</v>
      </c>
      <c r="C52" s="108">
        <v>8746</v>
      </c>
      <c r="D52" s="6">
        <f t="shared" si="7"/>
        <v>0.00033415080440521254</v>
      </c>
      <c r="E52" s="108">
        <v>8746</v>
      </c>
      <c r="F52" s="6">
        <f t="shared" si="8"/>
        <v>0.0005545025051834826</v>
      </c>
      <c r="G52" s="108">
        <v>0</v>
      </c>
      <c r="H52" s="6">
        <f t="shared" si="9"/>
        <v>0</v>
      </c>
      <c r="I52" s="108">
        <v>5975</v>
      </c>
      <c r="J52" s="6">
        <f t="shared" si="10"/>
        <v>0.0006065587733117794</v>
      </c>
      <c r="K52" s="108">
        <v>23467</v>
      </c>
      <c r="L52" s="6">
        <f t="shared" si="11"/>
        <v>0.00041961243524768775</v>
      </c>
      <c r="O52">
        <f t="shared" si="27"/>
        <v>51</v>
      </c>
      <c r="P52" s="106" t="s">
        <v>78</v>
      </c>
      <c r="Q52" s="108">
        <v>5715</v>
      </c>
      <c r="R52" s="6">
        <f t="shared" si="0"/>
        <v>0.00021834802734687738</v>
      </c>
      <c r="AB52">
        <f t="shared" si="25"/>
        <v>51</v>
      </c>
      <c r="AC52" s="106" t="s">
        <v>39</v>
      </c>
      <c r="AD52" s="108">
        <v>1284</v>
      </c>
      <c r="AE52" s="6">
        <f t="shared" si="1"/>
        <v>8.140649630180559E-05</v>
      </c>
      <c r="AP52">
        <f t="shared" si="26"/>
        <v>51</v>
      </c>
      <c r="AQ52" s="106" t="s">
        <v>88</v>
      </c>
      <c r="AR52" s="108">
        <v>0</v>
      </c>
      <c r="AS52" s="6">
        <f t="shared" si="3"/>
        <v>0</v>
      </c>
      <c r="BC52">
        <f t="shared" si="23"/>
        <v>51</v>
      </c>
      <c r="BD52" s="106" t="s">
        <v>53</v>
      </c>
      <c r="BE52" s="108">
        <v>16719</v>
      </c>
      <c r="BF52" s="6">
        <f t="shared" si="5"/>
        <v>0.0016972478880334127</v>
      </c>
      <c r="BR52" s="106" t="s">
        <v>134</v>
      </c>
      <c r="BS52" s="108">
        <v>94468</v>
      </c>
      <c r="BT52" s="6">
        <f t="shared" si="6"/>
        <v>0.0016891783156338077</v>
      </c>
    </row>
    <row r="53" spans="2:72" ht="12.75">
      <c r="B53" s="106" t="s">
        <v>122</v>
      </c>
      <c r="C53" s="108">
        <v>150741</v>
      </c>
      <c r="D53" s="6">
        <f t="shared" si="7"/>
        <v>0.00575923009453992</v>
      </c>
      <c r="E53" s="108">
        <v>150741</v>
      </c>
      <c r="F53" s="6">
        <f t="shared" si="8"/>
        <v>0.009557084625413144</v>
      </c>
      <c r="G53" s="108">
        <v>16010</v>
      </c>
      <c r="H53" s="6">
        <f t="shared" si="9"/>
        <v>0.003878151906798393</v>
      </c>
      <c r="I53" s="108">
        <v>53649</v>
      </c>
      <c r="J53" s="6">
        <f t="shared" si="10"/>
        <v>0.0054462379296073065</v>
      </c>
      <c r="K53" s="108">
        <v>371141</v>
      </c>
      <c r="L53" s="6">
        <f t="shared" si="11"/>
        <v>0.006636356535997872</v>
      </c>
      <c r="O53">
        <f t="shared" si="27"/>
        <v>52</v>
      </c>
      <c r="P53" s="106" t="s">
        <v>123</v>
      </c>
      <c r="Q53" s="108">
        <v>4650</v>
      </c>
      <c r="R53" s="6">
        <f t="shared" si="0"/>
        <v>0.00017765849994102884</v>
      </c>
      <c r="AB53">
        <f t="shared" si="25"/>
        <v>52</v>
      </c>
      <c r="AC53" s="106" t="s">
        <v>93</v>
      </c>
      <c r="AD53" s="108">
        <v>1057</v>
      </c>
      <c r="AE53" s="6">
        <f t="shared" si="1"/>
        <v>6.701453784346457E-05</v>
      </c>
      <c r="AP53">
        <f t="shared" si="26"/>
        <v>52</v>
      </c>
      <c r="AQ53" s="106" t="s">
        <v>81</v>
      </c>
      <c r="AR53" s="108">
        <v>0</v>
      </c>
      <c r="AS53" s="6">
        <f t="shared" si="3"/>
        <v>0</v>
      </c>
      <c r="BC53">
        <f t="shared" si="23"/>
        <v>52</v>
      </c>
      <c r="BD53" s="106" t="s">
        <v>149</v>
      </c>
      <c r="BE53" s="108">
        <v>16535</v>
      </c>
      <c r="BF53" s="6">
        <f t="shared" si="5"/>
        <v>0.0016785689232987904</v>
      </c>
      <c r="BR53" s="106" t="s">
        <v>81</v>
      </c>
      <c r="BS53" s="108">
        <v>81336</v>
      </c>
      <c r="BT53" s="6">
        <f t="shared" si="6"/>
        <v>0.0014543655786127725</v>
      </c>
    </row>
    <row r="54" spans="2:72" ht="12.75">
      <c r="B54" s="106" t="s">
        <v>123</v>
      </c>
      <c r="C54" s="108">
        <v>4650</v>
      </c>
      <c r="D54" s="6">
        <f t="shared" si="7"/>
        <v>0.00017765849994102884</v>
      </c>
      <c r="E54" s="108">
        <v>4650</v>
      </c>
      <c r="F54" s="6">
        <f t="shared" si="8"/>
        <v>0.0002948132459528006</v>
      </c>
      <c r="G54" s="108">
        <v>0</v>
      </c>
      <c r="H54" s="6">
        <f t="shared" si="9"/>
        <v>0</v>
      </c>
      <c r="I54" s="108">
        <v>0</v>
      </c>
      <c r="J54" s="6">
        <f t="shared" si="10"/>
        <v>0</v>
      </c>
      <c r="K54" s="108">
        <v>9300</v>
      </c>
      <c r="L54" s="6">
        <f t="shared" si="11"/>
        <v>0.00016629290696737955</v>
      </c>
      <c r="O54">
        <f t="shared" si="27"/>
        <v>53</v>
      </c>
      <c r="P54" s="106" t="s">
        <v>39</v>
      </c>
      <c r="Q54" s="108">
        <v>1284</v>
      </c>
      <c r="R54" s="6">
        <f t="shared" si="0"/>
        <v>4.9056669661135706E-05</v>
      </c>
      <c r="AB54">
        <f t="shared" si="25"/>
        <v>53</v>
      </c>
      <c r="AC54" s="106" t="s">
        <v>136</v>
      </c>
      <c r="AD54" s="108">
        <v>1012</v>
      </c>
      <c r="AE54" s="6">
        <f t="shared" si="1"/>
        <v>6.41615064310181E-05</v>
      </c>
      <c r="AP54">
        <f t="shared" si="26"/>
        <v>53</v>
      </c>
      <c r="AQ54" s="106" t="s">
        <v>78</v>
      </c>
      <c r="AR54" s="108">
        <v>0</v>
      </c>
      <c r="AS54" s="6">
        <f t="shared" si="3"/>
        <v>0</v>
      </c>
      <c r="BC54">
        <f t="shared" si="23"/>
        <v>53</v>
      </c>
      <c r="BD54" s="106" t="s">
        <v>7</v>
      </c>
      <c r="BE54" s="108">
        <v>12144</v>
      </c>
      <c r="BF54" s="6">
        <f t="shared" si="5"/>
        <v>0.0012328116724850628</v>
      </c>
      <c r="BR54" s="106" t="s">
        <v>12</v>
      </c>
      <c r="BS54" s="108">
        <v>73769</v>
      </c>
      <c r="BT54" s="6">
        <f t="shared" si="6"/>
        <v>0.0013190603714060883</v>
      </c>
    </row>
    <row r="55" spans="2:72" ht="12.75">
      <c r="B55" s="106" t="s">
        <v>127</v>
      </c>
      <c r="C55" s="108">
        <v>399038</v>
      </c>
      <c r="D55" s="6">
        <f t="shared" si="7"/>
        <v>0.015245697311713605</v>
      </c>
      <c r="E55" s="108">
        <v>399038</v>
      </c>
      <c r="F55" s="6">
        <f t="shared" si="8"/>
        <v>0.02529928775021799</v>
      </c>
      <c r="G55" s="108">
        <v>36834</v>
      </c>
      <c r="H55" s="6">
        <f t="shared" si="9"/>
        <v>0.008922413949719675</v>
      </c>
      <c r="I55" s="108">
        <v>413953</v>
      </c>
      <c r="J55" s="6">
        <f t="shared" si="10"/>
        <v>0.04202289939560352</v>
      </c>
      <c r="K55" s="108">
        <v>1248863</v>
      </c>
      <c r="L55" s="6">
        <f t="shared" si="11"/>
        <v>0.022330866524086293</v>
      </c>
      <c r="O55">
        <f t="shared" si="27"/>
        <v>54</v>
      </c>
      <c r="P55" s="106" t="s">
        <v>93</v>
      </c>
      <c r="Q55" s="108">
        <v>1057</v>
      </c>
      <c r="R55" s="6">
        <f t="shared" si="0"/>
        <v>4.0383878373691934E-05</v>
      </c>
      <c r="AB55">
        <f t="shared" si="25"/>
        <v>54</v>
      </c>
      <c r="AC55" s="106" t="s">
        <v>16</v>
      </c>
      <c r="AD55" s="108">
        <v>524</v>
      </c>
      <c r="AE55" s="6">
        <f t="shared" si="1"/>
        <v>3.322196578048764E-05</v>
      </c>
      <c r="AP55">
        <f t="shared" si="26"/>
        <v>54</v>
      </c>
      <c r="AQ55" s="106" t="s">
        <v>73</v>
      </c>
      <c r="AR55" s="108">
        <v>0</v>
      </c>
      <c r="AS55" s="6">
        <f t="shared" si="3"/>
        <v>0</v>
      </c>
      <c r="BC55">
        <f t="shared" si="23"/>
        <v>54</v>
      </c>
      <c r="BD55" s="106" t="s">
        <v>2</v>
      </c>
      <c r="BE55" s="108">
        <v>11478</v>
      </c>
      <c r="BF55" s="6">
        <f t="shared" si="5"/>
        <v>0.0011652019414347455</v>
      </c>
      <c r="BR55" s="106" t="s">
        <v>106</v>
      </c>
      <c r="BS55" s="108">
        <v>52056</v>
      </c>
      <c r="BT55" s="6">
        <f t="shared" si="6"/>
        <v>0.0009308111360316032</v>
      </c>
    </row>
    <row r="56" spans="2:72" ht="12.75">
      <c r="B56" s="106" t="s">
        <v>128</v>
      </c>
      <c r="C56" s="108">
        <v>0</v>
      </c>
      <c r="D56" s="6">
        <f t="shared" si="7"/>
        <v>0</v>
      </c>
      <c r="E56" s="108">
        <v>0</v>
      </c>
      <c r="F56" s="6">
        <f t="shared" si="8"/>
        <v>0</v>
      </c>
      <c r="G56" s="108">
        <v>0</v>
      </c>
      <c r="H56" s="6">
        <f t="shared" si="9"/>
        <v>0</v>
      </c>
      <c r="I56" s="108">
        <v>101501</v>
      </c>
      <c r="J56" s="6">
        <f t="shared" si="10"/>
        <v>0.010303986953961326</v>
      </c>
      <c r="K56" s="108">
        <v>101501</v>
      </c>
      <c r="L56" s="6">
        <f t="shared" si="11"/>
        <v>0.0018149350914081711</v>
      </c>
      <c r="O56">
        <f t="shared" si="27"/>
        <v>55</v>
      </c>
      <c r="P56" s="106" t="s">
        <v>136</v>
      </c>
      <c r="Q56" s="108">
        <v>1012</v>
      </c>
      <c r="R56" s="6">
        <f t="shared" si="0"/>
        <v>3.866460256781101E-05</v>
      </c>
      <c r="AB56">
        <f t="shared" si="25"/>
        <v>55</v>
      </c>
      <c r="AC56" s="106" t="s">
        <v>143</v>
      </c>
      <c r="AD56" s="108">
        <v>444</v>
      </c>
      <c r="AE56" s="6">
        <f t="shared" si="1"/>
        <v>2.8149909936138378E-05</v>
      </c>
      <c r="AP56">
        <f t="shared" si="26"/>
        <v>55</v>
      </c>
      <c r="AQ56" s="106" t="s">
        <v>61</v>
      </c>
      <c r="AR56" s="108">
        <v>0</v>
      </c>
      <c r="AS56" s="6">
        <f t="shared" si="3"/>
        <v>0</v>
      </c>
      <c r="BC56">
        <f t="shared" si="23"/>
        <v>55</v>
      </c>
      <c r="BD56" s="106" t="s">
        <v>43</v>
      </c>
      <c r="BE56" s="108">
        <v>10363</v>
      </c>
      <c r="BF56" s="6">
        <f t="shared" si="5"/>
        <v>0.0010520114757874427</v>
      </c>
      <c r="BR56" s="106" t="s">
        <v>39</v>
      </c>
      <c r="BS56" s="108">
        <v>46721</v>
      </c>
      <c r="BT56" s="6">
        <f t="shared" si="6"/>
        <v>0.0008354162264970904</v>
      </c>
    </row>
    <row r="57" spans="2:72" ht="12.75">
      <c r="B57" s="106" t="s">
        <v>130</v>
      </c>
      <c r="C57" s="108">
        <v>0</v>
      </c>
      <c r="D57" s="6">
        <f t="shared" si="7"/>
        <v>0</v>
      </c>
      <c r="E57" s="108">
        <v>0</v>
      </c>
      <c r="F57" s="6">
        <f t="shared" si="8"/>
        <v>0</v>
      </c>
      <c r="G57" s="108">
        <v>0</v>
      </c>
      <c r="H57" s="6">
        <f t="shared" si="9"/>
        <v>0</v>
      </c>
      <c r="I57" s="108">
        <v>187315</v>
      </c>
      <c r="J57" s="6">
        <f t="shared" si="10"/>
        <v>0.019015490648183427</v>
      </c>
      <c r="K57" s="108">
        <v>187315</v>
      </c>
      <c r="L57" s="6">
        <f t="shared" si="11"/>
        <v>0.003349371598773624</v>
      </c>
      <c r="O57">
        <f t="shared" si="27"/>
        <v>56</v>
      </c>
      <c r="P57" s="106" t="s">
        <v>16</v>
      </c>
      <c r="Q57" s="108">
        <v>524</v>
      </c>
      <c r="R57" s="6">
        <f t="shared" si="0"/>
        <v>2.0020011606257874E-05</v>
      </c>
      <c r="AB57">
        <f t="shared" si="25"/>
        <v>56</v>
      </c>
      <c r="AC57" s="106" t="s">
        <v>106</v>
      </c>
      <c r="AD57" s="108">
        <v>351</v>
      </c>
      <c r="AE57" s="6">
        <f t="shared" si="1"/>
        <v>2.2253645017082367E-05</v>
      </c>
      <c r="AP57">
        <f t="shared" si="26"/>
        <v>56</v>
      </c>
      <c r="AQ57" s="106" t="s">
        <v>58</v>
      </c>
      <c r="AR57" s="108">
        <v>0</v>
      </c>
      <c r="AS57" s="6">
        <f t="shared" si="3"/>
        <v>0</v>
      </c>
      <c r="BC57">
        <f t="shared" si="23"/>
        <v>56</v>
      </c>
      <c r="BD57" s="106" t="s">
        <v>16</v>
      </c>
      <c r="BE57" s="108">
        <v>9901</v>
      </c>
      <c r="BF57" s="6">
        <f t="shared" si="5"/>
        <v>0.001005111031725511</v>
      </c>
      <c r="BR57" s="106" t="s">
        <v>110</v>
      </c>
      <c r="BS57" s="108">
        <v>40660</v>
      </c>
      <c r="BT57" s="6">
        <f t="shared" si="6"/>
        <v>0.0007270397416444788</v>
      </c>
    </row>
    <row r="58" spans="2:72" ht="12.75">
      <c r="B58" s="106" t="s">
        <v>131</v>
      </c>
      <c r="C58" s="108">
        <v>58635</v>
      </c>
      <c r="D58" s="6">
        <f t="shared" si="7"/>
        <v>0.0022402163750628442</v>
      </c>
      <c r="E58" s="108">
        <v>58635</v>
      </c>
      <c r="F58" s="6">
        <f t="shared" si="8"/>
        <v>0.0037174999304177337</v>
      </c>
      <c r="G58" s="108">
        <v>0</v>
      </c>
      <c r="H58" s="6">
        <f t="shared" si="9"/>
        <v>0</v>
      </c>
      <c r="I58" s="108">
        <v>93813</v>
      </c>
      <c r="J58" s="6">
        <f t="shared" si="10"/>
        <v>0.009523531079614723</v>
      </c>
      <c r="K58" s="108">
        <v>211083</v>
      </c>
      <c r="L58" s="6">
        <f t="shared" si="11"/>
        <v>0.003774366202300578</v>
      </c>
      <c r="O58">
        <f t="shared" si="27"/>
        <v>57</v>
      </c>
      <c r="P58" s="106" t="s">
        <v>143</v>
      </c>
      <c r="Q58" s="108">
        <v>444</v>
      </c>
      <c r="R58" s="6">
        <f t="shared" si="0"/>
        <v>1.6963521284691787E-05</v>
      </c>
      <c r="AB58">
        <f t="shared" si="25"/>
        <v>57</v>
      </c>
      <c r="AC58" s="106" t="s">
        <v>88</v>
      </c>
      <c r="AD58" s="108">
        <v>135</v>
      </c>
      <c r="AE58" s="6">
        <f t="shared" si="1"/>
        <v>8.559094237339371E-06</v>
      </c>
      <c r="AP58">
        <f t="shared" si="26"/>
        <v>57</v>
      </c>
      <c r="AQ58" s="106" t="s">
        <v>55</v>
      </c>
      <c r="AR58" s="108">
        <v>0</v>
      </c>
      <c r="AS58" s="6">
        <f t="shared" si="3"/>
        <v>0</v>
      </c>
      <c r="BC58">
        <f t="shared" si="23"/>
        <v>57</v>
      </c>
      <c r="BD58" s="106" t="s">
        <v>32</v>
      </c>
      <c r="BE58" s="108">
        <v>9576</v>
      </c>
      <c r="BF58" s="6">
        <f t="shared" si="5"/>
        <v>0.0009721182951018577</v>
      </c>
      <c r="BR58" s="106" t="s">
        <v>145</v>
      </c>
      <c r="BS58" s="108">
        <v>32548</v>
      </c>
      <c r="BT58" s="6">
        <f t="shared" si="6"/>
        <v>0.0005819894124703516</v>
      </c>
    </row>
    <row r="59" spans="2:72" ht="12.75">
      <c r="B59" s="106" t="s">
        <v>132</v>
      </c>
      <c r="C59" s="108">
        <v>111770</v>
      </c>
      <c r="D59" s="6">
        <f t="shared" si="7"/>
        <v>0.00427029904051802</v>
      </c>
      <c r="E59" s="108">
        <v>111771</v>
      </c>
      <c r="F59" s="6">
        <f t="shared" si="8"/>
        <v>0.007086359422234511</v>
      </c>
      <c r="G59" s="108">
        <v>0</v>
      </c>
      <c r="H59" s="6">
        <f t="shared" si="9"/>
        <v>0</v>
      </c>
      <c r="I59" s="108">
        <v>539714</v>
      </c>
      <c r="J59" s="6">
        <f t="shared" si="10"/>
        <v>0.054789667243379706</v>
      </c>
      <c r="K59" s="108">
        <v>763255</v>
      </c>
      <c r="L59" s="6">
        <f t="shared" si="11"/>
        <v>0.013647730398643794</v>
      </c>
      <c r="O59">
        <f t="shared" si="27"/>
        <v>58</v>
      </c>
      <c r="P59" s="106" t="s">
        <v>106</v>
      </c>
      <c r="Q59" s="108">
        <v>351</v>
      </c>
      <c r="R59" s="6">
        <f t="shared" si="0"/>
        <v>1.341035128587121E-05</v>
      </c>
      <c r="AB59">
        <f t="shared" si="25"/>
        <v>58</v>
      </c>
      <c r="AC59" s="106" t="s">
        <v>32</v>
      </c>
      <c r="AD59" s="108">
        <v>100</v>
      </c>
      <c r="AE59" s="6">
        <f t="shared" si="1"/>
        <v>6.340069805436572E-06</v>
      </c>
      <c r="AP59">
        <f t="shared" si="26"/>
        <v>58</v>
      </c>
      <c r="AQ59" s="106" t="s">
        <v>54</v>
      </c>
      <c r="AR59" s="108">
        <v>0</v>
      </c>
      <c r="AS59" s="6">
        <f t="shared" si="3"/>
        <v>0</v>
      </c>
      <c r="BC59">
        <f t="shared" si="23"/>
        <v>58</v>
      </c>
      <c r="BD59" s="106" t="s">
        <v>42</v>
      </c>
      <c r="BE59" s="108">
        <v>7808</v>
      </c>
      <c r="BF59" s="6">
        <f t="shared" si="5"/>
        <v>0.0007926378078691839</v>
      </c>
      <c r="BR59" s="106" t="s">
        <v>141</v>
      </c>
      <c r="BS59" s="108">
        <v>26086</v>
      </c>
      <c r="BT59" s="6">
        <f t="shared" si="6"/>
        <v>0.00046644266356463045</v>
      </c>
    </row>
    <row r="60" spans="2:72" ht="12.75">
      <c r="B60" s="106" t="s">
        <v>134</v>
      </c>
      <c r="C60" s="108">
        <v>14916</v>
      </c>
      <c r="D60" s="6">
        <f t="shared" si="7"/>
        <v>0.000569882620455997</v>
      </c>
      <c r="E60" s="108">
        <v>14916</v>
      </c>
      <c r="F60" s="6">
        <f t="shared" si="8"/>
        <v>0.0009456848121789191</v>
      </c>
      <c r="G60" s="108">
        <v>0</v>
      </c>
      <c r="H60" s="6">
        <f t="shared" si="9"/>
        <v>0</v>
      </c>
      <c r="I60" s="108">
        <v>64636</v>
      </c>
      <c r="J60" s="6">
        <f t="shared" si="10"/>
        <v>0.006561595459712163</v>
      </c>
      <c r="K60" s="108">
        <v>94468</v>
      </c>
      <c r="L60" s="6">
        <f t="shared" si="11"/>
        <v>0.0016891783156338077</v>
      </c>
      <c r="O60">
        <f t="shared" si="27"/>
        <v>59</v>
      </c>
      <c r="P60" s="106" t="s">
        <v>88</v>
      </c>
      <c r="Q60" s="108">
        <v>135</v>
      </c>
      <c r="R60" s="6">
        <f t="shared" si="0"/>
        <v>5.1578274176427725E-06</v>
      </c>
      <c r="AB60">
        <f t="shared" si="25"/>
        <v>59</v>
      </c>
      <c r="AC60" s="106" t="s">
        <v>31</v>
      </c>
      <c r="AD60" s="108">
        <v>85</v>
      </c>
      <c r="AE60" s="6">
        <f t="shared" si="1"/>
        <v>5.389059334621086E-06</v>
      </c>
      <c r="AP60">
        <f t="shared" si="26"/>
        <v>59</v>
      </c>
      <c r="AQ60" s="106" t="s">
        <v>52</v>
      </c>
      <c r="AR60" s="108">
        <v>0</v>
      </c>
      <c r="AS60" s="6">
        <f t="shared" si="3"/>
        <v>0</v>
      </c>
      <c r="BC60">
        <f t="shared" si="23"/>
        <v>59</v>
      </c>
      <c r="BD60" s="106" t="s">
        <v>121</v>
      </c>
      <c r="BE60" s="108">
        <v>5975</v>
      </c>
      <c r="BF60" s="6">
        <f t="shared" si="5"/>
        <v>0.0006065587733117794</v>
      </c>
      <c r="BR60" s="106" t="s">
        <v>7</v>
      </c>
      <c r="BS60" s="108">
        <v>24602</v>
      </c>
      <c r="BT60" s="6">
        <f t="shared" si="6"/>
        <v>0.0004399073222808034</v>
      </c>
    </row>
    <row r="61" spans="2:72" ht="12.75">
      <c r="B61" s="106" t="s">
        <v>135</v>
      </c>
      <c r="C61" s="108">
        <v>698640</v>
      </c>
      <c r="D61" s="6">
        <f t="shared" si="7"/>
        <v>0.026692329978236642</v>
      </c>
      <c r="E61" s="108">
        <v>698641</v>
      </c>
      <c r="F61" s="6">
        <f t="shared" si="8"/>
        <v>0.04429432708940012</v>
      </c>
      <c r="G61" s="108">
        <v>333412</v>
      </c>
      <c r="H61" s="6">
        <f t="shared" si="9"/>
        <v>0.08076342183319586</v>
      </c>
      <c r="I61" s="108">
        <v>80671</v>
      </c>
      <c r="J61" s="6">
        <f t="shared" si="10"/>
        <v>0.008189406326666872</v>
      </c>
      <c r="K61" s="108">
        <v>1811364</v>
      </c>
      <c r="L61" s="6">
        <f t="shared" si="11"/>
        <v>0.03238892313290973</v>
      </c>
      <c r="O61">
        <f t="shared" si="27"/>
        <v>60</v>
      </c>
      <c r="P61" s="106" t="s">
        <v>32</v>
      </c>
      <c r="Q61" s="108">
        <v>100</v>
      </c>
      <c r="R61" s="6">
        <f t="shared" si="0"/>
        <v>3.820612901957609E-06</v>
      </c>
      <c r="AB61">
        <f t="shared" si="25"/>
        <v>60</v>
      </c>
      <c r="AC61" s="106" t="s">
        <v>149</v>
      </c>
      <c r="AD61" s="108">
        <v>0</v>
      </c>
      <c r="AE61" s="6">
        <f t="shared" si="1"/>
        <v>0</v>
      </c>
      <c r="AP61">
        <f t="shared" si="26"/>
        <v>60</v>
      </c>
      <c r="AQ61" s="106" t="s">
        <v>43</v>
      </c>
      <c r="AR61" s="108">
        <v>0</v>
      </c>
      <c r="AS61" s="6">
        <f t="shared" si="3"/>
        <v>0</v>
      </c>
      <c r="BC61">
        <f t="shared" si="23"/>
        <v>60</v>
      </c>
      <c r="BD61" s="106" t="s">
        <v>27</v>
      </c>
      <c r="BE61" s="108">
        <v>5822</v>
      </c>
      <c r="BF61" s="6">
        <f t="shared" si="5"/>
        <v>0.0005910268080704903</v>
      </c>
      <c r="BR61" s="106" t="s">
        <v>121</v>
      </c>
      <c r="BS61" s="108">
        <v>23467</v>
      </c>
      <c r="BT61" s="6">
        <f t="shared" si="6"/>
        <v>0.00041961243524768775</v>
      </c>
    </row>
    <row r="62" spans="2:72" ht="12.75">
      <c r="B62" s="106" t="s">
        <v>136</v>
      </c>
      <c r="C62" s="108">
        <v>1012</v>
      </c>
      <c r="D62" s="6">
        <f t="shared" si="7"/>
        <v>3.866460256781101E-05</v>
      </c>
      <c r="E62" s="108">
        <v>1012</v>
      </c>
      <c r="F62" s="6">
        <f t="shared" si="8"/>
        <v>6.41615064310181E-05</v>
      </c>
      <c r="G62" s="108">
        <v>0</v>
      </c>
      <c r="H62" s="6">
        <f t="shared" si="9"/>
        <v>0</v>
      </c>
      <c r="I62" s="108">
        <v>146240</v>
      </c>
      <c r="J62" s="6">
        <f t="shared" si="10"/>
        <v>0.014845716319517092</v>
      </c>
      <c r="K62" s="108">
        <v>148264</v>
      </c>
      <c r="L62" s="6">
        <f t="shared" si="11"/>
        <v>0.0026511023181302754</v>
      </c>
      <c r="O62">
        <f t="shared" si="27"/>
        <v>61</v>
      </c>
      <c r="P62" s="106" t="s">
        <v>31</v>
      </c>
      <c r="Q62" s="108">
        <v>85</v>
      </c>
      <c r="R62" s="6">
        <f t="shared" si="0"/>
        <v>3.2475209666639682E-06</v>
      </c>
      <c r="AB62">
        <f t="shared" si="25"/>
        <v>61</v>
      </c>
      <c r="AC62" s="106" t="s">
        <v>142</v>
      </c>
      <c r="AD62" s="108">
        <v>0</v>
      </c>
      <c r="AE62" s="6">
        <f t="shared" si="1"/>
        <v>0</v>
      </c>
      <c r="AP62">
        <f t="shared" si="26"/>
        <v>61</v>
      </c>
      <c r="AQ62" s="106" t="s">
        <v>42</v>
      </c>
      <c r="AR62" s="108">
        <v>0</v>
      </c>
      <c r="AS62" s="6">
        <f t="shared" si="3"/>
        <v>0</v>
      </c>
      <c r="BC62">
        <f t="shared" si="23"/>
        <v>61</v>
      </c>
      <c r="BD62" s="106" t="s">
        <v>24</v>
      </c>
      <c r="BE62" s="108">
        <v>5584</v>
      </c>
      <c r="BF62" s="6">
        <f t="shared" si="5"/>
        <v>0.0005668659732507073</v>
      </c>
      <c r="BR62" s="106" t="s">
        <v>24</v>
      </c>
      <c r="BS62" s="108">
        <v>19836</v>
      </c>
      <c r="BT62" s="6">
        <f t="shared" si="6"/>
        <v>0.000354686677699456</v>
      </c>
    </row>
    <row r="63" spans="2:72" ht="12.75">
      <c r="B63" s="106" t="s">
        <v>137</v>
      </c>
      <c r="C63" s="108">
        <v>909021</v>
      </c>
      <c r="D63" s="6">
        <f t="shared" si="7"/>
        <v>0.03473017360750408</v>
      </c>
      <c r="E63" s="108">
        <v>909022</v>
      </c>
      <c r="F63" s="6">
        <f t="shared" si="8"/>
        <v>0.057632629346775634</v>
      </c>
      <c r="G63" s="108">
        <v>317891</v>
      </c>
      <c r="H63" s="6">
        <f t="shared" si="9"/>
        <v>0.07700372191155827</v>
      </c>
      <c r="I63" s="108">
        <v>463079</v>
      </c>
      <c r="J63" s="6">
        <f t="shared" si="10"/>
        <v>0.04700997994752226</v>
      </c>
      <c r="K63" s="108">
        <v>2599013</v>
      </c>
      <c r="L63" s="6">
        <f t="shared" si="11"/>
        <v>0.046472841614624734</v>
      </c>
      <c r="O63">
        <f t="shared" si="27"/>
        <v>62</v>
      </c>
      <c r="P63" s="106" t="s">
        <v>149</v>
      </c>
      <c r="Q63" s="108">
        <v>0</v>
      </c>
      <c r="R63" s="6">
        <f t="shared" si="0"/>
        <v>0</v>
      </c>
      <c r="AB63">
        <f t="shared" si="25"/>
        <v>62</v>
      </c>
      <c r="AC63" s="106" t="s">
        <v>141</v>
      </c>
      <c r="AD63" s="108">
        <v>0</v>
      </c>
      <c r="AE63" s="6">
        <f t="shared" si="1"/>
        <v>0</v>
      </c>
      <c r="AP63">
        <f t="shared" si="26"/>
        <v>62</v>
      </c>
      <c r="AQ63" s="106" t="s">
        <v>39</v>
      </c>
      <c r="AR63" s="108">
        <v>0</v>
      </c>
      <c r="AS63" s="6">
        <f t="shared" si="3"/>
        <v>0</v>
      </c>
      <c r="BC63">
        <f t="shared" si="23"/>
        <v>62</v>
      </c>
      <c r="BD63" s="106" t="s">
        <v>81</v>
      </c>
      <c r="BE63" s="108">
        <v>4613</v>
      </c>
      <c r="BF63" s="6">
        <f t="shared" si="5"/>
        <v>0.00046829382783050016</v>
      </c>
      <c r="BR63" s="106" t="s">
        <v>27</v>
      </c>
      <c r="BS63" s="108">
        <v>17950</v>
      </c>
      <c r="BT63" s="6">
        <f t="shared" si="6"/>
        <v>0.000320963191404781</v>
      </c>
    </row>
    <row r="64" spans="2:72" ht="12.75">
      <c r="B64" s="106" t="s">
        <v>139</v>
      </c>
      <c r="C64" s="108">
        <v>69294</v>
      </c>
      <c r="D64" s="6">
        <f t="shared" si="7"/>
        <v>0.002647455504282506</v>
      </c>
      <c r="E64" s="108">
        <v>69294</v>
      </c>
      <c r="F64" s="6">
        <f t="shared" si="8"/>
        <v>0.004393287970979218</v>
      </c>
      <c r="G64" s="108">
        <v>12</v>
      </c>
      <c r="H64" s="6">
        <f t="shared" si="9"/>
        <v>2.906797181860132E-06</v>
      </c>
      <c r="I64" s="108">
        <v>129834</v>
      </c>
      <c r="J64" s="6">
        <f t="shared" si="10"/>
        <v>0.013180242974755075</v>
      </c>
      <c r="K64" s="108">
        <v>268434</v>
      </c>
      <c r="L64" s="6">
        <f t="shared" si="11"/>
        <v>0.004799857009557157</v>
      </c>
      <c r="O64">
        <f t="shared" si="27"/>
        <v>63</v>
      </c>
      <c r="P64" s="106" t="s">
        <v>142</v>
      </c>
      <c r="Q64" s="108">
        <v>0</v>
      </c>
      <c r="R64" s="6">
        <f t="shared" si="0"/>
        <v>0</v>
      </c>
      <c r="AB64">
        <f t="shared" si="25"/>
        <v>63</v>
      </c>
      <c r="AC64" s="106" t="s">
        <v>130</v>
      </c>
      <c r="AD64" s="108">
        <v>0</v>
      </c>
      <c r="AE64" s="6">
        <f t="shared" si="1"/>
        <v>0</v>
      </c>
      <c r="AP64">
        <f t="shared" si="26"/>
        <v>63</v>
      </c>
      <c r="AQ64" s="106" t="s">
        <v>32</v>
      </c>
      <c r="AR64" s="108">
        <v>0</v>
      </c>
      <c r="AS64" s="6">
        <f t="shared" si="3"/>
        <v>0</v>
      </c>
      <c r="BC64">
        <f t="shared" si="23"/>
        <v>63</v>
      </c>
      <c r="BD64" s="106" t="s">
        <v>78</v>
      </c>
      <c r="BE64" s="108">
        <v>587</v>
      </c>
      <c r="BF64" s="6">
        <f t="shared" si="5"/>
        <v>5.958995814795222E-05</v>
      </c>
      <c r="BR64" s="106" t="s">
        <v>120</v>
      </c>
      <c r="BS64" s="108">
        <v>17701</v>
      </c>
      <c r="BT64" s="6">
        <f t="shared" si="6"/>
        <v>0.0003165108329279124</v>
      </c>
    </row>
    <row r="65" spans="2:72" ht="12.75">
      <c r="B65" s="106" t="s">
        <v>140</v>
      </c>
      <c r="C65" s="108">
        <v>68703</v>
      </c>
      <c r="D65" s="6">
        <f t="shared" si="7"/>
        <v>0.0026248756820319366</v>
      </c>
      <c r="E65" s="108">
        <v>68703</v>
      </c>
      <c r="F65" s="6">
        <f t="shared" si="8"/>
        <v>0.004355818158429088</v>
      </c>
      <c r="G65" s="108">
        <v>0</v>
      </c>
      <c r="H65" s="6">
        <f t="shared" si="9"/>
        <v>0</v>
      </c>
      <c r="I65" s="108">
        <v>194049</v>
      </c>
      <c r="J65" s="6">
        <f t="shared" si="10"/>
        <v>0.01969910015102552</v>
      </c>
      <c r="K65" s="108">
        <v>331455</v>
      </c>
      <c r="L65" s="6">
        <f t="shared" si="11"/>
        <v>0.005926732847190623</v>
      </c>
      <c r="O65">
        <f t="shared" si="27"/>
        <v>64</v>
      </c>
      <c r="P65" s="106" t="s">
        <v>141</v>
      </c>
      <c r="Q65" s="108">
        <v>0</v>
      </c>
      <c r="R65" s="6">
        <f t="shared" si="0"/>
        <v>0</v>
      </c>
      <c r="AB65">
        <f t="shared" si="25"/>
        <v>64</v>
      </c>
      <c r="AC65" s="106" t="s">
        <v>128</v>
      </c>
      <c r="AD65" s="108">
        <v>0</v>
      </c>
      <c r="AE65" s="6">
        <f t="shared" si="1"/>
        <v>0</v>
      </c>
      <c r="AP65">
        <f t="shared" si="26"/>
        <v>64</v>
      </c>
      <c r="AQ65" s="106" t="s">
        <v>31</v>
      </c>
      <c r="AR65" s="108">
        <v>0</v>
      </c>
      <c r="AS65" s="6">
        <f t="shared" si="3"/>
        <v>0</v>
      </c>
      <c r="BC65">
        <f t="shared" si="23"/>
        <v>64</v>
      </c>
      <c r="BD65" s="106" t="s">
        <v>145</v>
      </c>
      <c r="BE65" s="108">
        <v>0</v>
      </c>
      <c r="BF65" s="6">
        <f t="shared" si="5"/>
        <v>0</v>
      </c>
      <c r="BR65" s="106" t="s">
        <v>149</v>
      </c>
      <c r="BS65" s="108">
        <v>16535</v>
      </c>
      <c r="BT65" s="6">
        <f t="shared" si="6"/>
        <v>0.00029566163620490545</v>
      </c>
    </row>
    <row r="66" spans="2:72" ht="12.75">
      <c r="B66" s="106" t="s">
        <v>141</v>
      </c>
      <c r="C66" s="108">
        <v>0</v>
      </c>
      <c r="D66" s="6">
        <f t="shared" si="7"/>
        <v>0</v>
      </c>
      <c r="E66" s="108">
        <v>0</v>
      </c>
      <c r="F66" s="6">
        <f t="shared" si="8"/>
        <v>0</v>
      </c>
      <c r="G66" s="108">
        <v>0</v>
      </c>
      <c r="H66" s="6">
        <f t="shared" si="9"/>
        <v>0</v>
      </c>
      <c r="I66" s="108">
        <v>26086</v>
      </c>
      <c r="J66" s="6">
        <f t="shared" si="10"/>
        <v>0.002648149315583444</v>
      </c>
      <c r="K66" s="108">
        <v>26086</v>
      </c>
      <c r="L66" s="6">
        <f t="shared" si="11"/>
        <v>0.00046644266356463045</v>
      </c>
      <c r="O66">
        <f t="shared" si="27"/>
        <v>65</v>
      </c>
      <c r="P66" s="106" t="s">
        <v>130</v>
      </c>
      <c r="Q66" s="108">
        <v>0</v>
      </c>
      <c r="R66" s="6">
        <f t="shared" si="0"/>
        <v>0</v>
      </c>
      <c r="AB66">
        <f t="shared" si="25"/>
        <v>65</v>
      </c>
      <c r="AC66" s="106" t="s">
        <v>120</v>
      </c>
      <c r="AD66" s="108">
        <v>0</v>
      </c>
      <c r="AE66" s="6">
        <f t="shared" si="1"/>
        <v>0</v>
      </c>
      <c r="AP66">
        <f t="shared" si="26"/>
        <v>65</v>
      </c>
      <c r="AQ66" s="106" t="s">
        <v>28</v>
      </c>
      <c r="AR66" s="108">
        <v>0</v>
      </c>
      <c r="AS66" s="6">
        <f t="shared" si="3"/>
        <v>0</v>
      </c>
      <c r="BC66">
        <f t="shared" si="23"/>
        <v>65</v>
      </c>
      <c r="BD66" s="106" t="s">
        <v>142</v>
      </c>
      <c r="BE66" s="108">
        <v>0</v>
      </c>
      <c r="BF66" s="6">
        <f t="shared" si="5"/>
        <v>0</v>
      </c>
      <c r="BR66" s="106" t="s">
        <v>78</v>
      </c>
      <c r="BS66" s="108">
        <v>12019</v>
      </c>
      <c r="BT66" s="6">
        <f t="shared" si="6"/>
        <v>0.00021491123105816504</v>
      </c>
    </row>
    <row r="67" spans="2:72" ht="12.75">
      <c r="B67" s="106" t="s">
        <v>142</v>
      </c>
      <c r="C67" s="108">
        <v>0</v>
      </c>
      <c r="D67" s="6">
        <f aca="true" t="shared" si="28" ref="D67:D72">+C67/$C$76</f>
        <v>0</v>
      </c>
      <c r="E67" s="108">
        <v>0</v>
      </c>
      <c r="F67" s="6">
        <f>+E67/$E$76</f>
        <v>0</v>
      </c>
      <c r="G67" s="108">
        <v>0</v>
      </c>
      <c r="H67" s="6">
        <f>+G67/$G$76</f>
        <v>0</v>
      </c>
      <c r="I67" s="108">
        <v>0</v>
      </c>
      <c r="J67" s="6">
        <f>+I67/$I$76</f>
        <v>0</v>
      </c>
      <c r="K67" s="108">
        <v>0</v>
      </c>
      <c r="L67" s="6">
        <f>+K67/$K$76</f>
        <v>0</v>
      </c>
      <c r="O67">
        <f t="shared" si="27"/>
        <v>66</v>
      </c>
      <c r="P67" s="106" t="s">
        <v>128</v>
      </c>
      <c r="Q67" s="108">
        <v>0</v>
      </c>
      <c r="R67" s="6">
        <f aca="true" t="shared" si="29" ref="R67:R75">+Q67/$C$76</f>
        <v>0</v>
      </c>
      <c r="AB67">
        <f t="shared" si="25"/>
        <v>66</v>
      </c>
      <c r="AC67" s="106" t="s">
        <v>112</v>
      </c>
      <c r="AD67" s="108">
        <v>0</v>
      </c>
      <c r="AE67" s="6">
        <f aca="true" t="shared" si="30" ref="AE67:AE75">+AD67/$E$76</f>
        <v>0</v>
      </c>
      <c r="AP67">
        <f t="shared" si="26"/>
        <v>66</v>
      </c>
      <c r="AQ67" s="106" t="s">
        <v>27</v>
      </c>
      <c r="AR67" s="108">
        <v>0</v>
      </c>
      <c r="AS67" s="6">
        <f aca="true" t="shared" si="31" ref="AS67:AS75">+AR67/$G$76</f>
        <v>0</v>
      </c>
      <c r="BC67">
        <f t="shared" si="23"/>
        <v>66</v>
      </c>
      <c r="BD67" s="106" t="s">
        <v>123</v>
      </c>
      <c r="BE67" s="108">
        <v>0</v>
      </c>
      <c r="BF67" s="6">
        <f aca="true" t="shared" si="32" ref="BF67:BF75">+BE67/$I$76</f>
        <v>0</v>
      </c>
      <c r="BR67" s="106" t="s">
        <v>16</v>
      </c>
      <c r="BS67" s="108">
        <v>10949</v>
      </c>
      <c r="BT67" s="6">
        <f aca="true" t="shared" si="33" ref="BT67:BT75">+BS67/$K$76</f>
        <v>0.00019577860627804718</v>
      </c>
    </row>
    <row r="68" spans="2:72" ht="12.75">
      <c r="B68" s="106" t="s">
        <v>143</v>
      </c>
      <c r="C68" s="108">
        <v>444</v>
      </c>
      <c r="D68" s="6">
        <f t="shared" si="28"/>
        <v>1.6963521284691787E-05</v>
      </c>
      <c r="E68" s="108">
        <v>444</v>
      </c>
      <c r="F68" s="6">
        <f>+E68/$E$76</f>
        <v>2.8149909936138378E-05</v>
      </c>
      <c r="G68" s="108">
        <v>0</v>
      </c>
      <c r="H68" s="6">
        <f>+G68/$G$76</f>
        <v>0</v>
      </c>
      <c r="I68" s="108">
        <v>352335</v>
      </c>
      <c r="J68" s="6">
        <f>+I68/$I$76</f>
        <v>0.03576767956398424</v>
      </c>
      <c r="K68" s="108">
        <v>353223</v>
      </c>
      <c r="L68" s="6">
        <f>+K68/$K$76</f>
        <v>0.006315965535240721</v>
      </c>
      <c r="O68">
        <f t="shared" si="27"/>
        <v>67</v>
      </c>
      <c r="P68" s="106" t="s">
        <v>120</v>
      </c>
      <c r="Q68" s="108">
        <v>0</v>
      </c>
      <c r="R68" s="6">
        <f t="shared" si="29"/>
        <v>0</v>
      </c>
      <c r="AB68">
        <f t="shared" si="25"/>
        <v>67</v>
      </c>
      <c r="AC68" s="106" t="s">
        <v>110</v>
      </c>
      <c r="AD68" s="108">
        <v>0</v>
      </c>
      <c r="AE68" s="6">
        <f t="shared" si="30"/>
        <v>0</v>
      </c>
      <c r="AP68">
        <f t="shared" si="26"/>
        <v>67</v>
      </c>
      <c r="AQ68" s="106" t="s">
        <v>24</v>
      </c>
      <c r="AR68" s="108">
        <v>0</v>
      </c>
      <c r="AS68" s="6">
        <f t="shared" si="31"/>
        <v>0</v>
      </c>
      <c r="BC68">
        <f aca="true" t="shared" si="34" ref="BC68:BC75">+BC67+1</f>
        <v>67</v>
      </c>
      <c r="BD68" s="106" t="s">
        <v>82</v>
      </c>
      <c r="BE68" s="108">
        <v>0</v>
      </c>
      <c r="BF68" s="6">
        <f t="shared" si="32"/>
        <v>0</v>
      </c>
      <c r="BR68" s="106" t="s">
        <v>32</v>
      </c>
      <c r="BS68" s="108">
        <v>9776</v>
      </c>
      <c r="BT68" s="6">
        <f t="shared" si="33"/>
        <v>0.00017480424285087125</v>
      </c>
    </row>
    <row r="69" spans="2:72" ht="12.75">
      <c r="B69" s="106" t="s">
        <v>145</v>
      </c>
      <c r="C69" s="108">
        <v>16274</v>
      </c>
      <c r="D69" s="6">
        <f t="shared" si="28"/>
        <v>0.0006217665436645814</v>
      </c>
      <c r="E69" s="108">
        <v>16274</v>
      </c>
      <c r="F69" s="6">
        <f>+E69/$E$76</f>
        <v>0.0010317829601367476</v>
      </c>
      <c r="G69" s="108">
        <v>0</v>
      </c>
      <c r="H69" s="6">
        <f>+G69/$G$76</f>
        <v>0</v>
      </c>
      <c r="I69" s="108">
        <v>0</v>
      </c>
      <c r="J69" s="6">
        <f>+I69/$I$76</f>
        <v>0</v>
      </c>
      <c r="K69" s="108">
        <v>32548</v>
      </c>
      <c r="L69" s="6">
        <f>+K69/$K$76</f>
        <v>0.0005819894124703516</v>
      </c>
      <c r="O69">
        <f t="shared" si="27"/>
        <v>68</v>
      </c>
      <c r="P69" s="106" t="s">
        <v>112</v>
      </c>
      <c r="Q69" s="108">
        <v>0</v>
      </c>
      <c r="R69" s="6">
        <f t="shared" si="29"/>
        <v>0</v>
      </c>
      <c r="AB69">
        <f t="shared" si="25"/>
        <v>68</v>
      </c>
      <c r="AC69" s="106" t="s">
        <v>61</v>
      </c>
      <c r="AD69" s="108">
        <v>0</v>
      </c>
      <c r="AE69" s="6">
        <f t="shared" si="30"/>
        <v>0</v>
      </c>
      <c r="AP69">
        <f t="shared" si="26"/>
        <v>68</v>
      </c>
      <c r="AQ69" s="106" t="s">
        <v>16</v>
      </c>
      <c r="AR69" s="108">
        <v>0</v>
      </c>
      <c r="AS69" s="6">
        <f t="shared" si="31"/>
        <v>0</v>
      </c>
      <c r="BC69">
        <f t="shared" si="34"/>
        <v>68</v>
      </c>
      <c r="BD69" s="106" t="s">
        <v>61</v>
      </c>
      <c r="BE69" s="108">
        <v>0</v>
      </c>
      <c r="BF69" s="6">
        <f t="shared" si="32"/>
        <v>0</v>
      </c>
      <c r="BR69" s="106" t="s">
        <v>123</v>
      </c>
      <c r="BS69" s="108">
        <v>9300</v>
      </c>
      <c r="BT69" s="6">
        <f t="shared" si="33"/>
        <v>0.00016629290696737955</v>
      </c>
    </row>
    <row r="70" spans="2:72" ht="12.75">
      <c r="B70" s="106" t="s">
        <v>146</v>
      </c>
      <c r="C70" s="108">
        <v>62094</v>
      </c>
      <c r="D70" s="6">
        <f t="shared" si="28"/>
        <v>0.002372371375341558</v>
      </c>
      <c r="E70" s="108">
        <v>62094</v>
      </c>
      <c r="F70" s="6">
        <f>+E70/$E$76</f>
        <v>0.003936802944987785</v>
      </c>
      <c r="G70" s="108">
        <v>0</v>
      </c>
      <c r="H70" s="6">
        <f>+G70/$G$76</f>
        <v>0</v>
      </c>
      <c r="I70" s="108">
        <v>26768</v>
      </c>
      <c r="J70" s="6">
        <f>+I70/$I$76</f>
        <v>0.0027173833044367717</v>
      </c>
      <c r="K70" s="108">
        <v>150956</v>
      </c>
      <c r="L70" s="6">
        <f>+K70/$K$76</f>
        <v>0.0026992378563621233</v>
      </c>
      <c r="O70">
        <f t="shared" si="27"/>
        <v>69</v>
      </c>
      <c r="P70" s="106" t="s">
        <v>110</v>
      </c>
      <c r="Q70" s="108">
        <v>0</v>
      </c>
      <c r="R70" s="6">
        <f t="shared" si="29"/>
        <v>0</v>
      </c>
      <c r="AB70">
        <f t="shared" si="25"/>
        <v>69</v>
      </c>
      <c r="AC70" s="106" t="s">
        <v>58</v>
      </c>
      <c r="AD70" s="108">
        <v>0</v>
      </c>
      <c r="AE70" s="6">
        <f t="shared" si="30"/>
        <v>0</v>
      </c>
      <c r="AP70">
        <f t="shared" si="26"/>
        <v>69</v>
      </c>
      <c r="AQ70" s="106" t="s">
        <v>12</v>
      </c>
      <c r="AR70" s="108">
        <v>0</v>
      </c>
      <c r="AS70" s="6">
        <f t="shared" si="31"/>
        <v>0</v>
      </c>
      <c r="BC70">
        <f t="shared" si="34"/>
        <v>69</v>
      </c>
      <c r="BD70" s="106" t="s">
        <v>58</v>
      </c>
      <c r="BE70" s="108">
        <v>0</v>
      </c>
      <c r="BF70" s="6">
        <f t="shared" si="32"/>
        <v>0</v>
      </c>
      <c r="BR70" s="106" t="s">
        <v>42</v>
      </c>
      <c r="BS70" s="108">
        <v>7808</v>
      </c>
      <c r="BT70" s="6">
        <f t="shared" si="33"/>
        <v>0.00013961451802164512</v>
      </c>
    </row>
    <row r="71" spans="2:72" ht="12.75">
      <c r="B71" s="106" t="s">
        <v>148</v>
      </c>
      <c r="C71" s="108">
        <v>105307</v>
      </c>
      <c r="D71" s="6">
        <f t="shared" si="28"/>
        <v>0.0040233728286645</v>
      </c>
      <c r="E71" s="108">
        <v>105307</v>
      </c>
      <c r="F71" s="6">
        <f>+E71/$E$76</f>
        <v>0.00667653731001109</v>
      </c>
      <c r="G71" s="108">
        <v>0</v>
      </c>
      <c r="H71" s="6">
        <f>+G71/$G$76</f>
        <v>0</v>
      </c>
      <c r="I71" s="108">
        <v>22946</v>
      </c>
      <c r="J71" s="6">
        <f>+I71/$I$76</f>
        <v>0.002329388721742609</v>
      </c>
      <c r="K71" s="108">
        <v>233560</v>
      </c>
      <c r="L71" s="6">
        <f>+K71/$K$76</f>
        <v>0.004176276489387222</v>
      </c>
      <c r="O71">
        <f t="shared" si="27"/>
        <v>70</v>
      </c>
      <c r="P71" s="106" t="s">
        <v>42</v>
      </c>
      <c r="Q71" s="108">
        <v>0</v>
      </c>
      <c r="R71" s="6">
        <f t="shared" si="29"/>
        <v>0</v>
      </c>
      <c r="AB71">
        <f t="shared" si="25"/>
        <v>70</v>
      </c>
      <c r="AC71" s="106" t="s">
        <v>42</v>
      </c>
      <c r="AD71" s="108">
        <v>0</v>
      </c>
      <c r="AE71" s="6">
        <f t="shared" si="30"/>
        <v>0</v>
      </c>
      <c r="AP71">
        <f t="shared" si="26"/>
        <v>70</v>
      </c>
      <c r="AQ71" s="106" t="s">
        <v>7</v>
      </c>
      <c r="AR71" s="108">
        <v>0</v>
      </c>
      <c r="AS71" s="6">
        <f t="shared" si="31"/>
        <v>0</v>
      </c>
      <c r="BC71">
        <f t="shared" si="34"/>
        <v>70</v>
      </c>
      <c r="BD71" s="106" t="s">
        <v>35</v>
      </c>
      <c r="BE71" s="108">
        <v>0</v>
      </c>
      <c r="BF71" s="6">
        <f t="shared" si="32"/>
        <v>0</v>
      </c>
      <c r="BR71" s="106" t="s">
        <v>31</v>
      </c>
      <c r="BS71" s="108">
        <v>170</v>
      </c>
      <c r="BT71" s="6">
        <f t="shared" si="33"/>
        <v>3.0397628155327443E-06</v>
      </c>
    </row>
    <row r="72" spans="2:72" ht="12.75">
      <c r="B72" s="106" t="s">
        <v>149</v>
      </c>
      <c r="C72" s="108">
        <v>0</v>
      </c>
      <c r="D72" s="6">
        <f t="shared" si="28"/>
        <v>0</v>
      </c>
      <c r="E72" s="108">
        <v>0</v>
      </c>
      <c r="F72" s="6"/>
      <c r="G72" s="108">
        <v>0</v>
      </c>
      <c r="H72" s="6"/>
      <c r="I72" s="108">
        <v>16535</v>
      </c>
      <c r="J72" s="6"/>
      <c r="K72" s="108">
        <v>16535</v>
      </c>
      <c r="L72" s="6"/>
      <c r="O72">
        <f t="shared" si="27"/>
        <v>71</v>
      </c>
      <c r="P72" s="106" t="s">
        <v>12</v>
      </c>
      <c r="Q72" s="108">
        <v>0</v>
      </c>
      <c r="R72" s="6">
        <f t="shared" si="29"/>
        <v>0</v>
      </c>
      <c r="AB72">
        <f t="shared" si="25"/>
        <v>71</v>
      </c>
      <c r="AC72" s="106" t="s">
        <v>12</v>
      </c>
      <c r="AD72" s="108">
        <v>0</v>
      </c>
      <c r="AE72" s="6">
        <f t="shared" si="30"/>
        <v>0</v>
      </c>
      <c r="AP72">
        <f t="shared" si="26"/>
        <v>71</v>
      </c>
      <c r="AQ72" s="106" t="s">
        <v>2</v>
      </c>
      <c r="AR72" s="108">
        <v>0</v>
      </c>
      <c r="AS72" s="6">
        <f t="shared" si="31"/>
        <v>0</v>
      </c>
      <c r="BC72">
        <f t="shared" si="34"/>
        <v>71</v>
      </c>
      <c r="BD72" s="106" t="s">
        <v>31</v>
      </c>
      <c r="BE72" s="108">
        <v>0</v>
      </c>
      <c r="BF72" s="6">
        <f t="shared" si="32"/>
        <v>0</v>
      </c>
      <c r="BR72" s="106" t="s">
        <v>142</v>
      </c>
      <c r="BS72" s="108">
        <v>0</v>
      </c>
      <c r="BT72" s="6">
        <f t="shared" si="33"/>
        <v>0</v>
      </c>
    </row>
    <row r="73" spans="2:72" ht="12.75">
      <c r="B73" s="30"/>
      <c r="C73" s="55"/>
      <c r="D73" s="6"/>
      <c r="E73" s="55"/>
      <c r="F73" s="6"/>
      <c r="G73" s="55"/>
      <c r="H73" s="6"/>
      <c r="I73" s="55"/>
      <c r="J73" s="6"/>
      <c r="K73" s="55"/>
      <c r="L73" s="6"/>
      <c r="O73">
        <f t="shared" si="27"/>
        <v>72</v>
      </c>
      <c r="P73" s="30" t="s">
        <v>16</v>
      </c>
      <c r="Q73" s="55">
        <v>0</v>
      </c>
      <c r="R73" s="6">
        <f t="shared" si="29"/>
        <v>0</v>
      </c>
      <c r="AB73">
        <f t="shared" si="25"/>
        <v>72</v>
      </c>
      <c r="AC73" s="30" t="s">
        <v>16</v>
      </c>
      <c r="AD73" s="55">
        <v>0</v>
      </c>
      <c r="AE73" s="6">
        <f t="shared" si="30"/>
        <v>0</v>
      </c>
      <c r="AP73">
        <f t="shared" si="26"/>
        <v>72</v>
      </c>
      <c r="AQ73" s="30" t="s">
        <v>12</v>
      </c>
      <c r="AR73" s="55">
        <v>0</v>
      </c>
      <c r="AS73" s="6">
        <f t="shared" si="31"/>
        <v>0</v>
      </c>
      <c r="BC73">
        <f t="shared" si="34"/>
        <v>72</v>
      </c>
      <c r="BD73" s="30" t="s">
        <v>35</v>
      </c>
      <c r="BE73" s="55">
        <v>0</v>
      </c>
      <c r="BF73" s="6">
        <f t="shared" si="32"/>
        <v>0</v>
      </c>
      <c r="BR73" s="30" t="s">
        <v>142</v>
      </c>
      <c r="BS73" s="55">
        <v>696</v>
      </c>
      <c r="BT73" s="6">
        <f t="shared" si="33"/>
        <v>1.2445146585945825E-05</v>
      </c>
    </row>
    <row r="74" spans="2:72" ht="12.75">
      <c r="B74" s="30"/>
      <c r="C74" s="55"/>
      <c r="D74" s="6"/>
      <c r="E74" s="55"/>
      <c r="F74" s="6"/>
      <c r="G74" s="55"/>
      <c r="H74" s="6"/>
      <c r="I74" s="55"/>
      <c r="J74" s="6"/>
      <c r="K74" s="55"/>
      <c r="L74" s="6"/>
      <c r="O74">
        <f t="shared" si="27"/>
        <v>73</v>
      </c>
      <c r="P74" s="30" t="s">
        <v>12</v>
      </c>
      <c r="Q74" s="55">
        <v>0</v>
      </c>
      <c r="R74" s="6">
        <f t="shared" si="29"/>
        <v>0</v>
      </c>
      <c r="AB74">
        <f t="shared" si="25"/>
        <v>73</v>
      </c>
      <c r="AC74" s="30" t="s">
        <v>12</v>
      </c>
      <c r="AD74" s="55">
        <v>0</v>
      </c>
      <c r="AE74" s="6">
        <f t="shared" si="30"/>
        <v>0</v>
      </c>
      <c r="AP74">
        <f t="shared" si="26"/>
        <v>73</v>
      </c>
      <c r="AQ74" s="30" t="s">
        <v>7</v>
      </c>
      <c r="AR74" s="55">
        <v>0</v>
      </c>
      <c r="AS74" s="6">
        <f t="shared" si="31"/>
        <v>0</v>
      </c>
      <c r="BC74">
        <f t="shared" si="34"/>
        <v>73</v>
      </c>
      <c r="BD74" s="30" t="s">
        <v>31</v>
      </c>
      <c r="BE74" s="55">
        <v>0</v>
      </c>
      <c r="BF74" s="6">
        <f t="shared" si="32"/>
        <v>0</v>
      </c>
      <c r="BR74" s="30" t="s">
        <v>31</v>
      </c>
      <c r="BS74" s="55">
        <v>0</v>
      </c>
      <c r="BT74" s="6">
        <f t="shared" si="33"/>
        <v>0</v>
      </c>
    </row>
    <row r="75" spans="2:7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  <c r="O75">
        <f t="shared" si="27"/>
        <v>74</v>
      </c>
      <c r="P75" s="2" t="s">
        <v>149</v>
      </c>
      <c r="Q75" s="3">
        <v>0</v>
      </c>
      <c r="R75" s="6">
        <f t="shared" si="29"/>
        <v>0</v>
      </c>
      <c r="AB75">
        <f t="shared" si="25"/>
        <v>74</v>
      </c>
      <c r="AC75" s="2" t="s">
        <v>149</v>
      </c>
      <c r="AD75" s="3">
        <v>0</v>
      </c>
      <c r="AE75" s="6">
        <f t="shared" si="30"/>
        <v>0</v>
      </c>
      <c r="AP75">
        <f t="shared" si="26"/>
        <v>74</v>
      </c>
      <c r="AQ75" s="2" t="s">
        <v>149</v>
      </c>
      <c r="AR75" s="3">
        <v>0</v>
      </c>
      <c r="AS75" s="6">
        <f t="shared" si="31"/>
        <v>0</v>
      </c>
      <c r="BC75">
        <f t="shared" si="34"/>
        <v>74</v>
      </c>
      <c r="BD75" s="2" t="s">
        <v>145</v>
      </c>
      <c r="BE75" s="3">
        <v>0</v>
      </c>
      <c r="BF75" s="6">
        <f t="shared" si="32"/>
        <v>0</v>
      </c>
      <c r="BR75" s="2" t="s">
        <v>31</v>
      </c>
      <c r="BS75" s="3">
        <v>248</v>
      </c>
      <c r="BT75" s="6">
        <f t="shared" si="33"/>
        <v>4.434477519130121E-06</v>
      </c>
    </row>
    <row r="76" spans="3:44" ht="12.75">
      <c r="C76" s="4">
        <f>SUM(C2:C75)</f>
        <v>26173811</v>
      </c>
      <c r="D76" s="11">
        <f aca="true" t="shared" si="35" ref="D76:L76">SUM(D2:D75)</f>
        <v>0.9999999999999999</v>
      </c>
      <c r="E76" s="4">
        <f t="shared" si="35"/>
        <v>15772697</v>
      </c>
      <c r="F76" s="11">
        <f t="shared" si="35"/>
        <v>0.9999999999999999</v>
      </c>
      <c r="G76" s="4">
        <f t="shared" si="35"/>
        <v>4128255</v>
      </c>
      <c r="H76" s="11">
        <f t="shared" si="35"/>
        <v>1.0000000000000002</v>
      </c>
      <c r="I76" s="4">
        <f t="shared" si="35"/>
        <v>9850653</v>
      </c>
      <c r="J76" s="11">
        <f t="shared" si="35"/>
        <v>0.9983214310767012</v>
      </c>
      <c r="K76" s="4">
        <f t="shared" si="35"/>
        <v>55925416</v>
      </c>
      <c r="L76" s="11">
        <f t="shared" si="35"/>
        <v>0.9997043383637949</v>
      </c>
      <c r="Q76" s="4"/>
      <c r="R76" s="11"/>
      <c r="AR76" s="4">
        <f>SUM(AR2:AR75)</f>
        <v>4128255</v>
      </c>
    </row>
    <row r="78" spans="3:11" ht="12.75">
      <c r="C78" s="9">
        <v>26173819</v>
      </c>
      <c r="E78" s="4">
        <f>10515132.14+5257566.06</f>
        <v>15772698.2</v>
      </c>
      <c r="G78" s="9">
        <v>4128251.58</v>
      </c>
      <c r="I78" s="9">
        <v>9850647.44</v>
      </c>
      <c r="K78" s="4">
        <f>SUM(C78:I78)</f>
        <v>55925416.22</v>
      </c>
    </row>
    <row r="80" spans="3:11" ht="12.75">
      <c r="C80" s="4">
        <f>+C76-C78</f>
        <v>-8</v>
      </c>
      <c r="E80" s="4">
        <f>+E76-E78</f>
        <v>-1.199999999254942</v>
      </c>
      <c r="G80" s="4">
        <f>+G76-G78</f>
        <v>3.419999999925494</v>
      </c>
      <c r="I80" s="4">
        <f>+I76-I78</f>
        <v>5.560000000521541</v>
      </c>
      <c r="K80" s="4">
        <f>+K76-K78</f>
        <v>-0.2199999988079071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80"/>
  <sheetViews>
    <sheetView workbookViewId="0" topLeftCell="A1">
      <selection activeCell="B1" sqref="B1"/>
    </sheetView>
  </sheetViews>
  <sheetFormatPr defaultColWidth="9.140625" defaultRowHeight="12.75"/>
  <cols>
    <col min="2" max="2" width="11.8515625" style="0" customWidth="1"/>
    <col min="3" max="3" width="20.140625" style="0" customWidth="1"/>
    <col min="4" max="4" width="11.140625" style="0" customWidth="1"/>
    <col min="5" max="5" width="16.00390625" style="0" customWidth="1"/>
    <col min="6" max="6" width="9.00390625" style="0" customWidth="1"/>
    <col min="7" max="7" width="18.7109375" style="0" customWidth="1"/>
    <col min="8" max="8" width="10.8515625" style="0" customWidth="1"/>
    <col min="9" max="9" width="17.8515625" style="0" customWidth="1"/>
    <col min="10" max="10" width="10.00390625" style="0" customWidth="1"/>
    <col min="11" max="11" width="13.8515625" style="0" customWidth="1"/>
  </cols>
  <sheetData>
    <row r="1" spans="4:6" ht="12.75">
      <c r="D1" s="5">
        <v>37165</v>
      </c>
      <c r="F1" t="s">
        <v>157</v>
      </c>
    </row>
    <row r="2" spans="2:12" ht="12.75">
      <c r="B2" s="56" t="s">
        <v>150</v>
      </c>
      <c r="C2" s="58" t="s">
        <v>151</v>
      </c>
      <c r="D2" s="1" t="s">
        <v>156</v>
      </c>
      <c r="E2" s="58" t="s">
        <v>152</v>
      </c>
      <c r="F2" s="1" t="s">
        <v>156</v>
      </c>
      <c r="G2" s="58" t="s">
        <v>153</v>
      </c>
      <c r="H2" s="1" t="s">
        <v>156</v>
      </c>
      <c r="I2" s="58" t="s">
        <v>154</v>
      </c>
      <c r="J2" s="1" t="s">
        <v>156</v>
      </c>
      <c r="K2" s="58" t="s">
        <v>155</v>
      </c>
      <c r="L2" s="1" t="s">
        <v>156</v>
      </c>
    </row>
    <row r="3" spans="2:12" ht="12.75">
      <c r="B3" s="57" t="s">
        <v>2</v>
      </c>
      <c r="C3" s="59">
        <v>16669</v>
      </c>
      <c r="D3" s="6">
        <f>+C3/$C$76</f>
        <v>0.011164439895944124</v>
      </c>
      <c r="E3" s="59">
        <v>16669</v>
      </c>
      <c r="F3" s="6">
        <f>+E3/$E$76</f>
        <v>0.01726362841720211</v>
      </c>
      <c r="G3" s="59">
        <v>0</v>
      </c>
      <c r="H3" s="6">
        <f>+G3/$G$76</f>
        <v>0</v>
      </c>
      <c r="I3" s="59">
        <v>863</v>
      </c>
      <c r="J3" s="6">
        <f>+I3/$I$76</f>
        <v>0.0011776762795800758</v>
      </c>
      <c r="K3" s="59">
        <v>34201</v>
      </c>
      <c r="L3" s="6">
        <f>+K3/$K$76</f>
        <v>0.009962847240226353</v>
      </c>
    </row>
    <row r="4" spans="2:12" ht="12.75">
      <c r="B4" s="57" t="s">
        <v>6</v>
      </c>
      <c r="C4" s="59">
        <v>4451</v>
      </c>
      <c r="D4" s="6">
        <f aca="true" t="shared" si="0" ref="D4:D67">+C4/$C$76</f>
        <v>0.0029811579564969284</v>
      </c>
      <c r="E4" s="59">
        <v>4451</v>
      </c>
      <c r="F4" s="6">
        <f aca="true" t="shared" si="1" ref="F4:F67">+E4/$E$76</f>
        <v>0.004609779236004955</v>
      </c>
      <c r="G4" s="59">
        <v>258</v>
      </c>
      <c r="H4" s="6">
        <f aca="true" t="shared" si="2" ref="H4:H67">+G4/$G$76</f>
        <v>0.001068522084860533</v>
      </c>
      <c r="I4" s="59">
        <v>11370</v>
      </c>
      <c r="J4" s="6">
        <f aca="true" t="shared" si="3" ref="J4:J67">+I4/$I$76</f>
        <v>0.01551585086770042</v>
      </c>
      <c r="K4" s="59">
        <v>20530</v>
      </c>
      <c r="L4" s="6">
        <f aca="true" t="shared" si="4" ref="L4:L67">+K4/$K$76</f>
        <v>0.005980446590504577</v>
      </c>
    </row>
    <row r="5" spans="2:12" ht="12.75">
      <c r="B5" s="57" t="s">
        <v>7</v>
      </c>
      <c r="C5" s="59">
        <v>429</v>
      </c>
      <c r="D5" s="6">
        <f t="shared" si="0"/>
        <v>0.0002873324563777089</v>
      </c>
      <c r="E5" s="59">
        <v>429</v>
      </c>
      <c r="F5" s="6">
        <f t="shared" si="1"/>
        <v>0.0004443035929557685</v>
      </c>
      <c r="G5" s="59">
        <v>0</v>
      </c>
      <c r="H5" s="6">
        <f t="shared" si="2"/>
        <v>0</v>
      </c>
      <c r="I5" s="59">
        <v>1728</v>
      </c>
      <c r="J5" s="6">
        <f t="shared" si="3"/>
        <v>0.002358081820526502</v>
      </c>
      <c r="K5" s="59">
        <v>2586</v>
      </c>
      <c r="L5" s="6">
        <f t="shared" si="4"/>
        <v>0.0007533090542155303</v>
      </c>
    </row>
    <row r="6" spans="2:12" ht="12.75">
      <c r="B6" s="57" t="s">
        <v>8</v>
      </c>
      <c r="C6" s="59">
        <v>11808</v>
      </c>
      <c r="D6" s="6">
        <f t="shared" si="0"/>
        <v>0.00790867516295568</v>
      </c>
      <c r="E6" s="59">
        <v>11808</v>
      </c>
      <c r="F6" s="6">
        <f t="shared" si="1"/>
        <v>0.012229223369747586</v>
      </c>
      <c r="G6" s="59">
        <v>11238</v>
      </c>
      <c r="H6" s="6">
        <f t="shared" si="2"/>
        <v>0.04654283406845996</v>
      </c>
      <c r="I6" s="59">
        <v>17534</v>
      </c>
      <c r="J6" s="6">
        <f t="shared" si="3"/>
        <v>0.023927434398791483</v>
      </c>
      <c r="K6" s="59">
        <v>52388</v>
      </c>
      <c r="L6" s="6">
        <f t="shared" si="4"/>
        <v>0.015260771358176025</v>
      </c>
    </row>
    <row r="7" spans="2:12" ht="12.75">
      <c r="B7" s="57" t="s">
        <v>12</v>
      </c>
      <c r="C7" s="59">
        <v>0</v>
      </c>
      <c r="D7" s="6">
        <f t="shared" si="0"/>
        <v>0</v>
      </c>
      <c r="E7" s="59">
        <v>0</v>
      </c>
      <c r="F7" s="6">
        <f t="shared" si="1"/>
        <v>0</v>
      </c>
      <c r="G7" s="59">
        <v>0</v>
      </c>
      <c r="H7" s="6">
        <f t="shared" si="2"/>
        <v>0</v>
      </c>
      <c r="I7" s="59">
        <v>3428</v>
      </c>
      <c r="J7" s="6">
        <f t="shared" si="3"/>
        <v>0.004677953981924102</v>
      </c>
      <c r="K7" s="59">
        <v>3428</v>
      </c>
      <c r="L7" s="6">
        <f t="shared" si="4"/>
        <v>0.0009985860161836186</v>
      </c>
    </row>
    <row r="8" spans="2:12" ht="12.75">
      <c r="B8" s="57" t="s">
        <v>15</v>
      </c>
      <c r="C8" s="59">
        <v>25348</v>
      </c>
      <c r="D8" s="6">
        <f t="shared" si="0"/>
        <v>0.01697739651343162</v>
      </c>
      <c r="E8" s="59">
        <v>25348</v>
      </c>
      <c r="F8" s="6">
        <f t="shared" si="1"/>
        <v>0.026252231874691886</v>
      </c>
      <c r="G8" s="59">
        <v>524</v>
      </c>
      <c r="H8" s="6">
        <f t="shared" si="2"/>
        <v>0.0021701766374686796</v>
      </c>
      <c r="I8" s="59">
        <v>6562</v>
      </c>
      <c r="J8" s="6">
        <f t="shared" si="3"/>
        <v>0.008954706542994736</v>
      </c>
      <c r="K8" s="59">
        <v>57782</v>
      </c>
      <c r="L8" s="6">
        <f t="shared" si="4"/>
        <v>0.01683205868935877</v>
      </c>
    </row>
    <row r="9" spans="2:12" ht="12.75">
      <c r="B9" s="57" t="s">
        <v>16</v>
      </c>
      <c r="C9" s="59">
        <v>0</v>
      </c>
      <c r="D9" s="6">
        <f t="shared" si="0"/>
        <v>0</v>
      </c>
      <c r="E9" s="59">
        <v>0</v>
      </c>
      <c r="F9" s="6">
        <f t="shared" si="1"/>
        <v>0</v>
      </c>
      <c r="G9" s="59">
        <v>0</v>
      </c>
      <c r="H9" s="6">
        <f t="shared" si="2"/>
        <v>0</v>
      </c>
      <c r="I9" s="59">
        <v>336</v>
      </c>
      <c r="J9" s="6">
        <f t="shared" si="3"/>
        <v>0.0004585159095468198</v>
      </c>
      <c r="K9" s="59">
        <v>336</v>
      </c>
      <c r="L9" s="6">
        <f t="shared" si="4"/>
        <v>9.787774254308514E-05</v>
      </c>
    </row>
    <row r="10" spans="2:12" ht="12.75">
      <c r="B10" s="57" t="s">
        <v>17</v>
      </c>
      <c r="C10" s="59">
        <v>5703</v>
      </c>
      <c r="D10" s="6">
        <f t="shared" si="0"/>
        <v>0.003819713283734438</v>
      </c>
      <c r="E10" s="59">
        <v>5703</v>
      </c>
      <c r="F10" s="6">
        <f t="shared" si="1"/>
        <v>0.005906441469992419</v>
      </c>
      <c r="G10" s="59">
        <v>1113</v>
      </c>
      <c r="H10" s="6">
        <f t="shared" si="2"/>
        <v>0.004609554575386718</v>
      </c>
      <c r="I10" s="59">
        <v>2078</v>
      </c>
      <c r="J10" s="6">
        <f t="shared" si="3"/>
        <v>0.0028357025596377726</v>
      </c>
      <c r="K10" s="59">
        <v>14597</v>
      </c>
      <c r="L10" s="6">
        <f t="shared" si="4"/>
        <v>0.004252147047325636</v>
      </c>
    </row>
    <row r="11" spans="2:12" ht="12.75">
      <c r="B11" s="57" t="s">
        <v>24</v>
      </c>
      <c r="C11" s="59">
        <v>1378</v>
      </c>
      <c r="D11" s="6">
        <f t="shared" si="0"/>
        <v>0.0009229466780617316</v>
      </c>
      <c r="E11" s="59">
        <v>1378</v>
      </c>
      <c r="F11" s="6">
        <f t="shared" si="1"/>
        <v>0.0014271569955548928</v>
      </c>
      <c r="G11" s="59">
        <v>0</v>
      </c>
      <c r="H11" s="6">
        <f t="shared" si="2"/>
        <v>0</v>
      </c>
      <c r="I11" s="59">
        <v>388</v>
      </c>
      <c r="J11" s="6">
        <f t="shared" si="3"/>
        <v>0.0005294767050719229</v>
      </c>
      <c r="K11" s="59">
        <v>3144</v>
      </c>
      <c r="L11" s="6">
        <f t="shared" si="4"/>
        <v>0.0009158560195102966</v>
      </c>
    </row>
    <row r="12" spans="2:12" ht="12.75">
      <c r="B12" s="57" t="s">
        <v>27</v>
      </c>
      <c r="C12" s="59">
        <v>427</v>
      </c>
      <c r="D12" s="6">
        <f t="shared" si="0"/>
        <v>0.00028599291112653077</v>
      </c>
      <c r="E12" s="59">
        <v>427</v>
      </c>
      <c r="F12" s="6">
        <f t="shared" si="1"/>
        <v>0.00044223224753406326</v>
      </c>
      <c r="G12" s="59">
        <v>0</v>
      </c>
      <c r="H12" s="6">
        <f t="shared" si="2"/>
        <v>0</v>
      </c>
      <c r="I12" s="59">
        <v>474</v>
      </c>
      <c r="J12" s="6">
        <f t="shared" si="3"/>
        <v>0.0006468349438249779</v>
      </c>
      <c r="K12" s="59">
        <v>1328</v>
      </c>
      <c r="L12" s="6">
        <f t="shared" si="4"/>
        <v>0.0003868501252893365</v>
      </c>
    </row>
    <row r="13" spans="2:12" ht="12.75">
      <c r="B13" s="57" t="s">
        <v>28</v>
      </c>
      <c r="C13" s="59">
        <v>12528</v>
      </c>
      <c r="D13" s="6">
        <f t="shared" si="0"/>
        <v>0.008390911453379807</v>
      </c>
      <c r="E13" s="59">
        <v>12528</v>
      </c>
      <c r="F13" s="6">
        <f t="shared" si="1"/>
        <v>0.012974907721561462</v>
      </c>
      <c r="G13" s="59">
        <v>0</v>
      </c>
      <c r="H13" s="6">
        <f t="shared" si="2"/>
        <v>0</v>
      </c>
      <c r="I13" s="59">
        <v>3279</v>
      </c>
      <c r="J13" s="6">
        <f t="shared" si="3"/>
        <v>0.004474624010131018</v>
      </c>
      <c r="K13" s="59">
        <v>28335</v>
      </c>
      <c r="L13" s="6">
        <f t="shared" si="4"/>
        <v>0.008254064984994992</v>
      </c>
    </row>
    <row r="14" spans="2:12" ht="12.75">
      <c r="B14" s="57" t="s">
        <v>31</v>
      </c>
      <c r="C14" s="59">
        <v>82</v>
      </c>
      <c r="D14" s="6">
        <f t="shared" si="0"/>
        <v>5.492135529830333E-05</v>
      </c>
      <c r="E14" s="59">
        <v>82</v>
      </c>
      <c r="F14" s="6">
        <f t="shared" si="1"/>
        <v>8.492516228991378E-05</v>
      </c>
      <c r="G14" s="59">
        <v>0</v>
      </c>
      <c r="H14" s="6">
        <f t="shared" si="2"/>
        <v>0</v>
      </c>
      <c r="I14" s="59">
        <v>0</v>
      </c>
      <c r="J14" s="6">
        <f t="shared" si="3"/>
        <v>0</v>
      </c>
      <c r="K14" s="59">
        <v>164</v>
      </c>
      <c r="L14" s="6">
        <f t="shared" si="4"/>
        <v>4.7773660050791555E-05</v>
      </c>
    </row>
    <row r="15" spans="2:12" ht="12.75">
      <c r="B15" s="57" t="s">
        <v>32</v>
      </c>
      <c r="C15" s="59">
        <v>6</v>
      </c>
      <c r="D15" s="6">
        <f t="shared" si="0"/>
        <v>4.01863575353439E-06</v>
      </c>
      <c r="E15" s="59">
        <v>6</v>
      </c>
      <c r="F15" s="6">
        <f t="shared" si="1"/>
        <v>6.214036265115644E-06</v>
      </c>
      <c r="G15" s="59">
        <v>0</v>
      </c>
      <c r="H15" s="6">
        <f t="shared" si="2"/>
        <v>0</v>
      </c>
      <c r="I15" s="59">
        <v>0</v>
      </c>
      <c r="J15" s="6">
        <f t="shared" si="3"/>
        <v>0</v>
      </c>
      <c r="K15" s="59">
        <v>12</v>
      </c>
      <c r="L15" s="6">
        <f t="shared" si="4"/>
        <v>3.495633662253041E-06</v>
      </c>
    </row>
    <row r="16" spans="2:12" ht="12.75">
      <c r="B16" s="57" t="s">
        <v>33</v>
      </c>
      <c r="C16" s="59">
        <v>6136</v>
      </c>
      <c r="D16" s="6">
        <f t="shared" si="0"/>
        <v>0.004109724830614503</v>
      </c>
      <c r="E16" s="59">
        <v>6136</v>
      </c>
      <c r="F16" s="6">
        <f t="shared" si="1"/>
        <v>0.006354887753791598</v>
      </c>
      <c r="G16" s="59">
        <v>1086</v>
      </c>
      <c r="H16" s="6">
        <f t="shared" si="2"/>
        <v>0.004497732496738523</v>
      </c>
      <c r="I16" s="59">
        <v>3548</v>
      </c>
      <c r="J16" s="6">
        <f t="shared" si="3"/>
        <v>0.004841709663905109</v>
      </c>
      <c r="K16" s="59">
        <v>16906</v>
      </c>
      <c r="L16" s="6">
        <f t="shared" si="4"/>
        <v>0.0049247652245041585</v>
      </c>
    </row>
    <row r="17" spans="2:12" ht="12.75">
      <c r="B17" s="57" t="s">
        <v>35</v>
      </c>
      <c r="C17" s="59">
        <v>3765</v>
      </c>
      <c r="D17" s="6">
        <f t="shared" si="0"/>
        <v>0.00252169393534283</v>
      </c>
      <c r="E17" s="59">
        <v>3765</v>
      </c>
      <c r="F17" s="6">
        <f t="shared" si="1"/>
        <v>0.003899307756360066</v>
      </c>
      <c r="G17" s="59">
        <v>3775</v>
      </c>
      <c r="H17" s="6">
        <f t="shared" si="2"/>
        <v>0.015634383218405087</v>
      </c>
      <c r="I17" s="59">
        <v>0</v>
      </c>
      <c r="J17" s="6">
        <f t="shared" si="3"/>
        <v>0</v>
      </c>
      <c r="K17" s="59">
        <v>11305</v>
      </c>
      <c r="L17" s="6">
        <f t="shared" si="4"/>
        <v>0.0032931782126475522</v>
      </c>
    </row>
    <row r="18" spans="2:12" ht="12.75">
      <c r="B18" s="57" t="s">
        <v>38</v>
      </c>
      <c r="C18" s="59">
        <v>24283</v>
      </c>
      <c r="D18" s="6">
        <f t="shared" si="0"/>
        <v>0.016264088667179266</v>
      </c>
      <c r="E18" s="59">
        <v>24283</v>
      </c>
      <c r="F18" s="6">
        <f t="shared" si="1"/>
        <v>0.02514924043763386</v>
      </c>
      <c r="G18" s="59">
        <v>5345</v>
      </c>
      <c r="H18" s="6">
        <f t="shared" si="2"/>
        <v>0.022136630013874222</v>
      </c>
      <c r="I18" s="59">
        <v>49972</v>
      </c>
      <c r="J18" s="6">
        <f t="shared" si="3"/>
        <v>0.06819332449962405</v>
      </c>
      <c r="K18" s="59">
        <v>103883</v>
      </c>
      <c r="L18" s="6">
        <f t="shared" si="4"/>
        <v>0.030261409311319386</v>
      </c>
    </row>
    <row r="19" spans="2:12" ht="12.75">
      <c r="B19" s="57" t="s">
        <v>39</v>
      </c>
      <c r="C19" s="59">
        <v>107</v>
      </c>
      <c r="D19" s="6">
        <f t="shared" si="0"/>
        <v>7.166567093802996E-05</v>
      </c>
      <c r="E19" s="59">
        <v>107</v>
      </c>
      <c r="F19" s="6">
        <f t="shared" si="1"/>
        <v>0.00011081698006122897</v>
      </c>
      <c r="G19" s="59">
        <v>0</v>
      </c>
      <c r="H19" s="6">
        <f t="shared" si="2"/>
        <v>0</v>
      </c>
      <c r="I19" s="59">
        <v>4092</v>
      </c>
      <c r="J19" s="6">
        <f t="shared" si="3"/>
        <v>0.005584068755552341</v>
      </c>
      <c r="K19" s="59">
        <v>4306</v>
      </c>
      <c r="L19" s="6">
        <f t="shared" si="4"/>
        <v>0.001254349879138466</v>
      </c>
    </row>
    <row r="20" spans="2:12" ht="12.75">
      <c r="B20" s="57" t="s">
        <v>40</v>
      </c>
      <c r="C20" s="59">
        <v>142898</v>
      </c>
      <c r="D20" s="6">
        <f t="shared" si="0"/>
        <v>0.09570916865142622</v>
      </c>
      <c r="E20" s="59">
        <v>142898</v>
      </c>
      <c r="F20" s="6">
        <f t="shared" si="1"/>
        <v>0.14799555903541586</v>
      </c>
      <c r="G20" s="59">
        <v>25941</v>
      </c>
      <c r="H20" s="6">
        <f t="shared" si="2"/>
        <v>0.10743616823010499</v>
      </c>
      <c r="I20" s="59">
        <v>17314</v>
      </c>
      <c r="J20" s="6">
        <f t="shared" si="3"/>
        <v>0.02362721564849297</v>
      </c>
      <c r="K20" s="59">
        <v>329051</v>
      </c>
      <c r="L20" s="6">
        <f t="shared" si="4"/>
        <v>0.09585347934983544</v>
      </c>
    </row>
    <row r="21" spans="2:12" ht="12.75">
      <c r="B21" s="57" t="s">
        <v>43</v>
      </c>
      <c r="C21" s="59">
        <v>5543</v>
      </c>
      <c r="D21" s="6">
        <f t="shared" si="0"/>
        <v>0.0037125496636401874</v>
      </c>
      <c r="E21" s="59">
        <v>5543</v>
      </c>
      <c r="F21" s="6">
        <f t="shared" si="1"/>
        <v>0.0057407338362560015</v>
      </c>
      <c r="G21" s="59">
        <v>0</v>
      </c>
      <c r="H21" s="6">
        <f t="shared" si="2"/>
        <v>0</v>
      </c>
      <c r="I21" s="59">
        <v>709</v>
      </c>
      <c r="J21" s="6">
        <f t="shared" si="3"/>
        <v>0.0009675231543711168</v>
      </c>
      <c r="K21" s="59">
        <v>11795</v>
      </c>
      <c r="L21" s="6">
        <f t="shared" si="4"/>
        <v>0.003435916587189551</v>
      </c>
    </row>
    <row r="22" spans="2:12" ht="12.75">
      <c r="B22" s="57" t="s">
        <v>44</v>
      </c>
      <c r="C22" s="59">
        <v>11249</v>
      </c>
      <c r="D22" s="6">
        <f t="shared" si="0"/>
        <v>0.007534272265251393</v>
      </c>
      <c r="E22" s="59">
        <v>11249</v>
      </c>
      <c r="F22" s="6">
        <f t="shared" si="1"/>
        <v>0.011650282324380978</v>
      </c>
      <c r="G22" s="59">
        <v>135</v>
      </c>
      <c r="H22" s="6">
        <f t="shared" si="2"/>
        <v>0.0005591103932409766</v>
      </c>
      <c r="I22" s="59">
        <v>6557</v>
      </c>
      <c r="J22" s="6">
        <f t="shared" si="3"/>
        <v>0.00894788338957886</v>
      </c>
      <c r="K22" s="59">
        <v>29190</v>
      </c>
      <c r="L22" s="6">
        <f t="shared" si="4"/>
        <v>0.008503128883430522</v>
      </c>
    </row>
    <row r="23" spans="2:12" ht="12.75">
      <c r="B23" s="57" t="s">
        <v>45</v>
      </c>
      <c r="C23" s="59">
        <v>160197</v>
      </c>
      <c r="D23" s="6">
        <f t="shared" si="0"/>
        <v>0.10729556530149145</v>
      </c>
      <c r="E23" s="59">
        <v>160197</v>
      </c>
      <c r="F23" s="6">
        <f t="shared" si="1"/>
        <v>0.16591166126045512</v>
      </c>
      <c r="G23" s="59">
        <v>62491</v>
      </c>
      <c r="H23" s="6">
        <f t="shared" si="2"/>
        <v>0.2588101302520138</v>
      </c>
      <c r="I23" s="59">
        <v>19977</v>
      </c>
      <c r="J23" s="6">
        <f t="shared" si="3"/>
        <v>0.027261227157788153</v>
      </c>
      <c r="K23" s="59">
        <v>402862</v>
      </c>
      <c r="L23" s="6">
        <f t="shared" si="4"/>
        <v>0.11735483070354871</v>
      </c>
    </row>
    <row r="24" spans="2:12" ht="12.75">
      <c r="B24" s="57" t="s">
        <v>46</v>
      </c>
      <c r="C24" s="59">
        <v>45584</v>
      </c>
      <c r="D24" s="6">
        <f t="shared" si="0"/>
        <v>0.03053091536485194</v>
      </c>
      <c r="E24" s="59">
        <v>45584</v>
      </c>
      <c r="F24" s="6">
        <f t="shared" si="1"/>
        <v>0.047210104851505244</v>
      </c>
      <c r="G24" s="59">
        <v>8648</v>
      </c>
      <c r="H24" s="6">
        <f t="shared" si="2"/>
        <v>0.03581619763517011</v>
      </c>
      <c r="I24" s="59">
        <v>39299</v>
      </c>
      <c r="J24" s="6">
        <f t="shared" si="3"/>
        <v>0.05362862121809664</v>
      </c>
      <c r="K24" s="59">
        <v>139115</v>
      </c>
      <c r="L24" s="6">
        <f t="shared" si="4"/>
        <v>0.040524589743694314</v>
      </c>
    </row>
    <row r="25" spans="2:12" ht="12.75">
      <c r="B25" s="57" t="s">
        <v>48</v>
      </c>
      <c r="C25" s="59">
        <v>37718</v>
      </c>
      <c r="D25" s="6">
        <f t="shared" si="0"/>
        <v>0.025262483891968356</v>
      </c>
      <c r="E25" s="59">
        <v>37718</v>
      </c>
      <c r="F25" s="6">
        <f t="shared" si="1"/>
        <v>0.03906350330793864</v>
      </c>
      <c r="G25" s="59">
        <v>10987</v>
      </c>
      <c r="H25" s="6">
        <f t="shared" si="2"/>
        <v>0.04550330289287859</v>
      </c>
      <c r="I25" s="59">
        <v>35173</v>
      </c>
      <c r="J25" s="6">
        <f t="shared" si="3"/>
        <v>0.04799815501931635</v>
      </c>
      <c r="K25" s="59">
        <v>121596</v>
      </c>
      <c r="L25" s="6">
        <f t="shared" si="4"/>
        <v>0.03542125589961006</v>
      </c>
    </row>
    <row r="26" spans="2:12" ht="12.75">
      <c r="B26" s="57" t="s">
        <v>51</v>
      </c>
      <c r="C26" s="59">
        <v>53033</v>
      </c>
      <c r="D26" s="6">
        <f t="shared" si="0"/>
        <v>0.035520051652864884</v>
      </c>
      <c r="E26" s="59">
        <v>53034</v>
      </c>
      <c r="F26" s="6">
        <f t="shared" si="1"/>
        <v>0.05492586654735717</v>
      </c>
      <c r="G26" s="59">
        <v>28647</v>
      </c>
      <c r="H26" s="6">
        <f t="shared" si="2"/>
        <v>0.11864322544573523</v>
      </c>
      <c r="I26" s="59">
        <v>46660</v>
      </c>
      <c r="J26" s="6">
        <f t="shared" si="3"/>
        <v>0.06367366767694825</v>
      </c>
      <c r="K26" s="59">
        <v>181374</v>
      </c>
      <c r="L26" s="6">
        <f t="shared" si="4"/>
        <v>0.05283475498812359</v>
      </c>
    </row>
    <row r="27" spans="2:12" ht="12.75">
      <c r="B27" s="57" t="s">
        <v>52</v>
      </c>
      <c r="C27" s="59">
        <v>1863</v>
      </c>
      <c r="D27" s="6">
        <f t="shared" si="0"/>
        <v>0.001247786401472428</v>
      </c>
      <c r="E27" s="59">
        <v>1863</v>
      </c>
      <c r="F27" s="6">
        <f t="shared" si="1"/>
        <v>0.0019294582603184072</v>
      </c>
      <c r="G27" s="59">
        <v>0</v>
      </c>
      <c r="H27" s="6">
        <f t="shared" si="2"/>
        <v>0</v>
      </c>
      <c r="I27" s="59">
        <v>20553</v>
      </c>
      <c r="J27" s="6">
        <f t="shared" si="3"/>
        <v>0.028047254431296985</v>
      </c>
      <c r="K27" s="59">
        <v>24279</v>
      </c>
      <c r="L27" s="6">
        <f t="shared" si="4"/>
        <v>0.007072540807153465</v>
      </c>
    </row>
    <row r="28" spans="2:12" ht="12.75">
      <c r="B28" s="57" t="s">
        <v>53</v>
      </c>
      <c r="C28" s="59">
        <v>7679</v>
      </c>
      <c r="D28" s="6">
        <f t="shared" si="0"/>
        <v>0.0051431839918984305</v>
      </c>
      <c r="E28" s="59">
        <v>7679</v>
      </c>
      <c r="F28" s="6">
        <f t="shared" si="1"/>
        <v>0.007952930746637171</v>
      </c>
      <c r="G28" s="59">
        <v>92</v>
      </c>
      <c r="H28" s="6">
        <f t="shared" si="2"/>
        <v>0.00038102337909755443</v>
      </c>
      <c r="I28" s="59">
        <v>1495</v>
      </c>
      <c r="J28" s="6">
        <f t="shared" si="3"/>
        <v>0.002040122871346713</v>
      </c>
      <c r="K28" s="59">
        <v>16945</v>
      </c>
      <c r="L28" s="6">
        <f t="shared" si="4"/>
        <v>0.004936126033906482</v>
      </c>
    </row>
    <row r="29" spans="2:12" ht="12.75">
      <c r="B29" s="57" t="s">
        <v>54</v>
      </c>
      <c r="C29" s="59">
        <v>3334</v>
      </c>
      <c r="D29" s="6">
        <f t="shared" si="0"/>
        <v>0.002233021933713943</v>
      </c>
      <c r="E29" s="59">
        <v>3334</v>
      </c>
      <c r="F29" s="6">
        <f t="shared" si="1"/>
        <v>0.0034529328179825924</v>
      </c>
      <c r="G29" s="59">
        <v>0</v>
      </c>
      <c r="H29" s="6">
        <f t="shared" si="2"/>
        <v>0</v>
      </c>
      <c r="I29" s="59">
        <v>3165</v>
      </c>
      <c r="J29" s="6">
        <f t="shared" si="3"/>
        <v>0.0043190561122490615</v>
      </c>
      <c r="K29" s="59">
        <v>9833</v>
      </c>
      <c r="L29" s="6">
        <f t="shared" si="4"/>
        <v>0.0028643804834111793</v>
      </c>
    </row>
    <row r="30" spans="2:12" ht="12.75">
      <c r="B30" s="57" t="s">
        <v>55</v>
      </c>
      <c r="C30" s="59">
        <v>6034</v>
      </c>
      <c r="D30" s="6">
        <f t="shared" si="0"/>
        <v>0.004041408022804419</v>
      </c>
      <c r="E30" s="59">
        <v>6034</v>
      </c>
      <c r="F30" s="6">
        <f t="shared" si="1"/>
        <v>0.006249249137284632</v>
      </c>
      <c r="G30" s="59">
        <v>0</v>
      </c>
      <c r="H30" s="6">
        <f t="shared" si="2"/>
        <v>0</v>
      </c>
      <c r="I30" s="59">
        <v>1541</v>
      </c>
      <c r="J30" s="6">
        <f t="shared" si="3"/>
        <v>0.002102895882772766</v>
      </c>
      <c r="K30" s="59">
        <v>13609</v>
      </c>
      <c r="L30" s="6">
        <f t="shared" si="4"/>
        <v>0.003964339875800136</v>
      </c>
    </row>
    <row r="31" spans="2:12" ht="12.75">
      <c r="B31" s="57" t="s">
        <v>58</v>
      </c>
      <c r="C31" s="59">
        <v>292352</v>
      </c>
      <c r="D31" s="6">
        <f t="shared" si="0"/>
        <v>0.19580936663621434</v>
      </c>
      <c r="E31" s="59">
        <v>0</v>
      </c>
      <c r="F31" s="6">
        <f t="shared" si="1"/>
        <v>0</v>
      </c>
      <c r="G31" s="59">
        <v>0</v>
      </c>
      <c r="H31" s="6">
        <f t="shared" si="2"/>
        <v>0</v>
      </c>
      <c r="I31" s="59">
        <v>0</v>
      </c>
      <c r="J31" s="6">
        <f t="shared" si="3"/>
        <v>0</v>
      </c>
      <c r="K31" s="59">
        <v>292352</v>
      </c>
      <c r="L31" s="6">
        <f t="shared" si="4"/>
        <v>0.08516295770225007</v>
      </c>
    </row>
    <row r="32" spans="2:12" ht="12.75">
      <c r="B32" s="57" t="s">
        <v>61</v>
      </c>
      <c r="C32" s="59">
        <v>200934</v>
      </c>
      <c r="D32" s="6">
        <f t="shared" si="0"/>
        <v>0.13458009275011318</v>
      </c>
      <c r="E32" s="59">
        <v>0</v>
      </c>
      <c r="F32" s="6">
        <f t="shared" si="1"/>
        <v>0</v>
      </c>
      <c r="G32" s="59">
        <v>0</v>
      </c>
      <c r="H32" s="6">
        <f t="shared" si="2"/>
        <v>0</v>
      </c>
      <c r="I32" s="59">
        <v>0</v>
      </c>
      <c r="J32" s="6">
        <f t="shared" si="3"/>
        <v>0</v>
      </c>
      <c r="K32" s="59">
        <v>200934</v>
      </c>
      <c r="L32" s="6">
        <f t="shared" si="4"/>
        <v>0.05853263785759604</v>
      </c>
    </row>
    <row r="33" spans="2:12" ht="12.75">
      <c r="B33" s="57" t="s">
        <v>63</v>
      </c>
      <c r="C33" s="59">
        <v>35810</v>
      </c>
      <c r="D33" s="6">
        <f t="shared" si="0"/>
        <v>0.023984557722344417</v>
      </c>
      <c r="E33" s="59">
        <v>1607</v>
      </c>
      <c r="F33" s="6">
        <f t="shared" si="1"/>
        <v>0.0016643260463401397</v>
      </c>
      <c r="G33" s="59">
        <v>2678</v>
      </c>
      <c r="H33" s="6">
        <f t="shared" si="2"/>
        <v>0.011091093578513594</v>
      </c>
      <c r="I33" s="59">
        <v>4956</v>
      </c>
      <c r="J33" s="6">
        <f t="shared" si="3"/>
        <v>0.006763109665815592</v>
      </c>
      <c r="K33" s="59">
        <v>45051</v>
      </c>
      <c r="L33" s="6">
        <f t="shared" si="4"/>
        <v>0.013123482676513478</v>
      </c>
    </row>
    <row r="34" spans="2:12" ht="12.75">
      <c r="B34" s="57" t="s">
        <v>67</v>
      </c>
      <c r="C34" s="59">
        <v>39052</v>
      </c>
      <c r="D34" s="6">
        <f t="shared" si="0"/>
        <v>0.02615596057450417</v>
      </c>
      <c r="E34" s="59">
        <v>39052</v>
      </c>
      <c r="F34" s="6">
        <f t="shared" si="1"/>
        <v>0.040445090704216015</v>
      </c>
      <c r="G34" s="59">
        <v>4357</v>
      </c>
      <c r="H34" s="6">
        <f t="shared" si="2"/>
        <v>0.018044770247043963</v>
      </c>
      <c r="I34" s="59">
        <v>5288</v>
      </c>
      <c r="J34" s="6">
        <f t="shared" si="3"/>
        <v>0.007216167052629711</v>
      </c>
      <c r="K34" s="59">
        <v>87749</v>
      </c>
      <c r="L34" s="6">
        <f t="shared" si="4"/>
        <v>0.025561529852420172</v>
      </c>
    </row>
    <row r="35" spans="2:12" ht="12.75">
      <c r="B35" s="57" t="s">
        <v>68</v>
      </c>
      <c r="C35" s="59">
        <v>3221</v>
      </c>
      <c r="D35" s="6">
        <f t="shared" si="0"/>
        <v>0.0021573376270223785</v>
      </c>
      <c r="E35" s="59">
        <v>3221</v>
      </c>
      <c r="F35" s="6">
        <f t="shared" si="1"/>
        <v>0.003335901801656248</v>
      </c>
      <c r="G35" s="59">
        <v>459</v>
      </c>
      <c r="H35" s="6">
        <f t="shared" si="2"/>
        <v>0.0019009753370193203</v>
      </c>
      <c r="I35" s="59">
        <v>20808</v>
      </c>
      <c r="J35" s="6">
        <f t="shared" si="3"/>
        <v>0.028395235255506628</v>
      </c>
      <c r="K35" s="59">
        <v>27709</v>
      </c>
      <c r="L35" s="6">
        <f t="shared" si="4"/>
        <v>0.008071709428947459</v>
      </c>
    </row>
    <row r="36" spans="2:12" ht="12.75">
      <c r="B36" s="57" t="s">
        <v>70</v>
      </c>
      <c r="C36" s="59">
        <v>4553</v>
      </c>
      <c r="D36" s="6">
        <f t="shared" si="0"/>
        <v>0.003049474764307013</v>
      </c>
      <c r="E36" s="59">
        <v>4553</v>
      </c>
      <c r="F36" s="6">
        <f t="shared" si="1"/>
        <v>0.004715417852511921</v>
      </c>
      <c r="G36" s="59">
        <v>50</v>
      </c>
      <c r="H36" s="6">
        <f t="shared" si="2"/>
        <v>0.0002070779234225839</v>
      </c>
      <c r="I36" s="59">
        <v>14557</v>
      </c>
      <c r="J36" s="6">
        <f t="shared" si="3"/>
        <v>0.019864928854979334</v>
      </c>
      <c r="K36" s="59">
        <v>23713</v>
      </c>
      <c r="L36" s="6">
        <f t="shared" si="4"/>
        <v>0.006907663419417196</v>
      </c>
    </row>
    <row r="37" spans="2:12" ht="12.75">
      <c r="B37" s="57" t="s">
        <v>73</v>
      </c>
      <c r="C37" s="59">
        <v>0</v>
      </c>
      <c r="D37" s="6">
        <f t="shared" si="0"/>
        <v>0</v>
      </c>
      <c r="E37" s="59">
        <v>0</v>
      </c>
      <c r="F37" s="6">
        <f t="shared" si="1"/>
        <v>0</v>
      </c>
      <c r="G37" s="59">
        <v>0</v>
      </c>
      <c r="H37" s="6">
        <f t="shared" si="2"/>
        <v>0</v>
      </c>
      <c r="I37" s="59">
        <v>6043</v>
      </c>
      <c r="J37" s="6">
        <f t="shared" si="3"/>
        <v>0.008246463218426882</v>
      </c>
      <c r="K37" s="59">
        <v>6043</v>
      </c>
      <c r="L37" s="6">
        <f t="shared" si="4"/>
        <v>0.0017603428517495938</v>
      </c>
    </row>
    <row r="38" spans="2:12" ht="12.75">
      <c r="B38" s="57" t="s">
        <v>75</v>
      </c>
      <c r="C38" s="59">
        <v>6856</v>
      </c>
      <c r="D38" s="6">
        <f t="shared" si="0"/>
        <v>0.00459196112103863</v>
      </c>
      <c r="E38" s="59">
        <v>6856</v>
      </c>
      <c r="F38" s="6">
        <f t="shared" si="1"/>
        <v>0.007100572105605475</v>
      </c>
      <c r="G38" s="59">
        <v>402</v>
      </c>
      <c r="H38" s="6">
        <f t="shared" si="2"/>
        <v>0.0016649065043175747</v>
      </c>
      <c r="I38" s="59">
        <v>7185</v>
      </c>
      <c r="J38" s="6">
        <f t="shared" si="3"/>
        <v>0.009804871458612799</v>
      </c>
      <c r="K38" s="59">
        <v>21299</v>
      </c>
      <c r="L38" s="6">
        <f t="shared" si="4"/>
        <v>0.0062044584476939595</v>
      </c>
    </row>
    <row r="39" spans="2:12" ht="12.75">
      <c r="B39" s="57" t="s">
        <v>78</v>
      </c>
      <c r="C39" s="59">
        <v>653</v>
      </c>
      <c r="D39" s="6">
        <f t="shared" si="0"/>
        <v>0.00043736152450965944</v>
      </c>
      <c r="E39" s="59">
        <v>653</v>
      </c>
      <c r="F39" s="6">
        <f t="shared" si="1"/>
        <v>0.0006762942801867525</v>
      </c>
      <c r="G39" s="59">
        <v>0</v>
      </c>
      <c r="H39" s="6">
        <f t="shared" si="2"/>
        <v>0</v>
      </c>
      <c r="I39" s="59">
        <v>54</v>
      </c>
      <c r="J39" s="6">
        <f t="shared" si="3"/>
        <v>7.369005689145319E-05</v>
      </c>
      <c r="K39" s="59">
        <v>1360</v>
      </c>
      <c r="L39" s="6">
        <f t="shared" si="4"/>
        <v>0.0003961718150553446</v>
      </c>
    </row>
    <row r="40" spans="2:12" ht="12.75">
      <c r="B40" s="57" t="s">
        <v>79</v>
      </c>
      <c r="C40" s="59">
        <v>33500</v>
      </c>
      <c r="D40" s="6">
        <f t="shared" si="0"/>
        <v>0.02243738295723368</v>
      </c>
      <c r="E40" s="59">
        <v>33500</v>
      </c>
      <c r="F40" s="6">
        <f t="shared" si="1"/>
        <v>0.03469503581356234</v>
      </c>
      <c r="G40" s="59">
        <v>20036</v>
      </c>
      <c r="H40" s="6">
        <f t="shared" si="2"/>
        <v>0.08298026547389782</v>
      </c>
      <c r="I40" s="59">
        <v>17612</v>
      </c>
      <c r="J40" s="6">
        <f t="shared" si="3"/>
        <v>0.02403387559207914</v>
      </c>
      <c r="K40" s="59">
        <v>104648</v>
      </c>
      <c r="L40" s="6">
        <f t="shared" si="4"/>
        <v>0.030484255957288018</v>
      </c>
    </row>
    <row r="41" spans="2:12" ht="12.75">
      <c r="B41" s="57" t="s">
        <v>81</v>
      </c>
      <c r="C41" s="59">
        <v>4400</v>
      </c>
      <c r="D41" s="6">
        <f t="shared" si="0"/>
        <v>0.002946999552591886</v>
      </c>
      <c r="E41" s="59">
        <v>4400</v>
      </c>
      <c r="F41" s="6">
        <f t="shared" si="1"/>
        <v>0.004556959927751471</v>
      </c>
      <c r="G41" s="59">
        <v>0</v>
      </c>
      <c r="H41" s="6">
        <f t="shared" si="2"/>
        <v>0</v>
      </c>
      <c r="I41" s="59">
        <v>367</v>
      </c>
      <c r="J41" s="6">
        <f t="shared" si="3"/>
        <v>0.0005008194607252466</v>
      </c>
      <c r="K41" s="59">
        <v>9167</v>
      </c>
      <c r="L41" s="6">
        <f t="shared" si="4"/>
        <v>0.0026703728151561356</v>
      </c>
    </row>
    <row r="42" spans="2:12" ht="12.75">
      <c r="B42" s="57" t="s">
        <v>82</v>
      </c>
      <c r="C42" s="59">
        <v>1002</v>
      </c>
      <c r="D42" s="6">
        <f t="shared" si="0"/>
        <v>0.0006711121708402432</v>
      </c>
      <c r="E42" s="59">
        <v>1002</v>
      </c>
      <c r="F42" s="6">
        <f t="shared" si="1"/>
        <v>0.0010377440562743124</v>
      </c>
      <c r="G42" s="59">
        <v>4981</v>
      </c>
      <c r="H42" s="6">
        <f t="shared" si="2"/>
        <v>0.02062910273135781</v>
      </c>
      <c r="I42" s="59">
        <v>0</v>
      </c>
      <c r="J42" s="6">
        <f t="shared" si="3"/>
        <v>0</v>
      </c>
      <c r="K42" s="59">
        <v>6985</v>
      </c>
      <c r="L42" s="6">
        <f t="shared" si="4"/>
        <v>0.0020347500942364573</v>
      </c>
    </row>
    <row r="43" spans="2:12" ht="12.75">
      <c r="B43" s="57" t="s">
        <v>88</v>
      </c>
      <c r="C43" s="59">
        <v>0</v>
      </c>
      <c r="D43" s="6">
        <f t="shared" si="0"/>
        <v>0</v>
      </c>
      <c r="E43" s="59">
        <v>0</v>
      </c>
      <c r="F43" s="6">
        <f t="shared" si="1"/>
        <v>0</v>
      </c>
      <c r="G43" s="59">
        <v>0</v>
      </c>
      <c r="H43" s="6">
        <f t="shared" si="2"/>
        <v>0</v>
      </c>
      <c r="I43" s="59">
        <v>15898</v>
      </c>
      <c r="J43" s="6">
        <f t="shared" si="3"/>
        <v>0.021694898601117087</v>
      </c>
      <c r="K43" s="59">
        <v>15898</v>
      </c>
      <c r="L43" s="6">
        <f t="shared" si="4"/>
        <v>0.004631131996874903</v>
      </c>
    </row>
    <row r="44" spans="2:12" ht="12.75">
      <c r="B44" s="57" t="s">
        <v>89</v>
      </c>
      <c r="C44" s="59">
        <v>45688</v>
      </c>
      <c r="D44" s="6">
        <f t="shared" si="0"/>
        <v>0.0306005717179132</v>
      </c>
      <c r="E44" s="59">
        <v>45688</v>
      </c>
      <c r="F44" s="6">
        <f t="shared" si="1"/>
        <v>0.04731781481343392</v>
      </c>
      <c r="G44" s="59">
        <v>10246</v>
      </c>
      <c r="H44" s="6">
        <f t="shared" si="2"/>
        <v>0.0424344080677559</v>
      </c>
      <c r="I44" s="59">
        <v>29382</v>
      </c>
      <c r="J44" s="6">
        <f t="shared" si="3"/>
        <v>0.04009557873304958</v>
      </c>
      <c r="K44" s="59">
        <v>131004</v>
      </c>
      <c r="L44" s="6">
        <f t="shared" si="4"/>
        <v>0.038161832690816445</v>
      </c>
    </row>
    <row r="45" spans="2:12" ht="12.75">
      <c r="B45" s="57" t="s">
        <v>93</v>
      </c>
      <c r="C45" s="59">
        <v>230</v>
      </c>
      <c r="D45" s="6">
        <f t="shared" si="0"/>
        <v>0.00015404770388548496</v>
      </c>
      <c r="E45" s="59">
        <v>230</v>
      </c>
      <c r="F45" s="6">
        <f t="shared" si="1"/>
        <v>0.00023820472349609964</v>
      </c>
      <c r="G45" s="59">
        <v>0</v>
      </c>
      <c r="H45" s="6">
        <f t="shared" si="2"/>
        <v>0</v>
      </c>
      <c r="I45" s="59">
        <v>7360</v>
      </c>
      <c r="J45" s="6">
        <f t="shared" si="3"/>
        <v>0.010043681828168434</v>
      </c>
      <c r="K45" s="59">
        <v>7820</v>
      </c>
      <c r="L45" s="6">
        <f t="shared" si="4"/>
        <v>0.0022779879365682314</v>
      </c>
    </row>
    <row r="46" spans="2:12" ht="12.75">
      <c r="B46" s="57" t="s">
        <v>99</v>
      </c>
      <c r="C46" s="59">
        <v>35761</v>
      </c>
      <c r="D46" s="6">
        <f t="shared" si="0"/>
        <v>0.023951738863690553</v>
      </c>
      <c r="E46" s="59">
        <v>35761</v>
      </c>
      <c r="F46" s="6">
        <f t="shared" si="1"/>
        <v>0.03703669181280009</v>
      </c>
      <c r="G46" s="59">
        <v>4997</v>
      </c>
      <c r="H46" s="6">
        <f t="shared" si="2"/>
        <v>0.020695367666853037</v>
      </c>
      <c r="I46" s="59">
        <v>42157</v>
      </c>
      <c r="J46" s="6">
        <f t="shared" si="3"/>
        <v>0.057528735710610956</v>
      </c>
      <c r="K46" s="59">
        <v>118676</v>
      </c>
      <c r="L46" s="6">
        <f t="shared" si="4"/>
        <v>0.034570651708461825</v>
      </c>
    </row>
    <row r="47" spans="2:12" ht="12.75">
      <c r="B47" s="57" t="s">
        <v>106</v>
      </c>
      <c r="C47" s="59">
        <v>12</v>
      </c>
      <c r="D47" s="6">
        <f t="shared" si="0"/>
        <v>8.03727150706878E-06</v>
      </c>
      <c r="E47" s="59">
        <v>12</v>
      </c>
      <c r="F47" s="6">
        <f t="shared" si="1"/>
        <v>1.2428072530231287E-05</v>
      </c>
      <c r="G47" s="59">
        <v>194</v>
      </c>
      <c r="H47" s="6">
        <f t="shared" si="2"/>
        <v>0.0008034623428796256</v>
      </c>
      <c r="I47" s="59">
        <v>2922</v>
      </c>
      <c r="J47" s="6">
        <f t="shared" si="3"/>
        <v>0.003987450856237522</v>
      </c>
      <c r="K47" s="59">
        <v>3140</v>
      </c>
      <c r="L47" s="6">
        <f t="shared" si="4"/>
        <v>0.0009146908082895457</v>
      </c>
    </row>
    <row r="48" spans="2:12" ht="12.75">
      <c r="B48" s="57" t="s">
        <v>110</v>
      </c>
      <c r="C48" s="59">
        <v>0</v>
      </c>
      <c r="D48" s="6">
        <f t="shared" si="0"/>
        <v>0</v>
      </c>
      <c r="E48" s="59">
        <v>0</v>
      </c>
      <c r="F48" s="6">
        <f t="shared" si="1"/>
        <v>0</v>
      </c>
      <c r="G48" s="59">
        <v>0</v>
      </c>
      <c r="H48" s="6">
        <f t="shared" si="2"/>
        <v>0</v>
      </c>
      <c r="I48" s="59">
        <v>2952</v>
      </c>
      <c r="J48" s="6">
        <f t="shared" si="3"/>
        <v>0.004028389776732774</v>
      </c>
      <c r="K48" s="59">
        <v>2952</v>
      </c>
      <c r="L48" s="6">
        <f t="shared" si="4"/>
        <v>0.000859925880914248</v>
      </c>
    </row>
    <row r="49" spans="2:12" ht="12.75">
      <c r="B49" s="57" t="s">
        <v>112</v>
      </c>
      <c r="C49" s="59">
        <v>0</v>
      </c>
      <c r="D49" s="6">
        <f t="shared" si="0"/>
        <v>0</v>
      </c>
      <c r="E49" s="59">
        <v>0</v>
      </c>
      <c r="F49" s="6">
        <f t="shared" si="1"/>
        <v>0</v>
      </c>
      <c r="G49" s="59">
        <v>0</v>
      </c>
      <c r="H49" s="6">
        <f t="shared" si="2"/>
        <v>0</v>
      </c>
      <c r="I49" s="59">
        <v>11491</v>
      </c>
      <c r="J49" s="6">
        <f t="shared" si="3"/>
        <v>0.015680971180364604</v>
      </c>
      <c r="K49" s="59">
        <v>11491</v>
      </c>
      <c r="L49" s="6">
        <f t="shared" si="4"/>
        <v>0.003347360534412474</v>
      </c>
    </row>
    <row r="50" spans="2:12" ht="12.75">
      <c r="B50" s="57" t="s">
        <v>115</v>
      </c>
      <c r="C50" s="59">
        <v>64386</v>
      </c>
      <c r="D50" s="6">
        <f t="shared" si="0"/>
        <v>0.04312398027117754</v>
      </c>
      <c r="E50" s="59">
        <v>64386</v>
      </c>
      <c r="F50" s="6">
        <f t="shared" si="1"/>
        <v>0.06668282316095597</v>
      </c>
      <c r="G50" s="59">
        <v>4366</v>
      </c>
      <c r="H50" s="6">
        <f t="shared" si="2"/>
        <v>0.018082044273260028</v>
      </c>
      <c r="I50" s="59">
        <v>4460</v>
      </c>
      <c r="J50" s="6">
        <f t="shared" si="3"/>
        <v>0.006086252846960763</v>
      </c>
      <c r="K50" s="59">
        <v>137598</v>
      </c>
      <c r="L50" s="6">
        <f t="shared" si="4"/>
        <v>0.040082683388224495</v>
      </c>
    </row>
    <row r="51" spans="2:12" ht="12.75">
      <c r="B51" s="57" t="s">
        <v>120</v>
      </c>
      <c r="C51" s="59">
        <v>0</v>
      </c>
      <c r="D51" s="6">
        <f t="shared" si="0"/>
        <v>0</v>
      </c>
      <c r="E51" s="59">
        <v>0</v>
      </c>
      <c r="F51" s="6">
        <f t="shared" si="1"/>
        <v>0</v>
      </c>
      <c r="G51" s="59">
        <v>0</v>
      </c>
      <c r="H51" s="6">
        <f t="shared" si="2"/>
        <v>0</v>
      </c>
      <c r="I51" s="59">
        <v>674</v>
      </c>
      <c r="J51" s="6">
        <f t="shared" si="3"/>
        <v>0.0009197610804599898</v>
      </c>
      <c r="K51" s="59">
        <v>674</v>
      </c>
      <c r="L51" s="6">
        <f t="shared" si="4"/>
        <v>0.0001963380906965458</v>
      </c>
    </row>
    <row r="52" spans="2:12" ht="12.75">
      <c r="B52" s="57" t="s">
        <v>121</v>
      </c>
      <c r="C52" s="59">
        <v>678</v>
      </c>
      <c r="D52" s="6">
        <f t="shared" si="0"/>
        <v>0.0004541058401493861</v>
      </c>
      <c r="E52" s="59">
        <v>678</v>
      </c>
      <c r="F52" s="6">
        <f t="shared" si="1"/>
        <v>0.0007021860979580677</v>
      </c>
      <c r="G52" s="59">
        <v>0</v>
      </c>
      <c r="H52" s="6">
        <f t="shared" si="2"/>
        <v>0</v>
      </c>
      <c r="I52" s="59">
        <v>0</v>
      </c>
      <c r="J52" s="6">
        <f t="shared" si="3"/>
        <v>0</v>
      </c>
      <c r="K52" s="59">
        <v>1356</v>
      </c>
      <c r="L52" s="6">
        <f t="shared" si="4"/>
        <v>0.0003950066038345936</v>
      </c>
    </row>
    <row r="53" spans="2:12" ht="12.75">
      <c r="B53" s="57" t="s">
        <v>122</v>
      </c>
      <c r="C53" s="59">
        <v>4444</v>
      </c>
      <c r="D53" s="6">
        <f t="shared" si="0"/>
        <v>0.002976469548117805</v>
      </c>
      <c r="E53" s="59">
        <v>4444</v>
      </c>
      <c r="F53" s="6">
        <f t="shared" si="1"/>
        <v>0.004602529527028987</v>
      </c>
      <c r="G53" s="59">
        <v>229</v>
      </c>
      <c r="H53" s="6">
        <f t="shared" si="2"/>
        <v>0.0009484168892754343</v>
      </c>
      <c r="I53" s="59">
        <v>3886</v>
      </c>
      <c r="J53" s="6">
        <f t="shared" si="3"/>
        <v>0.005302954834818279</v>
      </c>
      <c r="K53" s="59">
        <v>13003</v>
      </c>
      <c r="L53" s="6">
        <f t="shared" si="4"/>
        <v>0.0037878103758563573</v>
      </c>
    </row>
    <row r="54" spans="2:12" ht="12.75">
      <c r="B54" s="57" t="s">
        <v>123</v>
      </c>
      <c r="C54" s="59">
        <v>324</v>
      </c>
      <c r="D54" s="6">
        <f t="shared" si="0"/>
        <v>0.00021700633069085708</v>
      </c>
      <c r="E54" s="59">
        <v>324</v>
      </c>
      <c r="F54" s="6">
        <f t="shared" si="1"/>
        <v>0.0003355579583162447</v>
      </c>
      <c r="G54" s="59">
        <v>0</v>
      </c>
      <c r="H54" s="6">
        <f t="shared" si="2"/>
        <v>0</v>
      </c>
      <c r="I54" s="59">
        <v>0</v>
      </c>
      <c r="J54" s="6">
        <f t="shared" si="3"/>
        <v>0</v>
      </c>
      <c r="K54" s="59">
        <v>648</v>
      </c>
      <c r="L54" s="6">
        <f t="shared" si="4"/>
        <v>0.0001887642177616642</v>
      </c>
    </row>
    <row r="55" spans="2:12" ht="12.75">
      <c r="B55" s="57" t="s">
        <v>127</v>
      </c>
      <c r="C55" s="59">
        <v>27310</v>
      </c>
      <c r="D55" s="6">
        <f t="shared" si="0"/>
        <v>0.018291490404837366</v>
      </c>
      <c r="E55" s="59">
        <v>27310</v>
      </c>
      <c r="F55" s="6">
        <f t="shared" si="1"/>
        <v>0.028284221733384702</v>
      </c>
      <c r="G55" s="59">
        <v>1603</v>
      </c>
      <c r="H55" s="6">
        <f t="shared" si="2"/>
        <v>0.00663891822492804</v>
      </c>
      <c r="I55" s="59">
        <v>27947</v>
      </c>
      <c r="J55" s="6">
        <f t="shared" si="3"/>
        <v>0.03813733370269337</v>
      </c>
      <c r="K55" s="59">
        <v>84170</v>
      </c>
      <c r="L55" s="6">
        <f t="shared" si="4"/>
        <v>0.024518957112653204</v>
      </c>
    </row>
    <row r="56" spans="2:12" ht="12.75">
      <c r="B56" s="57" t="s">
        <v>128</v>
      </c>
      <c r="C56" s="59">
        <v>0</v>
      </c>
      <c r="D56" s="6">
        <f t="shared" si="0"/>
        <v>0</v>
      </c>
      <c r="E56" s="59">
        <v>0</v>
      </c>
      <c r="F56" s="6">
        <f t="shared" si="1"/>
        <v>0</v>
      </c>
      <c r="G56" s="59">
        <v>0</v>
      </c>
      <c r="H56" s="6">
        <f t="shared" si="2"/>
        <v>0</v>
      </c>
      <c r="I56" s="59">
        <v>7903</v>
      </c>
      <c r="J56" s="6">
        <f t="shared" si="3"/>
        <v>0.01078467628913249</v>
      </c>
      <c r="K56" s="59">
        <v>7903</v>
      </c>
      <c r="L56" s="6">
        <f t="shared" si="4"/>
        <v>0.0023021660693988153</v>
      </c>
    </row>
    <row r="57" spans="2:12" ht="12.75">
      <c r="B57" s="57" t="s">
        <v>130</v>
      </c>
      <c r="C57" s="59">
        <v>0</v>
      </c>
      <c r="D57" s="6">
        <f t="shared" si="0"/>
        <v>0</v>
      </c>
      <c r="E57" s="59">
        <v>0</v>
      </c>
      <c r="F57" s="6">
        <f t="shared" si="1"/>
        <v>0</v>
      </c>
      <c r="G57" s="59">
        <v>0</v>
      </c>
      <c r="H57" s="6">
        <f t="shared" si="2"/>
        <v>0</v>
      </c>
      <c r="I57" s="59">
        <v>22610</v>
      </c>
      <c r="J57" s="6">
        <f t="shared" si="3"/>
        <v>0.03085429974658808</v>
      </c>
      <c r="K57" s="59">
        <v>22610</v>
      </c>
      <c r="L57" s="6">
        <f t="shared" si="4"/>
        <v>0.0065863564252951045</v>
      </c>
    </row>
    <row r="58" spans="2:12" ht="12.75">
      <c r="B58" s="57" t="s">
        <v>131</v>
      </c>
      <c r="C58" s="59">
        <v>2945</v>
      </c>
      <c r="D58" s="6">
        <f t="shared" si="0"/>
        <v>0.0019724803823597966</v>
      </c>
      <c r="E58" s="59">
        <v>2945</v>
      </c>
      <c r="F58" s="6">
        <f t="shared" si="1"/>
        <v>0.0030500561334609283</v>
      </c>
      <c r="G58" s="59">
        <v>0</v>
      </c>
      <c r="H58" s="6">
        <f t="shared" si="2"/>
        <v>0</v>
      </c>
      <c r="I58" s="59">
        <v>7026</v>
      </c>
      <c r="J58" s="6">
        <f t="shared" si="3"/>
        <v>0.009587895179987965</v>
      </c>
      <c r="K58" s="59">
        <v>12916</v>
      </c>
      <c r="L58" s="6">
        <f t="shared" si="4"/>
        <v>0.003762467031805023</v>
      </c>
    </row>
    <row r="59" spans="2:12" ht="12.75">
      <c r="B59" s="57" t="s">
        <v>132</v>
      </c>
      <c r="C59" s="59">
        <v>6707</v>
      </c>
      <c r="D59" s="6">
        <f t="shared" si="0"/>
        <v>0.004492164999825859</v>
      </c>
      <c r="E59" s="59">
        <v>6707</v>
      </c>
      <c r="F59" s="6">
        <f t="shared" si="1"/>
        <v>0.006946256871688436</v>
      </c>
      <c r="G59" s="59">
        <v>0</v>
      </c>
      <c r="H59" s="6">
        <f t="shared" si="2"/>
        <v>0</v>
      </c>
      <c r="I59" s="59">
        <v>56606</v>
      </c>
      <c r="J59" s="6">
        <f t="shared" si="3"/>
        <v>0.07724628445180738</v>
      </c>
      <c r="K59" s="59">
        <v>70020</v>
      </c>
      <c r="L59" s="6">
        <f t="shared" si="4"/>
        <v>0.020397022419246492</v>
      </c>
    </row>
    <row r="60" spans="2:12" ht="12.75">
      <c r="B60" s="57" t="s">
        <v>134</v>
      </c>
      <c r="C60" s="59">
        <v>1214</v>
      </c>
      <c r="D60" s="6">
        <f t="shared" si="0"/>
        <v>0.000813103967465125</v>
      </c>
      <c r="E60" s="59">
        <v>1214</v>
      </c>
      <c r="F60" s="6">
        <f t="shared" si="1"/>
        <v>0.0012573066709750651</v>
      </c>
      <c r="G60" s="59">
        <v>0</v>
      </c>
      <c r="H60" s="6">
        <f t="shared" si="2"/>
        <v>0</v>
      </c>
      <c r="I60" s="59">
        <v>5223</v>
      </c>
      <c r="J60" s="6">
        <f t="shared" si="3"/>
        <v>0.007127466058223333</v>
      </c>
      <c r="K60" s="59">
        <v>7651</v>
      </c>
      <c r="L60" s="6">
        <f t="shared" si="4"/>
        <v>0.0022287577624915014</v>
      </c>
    </row>
    <row r="61" spans="2:12" ht="12.75">
      <c r="B61" s="57" t="s">
        <v>135</v>
      </c>
      <c r="C61" s="59">
        <v>35274</v>
      </c>
      <c r="D61" s="6">
        <f t="shared" si="0"/>
        <v>0.02362555959502868</v>
      </c>
      <c r="E61" s="59">
        <v>35274</v>
      </c>
      <c r="F61" s="6">
        <f t="shared" si="1"/>
        <v>0.03653231920261487</v>
      </c>
      <c r="G61" s="59">
        <v>18076</v>
      </c>
      <c r="H61" s="6">
        <f t="shared" si="2"/>
        <v>0.07486281087573254</v>
      </c>
      <c r="I61" s="59">
        <v>4555</v>
      </c>
      <c r="J61" s="6">
        <f t="shared" si="3"/>
        <v>0.006215892761862393</v>
      </c>
      <c r="K61" s="59">
        <v>93179</v>
      </c>
      <c r="L61" s="6">
        <f t="shared" si="4"/>
        <v>0.027143304084589672</v>
      </c>
    </row>
    <row r="62" spans="2:12" ht="12.75">
      <c r="B62" s="57" t="s">
        <v>136</v>
      </c>
      <c r="C62" s="59">
        <v>0</v>
      </c>
      <c r="D62" s="6">
        <f t="shared" si="0"/>
        <v>0</v>
      </c>
      <c r="E62" s="59">
        <v>0</v>
      </c>
      <c r="F62" s="6">
        <f t="shared" si="1"/>
        <v>0</v>
      </c>
      <c r="G62" s="59">
        <v>0</v>
      </c>
      <c r="H62" s="6">
        <f t="shared" si="2"/>
        <v>0</v>
      </c>
      <c r="I62" s="59">
        <v>13090</v>
      </c>
      <c r="J62" s="6">
        <f t="shared" si="3"/>
        <v>0.01786301564276152</v>
      </c>
      <c r="K62" s="59">
        <v>13090</v>
      </c>
      <c r="L62" s="6">
        <f t="shared" si="4"/>
        <v>0.003813153719907692</v>
      </c>
    </row>
    <row r="63" spans="2:12" ht="12.75">
      <c r="B63" s="57" t="s">
        <v>137</v>
      </c>
      <c r="C63" s="59">
        <v>28199</v>
      </c>
      <c r="D63" s="6">
        <f t="shared" si="0"/>
        <v>0.018886918268986044</v>
      </c>
      <c r="E63" s="59">
        <v>28199</v>
      </c>
      <c r="F63" s="6">
        <f t="shared" si="1"/>
        <v>0.02920493477333267</v>
      </c>
      <c r="G63" s="59">
        <v>8501</v>
      </c>
      <c r="H63" s="6">
        <f t="shared" si="2"/>
        <v>0.035207388540307714</v>
      </c>
      <c r="I63" s="59">
        <v>30146</v>
      </c>
      <c r="J63" s="6">
        <f t="shared" si="3"/>
        <v>0.041138156574995324</v>
      </c>
      <c r="K63" s="59">
        <v>95045</v>
      </c>
      <c r="L63" s="6">
        <f t="shared" si="4"/>
        <v>0.02768687511907002</v>
      </c>
    </row>
    <row r="64" spans="2:12" ht="12.75">
      <c r="B64" s="57" t="s">
        <v>139</v>
      </c>
      <c r="C64" s="59">
        <v>4885</v>
      </c>
      <c r="D64" s="6">
        <f t="shared" si="0"/>
        <v>0.0032718392760025827</v>
      </c>
      <c r="E64" s="59">
        <v>4885</v>
      </c>
      <c r="F64" s="6">
        <f t="shared" si="1"/>
        <v>0.005059261192514986</v>
      </c>
      <c r="G64" s="59">
        <v>0</v>
      </c>
      <c r="H64" s="6">
        <f t="shared" si="2"/>
        <v>0</v>
      </c>
      <c r="I64" s="59">
        <v>9778</v>
      </c>
      <c r="J64" s="6">
        <f t="shared" si="3"/>
        <v>0.013343358820085726</v>
      </c>
      <c r="K64" s="59">
        <v>19548</v>
      </c>
      <c r="L64" s="6">
        <f t="shared" si="4"/>
        <v>0.005694387235810203</v>
      </c>
    </row>
    <row r="65" spans="2:12" ht="12.75">
      <c r="B65" s="57" t="s">
        <v>140</v>
      </c>
      <c r="C65" s="59">
        <v>4432</v>
      </c>
      <c r="D65" s="6">
        <f t="shared" si="0"/>
        <v>0.002968432276610736</v>
      </c>
      <c r="E65" s="59">
        <v>4432</v>
      </c>
      <c r="F65" s="6">
        <f t="shared" si="1"/>
        <v>0.0045901014544987555</v>
      </c>
      <c r="G65" s="59">
        <v>0</v>
      </c>
      <c r="H65" s="6">
        <f t="shared" si="2"/>
        <v>0</v>
      </c>
      <c r="I65" s="59">
        <v>15290</v>
      </c>
      <c r="J65" s="6">
        <f t="shared" si="3"/>
        <v>0.02086520314574665</v>
      </c>
      <c r="K65" s="59">
        <v>24154</v>
      </c>
      <c r="L65" s="6">
        <f t="shared" si="4"/>
        <v>0.0070361279565049955</v>
      </c>
    </row>
    <row r="66" spans="2:12" ht="12.75">
      <c r="B66" s="57" t="s">
        <v>141</v>
      </c>
      <c r="C66" s="59">
        <v>0</v>
      </c>
      <c r="D66" s="6">
        <f t="shared" si="0"/>
        <v>0</v>
      </c>
      <c r="E66" s="59">
        <v>0</v>
      </c>
      <c r="F66" s="6">
        <f t="shared" si="1"/>
        <v>0</v>
      </c>
      <c r="G66" s="59">
        <v>0</v>
      </c>
      <c r="H66" s="6">
        <f t="shared" si="2"/>
        <v>0</v>
      </c>
      <c r="I66" s="59">
        <v>2095</v>
      </c>
      <c r="J66" s="6">
        <f t="shared" si="3"/>
        <v>0.0028589012812517485</v>
      </c>
      <c r="K66" s="59">
        <v>2095</v>
      </c>
      <c r="L66" s="6">
        <f t="shared" si="4"/>
        <v>0.0006102793768683434</v>
      </c>
    </row>
    <row r="67" spans="2:12" ht="12.75">
      <c r="B67" s="57" t="s">
        <v>143</v>
      </c>
      <c r="C67" s="59">
        <v>69</v>
      </c>
      <c r="D67" s="6">
        <f t="shared" si="0"/>
        <v>4.6214311165645484E-05</v>
      </c>
      <c r="E67" s="59">
        <v>69</v>
      </c>
      <c r="F67" s="6">
        <f t="shared" si="1"/>
        <v>7.146141704882989E-05</v>
      </c>
      <c r="G67" s="59">
        <v>0</v>
      </c>
      <c r="H67" s="6">
        <f t="shared" si="2"/>
        <v>0</v>
      </c>
      <c r="I67" s="59">
        <v>30308</v>
      </c>
      <c r="J67" s="6">
        <f t="shared" si="3"/>
        <v>0.041359226745669685</v>
      </c>
      <c r="K67" s="59">
        <v>30446</v>
      </c>
      <c r="L67" s="6">
        <f t="shared" si="4"/>
        <v>0.00886900520674634</v>
      </c>
    </row>
    <row r="68" spans="2:12" ht="12.75">
      <c r="B68" s="57" t="s">
        <v>145</v>
      </c>
      <c r="C68" s="59">
        <v>377</v>
      </c>
      <c r="D68" s="6">
        <f>+C68/$C$76</f>
        <v>0.0002525042798470775</v>
      </c>
      <c r="E68" s="59">
        <v>377</v>
      </c>
      <c r="F68" s="6">
        <f>+E68/$E$76</f>
        <v>0.0003904486119914329</v>
      </c>
      <c r="G68" s="59">
        <v>0</v>
      </c>
      <c r="H68" s="6">
        <f>+G68/$G$76</f>
        <v>0</v>
      </c>
      <c r="I68" s="59">
        <v>0</v>
      </c>
      <c r="J68" s="6">
        <f>+I68/$I$76</f>
        <v>0</v>
      </c>
      <c r="K68" s="59">
        <v>754</v>
      </c>
      <c r="L68" s="6">
        <f>+K68/$K$76</f>
        <v>0.00021964231511156605</v>
      </c>
    </row>
    <row r="69" spans="2:12" ht="12.75">
      <c r="B69" s="57" t="s">
        <v>146</v>
      </c>
      <c r="C69" s="59">
        <v>3898</v>
      </c>
      <c r="D69" s="6">
        <f>+C69/$C$76</f>
        <v>0.0026107736945461756</v>
      </c>
      <c r="E69" s="59">
        <v>3898</v>
      </c>
      <c r="F69" s="6">
        <f>+E69/$E$76</f>
        <v>0.004037052226903463</v>
      </c>
      <c r="G69" s="59">
        <v>0</v>
      </c>
      <c r="H69" s="6">
        <f>+G69/$G$76</f>
        <v>0</v>
      </c>
      <c r="I69" s="59">
        <v>826</v>
      </c>
      <c r="J69" s="6">
        <f>+I69/$I$76</f>
        <v>0.0011271849443025986</v>
      </c>
      <c r="K69" s="59">
        <v>8622</v>
      </c>
      <c r="L69" s="6">
        <f>+K69/$K$76</f>
        <v>0.0025116127863288097</v>
      </c>
    </row>
    <row r="70" spans="2:12" ht="12.75">
      <c r="B70" s="57" t="s">
        <v>148</v>
      </c>
      <c r="C70" s="59">
        <v>15626</v>
      </c>
      <c r="D70" s="6">
        <f>+C70/$C$76</f>
        <v>0.01046586704745473</v>
      </c>
      <c r="E70" s="59">
        <v>15626</v>
      </c>
      <c r="F70" s="6">
        <f>+E70/$E$76</f>
        <v>0.01618342177978284</v>
      </c>
      <c r="G70" s="59">
        <v>0</v>
      </c>
      <c r="H70" s="6">
        <f>+G70/$G$76</f>
        <v>0</v>
      </c>
      <c r="I70" s="59">
        <v>2092</v>
      </c>
      <c r="J70" s="6">
        <f>+I70/$I$76</f>
        <v>0.0028548073892022234</v>
      </c>
      <c r="K70" s="59">
        <v>33344</v>
      </c>
      <c r="L70" s="6">
        <f>+K70/$K$76</f>
        <v>0.00971320073618045</v>
      </c>
    </row>
    <row r="71" spans="2:12" ht="12.75">
      <c r="B71" s="57" t="s">
        <v>149</v>
      </c>
      <c r="C71" s="59">
        <v>0</v>
      </c>
      <c r="D71" s="6">
        <f>+C71/$C$76</f>
        <v>0</v>
      </c>
      <c r="E71" s="59">
        <v>0</v>
      </c>
      <c r="F71" s="6">
        <f>+E71/$E$76</f>
        <v>0</v>
      </c>
      <c r="G71" s="59">
        <v>0</v>
      </c>
      <c r="H71" s="6">
        <f>+G71/$G$76</f>
        <v>0</v>
      </c>
      <c r="I71" s="59">
        <v>1157</v>
      </c>
      <c r="J71" s="6">
        <f>+I71/$I$76</f>
        <v>0.0015788777004335432</v>
      </c>
      <c r="K71" s="59">
        <v>1157</v>
      </c>
      <c r="L71" s="6">
        <f>+K71/$K$76</f>
        <v>0.0003370373456022307</v>
      </c>
    </row>
    <row r="72" spans="2:12" ht="12.75">
      <c r="B72" s="36"/>
      <c r="C72" s="31"/>
      <c r="D72" s="6"/>
      <c r="E72" s="31"/>
      <c r="F72" s="6"/>
      <c r="G72" s="31"/>
      <c r="H72" s="6"/>
      <c r="I72" s="31"/>
      <c r="J72" s="6"/>
      <c r="K72" s="31"/>
      <c r="L72" s="6"/>
    </row>
    <row r="73" spans="2:12" ht="12.75">
      <c r="B73" s="14"/>
      <c r="C73" s="15"/>
      <c r="D73" s="6"/>
      <c r="E73" s="15"/>
      <c r="F73" s="6"/>
      <c r="G73" s="15"/>
      <c r="H73" s="6"/>
      <c r="I73" s="15"/>
      <c r="J73" s="6"/>
      <c r="K73" s="15"/>
      <c r="L73" s="6"/>
    </row>
    <row r="74" spans="2:12" ht="12.75">
      <c r="B74" s="14"/>
      <c r="C74" s="15"/>
      <c r="D74" s="6"/>
      <c r="E74" s="15"/>
      <c r="F74" s="6"/>
      <c r="G74" s="15"/>
      <c r="H74" s="6"/>
      <c r="I74" s="15"/>
      <c r="J74" s="6"/>
      <c r="K74" s="15"/>
      <c r="L74" s="6"/>
    </row>
    <row r="76" spans="3:12" ht="12.75">
      <c r="C76" s="4">
        <f>SUM(C3:C74)</f>
        <v>1493044</v>
      </c>
      <c r="D76" s="7">
        <f aca="true" t="shared" si="5" ref="D76:L76">SUM(D3:D74)</f>
        <v>1.0000000000000002</v>
      </c>
      <c r="E76" s="4">
        <f t="shared" si="5"/>
        <v>965556</v>
      </c>
      <c r="F76" s="7">
        <f t="shared" si="5"/>
        <v>1</v>
      </c>
      <c r="G76" s="4">
        <f t="shared" si="5"/>
        <v>241455</v>
      </c>
      <c r="H76" s="7">
        <f t="shared" si="5"/>
        <v>0.9999999999999998</v>
      </c>
      <c r="I76" s="4">
        <f t="shared" si="5"/>
        <v>732799</v>
      </c>
      <c r="J76" s="7">
        <f t="shared" si="5"/>
        <v>1</v>
      </c>
      <c r="K76" s="4">
        <f t="shared" si="5"/>
        <v>3432854</v>
      </c>
      <c r="L76" s="7">
        <f t="shared" si="5"/>
        <v>0.9999999999999999</v>
      </c>
    </row>
    <row r="78" spans="3:11" ht="12.75">
      <c r="C78" s="4">
        <v>1493041.16</v>
      </c>
      <c r="D78" s="4"/>
      <c r="E78" s="4">
        <f>643702.93+321851.46</f>
        <v>965554.3900000001</v>
      </c>
      <c r="F78" s="4"/>
      <c r="G78" s="4">
        <v>241457.62</v>
      </c>
      <c r="H78" s="4"/>
      <c r="I78" s="4">
        <v>732799.57</v>
      </c>
      <c r="J78" s="4"/>
      <c r="K78" s="4">
        <f>SUM(C78:I78)</f>
        <v>3432852.7399999998</v>
      </c>
    </row>
    <row r="80" spans="3:11" ht="12.75">
      <c r="C80" s="4">
        <f>+C76-C78</f>
        <v>2.840000000083819</v>
      </c>
      <c r="E80" s="4">
        <f>+E76-E78</f>
        <v>1.6099999998696148</v>
      </c>
      <c r="G80" s="4">
        <f>+G76-G78</f>
        <v>-2.6199999999953434</v>
      </c>
      <c r="I80" s="4">
        <f>+I76-I78</f>
        <v>-0.5699999999487773</v>
      </c>
      <c r="K80" s="4">
        <f>+K76-K78</f>
        <v>1.2600000002421439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80"/>
  <sheetViews>
    <sheetView workbookViewId="0" topLeftCell="A1">
      <selection activeCell="E34" sqref="E34"/>
    </sheetView>
  </sheetViews>
  <sheetFormatPr defaultColWidth="9.140625" defaultRowHeight="12.75"/>
  <cols>
    <col min="3" max="3" width="16.140625" style="0" customWidth="1"/>
    <col min="4" max="4" width="9.7109375" style="0" customWidth="1"/>
    <col min="5" max="5" width="13.7109375" style="0" customWidth="1"/>
    <col min="6" max="6" width="11.7109375" style="0" customWidth="1"/>
    <col min="7" max="7" width="17.57421875" style="0" customWidth="1"/>
    <col min="8" max="8" width="11.7109375" style="0" customWidth="1"/>
    <col min="9" max="9" width="14.140625" style="0" customWidth="1"/>
    <col min="10" max="10" width="11.421875" style="0" customWidth="1"/>
    <col min="11" max="11" width="12.28125" style="0" customWidth="1"/>
    <col min="12" max="13" width="10.140625" style="0" bestFit="1" customWidth="1"/>
  </cols>
  <sheetData>
    <row r="1" spans="4:6" ht="12.75">
      <c r="D1" s="5">
        <v>37196</v>
      </c>
      <c r="F1" t="s">
        <v>157</v>
      </c>
    </row>
    <row r="2" spans="2:12" ht="12.75">
      <c r="B2" s="60" t="s">
        <v>150</v>
      </c>
      <c r="C2" s="62" t="s">
        <v>151</v>
      </c>
      <c r="D2" s="1" t="s">
        <v>159</v>
      </c>
      <c r="E2" s="62" t="s">
        <v>152</v>
      </c>
      <c r="F2" s="1" t="s">
        <v>159</v>
      </c>
      <c r="G2" s="62" t="s">
        <v>153</v>
      </c>
      <c r="H2" s="1" t="s">
        <v>159</v>
      </c>
      <c r="I2" s="62" t="s">
        <v>154</v>
      </c>
      <c r="J2" s="1" t="s">
        <v>159</v>
      </c>
      <c r="K2" s="62" t="s">
        <v>155</v>
      </c>
      <c r="L2" s="1" t="s">
        <v>156</v>
      </c>
    </row>
    <row r="3" spans="2:12" ht="12.75">
      <c r="B3" s="61" t="s">
        <v>2</v>
      </c>
      <c r="C3" s="63">
        <v>14961</v>
      </c>
      <c r="D3" s="6">
        <f>+C3/$C$76</f>
        <v>0.009274228542382128</v>
      </c>
      <c r="E3" s="63">
        <v>14961</v>
      </c>
      <c r="F3" s="6">
        <f>+E3/$E$76</f>
        <v>0.014833197173156088</v>
      </c>
      <c r="G3" s="63">
        <v>0</v>
      </c>
      <c r="H3" s="6">
        <f>+G3/$G$76</f>
        <v>0</v>
      </c>
      <c r="I3" s="63">
        <v>862</v>
      </c>
      <c r="J3" s="6">
        <f>+I3/$I$76</f>
        <v>0.0012244092083526868</v>
      </c>
      <c r="K3" s="63">
        <v>30784</v>
      </c>
      <c r="L3" s="6">
        <f>+K3/$K$76</f>
        <v>0.008520166340305696</v>
      </c>
    </row>
    <row r="4" spans="2:12" ht="12.75">
      <c r="B4" s="61" t="s">
        <v>6</v>
      </c>
      <c r="C4" s="63">
        <v>4980</v>
      </c>
      <c r="D4" s="6">
        <f aca="true" t="shared" si="0" ref="D4:D67">+C4/$C$76</f>
        <v>0.0030870702587436</v>
      </c>
      <c r="E4" s="63">
        <v>4980</v>
      </c>
      <c r="F4" s="6">
        <f aca="true" t="shared" si="1" ref="F4:F67">+E4/$E$76</f>
        <v>0.004937458854509546</v>
      </c>
      <c r="G4" s="63">
        <v>270</v>
      </c>
      <c r="H4" s="6">
        <f aca="true" t="shared" si="2" ref="H4:H67">+G4/$G$76</f>
        <v>0.0009396991570550525</v>
      </c>
      <c r="I4" s="63">
        <v>11549</v>
      </c>
      <c r="J4" s="6">
        <f aca="true" t="shared" si="3" ref="J4:J67">+I4/$I$76</f>
        <v>0.016404526620957285</v>
      </c>
      <c r="K4" s="63">
        <v>21779</v>
      </c>
      <c r="L4" s="6">
        <f aca="true" t="shared" si="4" ref="L4:L67">+K4/$K$76</f>
        <v>0.00602782948042872</v>
      </c>
    </row>
    <row r="5" spans="2:12" ht="12.75">
      <c r="B5" s="61" t="s">
        <v>7</v>
      </c>
      <c r="C5" s="63">
        <v>374</v>
      </c>
      <c r="D5" s="6">
        <f t="shared" si="0"/>
        <v>0.00023184021621889685</v>
      </c>
      <c r="E5" s="63">
        <v>374</v>
      </c>
      <c r="F5" s="6">
        <f t="shared" si="1"/>
        <v>0.0003708051428888695</v>
      </c>
      <c r="G5" s="63">
        <v>0</v>
      </c>
      <c r="H5" s="6">
        <f t="shared" si="2"/>
        <v>0</v>
      </c>
      <c r="I5" s="63">
        <v>805</v>
      </c>
      <c r="J5" s="6">
        <f t="shared" si="3"/>
        <v>0.0011434447943432862</v>
      </c>
      <c r="K5" s="63">
        <v>1553</v>
      </c>
      <c r="L5" s="6">
        <f t="shared" si="4"/>
        <v>0.000429827778277506</v>
      </c>
    </row>
    <row r="6" spans="2:12" ht="12.75">
      <c r="B6" s="61" t="s">
        <v>8</v>
      </c>
      <c r="C6" s="63">
        <v>15768</v>
      </c>
      <c r="D6" s="6">
        <f t="shared" si="0"/>
        <v>0.009774482698768891</v>
      </c>
      <c r="E6" s="63">
        <v>15768</v>
      </c>
      <c r="F6" s="6">
        <f t="shared" si="1"/>
        <v>0.015633303457410947</v>
      </c>
      <c r="G6" s="63">
        <v>13112</v>
      </c>
      <c r="H6" s="6">
        <f t="shared" si="2"/>
        <v>0.045634575360392025</v>
      </c>
      <c r="I6" s="63">
        <v>19056</v>
      </c>
      <c r="J6" s="6">
        <f t="shared" si="3"/>
        <v>0.027067681988826912</v>
      </c>
      <c r="K6" s="63">
        <v>63704</v>
      </c>
      <c r="L6" s="6">
        <f t="shared" si="4"/>
        <v>0.017631518858589983</v>
      </c>
    </row>
    <row r="7" spans="2:12" ht="12.75">
      <c r="B7" s="61" t="s">
        <v>12</v>
      </c>
      <c r="C7" s="63">
        <v>0</v>
      </c>
      <c r="D7" s="6">
        <f t="shared" si="0"/>
        <v>0</v>
      </c>
      <c r="E7" s="63">
        <v>0</v>
      </c>
      <c r="F7" s="6">
        <f t="shared" si="1"/>
        <v>0</v>
      </c>
      <c r="G7" s="63">
        <v>0</v>
      </c>
      <c r="H7" s="6">
        <f t="shared" si="2"/>
        <v>0</v>
      </c>
      <c r="I7" s="63">
        <v>4188</v>
      </c>
      <c r="J7" s="6">
        <f t="shared" si="3"/>
        <v>0.0059487537872169975</v>
      </c>
      <c r="K7" s="63">
        <v>4188</v>
      </c>
      <c r="L7" s="6">
        <f t="shared" si="4"/>
        <v>0.0011591234613175757</v>
      </c>
    </row>
    <row r="8" spans="2:12" ht="12.75">
      <c r="B8" s="61" t="s">
        <v>15</v>
      </c>
      <c r="C8" s="63">
        <v>20515</v>
      </c>
      <c r="D8" s="6">
        <f t="shared" si="0"/>
        <v>0.01271711774259537</v>
      </c>
      <c r="E8" s="63">
        <v>20515</v>
      </c>
      <c r="F8" s="6">
        <f t="shared" si="1"/>
        <v>0.02033975269081593</v>
      </c>
      <c r="G8" s="63">
        <v>281</v>
      </c>
      <c r="H8" s="6">
        <f t="shared" si="2"/>
        <v>0.000977983196786925</v>
      </c>
      <c r="I8" s="63">
        <v>5635</v>
      </c>
      <c r="J8" s="6">
        <f t="shared" si="3"/>
        <v>0.008004113560403004</v>
      </c>
      <c r="K8" s="63">
        <v>46946</v>
      </c>
      <c r="L8" s="6">
        <f t="shared" si="4"/>
        <v>0.012993364377988278</v>
      </c>
    </row>
    <row r="9" spans="2:12" ht="12.75">
      <c r="B9" s="61" t="s">
        <v>16</v>
      </c>
      <c r="C9" s="63">
        <v>0</v>
      </c>
      <c r="D9" s="6">
        <f t="shared" si="0"/>
        <v>0</v>
      </c>
      <c r="E9" s="63">
        <v>0</v>
      </c>
      <c r="F9" s="6">
        <f t="shared" si="1"/>
        <v>0</v>
      </c>
      <c r="G9" s="63">
        <v>0</v>
      </c>
      <c r="H9" s="6">
        <f t="shared" si="2"/>
        <v>0</v>
      </c>
      <c r="I9" s="63">
        <v>471</v>
      </c>
      <c r="J9" s="6">
        <f t="shared" si="3"/>
        <v>0.000669021736814519</v>
      </c>
      <c r="K9" s="63">
        <v>471</v>
      </c>
      <c r="L9" s="6">
        <f t="shared" si="4"/>
        <v>0.00013035987351494227</v>
      </c>
    </row>
    <row r="10" spans="2:12" ht="12.75">
      <c r="B10" s="61" t="s">
        <v>17</v>
      </c>
      <c r="C10" s="63">
        <v>3959</v>
      </c>
      <c r="D10" s="6">
        <f t="shared" si="0"/>
        <v>0.002454158866338536</v>
      </c>
      <c r="E10" s="63">
        <v>3960</v>
      </c>
      <c r="F10" s="6">
        <f t="shared" si="1"/>
        <v>0.003926172101176266</v>
      </c>
      <c r="G10" s="63">
        <v>987</v>
      </c>
      <c r="H10" s="6">
        <f t="shared" si="2"/>
        <v>0.0034351224741234693</v>
      </c>
      <c r="I10" s="63">
        <v>1676</v>
      </c>
      <c r="J10" s="6">
        <f t="shared" si="3"/>
        <v>0.0023806378575395625</v>
      </c>
      <c r="K10" s="63">
        <v>10582</v>
      </c>
      <c r="L10" s="6">
        <f t="shared" si="4"/>
        <v>0.0029288071794800826</v>
      </c>
    </row>
    <row r="11" spans="2:12" ht="12.75">
      <c r="B11" s="61" t="s">
        <v>24</v>
      </c>
      <c r="C11" s="63">
        <v>291</v>
      </c>
      <c r="D11" s="6">
        <f t="shared" si="0"/>
        <v>0.00018038904523983684</v>
      </c>
      <c r="E11" s="63">
        <v>291</v>
      </c>
      <c r="F11" s="6">
        <f t="shared" si="1"/>
        <v>0.00028851416198037705</v>
      </c>
      <c r="G11" s="63">
        <v>0</v>
      </c>
      <c r="H11" s="6">
        <f t="shared" si="2"/>
        <v>0</v>
      </c>
      <c r="I11" s="63">
        <v>466</v>
      </c>
      <c r="J11" s="6">
        <f t="shared" si="3"/>
        <v>0.0006619195952347471</v>
      </c>
      <c r="K11" s="63">
        <v>1048</v>
      </c>
      <c r="L11" s="6">
        <f t="shared" si="4"/>
        <v>0.00029005763788462737</v>
      </c>
    </row>
    <row r="12" spans="2:12" ht="12.75">
      <c r="B12" s="61" t="s">
        <v>27</v>
      </c>
      <c r="C12" s="63">
        <v>406</v>
      </c>
      <c r="D12" s="6">
        <f t="shared" si="0"/>
        <v>0.00025167681225901633</v>
      </c>
      <c r="E12" s="63">
        <v>406</v>
      </c>
      <c r="F12" s="6">
        <f t="shared" si="1"/>
        <v>0.0004025317861306979</v>
      </c>
      <c r="G12" s="63">
        <v>0</v>
      </c>
      <c r="H12" s="6">
        <f t="shared" si="2"/>
        <v>0</v>
      </c>
      <c r="I12" s="63">
        <v>447</v>
      </c>
      <c r="J12" s="6">
        <f t="shared" si="3"/>
        <v>0.0006349314572316136</v>
      </c>
      <c r="K12" s="63">
        <v>1259</v>
      </c>
      <c r="L12" s="6">
        <f t="shared" si="4"/>
        <v>0.00034845664703887964</v>
      </c>
    </row>
    <row r="13" spans="2:12" ht="12.75">
      <c r="B13" s="61" t="s">
        <v>28</v>
      </c>
      <c r="C13" s="63">
        <v>18505</v>
      </c>
      <c r="D13" s="6">
        <f t="shared" si="0"/>
        <v>0.011471131553825363</v>
      </c>
      <c r="E13" s="63">
        <v>18506</v>
      </c>
      <c r="F13" s="6">
        <f t="shared" si="1"/>
        <v>0.01834791436978989</v>
      </c>
      <c r="G13" s="63">
        <v>0</v>
      </c>
      <c r="H13" s="6">
        <f t="shared" si="2"/>
        <v>0</v>
      </c>
      <c r="I13" s="63">
        <v>3576</v>
      </c>
      <c r="J13" s="6">
        <f t="shared" si="3"/>
        <v>0.005079451657852909</v>
      </c>
      <c r="K13" s="63">
        <v>40587</v>
      </c>
      <c r="L13" s="6">
        <f t="shared" si="4"/>
        <v>0.011233367699258942</v>
      </c>
    </row>
    <row r="14" spans="2:12" ht="12.75">
      <c r="B14" s="61" t="s">
        <v>31</v>
      </c>
      <c r="C14" s="63">
        <v>3</v>
      </c>
      <c r="D14" s="6">
        <f t="shared" si="0"/>
        <v>1.8596808787612046E-06</v>
      </c>
      <c r="E14" s="63">
        <v>3</v>
      </c>
      <c r="F14" s="6">
        <f t="shared" si="1"/>
        <v>2.974372803921413E-06</v>
      </c>
      <c r="G14" s="63">
        <v>0</v>
      </c>
      <c r="H14" s="6">
        <f t="shared" si="2"/>
        <v>0</v>
      </c>
      <c r="I14" s="63">
        <v>0</v>
      </c>
      <c r="J14" s="6">
        <f t="shared" si="3"/>
        <v>0</v>
      </c>
      <c r="K14" s="63">
        <v>6</v>
      </c>
      <c r="L14" s="6">
        <f t="shared" si="4"/>
        <v>1.6606353314005384E-06</v>
      </c>
    </row>
    <row r="15" spans="2:12" ht="12.75">
      <c r="B15" s="61" t="s">
        <v>32</v>
      </c>
      <c r="C15" s="63">
        <v>0</v>
      </c>
      <c r="D15" s="6">
        <f t="shared" si="0"/>
        <v>0</v>
      </c>
      <c r="E15" s="63">
        <v>0</v>
      </c>
      <c r="F15" s="6">
        <f t="shared" si="1"/>
        <v>0</v>
      </c>
      <c r="G15" s="63">
        <v>0</v>
      </c>
      <c r="H15" s="6">
        <f t="shared" si="2"/>
        <v>0</v>
      </c>
      <c r="I15" s="63">
        <v>867</v>
      </c>
      <c r="J15" s="6">
        <f t="shared" si="3"/>
        <v>0.0012315113499324587</v>
      </c>
      <c r="K15" s="63">
        <v>867</v>
      </c>
      <c r="L15" s="6">
        <f t="shared" si="4"/>
        <v>0.0002399618053873778</v>
      </c>
    </row>
    <row r="16" spans="2:12" ht="12.75">
      <c r="B16" s="61" t="s">
        <v>33</v>
      </c>
      <c r="C16" s="63">
        <v>5795</v>
      </c>
      <c r="D16" s="6">
        <f t="shared" si="0"/>
        <v>0.0035922835641403936</v>
      </c>
      <c r="E16" s="63">
        <v>5795</v>
      </c>
      <c r="F16" s="6">
        <f t="shared" si="1"/>
        <v>0.005745496799574863</v>
      </c>
      <c r="G16" s="63">
        <v>881</v>
      </c>
      <c r="H16" s="6">
        <f t="shared" si="2"/>
        <v>0.0030662035457981528</v>
      </c>
      <c r="I16" s="63">
        <v>3872</v>
      </c>
      <c r="J16" s="6">
        <f t="shared" si="3"/>
        <v>0.005499898439375409</v>
      </c>
      <c r="K16" s="63">
        <v>16343</v>
      </c>
      <c r="L16" s="6">
        <f t="shared" si="4"/>
        <v>0.004523293870179833</v>
      </c>
    </row>
    <row r="17" spans="2:12" ht="12.75">
      <c r="B17" s="61" t="s">
        <v>35</v>
      </c>
      <c r="C17" s="63">
        <v>4523</v>
      </c>
      <c r="D17" s="6">
        <f t="shared" si="0"/>
        <v>0.0028037788715456428</v>
      </c>
      <c r="E17" s="63">
        <v>4523</v>
      </c>
      <c r="F17" s="6">
        <f t="shared" si="1"/>
        <v>0.004484362730712184</v>
      </c>
      <c r="G17" s="63">
        <v>4306</v>
      </c>
      <c r="H17" s="6">
        <f t="shared" si="2"/>
        <v>0.01498646137140391</v>
      </c>
      <c r="I17" s="63">
        <v>0</v>
      </c>
      <c r="J17" s="6">
        <f t="shared" si="3"/>
        <v>0</v>
      </c>
      <c r="K17" s="63">
        <v>13352</v>
      </c>
      <c r="L17" s="6">
        <f t="shared" si="4"/>
        <v>0.0036954671574766645</v>
      </c>
    </row>
    <row r="18" spans="2:12" ht="12.75">
      <c r="B18" s="61" t="s">
        <v>38</v>
      </c>
      <c r="C18" s="63">
        <v>23627</v>
      </c>
      <c r="D18" s="6">
        <f t="shared" si="0"/>
        <v>0.014646226707496993</v>
      </c>
      <c r="E18" s="63">
        <v>23627</v>
      </c>
      <c r="F18" s="6">
        <f t="shared" si="1"/>
        <v>0.023425168746083743</v>
      </c>
      <c r="G18" s="63">
        <v>6154</v>
      </c>
      <c r="H18" s="6">
        <f t="shared" si="2"/>
        <v>0.021418180046358492</v>
      </c>
      <c r="I18" s="63">
        <v>23044</v>
      </c>
      <c r="J18" s="6">
        <f t="shared" si="3"/>
        <v>0.03273235011285303</v>
      </c>
      <c r="K18" s="63">
        <v>76452</v>
      </c>
      <c r="L18" s="6">
        <f t="shared" si="4"/>
        <v>0.021159815392705658</v>
      </c>
    </row>
    <row r="19" spans="2:12" ht="12.75">
      <c r="B19" s="61" t="s">
        <v>39</v>
      </c>
      <c r="C19" s="63">
        <v>97</v>
      </c>
      <c r="D19" s="6">
        <f t="shared" si="0"/>
        <v>6.012968174661228E-05</v>
      </c>
      <c r="E19" s="63">
        <v>97</v>
      </c>
      <c r="F19" s="6">
        <f t="shared" si="1"/>
        <v>9.617138732679235E-05</v>
      </c>
      <c r="G19" s="63">
        <v>0</v>
      </c>
      <c r="H19" s="6">
        <f t="shared" si="2"/>
        <v>0</v>
      </c>
      <c r="I19" s="63">
        <v>5375</v>
      </c>
      <c r="J19" s="6">
        <f t="shared" si="3"/>
        <v>0.007634802198254862</v>
      </c>
      <c r="K19" s="63">
        <v>5569</v>
      </c>
      <c r="L19" s="6">
        <f t="shared" si="4"/>
        <v>0.001541346360094933</v>
      </c>
    </row>
    <row r="20" spans="2:12" ht="12.75">
      <c r="B20" s="61" t="s">
        <v>40</v>
      </c>
      <c r="C20" s="63">
        <v>191198</v>
      </c>
      <c r="D20" s="6">
        <f t="shared" si="0"/>
        <v>0.1185224215524616</v>
      </c>
      <c r="E20" s="63">
        <v>191198</v>
      </c>
      <c r="F20" s="6">
        <f t="shared" si="1"/>
        <v>0.18956471045472212</v>
      </c>
      <c r="G20" s="63">
        <v>44319</v>
      </c>
      <c r="H20" s="6">
        <f t="shared" si="2"/>
        <v>0.15424639607971433</v>
      </c>
      <c r="I20" s="63">
        <v>21144</v>
      </c>
      <c r="J20" s="6">
        <f t="shared" si="3"/>
        <v>0.030033536312539685</v>
      </c>
      <c r="K20" s="63">
        <v>447859</v>
      </c>
      <c r="L20" s="6">
        <f t="shared" si="4"/>
        <v>0.12395507981428562</v>
      </c>
    </row>
    <row r="21" spans="2:12" ht="12.75">
      <c r="B21" s="61" t="s">
        <v>43</v>
      </c>
      <c r="C21" s="63">
        <v>5742</v>
      </c>
      <c r="D21" s="6">
        <f t="shared" si="0"/>
        <v>0.0035594292019489457</v>
      </c>
      <c r="E21" s="63">
        <v>5742</v>
      </c>
      <c r="F21" s="6">
        <f t="shared" si="1"/>
        <v>0.0056929495467055845</v>
      </c>
      <c r="G21" s="63">
        <v>0</v>
      </c>
      <c r="H21" s="6">
        <f t="shared" si="2"/>
        <v>0</v>
      </c>
      <c r="I21" s="63">
        <v>880</v>
      </c>
      <c r="J21" s="6">
        <f t="shared" si="3"/>
        <v>0.0012499769180398658</v>
      </c>
      <c r="K21" s="63">
        <v>12364</v>
      </c>
      <c r="L21" s="6">
        <f t="shared" si="4"/>
        <v>0.0034220158729060426</v>
      </c>
    </row>
    <row r="22" spans="2:12" ht="12.75">
      <c r="B22" s="61" t="s">
        <v>44</v>
      </c>
      <c r="C22" s="63">
        <v>9796</v>
      </c>
      <c r="D22" s="6">
        <f t="shared" si="0"/>
        <v>0.006072477962781587</v>
      </c>
      <c r="E22" s="63">
        <v>9796</v>
      </c>
      <c r="F22" s="6">
        <f t="shared" si="1"/>
        <v>0.00971231866240472</v>
      </c>
      <c r="G22" s="63">
        <v>253</v>
      </c>
      <c r="H22" s="6">
        <f t="shared" si="2"/>
        <v>0.0008805329138330677</v>
      </c>
      <c r="I22" s="63">
        <v>7247</v>
      </c>
      <c r="J22" s="6">
        <f t="shared" si="3"/>
        <v>0.010293844005721486</v>
      </c>
      <c r="K22" s="63">
        <v>27092</v>
      </c>
      <c r="L22" s="6">
        <f t="shared" si="4"/>
        <v>0.0074983220663838975</v>
      </c>
    </row>
    <row r="23" spans="2:12" ht="12.75">
      <c r="B23" s="61" t="s">
        <v>45</v>
      </c>
      <c r="C23" s="63">
        <v>127049</v>
      </c>
      <c r="D23" s="6">
        <f t="shared" si="0"/>
        <v>0.07875686532191076</v>
      </c>
      <c r="E23" s="63">
        <v>127049</v>
      </c>
      <c r="F23" s="6">
        <f t="shared" si="1"/>
        <v>0.12596369678847052</v>
      </c>
      <c r="G23" s="63">
        <v>59910</v>
      </c>
      <c r="H23" s="6">
        <f t="shared" si="2"/>
        <v>0.20850880184877107</v>
      </c>
      <c r="I23" s="63">
        <v>20210</v>
      </c>
      <c r="J23" s="6">
        <f t="shared" si="3"/>
        <v>0.028706856265438282</v>
      </c>
      <c r="K23" s="63">
        <v>334218</v>
      </c>
      <c r="L23" s="6">
        <f t="shared" si="4"/>
        <v>0.09250236986500418</v>
      </c>
    </row>
    <row r="24" spans="2:12" ht="12.75">
      <c r="B24" s="61" t="s">
        <v>46</v>
      </c>
      <c r="C24" s="63">
        <v>47241</v>
      </c>
      <c r="D24" s="6">
        <f t="shared" si="0"/>
        <v>0.02928439479785269</v>
      </c>
      <c r="E24" s="63">
        <v>47241</v>
      </c>
      <c r="F24" s="6">
        <f t="shared" si="1"/>
        <v>0.04683744854335049</v>
      </c>
      <c r="G24" s="63">
        <v>11065</v>
      </c>
      <c r="H24" s="6">
        <f t="shared" si="2"/>
        <v>0.03851026360301539</v>
      </c>
      <c r="I24" s="63">
        <v>27271</v>
      </c>
      <c r="J24" s="6">
        <f t="shared" si="3"/>
        <v>0.03873650060439225</v>
      </c>
      <c r="K24" s="63">
        <v>132818</v>
      </c>
      <c r="L24" s="6">
        <f t="shared" si="4"/>
        <v>0.036760377240992785</v>
      </c>
    </row>
    <row r="25" spans="2:12" ht="12.75">
      <c r="B25" s="61" t="s">
        <v>48</v>
      </c>
      <c r="C25" s="63">
        <v>51138</v>
      </c>
      <c r="D25" s="6">
        <f t="shared" si="0"/>
        <v>0.031700120259363494</v>
      </c>
      <c r="E25" s="63">
        <v>51138</v>
      </c>
      <c r="F25" s="6">
        <f t="shared" si="1"/>
        <v>0.05070115881564441</v>
      </c>
      <c r="G25" s="63">
        <v>18829</v>
      </c>
      <c r="H25" s="6">
        <f t="shared" si="2"/>
        <v>0.06553183491922068</v>
      </c>
      <c r="I25" s="63">
        <v>43618</v>
      </c>
      <c r="J25" s="6">
        <f t="shared" si="3"/>
        <v>0.06195624228529871</v>
      </c>
      <c r="K25" s="63">
        <v>164723</v>
      </c>
      <c r="L25" s="6">
        <f t="shared" si="4"/>
        <v>0.045590805615715144</v>
      </c>
    </row>
    <row r="26" spans="2:12" ht="12.75">
      <c r="B26" s="61" t="s">
        <v>51</v>
      </c>
      <c r="C26" s="63">
        <v>66606</v>
      </c>
      <c r="D26" s="6">
        <f t="shared" si="0"/>
        <v>0.04128863487025626</v>
      </c>
      <c r="E26" s="63">
        <v>66606</v>
      </c>
      <c r="F26" s="6">
        <f t="shared" si="1"/>
        <v>0.06603702499266322</v>
      </c>
      <c r="G26" s="63">
        <v>36558</v>
      </c>
      <c r="H26" s="6">
        <f t="shared" si="2"/>
        <v>0.1272352658652541</v>
      </c>
      <c r="I26" s="63">
        <v>46301</v>
      </c>
      <c r="J26" s="6">
        <f t="shared" si="3"/>
        <v>0.06576725145700435</v>
      </c>
      <c r="K26" s="63">
        <v>216071</v>
      </c>
      <c r="L26" s="6">
        <f t="shared" si="4"/>
        <v>0.05980252278184095</v>
      </c>
    </row>
    <row r="27" spans="2:12" ht="12.75">
      <c r="B27" s="61" t="s">
        <v>52</v>
      </c>
      <c r="C27" s="63">
        <v>1568</v>
      </c>
      <c r="D27" s="6">
        <f t="shared" si="0"/>
        <v>0.0009719932059658562</v>
      </c>
      <c r="E27" s="63">
        <v>1568</v>
      </c>
      <c r="F27" s="6">
        <f t="shared" si="1"/>
        <v>0.001554605518849592</v>
      </c>
      <c r="G27" s="63">
        <v>0</v>
      </c>
      <c r="H27" s="6">
        <f t="shared" si="2"/>
        <v>0</v>
      </c>
      <c r="I27" s="63">
        <v>20711</v>
      </c>
      <c r="J27" s="6">
        <f t="shared" si="3"/>
        <v>0.02941849085173143</v>
      </c>
      <c r="K27" s="63">
        <v>23847</v>
      </c>
      <c r="L27" s="6">
        <f t="shared" si="4"/>
        <v>0.00660019512465144</v>
      </c>
    </row>
    <row r="28" spans="2:12" ht="12.75">
      <c r="B28" s="61" t="s">
        <v>53</v>
      </c>
      <c r="C28" s="63">
        <v>3183</v>
      </c>
      <c r="D28" s="6">
        <f t="shared" si="0"/>
        <v>0.001973121412365638</v>
      </c>
      <c r="E28" s="63">
        <v>3183</v>
      </c>
      <c r="F28" s="6">
        <f t="shared" si="1"/>
        <v>0.0031558095449606195</v>
      </c>
      <c r="G28" s="63">
        <v>0</v>
      </c>
      <c r="H28" s="6">
        <f t="shared" si="2"/>
        <v>0</v>
      </c>
      <c r="I28" s="63">
        <v>985</v>
      </c>
      <c r="J28" s="6">
        <f t="shared" si="3"/>
        <v>0.001399121891215077</v>
      </c>
      <c r="K28" s="63">
        <v>7351</v>
      </c>
      <c r="L28" s="6">
        <f t="shared" si="4"/>
        <v>0.002034555053520893</v>
      </c>
    </row>
    <row r="29" spans="2:12" ht="12.75">
      <c r="B29" s="61" t="s">
        <v>54</v>
      </c>
      <c r="C29" s="63">
        <v>3926</v>
      </c>
      <c r="D29" s="6">
        <f t="shared" si="0"/>
        <v>0.002433702376672163</v>
      </c>
      <c r="E29" s="63">
        <v>3926</v>
      </c>
      <c r="F29" s="6">
        <f t="shared" si="1"/>
        <v>0.0038924625427318228</v>
      </c>
      <c r="G29" s="63">
        <v>0</v>
      </c>
      <c r="H29" s="6">
        <f t="shared" si="2"/>
        <v>0</v>
      </c>
      <c r="I29" s="63">
        <v>3924</v>
      </c>
      <c r="J29" s="6">
        <f t="shared" si="3"/>
        <v>0.005573760711805037</v>
      </c>
      <c r="K29" s="63">
        <v>11776</v>
      </c>
      <c r="L29" s="6">
        <f t="shared" si="4"/>
        <v>0.00325927361042879</v>
      </c>
    </row>
    <row r="30" spans="2:12" ht="12.75">
      <c r="B30" s="61" t="s">
        <v>55</v>
      </c>
      <c r="C30" s="63">
        <v>5910</v>
      </c>
      <c r="D30" s="6">
        <f t="shared" si="0"/>
        <v>0.003663571331159573</v>
      </c>
      <c r="E30" s="63">
        <v>5910</v>
      </c>
      <c r="F30" s="6">
        <f t="shared" si="1"/>
        <v>0.005859514423725184</v>
      </c>
      <c r="G30" s="63">
        <v>0</v>
      </c>
      <c r="H30" s="6">
        <f t="shared" si="2"/>
        <v>0</v>
      </c>
      <c r="I30" s="63">
        <v>1742</v>
      </c>
      <c r="J30" s="6">
        <f t="shared" si="3"/>
        <v>0.0024743861263925525</v>
      </c>
      <c r="K30" s="63">
        <v>13562</v>
      </c>
      <c r="L30" s="6">
        <f t="shared" si="4"/>
        <v>0.0037535893940756834</v>
      </c>
    </row>
    <row r="31" spans="2:12" ht="12.75">
      <c r="B31" s="61" t="s">
        <v>58</v>
      </c>
      <c r="C31" s="63">
        <v>351413</v>
      </c>
      <c r="D31" s="6">
        <f t="shared" si="0"/>
        <v>0.21783867888270372</v>
      </c>
      <c r="E31" s="63">
        <v>0</v>
      </c>
      <c r="F31" s="6">
        <f t="shared" si="1"/>
        <v>0</v>
      </c>
      <c r="G31" s="63">
        <v>0</v>
      </c>
      <c r="H31" s="6">
        <f t="shared" si="2"/>
        <v>0</v>
      </c>
      <c r="I31" s="63">
        <v>0</v>
      </c>
      <c r="J31" s="6">
        <f t="shared" si="3"/>
        <v>0</v>
      </c>
      <c r="K31" s="63">
        <v>351413</v>
      </c>
      <c r="L31" s="6">
        <f t="shared" si="4"/>
        <v>0.0972614739522429</v>
      </c>
    </row>
    <row r="32" spans="2:12" ht="12.75">
      <c r="B32" s="61" t="s">
        <v>61</v>
      </c>
      <c r="C32" s="63">
        <v>208693</v>
      </c>
      <c r="D32" s="6">
        <f t="shared" si="0"/>
        <v>0.12936746054377068</v>
      </c>
      <c r="E32" s="63">
        <v>0</v>
      </c>
      <c r="F32" s="6">
        <f t="shared" si="1"/>
        <v>0</v>
      </c>
      <c r="G32" s="63">
        <v>0</v>
      </c>
      <c r="H32" s="6">
        <f t="shared" si="2"/>
        <v>0</v>
      </c>
      <c r="I32" s="63">
        <v>0</v>
      </c>
      <c r="J32" s="6">
        <f t="shared" si="3"/>
        <v>0</v>
      </c>
      <c r="K32" s="63">
        <v>208693</v>
      </c>
      <c r="L32" s="6">
        <f t="shared" si="4"/>
        <v>0.05776049486932876</v>
      </c>
    </row>
    <row r="33" spans="2:12" ht="12.75">
      <c r="B33" s="61" t="s">
        <v>63</v>
      </c>
      <c r="C33" s="63">
        <v>46314</v>
      </c>
      <c r="D33" s="6">
        <f t="shared" si="0"/>
        <v>0.028709753406315475</v>
      </c>
      <c r="E33" s="63">
        <v>1853</v>
      </c>
      <c r="F33" s="6">
        <f t="shared" si="1"/>
        <v>0.0018371709352221263</v>
      </c>
      <c r="G33" s="63">
        <v>2203</v>
      </c>
      <c r="H33" s="6">
        <f t="shared" si="2"/>
        <v>0.007667249048119558</v>
      </c>
      <c r="I33" s="63">
        <v>4517</v>
      </c>
      <c r="J33" s="6">
        <f t="shared" si="3"/>
        <v>0.006416074703165992</v>
      </c>
      <c r="K33" s="63">
        <v>54827</v>
      </c>
      <c r="L33" s="6">
        <f t="shared" si="4"/>
        <v>0.015174608885782885</v>
      </c>
    </row>
    <row r="34" spans="2:12" ht="12.75">
      <c r="B34" s="61" t="s">
        <v>67</v>
      </c>
      <c r="C34" s="63">
        <v>41220</v>
      </c>
      <c r="D34" s="6">
        <f t="shared" si="0"/>
        <v>0.02555201527417895</v>
      </c>
      <c r="E34" s="63">
        <v>41220</v>
      </c>
      <c r="F34" s="6">
        <f t="shared" si="1"/>
        <v>0.04086788232588021</v>
      </c>
      <c r="G34" s="63">
        <v>5927</v>
      </c>
      <c r="H34" s="6">
        <f t="shared" si="2"/>
        <v>0.020628136680982578</v>
      </c>
      <c r="I34" s="63">
        <v>5843</v>
      </c>
      <c r="J34" s="6">
        <f t="shared" si="3"/>
        <v>0.008299562650121517</v>
      </c>
      <c r="K34" s="63">
        <v>94210</v>
      </c>
      <c r="L34" s="6">
        <f t="shared" si="4"/>
        <v>0.026074742428540784</v>
      </c>
    </row>
    <row r="35" spans="2:12" ht="12.75">
      <c r="B35" s="61" t="s">
        <v>68</v>
      </c>
      <c r="C35" s="63">
        <v>3892</v>
      </c>
      <c r="D35" s="6">
        <f t="shared" si="0"/>
        <v>0.002412625993379536</v>
      </c>
      <c r="E35" s="63">
        <v>3892</v>
      </c>
      <c r="F35" s="6">
        <f t="shared" si="1"/>
        <v>0.00385875298428738</v>
      </c>
      <c r="G35" s="63">
        <v>350</v>
      </c>
      <c r="H35" s="6">
        <f t="shared" si="2"/>
        <v>0.0012181285369232161</v>
      </c>
      <c r="I35" s="63">
        <v>20196</v>
      </c>
      <c r="J35" s="6">
        <f t="shared" si="3"/>
        <v>0.028686970269014917</v>
      </c>
      <c r="K35" s="63">
        <v>28330</v>
      </c>
      <c r="L35" s="6">
        <f t="shared" si="4"/>
        <v>0.007840966489762876</v>
      </c>
    </row>
    <row r="36" spans="2:12" ht="12.75">
      <c r="B36" s="61" t="s">
        <v>70</v>
      </c>
      <c r="C36" s="63">
        <v>3883</v>
      </c>
      <c r="D36" s="6">
        <f t="shared" si="0"/>
        <v>0.0024070469507432523</v>
      </c>
      <c r="E36" s="63">
        <v>3884</v>
      </c>
      <c r="F36" s="6">
        <f t="shared" si="1"/>
        <v>0.0038508213234769227</v>
      </c>
      <c r="G36" s="63">
        <v>43</v>
      </c>
      <c r="H36" s="6">
        <f t="shared" si="2"/>
        <v>0.000149655791679138</v>
      </c>
      <c r="I36" s="63">
        <v>13855</v>
      </c>
      <c r="J36" s="6">
        <f t="shared" si="3"/>
        <v>0.019680034317548112</v>
      </c>
      <c r="K36" s="63">
        <v>21665</v>
      </c>
      <c r="L36" s="6">
        <f t="shared" si="4"/>
        <v>0.0059962774091321105</v>
      </c>
    </row>
    <row r="37" spans="2:12" ht="12.75">
      <c r="B37" s="61" t="s">
        <v>73</v>
      </c>
      <c r="C37" s="63">
        <v>708</v>
      </c>
      <c r="D37" s="6">
        <f t="shared" si="0"/>
        <v>0.00043888468738764426</v>
      </c>
      <c r="E37" s="63">
        <v>708</v>
      </c>
      <c r="F37" s="6">
        <f t="shared" si="1"/>
        <v>0.0007019519817254535</v>
      </c>
      <c r="G37" s="63">
        <v>0</v>
      </c>
      <c r="H37" s="6">
        <f t="shared" si="2"/>
        <v>0</v>
      </c>
      <c r="I37" s="63">
        <v>6843</v>
      </c>
      <c r="J37" s="6">
        <f t="shared" si="3"/>
        <v>0.00971999096607591</v>
      </c>
      <c r="K37" s="63">
        <v>8259</v>
      </c>
      <c r="L37" s="6">
        <f t="shared" si="4"/>
        <v>0.002285864533672841</v>
      </c>
    </row>
    <row r="38" spans="2:12" ht="12.75">
      <c r="B38" s="61" t="s">
        <v>75</v>
      </c>
      <c r="C38" s="63">
        <v>9431</v>
      </c>
      <c r="D38" s="6">
        <f t="shared" si="0"/>
        <v>0.005846216789198973</v>
      </c>
      <c r="E38" s="63">
        <v>9431</v>
      </c>
      <c r="F38" s="6">
        <f t="shared" si="1"/>
        <v>0.009350436637927615</v>
      </c>
      <c r="G38" s="63">
        <v>481</v>
      </c>
      <c r="H38" s="6">
        <f t="shared" si="2"/>
        <v>0.0016740566464573342</v>
      </c>
      <c r="I38" s="63">
        <v>8173</v>
      </c>
      <c r="J38" s="6">
        <f t="shared" si="3"/>
        <v>0.011609160626295254</v>
      </c>
      <c r="K38" s="63">
        <v>27516</v>
      </c>
      <c r="L38" s="6">
        <f t="shared" si="4"/>
        <v>0.007615673629802869</v>
      </c>
    </row>
    <row r="39" spans="2:12" ht="12.75">
      <c r="B39" s="61" t="s">
        <v>78</v>
      </c>
      <c r="C39" s="63">
        <v>383</v>
      </c>
      <c r="D39" s="6">
        <f t="shared" si="0"/>
        <v>0.00023741925885518045</v>
      </c>
      <c r="E39" s="63">
        <v>383</v>
      </c>
      <c r="F39" s="6">
        <f t="shared" si="1"/>
        <v>0.00037972826130063377</v>
      </c>
      <c r="G39" s="63">
        <v>0</v>
      </c>
      <c r="H39" s="6">
        <f t="shared" si="2"/>
        <v>0</v>
      </c>
      <c r="I39" s="63">
        <v>41</v>
      </c>
      <c r="J39" s="6">
        <f t="shared" si="3"/>
        <v>5.823756095413011E-05</v>
      </c>
      <c r="K39" s="63">
        <v>807</v>
      </c>
      <c r="L39" s="6">
        <f t="shared" si="4"/>
        <v>0.0002233554520733724</v>
      </c>
    </row>
    <row r="40" spans="2:12" ht="12.75">
      <c r="B40" s="61" t="s">
        <v>79</v>
      </c>
      <c r="C40" s="63">
        <v>52642</v>
      </c>
      <c r="D40" s="6">
        <f t="shared" si="0"/>
        <v>0.03263244027324911</v>
      </c>
      <c r="E40" s="63">
        <v>52642</v>
      </c>
      <c r="F40" s="6">
        <f t="shared" si="1"/>
        <v>0.052192311048010344</v>
      </c>
      <c r="G40" s="63">
        <v>30005</v>
      </c>
      <c r="H40" s="6">
        <f t="shared" si="2"/>
        <v>0.10442841928680315</v>
      </c>
      <c r="I40" s="63">
        <v>13048</v>
      </c>
      <c r="J40" s="6">
        <f t="shared" si="3"/>
        <v>0.018533748666572918</v>
      </c>
      <c r="K40" s="63">
        <v>148337</v>
      </c>
      <c r="L40" s="6">
        <f t="shared" si="4"/>
        <v>0.04105561052566028</v>
      </c>
    </row>
    <row r="41" spans="2:12" ht="12.75">
      <c r="B41" s="61" t="s">
        <v>81</v>
      </c>
      <c r="C41" s="63">
        <v>2801</v>
      </c>
      <c r="D41" s="6">
        <f t="shared" si="0"/>
        <v>0.0017363220471367114</v>
      </c>
      <c r="E41" s="63">
        <v>2801</v>
      </c>
      <c r="F41" s="6">
        <f t="shared" si="1"/>
        <v>0.0027770727412612926</v>
      </c>
      <c r="G41" s="63">
        <v>0</v>
      </c>
      <c r="H41" s="6">
        <f t="shared" si="2"/>
        <v>0</v>
      </c>
      <c r="I41" s="63">
        <v>367</v>
      </c>
      <c r="J41" s="6">
        <f t="shared" si="3"/>
        <v>0.0005212971919552622</v>
      </c>
      <c r="K41" s="63">
        <v>5969</v>
      </c>
      <c r="L41" s="6">
        <f t="shared" si="4"/>
        <v>0.0016520553821883022</v>
      </c>
    </row>
    <row r="42" spans="2:12" ht="12.75">
      <c r="B42" s="61" t="s">
        <v>82</v>
      </c>
      <c r="C42" s="63">
        <v>1295</v>
      </c>
      <c r="D42" s="6">
        <f t="shared" si="0"/>
        <v>0.0008027622459985867</v>
      </c>
      <c r="E42" s="63">
        <v>1295</v>
      </c>
      <c r="F42" s="6">
        <f t="shared" si="1"/>
        <v>0.0012839375936927434</v>
      </c>
      <c r="G42" s="63">
        <v>5473</v>
      </c>
      <c r="H42" s="6">
        <f t="shared" si="2"/>
        <v>0.01904804995023075</v>
      </c>
      <c r="I42" s="63">
        <v>0</v>
      </c>
      <c r="J42" s="6">
        <f t="shared" si="3"/>
        <v>0</v>
      </c>
      <c r="K42" s="63">
        <v>8063</v>
      </c>
      <c r="L42" s="6">
        <f t="shared" si="4"/>
        <v>0.00223161711284709</v>
      </c>
    </row>
    <row r="43" spans="2:12" ht="12.75">
      <c r="B43" s="61" t="s">
        <v>88</v>
      </c>
      <c r="C43" s="63">
        <v>0</v>
      </c>
      <c r="D43" s="6">
        <f t="shared" si="0"/>
        <v>0</v>
      </c>
      <c r="E43" s="63">
        <v>0</v>
      </c>
      <c r="F43" s="6">
        <f t="shared" si="1"/>
        <v>0</v>
      </c>
      <c r="G43" s="63">
        <v>0</v>
      </c>
      <c r="H43" s="6">
        <f t="shared" si="2"/>
        <v>0</v>
      </c>
      <c r="I43" s="63">
        <v>14567</v>
      </c>
      <c r="J43" s="6">
        <f t="shared" si="3"/>
        <v>0.02069137927850764</v>
      </c>
      <c r="K43" s="63">
        <v>14567</v>
      </c>
      <c r="L43" s="6">
        <f t="shared" si="4"/>
        <v>0.004031745812085274</v>
      </c>
    </row>
    <row r="44" spans="2:12" ht="12.75">
      <c r="B44" s="61" t="s">
        <v>89</v>
      </c>
      <c r="C44" s="63">
        <v>24348</v>
      </c>
      <c r="D44" s="6">
        <f t="shared" si="0"/>
        <v>0.015093170012025937</v>
      </c>
      <c r="E44" s="63">
        <v>24348</v>
      </c>
      <c r="F44" s="6">
        <f t="shared" si="1"/>
        <v>0.02414000967662619</v>
      </c>
      <c r="G44" s="63">
        <v>5109</v>
      </c>
      <c r="H44" s="6">
        <f t="shared" si="2"/>
        <v>0.017781196271830602</v>
      </c>
      <c r="I44" s="63">
        <v>32764</v>
      </c>
      <c r="J44" s="6">
        <f t="shared" si="3"/>
        <v>0.046538913343929726</v>
      </c>
      <c r="K44" s="63">
        <v>86569</v>
      </c>
      <c r="L44" s="6">
        <f t="shared" si="4"/>
        <v>0.023959923334002202</v>
      </c>
    </row>
    <row r="45" spans="2:12" ht="12.75">
      <c r="B45" s="61" t="s">
        <v>93</v>
      </c>
      <c r="C45" s="63">
        <v>107</v>
      </c>
      <c r="D45" s="6">
        <f t="shared" si="0"/>
        <v>6.632861800914963E-05</v>
      </c>
      <c r="E45" s="63">
        <v>107</v>
      </c>
      <c r="F45" s="6">
        <f t="shared" si="1"/>
        <v>0.00010608596333986373</v>
      </c>
      <c r="G45" s="63">
        <v>0</v>
      </c>
      <c r="H45" s="6">
        <f t="shared" si="2"/>
        <v>0</v>
      </c>
      <c r="I45" s="63">
        <v>13990</v>
      </c>
      <c r="J45" s="6">
        <f t="shared" si="3"/>
        <v>0.019871792140201957</v>
      </c>
      <c r="K45" s="63">
        <v>14204</v>
      </c>
      <c r="L45" s="6">
        <f t="shared" si="4"/>
        <v>0.003931277374535541</v>
      </c>
    </row>
    <row r="46" spans="2:12" ht="12.75">
      <c r="B46" s="61" t="s">
        <v>99</v>
      </c>
      <c r="C46" s="63">
        <v>37960</v>
      </c>
      <c r="D46" s="6">
        <f t="shared" si="0"/>
        <v>0.023531162052591776</v>
      </c>
      <c r="E46" s="63">
        <v>37960</v>
      </c>
      <c r="F46" s="6">
        <f t="shared" si="1"/>
        <v>0.037635730545618945</v>
      </c>
      <c r="G46" s="63">
        <v>4545</v>
      </c>
      <c r="H46" s="6">
        <f t="shared" si="2"/>
        <v>0.01581826914376005</v>
      </c>
      <c r="I46" s="63">
        <v>43974</v>
      </c>
      <c r="J46" s="6">
        <f t="shared" si="3"/>
        <v>0.062461914765778476</v>
      </c>
      <c r="K46" s="63">
        <v>124439</v>
      </c>
      <c r="L46" s="6">
        <f t="shared" si="4"/>
        <v>0.034441300000691934</v>
      </c>
    </row>
    <row r="47" spans="2:12" ht="12.75">
      <c r="B47" s="61" t="s">
        <v>106</v>
      </c>
      <c r="C47" s="63">
        <v>84</v>
      </c>
      <c r="D47" s="6">
        <f t="shared" si="0"/>
        <v>5.207106460531373E-05</v>
      </c>
      <c r="E47" s="63">
        <v>84</v>
      </c>
      <c r="F47" s="6">
        <f t="shared" si="1"/>
        <v>8.328243850979956E-05</v>
      </c>
      <c r="G47" s="63">
        <v>216</v>
      </c>
      <c r="H47" s="6">
        <f t="shared" si="2"/>
        <v>0.000751759325644042</v>
      </c>
      <c r="I47" s="63">
        <v>1624</v>
      </c>
      <c r="J47" s="6">
        <f t="shared" si="3"/>
        <v>0.002306775585109934</v>
      </c>
      <c r="K47" s="63">
        <v>2008</v>
      </c>
      <c r="L47" s="6">
        <f t="shared" si="4"/>
        <v>0.0005557592909087135</v>
      </c>
    </row>
    <row r="48" spans="2:12" ht="12.75">
      <c r="B48" s="61" t="s">
        <v>110</v>
      </c>
      <c r="C48" s="63">
        <v>0</v>
      </c>
      <c r="D48" s="6">
        <f t="shared" si="0"/>
        <v>0</v>
      </c>
      <c r="E48" s="63">
        <v>0</v>
      </c>
      <c r="F48" s="6">
        <f t="shared" si="1"/>
        <v>0</v>
      </c>
      <c r="G48" s="63">
        <v>0</v>
      </c>
      <c r="H48" s="6">
        <f t="shared" si="2"/>
        <v>0</v>
      </c>
      <c r="I48" s="63">
        <v>3474</v>
      </c>
      <c r="J48" s="6">
        <f t="shared" si="3"/>
        <v>0.004934567969625561</v>
      </c>
      <c r="K48" s="63">
        <v>3474</v>
      </c>
      <c r="L48" s="6">
        <f t="shared" si="4"/>
        <v>0.0009615078568809117</v>
      </c>
    </row>
    <row r="49" spans="2:12" ht="12.75">
      <c r="B49" s="61" t="s">
        <v>112</v>
      </c>
      <c r="C49" s="63">
        <v>0</v>
      </c>
      <c r="D49" s="6">
        <f t="shared" si="0"/>
        <v>0</v>
      </c>
      <c r="E49" s="63">
        <v>0</v>
      </c>
      <c r="F49" s="6">
        <f t="shared" si="1"/>
        <v>0</v>
      </c>
      <c r="G49" s="63">
        <v>0</v>
      </c>
      <c r="H49" s="6">
        <f t="shared" si="2"/>
        <v>0</v>
      </c>
      <c r="I49" s="63">
        <v>12313</v>
      </c>
      <c r="J49" s="6">
        <f t="shared" si="3"/>
        <v>0.01748973385434644</v>
      </c>
      <c r="K49" s="63">
        <v>12313</v>
      </c>
      <c r="L49" s="6">
        <f t="shared" si="4"/>
        <v>0.003407900472589138</v>
      </c>
    </row>
    <row r="50" spans="2:12" ht="12.75">
      <c r="B50" s="61" t="s">
        <v>115</v>
      </c>
      <c r="C50" s="63">
        <v>55297</v>
      </c>
      <c r="D50" s="6">
        <f t="shared" si="0"/>
        <v>0.03427825785095278</v>
      </c>
      <c r="E50" s="63">
        <v>55297</v>
      </c>
      <c r="F50" s="6">
        <f t="shared" si="1"/>
        <v>0.054824630979480794</v>
      </c>
      <c r="G50" s="63">
        <v>3523</v>
      </c>
      <c r="H50" s="6">
        <f t="shared" si="2"/>
        <v>0.012261333815944258</v>
      </c>
      <c r="I50" s="63">
        <v>4753</v>
      </c>
      <c r="J50" s="6">
        <f t="shared" si="3"/>
        <v>0.006751295785731229</v>
      </c>
      <c r="K50" s="63">
        <v>118870</v>
      </c>
      <c r="L50" s="6">
        <f t="shared" si="4"/>
        <v>0.032899953640597</v>
      </c>
    </row>
    <row r="51" spans="2:12" ht="12.75">
      <c r="B51" s="61" t="s">
        <v>120</v>
      </c>
      <c r="C51" s="63">
        <v>0</v>
      </c>
      <c r="D51" s="6">
        <f t="shared" si="0"/>
        <v>0</v>
      </c>
      <c r="E51" s="63">
        <v>0</v>
      </c>
      <c r="F51" s="6">
        <f t="shared" si="1"/>
        <v>0</v>
      </c>
      <c r="G51" s="63">
        <v>0</v>
      </c>
      <c r="H51" s="6">
        <f t="shared" si="2"/>
        <v>0</v>
      </c>
      <c r="I51" s="63">
        <v>645</v>
      </c>
      <c r="J51" s="6">
        <f t="shared" si="3"/>
        <v>0.0009161762637905834</v>
      </c>
      <c r="K51" s="63">
        <v>645</v>
      </c>
      <c r="L51" s="6">
        <f t="shared" si="4"/>
        <v>0.00017851829812555786</v>
      </c>
    </row>
    <row r="52" spans="2:12" ht="12.75">
      <c r="B52" s="61" t="s">
        <v>121</v>
      </c>
      <c r="C52" s="63">
        <v>658</v>
      </c>
      <c r="D52" s="6">
        <f t="shared" si="0"/>
        <v>0.00040789000607495754</v>
      </c>
      <c r="E52" s="63">
        <v>658</v>
      </c>
      <c r="F52" s="6">
        <f t="shared" si="1"/>
        <v>0.0006523791016600966</v>
      </c>
      <c r="G52" s="63">
        <v>0</v>
      </c>
      <c r="H52" s="6">
        <f t="shared" si="2"/>
        <v>0</v>
      </c>
      <c r="I52" s="63">
        <v>0</v>
      </c>
      <c r="J52" s="6">
        <f t="shared" si="3"/>
        <v>0</v>
      </c>
      <c r="K52" s="63">
        <v>1316</v>
      </c>
      <c r="L52" s="6">
        <f t="shared" si="4"/>
        <v>0.00036423268268718476</v>
      </c>
    </row>
    <row r="53" spans="2:12" ht="12.75">
      <c r="B53" s="61" t="s">
        <v>122</v>
      </c>
      <c r="C53" s="63">
        <v>5873</v>
      </c>
      <c r="D53" s="6">
        <f t="shared" si="0"/>
        <v>0.0036406352669881847</v>
      </c>
      <c r="E53" s="63">
        <v>5873</v>
      </c>
      <c r="F53" s="6">
        <f t="shared" si="1"/>
        <v>0.00582283049247682</v>
      </c>
      <c r="G53" s="63">
        <v>219</v>
      </c>
      <c r="H53" s="6">
        <f t="shared" si="2"/>
        <v>0.0007622004273890981</v>
      </c>
      <c r="I53" s="63">
        <v>3252</v>
      </c>
      <c r="J53" s="6">
        <f t="shared" si="3"/>
        <v>0.0046192328834836855</v>
      </c>
      <c r="K53" s="63">
        <v>15217</v>
      </c>
      <c r="L53" s="6">
        <f t="shared" si="4"/>
        <v>0.004211647972986999</v>
      </c>
    </row>
    <row r="54" spans="2:12" ht="12.75">
      <c r="B54" s="61" t="s">
        <v>123</v>
      </c>
      <c r="C54" s="63">
        <v>289</v>
      </c>
      <c r="D54" s="6">
        <f t="shared" si="0"/>
        <v>0.00017914925798732936</v>
      </c>
      <c r="E54" s="63">
        <v>289</v>
      </c>
      <c r="F54" s="6">
        <f t="shared" si="1"/>
        <v>0.0002865312467777628</v>
      </c>
      <c r="G54" s="63">
        <v>0</v>
      </c>
      <c r="H54" s="6">
        <f t="shared" si="2"/>
        <v>0</v>
      </c>
      <c r="I54" s="63">
        <v>0</v>
      </c>
      <c r="J54" s="6">
        <f t="shared" si="3"/>
        <v>0</v>
      </c>
      <c r="K54" s="63">
        <v>578</v>
      </c>
      <c r="L54" s="6">
        <f t="shared" si="4"/>
        <v>0.00015997453692491852</v>
      </c>
    </row>
    <row r="55" spans="2:12" ht="12.75">
      <c r="B55" s="61" t="s">
        <v>127</v>
      </c>
      <c r="C55" s="63">
        <v>30413</v>
      </c>
      <c r="D55" s="6">
        <f t="shared" si="0"/>
        <v>0.01885282485525484</v>
      </c>
      <c r="E55" s="63">
        <v>30413</v>
      </c>
      <c r="F55" s="6">
        <f t="shared" si="1"/>
        <v>0.03015320002855398</v>
      </c>
      <c r="G55" s="63">
        <v>3059</v>
      </c>
      <c r="H55" s="6">
        <f t="shared" si="2"/>
        <v>0.010646443412708909</v>
      </c>
      <c r="I55" s="63">
        <v>36109</v>
      </c>
      <c r="J55" s="6">
        <f t="shared" si="3"/>
        <v>0.05129024606079717</v>
      </c>
      <c r="K55" s="63">
        <v>99994</v>
      </c>
      <c r="L55" s="6">
        <f t="shared" si="4"/>
        <v>0.027675594888010906</v>
      </c>
    </row>
    <row r="56" spans="2:12" ht="12.75">
      <c r="B56" s="61" t="s">
        <v>128</v>
      </c>
      <c r="C56" s="63">
        <v>0</v>
      </c>
      <c r="D56" s="6">
        <f t="shared" si="0"/>
        <v>0</v>
      </c>
      <c r="E56" s="63">
        <v>0</v>
      </c>
      <c r="F56" s="6">
        <f t="shared" si="1"/>
        <v>0</v>
      </c>
      <c r="G56" s="63">
        <v>0</v>
      </c>
      <c r="H56" s="6">
        <f t="shared" si="2"/>
        <v>0</v>
      </c>
      <c r="I56" s="63">
        <v>8020</v>
      </c>
      <c r="J56" s="6">
        <f t="shared" si="3"/>
        <v>0.011391835093954231</v>
      </c>
      <c r="K56" s="63">
        <v>8020</v>
      </c>
      <c r="L56" s="6">
        <f t="shared" si="4"/>
        <v>0.0022197158929720528</v>
      </c>
    </row>
    <row r="57" spans="2:12" ht="12.75">
      <c r="B57" s="61" t="s">
        <v>130</v>
      </c>
      <c r="C57" s="63">
        <v>0</v>
      </c>
      <c r="D57" s="6">
        <f t="shared" si="0"/>
        <v>0</v>
      </c>
      <c r="E57" s="63">
        <v>0</v>
      </c>
      <c r="F57" s="6">
        <f t="shared" si="1"/>
        <v>0</v>
      </c>
      <c r="G57" s="63">
        <v>0</v>
      </c>
      <c r="H57" s="6">
        <f t="shared" si="2"/>
        <v>0</v>
      </c>
      <c r="I57" s="63">
        <v>20471</v>
      </c>
      <c r="J57" s="6">
        <f t="shared" si="3"/>
        <v>0.029077588055902378</v>
      </c>
      <c r="K57" s="63">
        <v>20471</v>
      </c>
      <c r="L57" s="6">
        <f t="shared" si="4"/>
        <v>0.0056658109781834035</v>
      </c>
    </row>
    <row r="58" spans="2:12" ht="12.75">
      <c r="B58" s="61" t="s">
        <v>131</v>
      </c>
      <c r="C58" s="63">
        <v>3971</v>
      </c>
      <c r="D58" s="6">
        <f t="shared" si="0"/>
        <v>0.002461597589853581</v>
      </c>
      <c r="E58" s="63">
        <v>3971</v>
      </c>
      <c r="F58" s="6">
        <f t="shared" si="1"/>
        <v>0.003937078134790644</v>
      </c>
      <c r="G58" s="63">
        <v>0</v>
      </c>
      <c r="H58" s="6">
        <f t="shared" si="2"/>
        <v>0</v>
      </c>
      <c r="I58" s="63">
        <v>7472</v>
      </c>
      <c r="J58" s="6">
        <f t="shared" si="3"/>
        <v>0.010613440376811223</v>
      </c>
      <c r="K58" s="63">
        <v>15414</v>
      </c>
      <c r="L58" s="6">
        <f t="shared" si="4"/>
        <v>0.004266172166367983</v>
      </c>
    </row>
    <row r="59" spans="2:12" ht="12.75">
      <c r="B59" s="61" t="s">
        <v>132</v>
      </c>
      <c r="C59" s="63">
        <v>8124</v>
      </c>
      <c r="D59" s="6">
        <f t="shared" si="0"/>
        <v>0.005036015819685342</v>
      </c>
      <c r="E59" s="63">
        <v>8124</v>
      </c>
      <c r="F59" s="6">
        <f t="shared" si="1"/>
        <v>0.008054601553019188</v>
      </c>
      <c r="G59" s="63">
        <v>0</v>
      </c>
      <c r="H59" s="6">
        <f t="shared" si="2"/>
        <v>0</v>
      </c>
      <c r="I59" s="63">
        <v>38797</v>
      </c>
      <c r="J59" s="6">
        <f t="shared" si="3"/>
        <v>0.05510835737408258</v>
      </c>
      <c r="K59" s="63">
        <v>55045</v>
      </c>
      <c r="L59" s="6">
        <f t="shared" si="4"/>
        <v>0.015234945302823773</v>
      </c>
    </row>
    <row r="60" spans="2:12" ht="12.75">
      <c r="B60" s="61" t="s">
        <v>134</v>
      </c>
      <c r="C60" s="63">
        <v>669</v>
      </c>
      <c r="D60" s="6">
        <f t="shared" si="0"/>
        <v>0.0004147088359637486</v>
      </c>
      <c r="E60" s="63">
        <v>669</v>
      </c>
      <c r="F60" s="6">
        <f t="shared" si="1"/>
        <v>0.0006632851352744751</v>
      </c>
      <c r="G60" s="63">
        <v>0</v>
      </c>
      <c r="H60" s="6">
        <f t="shared" si="2"/>
        <v>0</v>
      </c>
      <c r="I60" s="63">
        <v>4605</v>
      </c>
      <c r="J60" s="6">
        <f t="shared" si="3"/>
        <v>0.00654107239496998</v>
      </c>
      <c r="K60" s="63">
        <v>5943</v>
      </c>
      <c r="L60" s="6">
        <f t="shared" si="4"/>
        <v>0.0016448592957522333</v>
      </c>
    </row>
    <row r="61" spans="2:12" ht="12.75">
      <c r="B61" s="61" t="s">
        <v>135</v>
      </c>
      <c r="C61" s="63">
        <v>26712</v>
      </c>
      <c r="D61" s="6">
        <f t="shared" si="0"/>
        <v>0.016558598544489767</v>
      </c>
      <c r="E61" s="63">
        <v>26712</v>
      </c>
      <c r="F61" s="6">
        <f t="shared" si="1"/>
        <v>0.026483815446116263</v>
      </c>
      <c r="G61" s="63">
        <v>12017</v>
      </c>
      <c r="H61" s="6">
        <f t="shared" si="2"/>
        <v>0.041823573223446535</v>
      </c>
      <c r="I61" s="63">
        <v>6038</v>
      </c>
      <c r="J61" s="6">
        <f t="shared" si="3"/>
        <v>0.008576546171732624</v>
      </c>
      <c r="K61" s="63">
        <v>71479</v>
      </c>
      <c r="L61" s="6">
        <f t="shared" si="4"/>
        <v>0.019783425475529845</v>
      </c>
    </row>
    <row r="62" spans="2:12" ht="12.75">
      <c r="B62" s="61" t="s">
        <v>136</v>
      </c>
      <c r="C62" s="63">
        <v>8</v>
      </c>
      <c r="D62" s="6">
        <f t="shared" si="0"/>
        <v>4.959149010029879E-06</v>
      </c>
      <c r="E62" s="63">
        <v>8</v>
      </c>
      <c r="F62" s="6">
        <f t="shared" si="1"/>
        <v>7.931660810457102E-06</v>
      </c>
      <c r="G62" s="63">
        <v>0</v>
      </c>
      <c r="H62" s="6">
        <f t="shared" si="2"/>
        <v>0</v>
      </c>
      <c r="I62" s="63">
        <v>10702</v>
      </c>
      <c r="J62" s="6">
        <f t="shared" si="3"/>
        <v>0.015201423837343913</v>
      </c>
      <c r="K62" s="63">
        <v>10718</v>
      </c>
      <c r="L62" s="6">
        <f t="shared" si="4"/>
        <v>0.0029664482469918285</v>
      </c>
    </row>
    <row r="63" spans="2:12" ht="12.75">
      <c r="B63" s="61" t="s">
        <v>137</v>
      </c>
      <c r="C63" s="63">
        <v>44177</v>
      </c>
      <c r="D63" s="6">
        <f t="shared" si="0"/>
        <v>0.027385040727011246</v>
      </c>
      <c r="E63" s="63">
        <v>44177</v>
      </c>
      <c r="F63" s="6">
        <f t="shared" si="1"/>
        <v>0.04379962245294542</v>
      </c>
      <c r="G63" s="63">
        <v>17231</v>
      </c>
      <c r="H63" s="6">
        <f t="shared" si="2"/>
        <v>0.059970208056354106</v>
      </c>
      <c r="I63" s="63">
        <v>31628</v>
      </c>
      <c r="J63" s="6">
        <f t="shared" si="3"/>
        <v>0.04492530677700554</v>
      </c>
      <c r="K63" s="63">
        <v>137213</v>
      </c>
      <c r="L63" s="6">
        <f t="shared" si="4"/>
        <v>0.03797679262124368</v>
      </c>
    </row>
    <row r="64" spans="2:12" ht="12.75">
      <c r="B64" s="61" t="s">
        <v>139</v>
      </c>
      <c r="C64" s="63">
        <v>4890</v>
      </c>
      <c r="D64" s="6">
        <f t="shared" si="0"/>
        <v>0.0030312798323807633</v>
      </c>
      <c r="E64" s="63">
        <v>4890</v>
      </c>
      <c r="F64" s="6">
        <f t="shared" si="1"/>
        <v>0.0048482276703919035</v>
      </c>
      <c r="G64" s="63">
        <v>0</v>
      </c>
      <c r="H64" s="6">
        <f t="shared" si="2"/>
        <v>0</v>
      </c>
      <c r="I64" s="63">
        <v>10062</v>
      </c>
      <c r="J64" s="6">
        <f t="shared" si="3"/>
        <v>0.014292349715133101</v>
      </c>
      <c r="K64" s="63">
        <v>19842</v>
      </c>
      <c r="L64" s="6">
        <f t="shared" si="4"/>
        <v>0.005491721040941581</v>
      </c>
    </row>
    <row r="65" spans="2:12" ht="12.75">
      <c r="B65" s="61" t="s">
        <v>140</v>
      </c>
      <c r="C65" s="63">
        <v>4742</v>
      </c>
      <c r="D65" s="6">
        <f t="shared" si="0"/>
        <v>0.0029395355756952108</v>
      </c>
      <c r="E65" s="63">
        <v>4742</v>
      </c>
      <c r="F65" s="6">
        <f t="shared" si="1"/>
        <v>0.004701491945398447</v>
      </c>
      <c r="G65" s="63">
        <v>0</v>
      </c>
      <c r="H65" s="6">
        <f t="shared" si="2"/>
        <v>0</v>
      </c>
      <c r="I65" s="63">
        <v>14559</v>
      </c>
      <c r="J65" s="6">
        <f t="shared" si="3"/>
        <v>0.020680015851980007</v>
      </c>
      <c r="K65" s="63">
        <v>24043</v>
      </c>
      <c r="L65" s="6">
        <f t="shared" si="4"/>
        <v>0.00665444254547719</v>
      </c>
    </row>
    <row r="66" spans="2:12" ht="12.75">
      <c r="B66" s="61" t="s">
        <v>141</v>
      </c>
      <c r="C66" s="63">
        <v>0</v>
      </c>
      <c r="D66" s="6">
        <f t="shared" si="0"/>
        <v>0</v>
      </c>
      <c r="E66" s="63">
        <v>0</v>
      </c>
      <c r="F66" s="6">
        <f t="shared" si="1"/>
        <v>0</v>
      </c>
      <c r="G66" s="63">
        <v>0</v>
      </c>
      <c r="H66" s="6">
        <f t="shared" si="2"/>
        <v>0</v>
      </c>
      <c r="I66" s="63">
        <v>2364</v>
      </c>
      <c r="J66" s="6">
        <f t="shared" si="3"/>
        <v>0.0033578925389161846</v>
      </c>
      <c r="K66" s="63">
        <v>2364</v>
      </c>
      <c r="L66" s="6">
        <f t="shared" si="4"/>
        <v>0.0006542903205718121</v>
      </c>
    </row>
    <row r="67" spans="2:12" ht="12.75">
      <c r="B67" s="61" t="s">
        <v>143</v>
      </c>
      <c r="C67" s="63">
        <v>6</v>
      </c>
      <c r="D67" s="6">
        <f t="shared" si="0"/>
        <v>3.7193617575224093E-06</v>
      </c>
      <c r="E67" s="63">
        <v>6</v>
      </c>
      <c r="F67" s="6">
        <f t="shared" si="1"/>
        <v>5.948745607842826E-06</v>
      </c>
      <c r="G67" s="63">
        <v>0</v>
      </c>
      <c r="H67" s="6">
        <f t="shared" si="2"/>
        <v>0</v>
      </c>
      <c r="I67" s="63">
        <v>29376</v>
      </c>
      <c r="J67" s="6">
        <f t="shared" si="3"/>
        <v>0.04172650220947625</v>
      </c>
      <c r="K67" s="63">
        <v>29388</v>
      </c>
      <c r="L67" s="6">
        <f t="shared" si="4"/>
        <v>0.008133791853199837</v>
      </c>
    </row>
    <row r="68" spans="2:12" ht="12.75">
      <c r="B68" s="61" t="s">
        <v>145</v>
      </c>
      <c r="C68" s="63">
        <v>610</v>
      </c>
      <c r="D68" s="6">
        <f>+C68/$C$76</f>
        <v>0.00037813511201477824</v>
      </c>
      <c r="E68" s="63">
        <v>610</v>
      </c>
      <c r="F68" s="6">
        <f>+E68/$E$76</f>
        <v>0.000604789136797354</v>
      </c>
      <c r="G68" s="63">
        <v>0</v>
      </c>
      <c r="H68" s="6">
        <f>+G68/$G$76</f>
        <v>0</v>
      </c>
      <c r="I68" s="63">
        <v>0</v>
      </c>
      <c r="J68" s="6">
        <f>+I68/$I$76</f>
        <v>0</v>
      </c>
      <c r="K68" s="63">
        <v>1220</v>
      </c>
      <c r="L68" s="6">
        <f>+K68/$K$76</f>
        <v>0.0003376625173847761</v>
      </c>
    </row>
    <row r="69" spans="2:12" ht="12.75">
      <c r="B69" s="61" t="s">
        <v>146</v>
      </c>
      <c r="C69" s="63">
        <v>4167</v>
      </c>
      <c r="D69" s="6">
        <f>+C69/$C$76</f>
        <v>0.002583096740599313</v>
      </c>
      <c r="E69" s="63">
        <v>4167</v>
      </c>
      <c r="F69" s="6">
        <f>+E69/$E$76</f>
        <v>0.004131403824646843</v>
      </c>
      <c r="G69" s="63">
        <v>0</v>
      </c>
      <c r="H69" s="6">
        <f>+G69/$G$76</f>
        <v>0</v>
      </c>
      <c r="I69" s="63">
        <v>1092</v>
      </c>
      <c r="J69" s="6">
        <f>+I69/$I$76</f>
        <v>0.001551107721022197</v>
      </c>
      <c r="K69" s="63">
        <v>9426</v>
      </c>
      <c r="L69" s="6">
        <f>+K69/$K$76</f>
        <v>0.002608858105630246</v>
      </c>
    </row>
    <row r="70" spans="2:12" ht="12.75">
      <c r="B70" s="61" t="s">
        <v>148</v>
      </c>
      <c r="C70" s="63">
        <v>10239</v>
      </c>
      <c r="D70" s="6">
        <f>+C70/$C$76</f>
        <v>0.006347090839211991</v>
      </c>
      <c r="E70" s="63">
        <v>10239</v>
      </c>
      <c r="F70" s="6">
        <f>+E70/$E$76</f>
        <v>0.010151534379783783</v>
      </c>
      <c r="G70" s="63">
        <v>0</v>
      </c>
      <c r="H70" s="6">
        <f>+G70/$G$76</f>
        <v>0</v>
      </c>
      <c r="I70" s="63">
        <v>1606</v>
      </c>
      <c r="J70" s="6">
        <f>+I70/$I$76</f>
        <v>0.002281207875422755</v>
      </c>
      <c r="K70" s="63">
        <v>22084</v>
      </c>
      <c r="L70" s="6">
        <f>+K70/$K$76</f>
        <v>0.0061122451097749145</v>
      </c>
    </row>
    <row r="71" spans="2:12" ht="12.75">
      <c r="B71" s="61" t="s">
        <v>149</v>
      </c>
      <c r="C71" s="63">
        <v>0</v>
      </c>
      <c r="D71" s="6">
        <f>+C71/$C$76</f>
        <v>0</v>
      </c>
      <c r="E71" s="63">
        <v>0</v>
      </c>
      <c r="F71" s="6">
        <f>+E71/$E$76</f>
        <v>0</v>
      </c>
      <c r="G71" s="63">
        <v>0</v>
      </c>
      <c r="H71" s="6">
        <f>+G71/$G$76</f>
        <v>0</v>
      </c>
      <c r="I71" s="63">
        <v>951</v>
      </c>
      <c r="J71" s="6">
        <f>+I71/$I$76</f>
        <v>0.0013508273284726275</v>
      </c>
      <c r="K71" s="63">
        <v>951</v>
      </c>
      <c r="L71" s="6">
        <f>+K71/$K$76</f>
        <v>0.0002632107000269853</v>
      </c>
    </row>
    <row r="72" spans="2:12" ht="12.75">
      <c r="B72" s="32"/>
      <c r="C72" s="33"/>
      <c r="D72" s="6"/>
      <c r="E72" s="33"/>
      <c r="F72" s="6"/>
      <c r="G72" s="33"/>
      <c r="H72" s="6"/>
      <c r="I72" s="33"/>
      <c r="J72" s="6"/>
      <c r="K72" s="33"/>
      <c r="L72" s="6"/>
    </row>
    <row r="73" spans="2:12" ht="12.75">
      <c r="B73" s="16"/>
      <c r="C73" s="17"/>
      <c r="D73" s="6"/>
      <c r="E73" s="17"/>
      <c r="F73" s="6"/>
      <c r="G73" s="17"/>
      <c r="H73" s="6"/>
      <c r="I73" s="17"/>
      <c r="J73" s="6"/>
      <c r="K73" s="17"/>
      <c r="L73" s="6"/>
    </row>
    <row r="74" spans="2:12" ht="12.75">
      <c r="B74" s="16"/>
      <c r="C74" s="17"/>
      <c r="D74" s="6"/>
      <c r="E74" s="17"/>
      <c r="F74" s="6"/>
      <c r="G74" s="17"/>
      <c r="H74" s="6"/>
      <c r="I74" s="17"/>
      <c r="J74" s="6"/>
      <c r="K74" s="17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 aca="true" t="shared" si="5" ref="C76:L76">SUM(C3:C75)</f>
        <v>1613180</v>
      </c>
      <c r="D76" s="7">
        <f t="shared" si="5"/>
        <v>0.9999999999999999</v>
      </c>
      <c r="E76" s="4">
        <f t="shared" si="5"/>
        <v>1008616</v>
      </c>
      <c r="F76" s="7">
        <f t="shared" si="5"/>
        <v>0.9999999999999998</v>
      </c>
      <c r="G76" s="4">
        <f t="shared" si="5"/>
        <v>287326</v>
      </c>
      <c r="H76" s="7">
        <f t="shared" si="5"/>
        <v>1.0000000000000002</v>
      </c>
      <c r="I76" s="4">
        <f t="shared" si="5"/>
        <v>704013</v>
      </c>
      <c r="J76" s="7">
        <f t="shared" si="5"/>
        <v>0.9999999999999998</v>
      </c>
      <c r="K76" s="4">
        <f t="shared" si="5"/>
        <v>3613075</v>
      </c>
      <c r="L76" s="7">
        <f t="shared" si="5"/>
        <v>1</v>
      </c>
      <c r="M76" s="4">
        <f>+I76+G76+E76+C76</f>
        <v>3613135</v>
      </c>
    </row>
    <row r="77" spans="3:11" ht="12.75">
      <c r="C77" s="4"/>
      <c r="E77" s="4"/>
      <c r="G77" s="4"/>
      <c r="I77" s="4"/>
      <c r="K77" s="4"/>
    </row>
    <row r="78" spans="3:11" ht="12.75">
      <c r="C78" s="9">
        <v>1613182.08</v>
      </c>
      <c r="E78" s="4">
        <f>672411+336205</f>
        <v>1008616</v>
      </c>
      <c r="G78" s="9">
        <v>287325.21</v>
      </c>
      <c r="I78" s="9">
        <v>704012.27</v>
      </c>
      <c r="K78" s="4">
        <f>SUM(C78:I78)</f>
        <v>3613135.56</v>
      </c>
    </row>
    <row r="80" spans="3:11" ht="12.75">
      <c r="C80" s="4">
        <f>+C76-C78</f>
        <v>-2.080000000074506</v>
      </c>
      <c r="E80" s="4">
        <f>+E76-E78</f>
        <v>0</v>
      </c>
      <c r="G80" s="4">
        <f>+G76-G78</f>
        <v>0.7899999999790452</v>
      </c>
      <c r="I80" s="4">
        <f>+I76-I78</f>
        <v>0.7299999999813735</v>
      </c>
      <c r="K80" s="4">
        <f>+K76-K78</f>
        <v>-60.56000000005588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80"/>
  <sheetViews>
    <sheetView workbookViewId="0" topLeftCell="A1">
      <selection activeCell="E34" sqref="E34"/>
    </sheetView>
  </sheetViews>
  <sheetFormatPr defaultColWidth="9.140625" defaultRowHeight="12.75"/>
  <cols>
    <col min="3" max="3" width="17.7109375" style="0" customWidth="1"/>
    <col min="4" max="4" width="12.8515625" style="0" customWidth="1"/>
    <col min="5" max="5" width="14.421875" style="0" customWidth="1"/>
    <col min="7" max="7" width="18.421875" style="4" customWidth="1"/>
    <col min="9" max="9" width="15.140625" style="0" customWidth="1"/>
    <col min="11" max="11" width="11.421875" style="0" customWidth="1"/>
    <col min="13" max="13" width="13.8515625" style="0" customWidth="1"/>
  </cols>
  <sheetData>
    <row r="1" spans="4:6" ht="12.75">
      <c r="D1" s="5">
        <v>37226</v>
      </c>
      <c r="F1" t="s">
        <v>157</v>
      </c>
    </row>
    <row r="2" spans="2:12" ht="12.75">
      <c r="B2" s="64" t="s">
        <v>150</v>
      </c>
      <c r="C2" s="66" t="s">
        <v>151</v>
      </c>
      <c r="D2" s="1" t="s">
        <v>159</v>
      </c>
      <c r="E2" s="66" t="s">
        <v>152</v>
      </c>
      <c r="F2" s="1" t="s">
        <v>159</v>
      </c>
      <c r="G2" s="66" t="s">
        <v>153</v>
      </c>
      <c r="H2" s="1"/>
      <c r="I2" s="66" t="s">
        <v>154</v>
      </c>
      <c r="J2" s="1" t="s">
        <v>159</v>
      </c>
      <c r="K2" s="66" t="s">
        <v>155</v>
      </c>
      <c r="L2" s="1" t="s">
        <v>156</v>
      </c>
    </row>
    <row r="3" spans="2:12" ht="12.75">
      <c r="B3" s="65" t="s">
        <v>2</v>
      </c>
      <c r="C3" s="67">
        <v>14011</v>
      </c>
      <c r="D3" s="6">
        <f>+C3/$C$76</f>
        <v>0.007576499063685095</v>
      </c>
      <c r="E3" s="67">
        <v>14011</v>
      </c>
      <c r="F3" s="6">
        <f>+E3/$E$76</f>
        <v>0.011854219580994668</v>
      </c>
      <c r="G3" s="67">
        <v>0</v>
      </c>
      <c r="H3" s="6">
        <f>+G3/$G$76</f>
        <v>0</v>
      </c>
      <c r="I3" s="67">
        <v>853</v>
      </c>
      <c r="J3" s="6">
        <f>+I3/$I$76</f>
        <v>0.0011957379581617876</v>
      </c>
      <c r="K3" s="67">
        <v>28875</v>
      </c>
      <c r="L3" s="6">
        <f>+K3/$K$76</f>
        <v>0.007089461267234757</v>
      </c>
    </row>
    <row r="4" spans="2:12" ht="12.75">
      <c r="B4" s="65" t="s">
        <v>6</v>
      </c>
      <c r="C4" s="67">
        <v>5842</v>
      </c>
      <c r="D4" s="6">
        <f aca="true" t="shared" si="0" ref="D4:D67">+C4/$C$76</f>
        <v>0.003159082687177812</v>
      </c>
      <c r="E4" s="67">
        <v>5842</v>
      </c>
      <c r="F4" s="6">
        <f aca="true" t="shared" si="1" ref="F4:F67">+E4/$E$76</f>
        <v>0.004942712924999704</v>
      </c>
      <c r="G4" s="67">
        <v>257</v>
      </c>
      <c r="H4" s="6">
        <f aca="true" t="shared" si="2" ref="H4:H67">+G4/$G$76</f>
        <v>0.000782589365919908</v>
      </c>
      <c r="I4" s="67">
        <v>11076</v>
      </c>
      <c r="J4" s="6">
        <f aca="true" t="shared" si="3" ref="J4:J67">+I4/$I$76</f>
        <v>0.015526370017116015</v>
      </c>
      <c r="K4" s="67">
        <v>23017</v>
      </c>
      <c r="L4" s="6">
        <f aca="true" t="shared" si="4" ref="L4:L67">+K4/$K$76</f>
        <v>0.00565119064893307</v>
      </c>
    </row>
    <row r="5" spans="2:12" ht="12.75">
      <c r="B5" s="65" t="s">
        <v>7</v>
      </c>
      <c r="C5" s="67">
        <v>469</v>
      </c>
      <c r="D5" s="6">
        <f t="shared" si="0"/>
        <v>0.000253613450922012</v>
      </c>
      <c r="E5" s="67">
        <v>469</v>
      </c>
      <c r="F5" s="6">
        <f t="shared" si="1"/>
        <v>0.0003968045809354435</v>
      </c>
      <c r="G5" s="67">
        <v>0</v>
      </c>
      <c r="H5" s="6">
        <f t="shared" si="2"/>
        <v>0</v>
      </c>
      <c r="I5" s="67">
        <v>590</v>
      </c>
      <c r="J5" s="6">
        <f t="shared" si="3"/>
        <v>0.0008270637694202283</v>
      </c>
      <c r="K5" s="67">
        <v>1528</v>
      </c>
      <c r="L5" s="6">
        <f t="shared" si="4"/>
        <v>0.0003751583313016349</v>
      </c>
    </row>
    <row r="6" spans="2:12" ht="12.75">
      <c r="B6" s="65" t="s">
        <v>8</v>
      </c>
      <c r="C6" s="67">
        <v>16991</v>
      </c>
      <c r="D6" s="6">
        <f t="shared" si="0"/>
        <v>0.009187944871249265</v>
      </c>
      <c r="E6" s="67">
        <v>16991</v>
      </c>
      <c r="F6" s="6">
        <f t="shared" si="1"/>
        <v>0.014375493890563158</v>
      </c>
      <c r="G6" s="67">
        <v>14827</v>
      </c>
      <c r="H6" s="6">
        <f t="shared" si="2"/>
        <v>0.04514962073344154</v>
      </c>
      <c r="I6" s="67">
        <v>17371</v>
      </c>
      <c r="J6" s="6">
        <f t="shared" si="3"/>
        <v>0.024350719895930146</v>
      </c>
      <c r="K6" s="67">
        <v>66180</v>
      </c>
      <c r="L6" s="6">
        <f t="shared" si="4"/>
        <v>0.01624867694079987</v>
      </c>
    </row>
    <row r="7" spans="2:12" ht="12.75">
      <c r="B7" s="65" t="s">
        <v>12</v>
      </c>
      <c r="C7" s="67">
        <v>0</v>
      </c>
      <c r="D7" s="6">
        <f t="shared" si="0"/>
        <v>0</v>
      </c>
      <c r="E7" s="67">
        <v>0</v>
      </c>
      <c r="F7" s="6">
        <f t="shared" si="1"/>
        <v>0</v>
      </c>
      <c r="G7" s="67">
        <v>0</v>
      </c>
      <c r="H7" s="6">
        <f t="shared" si="2"/>
        <v>0</v>
      </c>
      <c r="I7" s="67">
        <v>3818</v>
      </c>
      <c r="J7" s="6">
        <f t="shared" si="3"/>
        <v>0.005352083850248189</v>
      </c>
      <c r="K7" s="67">
        <v>3818</v>
      </c>
      <c r="L7" s="6">
        <f t="shared" si="4"/>
        <v>0.0009374047833178285</v>
      </c>
    </row>
    <row r="8" spans="2:12" ht="12.75">
      <c r="B8" s="65" t="s">
        <v>15</v>
      </c>
      <c r="C8" s="67">
        <v>21606</v>
      </c>
      <c r="D8" s="6">
        <f t="shared" si="0"/>
        <v>0.011683522858466931</v>
      </c>
      <c r="E8" s="67">
        <v>21606</v>
      </c>
      <c r="F8" s="6">
        <f t="shared" si="1"/>
        <v>0.018280084809576106</v>
      </c>
      <c r="G8" s="67">
        <v>338</v>
      </c>
      <c r="H8" s="6">
        <f t="shared" si="2"/>
        <v>0.001029242045451085</v>
      </c>
      <c r="I8" s="67">
        <v>5763</v>
      </c>
      <c r="J8" s="6">
        <f t="shared" si="3"/>
        <v>0.008078590683336908</v>
      </c>
      <c r="K8" s="67">
        <v>49313</v>
      </c>
      <c r="L8" s="6">
        <f t="shared" si="4"/>
        <v>0.012107449470862253</v>
      </c>
    </row>
    <row r="9" spans="2:12" ht="12.75">
      <c r="B9" s="65" t="s">
        <v>16</v>
      </c>
      <c r="C9" s="67">
        <v>0</v>
      </c>
      <c r="D9" s="6">
        <f t="shared" si="0"/>
        <v>0</v>
      </c>
      <c r="E9" s="67">
        <v>0</v>
      </c>
      <c r="F9" s="6">
        <f t="shared" si="1"/>
        <v>0</v>
      </c>
      <c r="G9" s="67">
        <v>0</v>
      </c>
      <c r="H9" s="6">
        <f t="shared" si="2"/>
        <v>0</v>
      </c>
      <c r="I9" s="67">
        <v>433</v>
      </c>
      <c r="J9" s="6">
        <f t="shared" si="3"/>
        <v>0.0006069806985745065</v>
      </c>
      <c r="K9" s="67">
        <v>433</v>
      </c>
      <c r="L9" s="6">
        <f t="shared" si="4"/>
        <v>0.00010631122870000517</v>
      </c>
    </row>
    <row r="10" spans="2:12" ht="12.75">
      <c r="B10" s="65" t="s">
        <v>17</v>
      </c>
      <c r="C10" s="67">
        <v>8225</v>
      </c>
      <c r="D10" s="6">
        <f t="shared" si="0"/>
        <v>0.004447698579602448</v>
      </c>
      <c r="E10" s="67">
        <v>8225</v>
      </c>
      <c r="F10" s="6">
        <f t="shared" si="1"/>
        <v>0.006958886307449942</v>
      </c>
      <c r="G10" s="67">
        <v>1276</v>
      </c>
      <c r="H10" s="6">
        <f t="shared" si="2"/>
        <v>0.0038855409763182977</v>
      </c>
      <c r="I10" s="67">
        <v>1700</v>
      </c>
      <c r="J10" s="6">
        <f t="shared" si="3"/>
        <v>0.0023830650983294715</v>
      </c>
      <c r="K10" s="67">
        <v>19426</v>
      </c>
      <c r="L10" s="6">
        <f t="shared" si="4"/>
        <v>0.004769519465880602</v>
      </c>
    </row>
    <row r="11" spans="2:12" ht="12.75">
      <c r="B11" s="65" t="s">
        <v>24</v>
      </c>
      <c r="C11" s="67">
        <v>259</v>
      </c>
      <c r="D11" s="6">
        <f t="shared" si="0"/>
        <v>0.00014005518931514094</v>
      </c>
      <c r="E11" s="67">
        <v>259</v>
      </c>
      <c r="F11" s="6">
        <f t="shared" si="1"/>
        <v>0.0002191308879792748</v>
      </c>
      <c r="G11" s="67">
        <v>0</v>
      </c>
      <c r="H11" s="6">
        <f t="shared" si="2"/>
        <v>0</v>
      </c>
      <c r="I11" s="67">
        <v>400</v>
      </c>
      <c r="J11" s="6">
        <f t="shared" si="3"/>
        <v>0.0005607211996069344</v>
      </c>
      <c r="K11" s="67">
        <v>918</v>
      </c>
      <c r="L11" s="6">
        <f t="shared" si="4"/>
        <v>0.00022538962574273616</v>
      </c>
    </row>
    <row r="12" spans="2:12" ht="12.75">
      <c r="B12" s="65" t="s">
        <v>27</v>
      </c>
      <c r="C12" s="67">
        <v>629</v>
      </c>
      <c r="D12" s="6">
        <f t="shared" si="0"/>
        <v>0.0003401340311939137</v>
      </c>
      <c r="E12" s="67">
        <v>629</v>
      </c>
      <c r="F12" s="6">
        <f t="shared" si="1"/>
        <v>0.0005321750136639531</v>
      </c>
      <c r="G12" s="67">
        <v>0</v>
      </c>
      <c r="H12" s="6">
        <f t="shared" si="2"/>
        <v>0</v>
      </c>
      <c r="I12" s="67">
        <v>505</v>
      </c>
      <c r="J12" s="6">
        <f t="shared" si="3"/>
        <v>0.0007079105145037548</v>
      </c>
      <c r="K12" s="67">
        <v>1763</v>
      </c>
      <c r="L12" s="6">
        <f t="shared" si="4"/>
        <v>0.00043285611131203036</v>
      </c>
    </row>
    <row r="13" spans="2:12" ht="12.75">
      <c r="B13" s="65" t="s">
        <v>28</v>
      </c>
      <c r="C13" s="67">
        <v>22791</v>
      </c>
      <c r="D13" s="6">
        <f t="shared" si="0"/>
        <v>0.012324315906105703</v>
      </c>
      <c r="E13" s="67">
        <v>22791</v>
      </c>
      <c r="F13" s="6">
        <f t="shared" si="1"/>
        <v>0.019282672076971628</v>
      </c>
      <c r="G13" s="67">
        <v>0</v>
      </c>
      <c r="H13" s="6">
        <f t="shared" si="2"/>
        <v>0</v>
      </c>
      <c r="I13" s="67">
        <v>4270</v>
      </c>
      <c r="J13" s="6">
        <f t="shared" si="3"/>
        <v>0.005985698805804025</v>
      </c>
      <c r="K13" s="67">
        <v>49852</v>
      </c>
      <c r="L13" s="6">
        <f t="shared" si="4"/>
        <v>0.012239786081183968</v>
      </c>
    </row>
    <row r="14" spans="2:12" ht="12.75">
      <c r="B14" s="65" t="s">
        <v>31</v>
      </c>
      <c r="C14" s="67">
        <v>0</v>
      </c>
      <c r="D14" s="6">
        <f t="shared" si="0"/>
        <v>0</v>
      </c>
      <c r="E14" s="67">
        <v>0</v>
      </c>
      <c r="F14" s="6">
        <f t="shared" si="1"/>
        <v>0</v>
      </c>
      <c r="G14" s="67">
        <v>0</v>
      </c>
      <c r="H14" s="6">
        <f t="shared" si="2"/>
        <v>0</v>
      </c>
      <c r="I14" s="67">
        <v>0</v>
      </c>
      <c r="J14" s="6">
        <f t="shared" si="3"/>
        <v>0</v>
      </c>
      <c r="K14" s="67">
        <v>0</v>
      </c>
      <c r="L14" s="6">
        <f t="shared" si="4"/>
        <v>0</v>
      </c>
    </row>
    <row r="15" spans="2:12" ht="12.75">
      <c r="B15" s="65" t="s">
        <v>32</v>
      </c>
      <c r="C15" s="67">
        <v>0</v>
      </c>
      <c r="D15" s="6">
        <f t="shared" si="0"/>
        <v>0</v>
      </c>
      <c r="E15" s="67">
        <v>0</v>
      </c>
      <c r="F15" s="6">
        <f t="shared" si="1"/>
        <v>0</v>
      </c>
      <c r="G15" s="67">
        <v>0</v>
      </c>
      <c r="H15" s="6">
        <f t="shared" si="2"/>
        <v>0</v>
      </c>
      <c r="I15" s="67">
        <v>756</v>
      </c>
      <c r="J15" s="6">
        <f t="shared" si="3"/>
        <v>0.0010597630672571062</v>
      </c>
      <c r="K15" s="67">
        <v>756</v>
      </c>
      <c r="L15" s="6">
        <f t="shared" si="4"/>
        <v>0.00018561498590578273</v>
      </c>
    </row>
    <row r="16" spans="2:12" ht="12.75">
      <c r="B16" s="65" t="s">
        <v>33</v>
      </c>
      <c r="C16" s="67">
        <v>5771</v>
      </c>
      <c r="D16" s="6">
        <f t="shared" si="0"/>
        <v>0.0031206891796821557</v>
      </c>
      <c r="E16" s="67">
        <v>5771</v>
      </c>
      <c r="F16" s="6">
        <f t="shared" si="1"/>
        <v>0.004882642295476428</v>
      </c>
      <c r="G16" s="67">
        <v>801</v>
      </c>
      <c r="H16" s="6">
        <f t="shared" si="2"/>
        <v>0.0024391209420305303</v>
      </c>
      <c r="I16" s="67">
        <v>3875</v>
      </c>
      <c r="J16" s="6">
        <f t="shared" si="3"/>
        <v>0.005431986621192177</v>
      </c>
      <c r="K16" s="67">
        <v>16218</v>
      </c>
      <c r="L16" s="6">
        <f t="shared" si="4"/>
        <v>0.003981883388121672</v>
      </c>
    </row>
    <row r="17" spans="2:12" ht="12.75">
      <c r="B17" s="65" t="s">
        <v>35</v>
      </c>
      <c r="C17" s="67">
        <v>9737</v>
      </c>
      <c r="D17" s="6">
        <f t="shared" si="0"/>
        <v>0.0052653180631719206</v>
      </c>
      <c r="E17" s="67">
        <v>9737</v>
      </c>
      <c r="F17" s="6">
        <f t="shared" si="1"/>
        <v>0.008238136896734357</v>
      </c>
      <c r="G17" s="67">
        <v>7685</v>
      </c>
      <c r="H17" s="6">
        <f t="shared" si="2"/>
        <v>0.023401553607371565</v>
      </c>
      <c r="I17" s="67">
        <v>0</v>
      </c>
      <c r="J17" s="6">
        <f t="shared" si="3"/>
        <v>0</v>
      </c>
      <c r="K17" s="67">
        <v>27159</v>
      </c>
      <c r="L17" s="6">
        <f t="shared" si="4"/>
        <v>0.0066681447119248055</v>
      </c>
    </row>
    <row r="18" spans="2:12" ht="12.75">
      <c r="B18" s="65" t="s">
        <v>38</v>
      </c>
      <c r="C18" s="67">
        <v>26435</v>
      </c>
      <c r="D18" s="6">
        <f t="shared" si="0"/>
        <v>0.014294822121798265</v>
      </c>
      <c r="E18" s="67">
        <v>26435</v>
      </c>
      <c r="F18" s="6">
        <f t="shared" si="1"/>
        <v>0.022365733682363432</v>
      </c>
      <c r="G18" s="67">
        <v>7256</v>
      </c>
      <c r="H18" s="6">
        <f t="shared" si="2"/>
        <v>0.022095207934299036</v>
      </c>
      <c r="I18" s="67">
        <v>29430</v>
      </c>
      <c r="J18" s="6">
        <f t="shared" si="3"/>
        <v>0.0412550622610802</v>
      </c>
      <c r="K18" s="67">
        <v>89556</v>
      </c>
      <c r="L18" s="6">
        <f t="shared" si="4"/>
        <v>0.02198801015579137</v>
      </c>
    </row>
    <row r="19" spans="2:12" ht="12.75">
      <c r="B19" s="65" t="s">
        <v>39</v>
      </c>
      <c r="C19" s="67">
        <v>98</v>
      </c>
      <c r="D19" s="6">
        <f t="shared" si="0"/>
        <v>5.2993855416539813E-05</v>
      </c>
      <c r="E19" s="67">
        <v>98</v>
      </c>
      <c r="F19" s="6">
        <f t="shared" si="1"/>
        <v>8.291439004621208E-05</v>
      </c>
      <c r="G19" s="67">
        <v>0</v>
      </c>
      <c r="H19" s="6">
        <f t="shared" si="2"/>
        <v>0</v>
      </c>
      <c r="I19" s="67">
        <v>8166</v>
      </c>
      <c r="J19" s="6">
        <f t="shared" si="3"/>
        <v>0.011447123289975566</v>
      </c>
      <c r="K19" s="67">
        <v>8362</v>
      </c>
      <c r="L19" s="6">
        <f t="shared" si="4"/>
        <v>0.00205305887849756</v>
      </c>
    </row>
    <row r="20" spans="2:12" ht="12.75">
      <c r="B20" s="65" t="s">
        <v>40</v>
      </c>
      <c r="C20" s="67">
        <v>169015</v>
      </c>
      <c r="D20" s="6">
        <f t="shared" si="0"/>
        <v>0.0913954742165967</v>
      </c>
      <c r="E20" s="67">
        <v>169015</v>
      </c>
      <c r="F20" s="6">
        <f t="shared" si="1"/>
        <v>0.14299771054755647</v>
      </c>
      <c r="G20" s="67">
        <v>37406</v>
      </c>
      <c r="H20" s="6">
        <f t="shared" si="2"/>
        <v>0.11390481642645944</v>
      </c>
      <c r="I20" s="67">
        <v>22869</v>
      </c>
      <c r="J20" s="6">
        <f t="shared" si="3"/>
        <v>0.03205783278452746</v>
      </c>
      <c r="K20" s="67">
        <v>398305</v>
      </c>
      <c r="L20" s="6">
        <f t="shared" si="4"/>
        <v>0.09779282666825766</v>
      </c>
    </row>
    <row r="21" spans="2:12" ht="12.75">
      <c r="B21" s="65" t="s">
        <v>43</v>
      </c>
      <c r="C21" s="67">
        <v>5516</v>
      </c>
      <c r="D21" s="6">
        <f t="shared" si="0"/>
        <v>0.0029827970048738124</v>
      </c>
      <c r="E21" s="67">
        <v>5516</v>
      </c>
      <c r="F21" s="6">
        <f t="shared" si="1"/>
        <v>0.004666895668315366</v>
      </c>
      <c r="G21" s="67">
        <v>0</v>
      </c>
      <c r="H21" s="6">
        <f t="shared" si="2"/>
        <v>0</v>
      </c>
      <c r="I21" s="67">
        <v>794</v>
      </c>
      <c r="J21" s="6">
        <f t="shared" si="3"/>
        <v>0.0011130315812197648</v>
      </c>
      <c r="K21" s="67">
        <v>11826</v>
      </c>
      <c r="L21" s="6">
        <f t="shared" si="4"/>
        <v>0.002903548708097601</v>
      </c>
    </row>
    <row r="22" spans="2:12" ht="12.75">
      <c r="B22" s="65" t="s">
        <v>44</v>
      </c>
      <c r="C22" s="67">
        <v>10264</v>
      </c>
      <c r="D22" s="6">
        <f t="shared" si="0"/>
        <v>0.005550295224442497</v>
      </c>
      <c r="E22" s="67">
        <v>10264</v>
      </c>
      <c r="F22" s="6">
        <f t="shared" si="1"/>
        <v>0.008684013259533887</v>
      </c>
      <c r="G22" s="67">
        <v>352</v>
      </c>
      <c r="H22" s="6">
        <f t="shared" si="2"/>
        <v>0.0010718733727774613</v>
      </c>
      <c r="I22" s="67">
        <v>7123</v>
      </c>
      <c r="J22" s="6">
        <f t="shared" si="3"/>
        <v>0.009985042762000485</v>
      </c>
      <c r="K22" s="67">
        <v>28003</v>
      </c>
      <c r="L22" s="6">
        <f t="shared" si="4"/>
        <v>0.0068753656750259705</v>
      </c>
    </row>
    <row r="23" spans="2:12" ht="12.75">
      <c r="B23" s="65" t="s">
        <v>45</v>
      </c>
      <c r="C23" s="67">
        <v>155385</v>
      </c>
      <c r="D23" s="6">
        <f t="shared" si="0"/>
        <v>0.08402500228468407</v>
      </c>
      <c r="E23" s="67">
        <v>155385</v>
      </c>
      <c r="F23" s="6">
        <f t="shared" si="1"/>
        <v>0.13146584180949658</v>
      </c>
      <c r="G23" s="67">
        <v>69700</v>
      </c>
      <c r="H23" s="6">
        <f t="shared" si="2"/>
        <v>0.21224310818917347</v>
      </c>
      <c r="I23" s="67">
        <v>19204</v>
      </c>
      <c r="J23" s="6">
        <f t="shared" si="3"/>
        <v>0.026920224793128923</v>
      </c>
      <c r="K23" s="67">
        <v>399674</v>
      </c>
      <c r="L23" s="6">
        <f t="shared" si="4"/>
        <v>0.09812894692712672</v>
      </c>
    </row>
    <row r="24" spans="2:12" ht="12.75">
      <c r="B24" s="65" t="s">
        <v>46</v>
      </c>
      <c r="C24" s="67">
        <v>75213</v>
      </c>
      <c r="D24" s="6">
        <f t="shared" si="0"/>
        <v>0.04067170252494091</v>
      </c>
      <c r="E24" s="67">
        <v>75213</v>
      </c>
      <c r="F24" s="6">
        <f t="shared" si="1"/>
        <v>0.06363510223005867</v>
      </c>
      <c r="G24" s="67">
        <v>13358</v>
      </c>
      <c r="H24" s="6">
        <f t="shared" si="2"/>
        <v>0.04067637645898105</v>
      </c>
      <c r="I24" s="67">
        <v>35323</v>
      </c>
      <c r="J24" s="6">
        <f t="shared" si="3"/>
        <v>0.04951588733428936</v>
      </c>
      <c r="K24" s="67">
        <v>199107</v>
      </c>
      <c r="L24" s="6">
        <f t="shared" si="4"/>
        <v>0.04888524206182894</v>
      </c>
    </row>
    <row r="25" spans="2:12" ht="12.75">
      <c r="B25" s="65" t="s">
        <v>48</v>
      </c>
      <c r="C25" s="67">
        <v>52790</v>
      </c>
      <c r="D25" s="6">
        <f t="shared" si="0"/>
        <v>0.02854638395346058</v>
      </c>
      <c r="E25" s="67">
        <v>52790</v>
      </c>
      <c r="F25" s="6">
        <f t="shared" si="1"/>
        <v>0.04466378214836261</v>
      </c>
      <c r="G25" s="67">
        <v>9377</v>
      </c>
      <c r="H25" s="6">
        <f t="shared" si="2"/>
        <v>0.028553854024245044</v>
      </c>
      <c r="I25" s="67">
        <v>44124</v>
      </c>
      <c r="J25" s="6">
        <f t="shared" si="3"/>
        <v>0.061853155528640937</v>
      </c>
      <c r="K25" s="67">
        <v>159081</v>
      </c>
      <c r="L25" s="6">
        <f t="shared" si="4"/>
        <v>0.03905795975248389</v>
      </c>
    </row>
    <row r="26" spans="2:12" ht="12.75">
      <c r="B26" s="65" t="s">
        <v>51</v>
      </c>
      <c r="C26" s="67">
        <v>75799</v>
      </c>
      <c r="D26" s="6">
        <f t="shared" si="0"/>
        <v>0.040988584150186747</v>
      </c>
      <c r="E26" s="67">
        <v>75799</v>
      </c>
      <c r="F26" s="6">
        <f t="shared" si="1"/>
        <v>0.06413089643992684</v>
      </c>
      <c r="G26" s="67">
        <v>42635</v>
      </c>
      <c r="H26" s="6">
        <f t="shared" si="2"/>
        <v>0.12982761718286098</v>
      </c>
      <c r="I26" s="67">
        <v>48584</v>
      </c>
      <c r="J26" s="6">
        <f t="shared" si="3"/>
        <v>0.06810519690425826</v>
      </c>
      <c r="K26" s="67">
        <v>242817</v>
      </c>
      <c r="L26" s="6">
        <f t="shared" si="4"/>
        <v>0.05961702914376249</v>
      </c>
    </row>
    <row r="27" spans="2:12" ht="12.75">
      <c r="B27" s="65" t="s">
        <v>52</v>
      </c>
      <c r="C27" s="67">
        <v>2014</v>
      </c>
      <c r="D27" s="6">
        <f t="shared" si="0"/>
        <v>0.001089077804172563</v>
      </c>
      <c r="E27" s="67">
        <v>2015</v>
      </c>
      <c r="F27" s="6">
        <f t="shared" si="1"/>
        <v>0.0017048213871746667</v>
      </c>
      <c r="G27" s="67">
        <v>0</v>
      </c>
      <c r="H27" s="6">
        <f t="shared" si="2"/>
        <v>0</v>
      </c>
      <c r="I27" s="67">
        <v>21942</v>
      </c>
      <c r="J27" s="6">
        <f t="shared" si="3"/>
        <v>0.030758361404438387</v>
      </c>
      <c r="K27" s="67">
        <v>25971</v>
      </c>
      <c r="L27" s="6">
        <f t="shared" si="4"/>
        <v>0.006376464019787147</v>
      </c>
    </row>
    <row r="28" spans="2:12" ht="12.75">
      <c r="B28" s="65" t="s">
        <v>53</v>
      </c>
      <c r="C28" s="67">
        <v>5360</v>
      </c>
      <c r="D28" s="6">
        <f t="shared" si="0"/>
        <v>0.002898439439108708</v>
      </c>
      <c r="E28" s="67">
        <v>5360</v>
      </c>
      <c r="F28" s="6">
        <f t="shared" si="1"/>
        <v>0.004534909496405069</v>
      </c>
      <c r="G28" s="67">
        <v>37</v>
      </c>
      <c r="H28" s="6">
        <f t="shared" si="2"/>
        <v>0.00011266850793399452</v>
      </c>
      <c r="I28" s="67">
        <v>770</v>
      </c>
      <c r="J28" s="6">
        <f t="shared" si="3"/>
        <v>0.0010793883092433487</v>
      </c>
      <c r="K28" s="67">
        <v>11527</v>
      </c>
      <c r="L28" s="6">
        <f t="shared" si="4"/>
        <v>0.0028301374901269277</v>
      </c>
    </row>
    <row r="29" spans="2:12" ht="12.75">
      <c r="B29" s="65" t="s">
        <v>54</v>
      </c>
      <c r="C29" s="67">
        <v>3432</v>
      </c>
      <c r="D29" s="6">
        <f t="shared" si="0"/>
        <v>0.0018558664468322924</v>
      </c>
      <c r="E29" s="67">
        <v>3432</v>
      </c>
      <c r="F29" s="6">
        <f t="shared" si="1"/>
        <v>0.002903695782026529</v>
      </c>
      <c r="G29" s="67">
        <v>0</v>
      </c>
      <c r="H29" s="6">
        <f t="shared" si="2"/>
        <v>0</v>
      </c>
      <c r="I29" s="67">
        <v>3155</v>
      </c>
      <c r="J29" s="6">
        <f t="shared" si="3"/>
        <v>0.004422688461899696</v>
      </c>
      <c r="K29" s="67">
        <v>10019</v>
      </c>
      <c r="L29" s="6">
        <f t="shared" si="4"/>
        <v>0.0024598896081878797</v>
      </c>
    </row>
    <row r="30" spans="2:12" ht="12.75">
      <c r="B30" s="65" t="s">
        <v>55</v>
      </c>
      <c r="C30" s="67">
        <v>5738</v>
      </c>
      <c r="D30" s="6">
        <f t="shared" si="0"/>
        <v>0.003102844310001076</v>
      </c>
      <c r="E30" s="67">
        <v>5738</v>
      </c>
      <c r="F30" s="6">
        <f t="shared" si="1"/>
        <v>0.004854722143726173</v>
      </c>
      <c r="G30" s="67">
        <v>0</v>
      </c>
      <c r="H30" s="6">
        <f t="shared" si="2"/>
        <v>0</v>
      </c>
      <c r="I30" s="67">
        <v>1843</v>
      </c>
      <c r="J30" s="6">
        <f t="shared" si="3"/>
        <v>0.0025835229271889506</v>
      </c>
      <c r="K30" s="67">
        <v>13319</v>
      </c>
      <c r="L30" s="6">
        <f t="shared" si="4"/>
        <v>0.003270113753014709</v>
      </c>
    </row>
    <row r="31" spans="2:12" ht="12.75">
      <c r="B31" s="65" t="s">
        <v>58</v>
      </c>
      <c r="C31" s="67">
        <v>408134</v>
      </c>
      <c r="D31" s="6">
        <f t="shared" si="0"/>
        <v>0.22069994067932716</v>
      </c>
      <c r="E31" s="67">
        <v>0</v>
      </c>
      <c r="F31" s="6">
        <f t="shared" si="1"/>
        <v>0</v>
      </c>
      <c r="G31" s="67">
        <v>0</v>
      </c>
      <c r="H31" s="6">
        <f t="shared" si="2"/>
        <v>0</v>
      </c>
      <c r="I31" s="67">
        <v>0</v>
      </c>
      <c r="J31" s="6">
        <f t="shared" si="3"/>
        <v>0</v>
      </c>
      <c r="K31" s="67">
        <v>408134</v>
      </c>
      <c r="L31" s="6">
        <f t="shared" si="4"/>
        <v>0.10020606700750095</v>
      </c>
    </row>
    <row r="32" spans="2:12" ht="12.75">
      <c r="B32" s="65" t="s">
        <v>61</v>
      </c>
      <c r="C32" s="67">
        <v>209846</v>
      </c>
      <c r="D32" s="6">
        <f t="shared" si="0"/>
        <v>0.11347498554835933</v>
      </c>
      <c r="E32" s="67">
        <v>0</v>
      </c>
      <c r="F32" s="6">
        <f t="shared" si="1"/>
        <v>0</v>
      </c>
      <c r="G32" s="67">
        <v>0</v>
      </c>
      <c r="H32" s="6">
        <f t="shared" si="2"/>
        <v>0</v>
      </c>
      <c r="I32" s="67">
        <v>0</v>
      </c>
      <c r="J32" s="6">
        <f t="shared" si="3"/>
        <v>0</v>
      </c>
      <c r="K32" s="67">
        <v>209846</v>
      </c>
      <c r="L32" s="6">
        <f t="shared" si="4"/>
        <v>0.05152190784706995</v>
      </c>
    </row>
    <row r="33" spans="2:12" ht="12.75">
      <c r="B33" s="65" t="s">
        <v>63</v>
      </c>
      <c r="C33" s="67">
        <v>51719</v>
      </c>
      <c r="D33" s="6">
        <f t="shared" si="0"/>
        <v>0.027967236819265537</v>
      </c>
      <c r="E33" s="67">
        <v>2366</v>
      </c>
      <c r="F33" s="6">
        <f t="shared" si="1"/>
        <v>0.0020017902739728347</v>
      </c>
      <c r="G33" s="67">
        <v>2511</v>
      </c>
      <c r="H33" s="6">
        <f t="shared" si="2"/>
        <v>0.007646233065466493</v>
      </c>
      <c r="I33" s="67">
        <v>2523</v>
      </c>
      <c r="J33" s="6">
        <f t="shared" si="3"/>
        <v>0.003536748966520739</v>
      </c>
      <c r="K33" s="67">
        <v>59089</v>
      </c>
      <c r="L33" s="6">
        <f t="shared" si="4"/>
        <v>0.014507677119294703</v>
      </c>
    </row>
    <row r="34" spans="2:12" ht="12.75">
      <c r="B34" s="65" t="s">
        <v>67</v>
      </c>
      <c r="C34" s="67">
        <v>50601</v>
      </c>
      <c r="D34" s="6">
        <f t="shared" si="0"/>
        <v>0.027362674264615625</v>
      </c>
      <c r="E34" s="67">
        <v>50601</v>
      </c>
      <c r="F34" s="6">
        <f t="shared" si="1"/>
        <v>0.04281174541559569</v>
      </c>
      <c r="G34" s="67">
        <v>5885</v>
      </c>
      <c r="H34" s="6">
        <f t="shared" si="2"/>
        <v>0.017920382951123182</v>
      </c>
      <c r="I34" s="67">
        <v>6523</v>
      </c>
      <c r="J34" s="6">
        <f t="shared" si="3"/>
        <v>0.009143960962590084</v>
      </c>
      <c r="K34" s="67">
        <v>113610</v>
      </c>
      <c r="L34" s="6">
        <f t="shared" si="4"/>
        <v>0.02789380760417457</v>
      </c>
    </row>
    <row r="35" spans="2:12" ht="12.75">
      <c r="B35" s="65" t="s">
        <v>68</v>
      </c>
      <c r="C35" s="67">
        <v>5947</v>
      </c>
      <c r="D35" s="6">
        <f t="shared" si="0"/>
        <v>0.003215861817981248</v>
      </c>
      <c r="E35" s="67">
        <v>5947</v>
      </c>
      <c r="F35" s="6">
        <f t="shared" si="1"/>
        <v>0.0050315497714777885</v>
      </c>
      <c r="G35" s="67">
        <v>346</v>
      </c>
      <c r="H35" s="6">
        <f t="shared" si="2"/>
        <v>0.0010536028039233002</v>
      </c>
      <c r="I35" s="67">
        <v>21383</v>
      </c>
      <c r="J35" s="6">
        <f t="shared" si="3"/>
        <v>0.0299747535279877</v>
      </c>
      <c r="K35" s="67">
        <v>33623</v>
      </c>
      <c r="L35" s="6">
        <f t="shared" si="4"/>
        <v>0.008255201945912873</v>
      </c>
    </row>
    <row r="36" spans="2:12" ht="12.75">
      <c r="B36" s="65" t="s">
        <v>70</v>
      </c>
      <c r="C36" s="67">
        <v>3873</v>
      </c>
      <c r="D36" s="6">
        <f t="shared" si="0"/>
        <v>0.0020943387962067215</v>
      </c>
      <c r="E36" s="67">
        <v>3873</v>
      </c>
      <c r="F36" s="6">
        <f t="shared" si="1"/>
        <v>0.0032768105372344837</v>
      </c>
      <c r="G36" s="67">
        <v>48</v>
      </c>
      <c r="H36" s="6">
        <f t="shared" si="2"/>
        <v>0.0001461645508332902</v>
      </c>
      <c r="I36" s="67">
        <v>13739</v>
      </c>
      <c r="J36" s="6">
        <f t="shared" si="3"/>
        <v>0.01925937140349918</v>
      </c>
      <c r="K36" s="67">
        <v>21533</v>
      </c>
      <c r="L36" s="6">
        <f t="shared" si="4"/>
        <v>0.005286835306229126</v>
      </c>
    </row>
    <row r="37" spans="2:12" ht="12.75">
      <c r="B37" s="65" t="s">
        <v>73</v>
      </c>
      <c r="C37" s="67">
        <v>1432</v>
      </c>
      <c r="D37" s="6">
        <f t="shared" si="0"/>
        <v>0.0007743591934335206</v>
      </c>
      <c r="E37" s="67">
        <v>1432</v>
      </c>
      <c r="F37" s="6">
        <f t="shared" si="1"/>
        <v>0.0012115653729201602</v>
      </c>
      <c r="G37" s="67">
        <v>0</v>
      </c>
      <c r="H37" s="6">
        <f t="shared" si="2"/>
        <v>0</v>
      </c>
      <c r="I37" s="67">
        <v>10722</v>
      </c>
      <c r="J37" s="6">
        <f t="shared" si="3"/>
        <v>0.015030131755463878</v>
      </c>
      <c r="K37" s="67">
        <v>13586</v>
      </c>
      <c r="L37" s="6">
        <f t="shared" si="4"/>
        <v>0.0033356682520052435</v>
      </c>
    </row>
    <row r="38" spans="2:12" ht="12.75">
      <c r="B38" s="65" t="s">
        <v>75</v>
      </c>
      <c r="C38" s="67">
        <v>9882</v>
      </c>
      <c r="D38" s="6">
        <f t="shared" si="0"/>
        <v>0.005343727339043331</v>
      </c>
      <c r="E38" s="67">
        <v>9882</v>
      </c>
      <c r="F38" s="6">
        <f t="shared" si="1"/>
        <v>0.00836081635139457</v>
      </c>
      <c r="G38" s="67">
        <v>427</v>
      </c>
      <c r="H38" s="6">
        <f t="shared" si="2"/>
        <v>0.0013002554834544773</v>
      </c>
      <c r="I38" s="67">
        <v>8436</v>
      </c>
      <c r="J38" s="6">
        <f t="shared" si="3"/>
        <v>0.011825610099710247</v>
      </c>
      <c r="K38" s="67">
        <v>28627</v>
      </c>
      <c r="L38" s="6">
        <f t="shared" si="4"/>
        <v>0.00702857169513868</v>
      </c>
    </row>
    <row r="39" spans="2:12" ht="12.75">
      <c r="B39" s="65" t="s">
        <v>78</v>
      </c>
      <c r="C39" s="67">
        <v>398</v>
      </c>
      <c r="D39" s="6">
        <f t="shared" si="0"/>
        <v>0.00021521994342635557</v>
      </c>
      <c r="E39" s="67">
        <v>399</v>
      </c>
      <c r="F39" s="6">
        <f t="shared" si="1"/>
        <v>0.0003375800166167206</v>
      </c>
      <c r="G39" s="67">
        <v>0</v>
      </c>
      <c r="H39" s="6">
        <f t="shared" si="2"/>
        <v>0</v>
      </c>
      <c r="I39" s="67">
        <v>41</v>
      </c>
      <c r="J39" s="6">
        <f t="shared" si="3"/>
        <v>5.747392295971078E-05</v>
      </c>
      <c r="K39" s="67">
        <v>838</v>
      </c>
      <c r="L39" s="6">
        <f t="shared" si="4"/>
        <v>0.00020574782829238877</v>
      </c>
    </row>
    <row r="40" spans="2:12" ht="12.75">
      <c r="B40" s="65" t="s">
        <v>79</v>
      </c>
      <c r="C40" s="67">
        <v>81824</v>
      </c>
      <c r="D40" s="6">
        <f t="shared" si="0"/>
        <v>0.044246624751050546</v>
      </c>
      <c r="E40" s="67">
        <v>81824</v>
      </c>
      <c r="F40" s="6">
        <f t="shared" si="1"/>
        <v>0.06922843929735976</v>
      </c>
      <c r="G40" s="67">
        <v>33395</v>
      </c>
      <c r="H40" s="6">
        <f t="shared" si="2"/>
        <v>0.10169094114745263</v>
      </c>
      <c r="I40" s="67">
        <v>15854</v>
      </c>
      <c r="J40" s="6">
        <f t="shared" si="3"/>
        <v>0.022224184746420846</v>
      </c>
      <c r="K40" s="67">
        <v>212897</v>
      </c>
      <c r="L40" s="6">
        <f t="shared" si="4"/>
        <v>0.05227099689733257</v>
      </c>
    </row>
    <row r="41" spans="2:12" ht="12.75">
      <c r="B41" s="65" t="s">
        <v>81</v>
      </c>
      <c r="C41" s="67">
        <v>175</v>
      </c>
      <c r="D41" s="6">
        <f t="shared" si="0"/>
        <v>9.463188467239252E-05</v>
      </c>
      <c r="E41" s="67">
        <v>175</v>
      </c>
      <c r="F41" s="6">
        <f t="shared" si="1"/>
        <v>0.0001480614107968073</v>
      </c>
      <c r="G41" s="67">
        <v>0</v>
      </c>
      <c r="H41" s="6">
        <f t="shared" si="2"/>
        <v>0</v>
      </c>
      <c r="I41" s="67">
        <v>366</v>
      </c>
      <c r="J41" s="6">
        <f t="shared" si="3"/>
        <v>0.000513059897640345</v>
      </c>
      <c r="K41" s="67">
        <v>716</v>
      </c>
      <c r="L41" s="6">
        <f t="shared" si="4"/>
        <v>0.00017579408718060904</v>
      </c>
    </row>
    <row r="42" spans="2:12" ht="12.75">
      <c r="B42" s="65" t="s">
        <v>82</v>
      </c>
      <c r="C42" s="67">
        <v>1184</v>
      </c>
      <c r="D42" s="6">
        <f t="shared" si="0"/>
        <v>0.0006402522940120728</v>
      </c>
      <c r="E42" s="67">
        <v>1184</v>
      </c>
      <c r="F42" s="6">
        <f t="shared" si="1"/>
        <v>0.0010017412021909703</v>
      </c>
      <c r="G42" s="67">
        <v>6310</v>
      </c>
      <c r="H42" s="6">
        <f t="shared" si="2"/>
        <v>0.019214548244959606</v>
      </c>
      <c r="I42" s="67">
        <v>0</v>
      </c>
      <c r="J42" s="6">
        <f t="shared" si="3"/>
        <v>0</v>
      </c>
      <c r="K42" s="67">
        <v>8678</v>
      </c>
      <c r="L42" s="6">
        <f t="shared" si="4"/>
        <v>0.0021306439784264317</v>
      </c>
    </row>
    <row r="43" spans="2:12" ht="12.75">
      <c r="B43" s="65" t="s">
        <v>88</v>
      </c>
      <c r="C43" s="67">
        <v>1</v>
      </c>
      <c r="D43" s="6">
        <f t="shared" si="0"/>
        <v>5.407536266993859E-07</v>
      </c>
      <c r="E43" s="67">
        <v>1</v>
      </c>
      <c r="F43" s="6">
        <f t="shared" si="1"/>
        <v>8.460652045531845E-07</v>
      </c>
      <c r="G43" s="67">
        <v>0</v>
      </c>
      <c r="H43" s="6">
        <f t="shared" si="2"/>
        <v>0</v>
      </c>
      <c r="I43" s="67">
        <v>14830</v>
      </c>
      <c r="J43" s="6">
        <f t="shared" si="3"/>
        <v>0.020788738475427095</v>
      </c>
      <c r="K43" s="67">
        <v>14832</v>
      </c>
      <c r="L43" s="6">
        <f t="shared" si="4"/>
        <v>0.003641589247294404</v>
      </c>
    </row>
    <row r="44" spans="2:12" ht="12.75">
      <c r="B44" s="65" t="s">
        <v>89</v>
      </c>
      <c r="C44" s="67">
        <v>28969</v>
      </c>
      <c r="D44" s="6">
        <f t="shared" si="0"/>
        <v>0.01566509181185451</v>
      </c>
      <c r="E44" s="67">
        <v>28969</v>
      </c>
      <c r="F44" s="6">
        <f t="shared" si="1"/>
        <v>0.024509662910701203</v>
      </c>
      <c r="G44" s="67">
        <v>4940</v>
      </c>
      <c r="H44" s="6">
        <f t="shared" si="2"/>
        <v>0.015042768356592783</v>
      </c>
      <c r="I44" s="67">
        <v>31837</v>
      </c>
      <c r="J44" s="6">
        <f t="shared" si="3"/>
        <v>0.04462920207971493</v>
      </c>
      <c r="K44" s="67">
        <v>94715</v>
      </c>
      <c r="L44" s="6">
        <f t="shared" si="4"/>
        <v>0.02325466056887065</v>
      </c>
    </row>
    <row r="45" spans="2:12" ht="12.75">
      <c r="B45" s="65" t="s">
        <v>93</v>
      </c>
      <c r="C45" s="67">
        <v>108</v>
      </c>
      <c r="D45" s="6">
        <f t="shared" si="0"/>
        <v>5.8401391683533676E-05</v>
      </c>
      <c r="E45" s="67">
        <v>108</v>
      </c>
      <c r="F45" s="6">
        <f t="shared" si="1"/>
        <v>9.137504209174392E-05</v>
      </c>
      <c r="G45" s="67">
        <v>0</v>
      </c>
      <c r="H45" s="6">
        <f t="shared" si="2"/>
        <v>0</v>
      </c>
      <c r="I45" s="67">
        <v>7437</v>
      </c>
      <c r="J45" s="6">
        <f t="shared" si="3"/>
        <v>0.010425208903691929</v>
      </c>
      <c r="K45" s="67">
        <v>7653</v>
      </c>
      <c r="L45" s="6">
        <f t="shared" si="4"/>
        <v>0.001878983448593856</v>
      </c>
    </row>
    <row r="46" spans="2:12" ht="12.75">
      <c r="B46" s="65" t="s">
        <v>99</v>
      </c>
      <c r="C46" s="67">
        <v>38240</v>
      </c>
      <c r="D46" s="6">
        <f t="shared" si="0"/>
        <v>0.020678418684984514</v>
      </c>
      <c r="E46" s="67">
        <v>38240</v>
      </c>
      <c r="F46" s="6">
        <f t="shared" si="1"/>
        <v>0.03235353342211378</v>
      </c>
      <c r="G46" s="67">
        <v>4798</v>
      </c>
      <c r="H46" s="6">
        <f t="shared" si="2"/>
        <v>0.014610364893710965</v>
      </c>
      <c r="I46" s="67">
        <v>44712</v>
      </c>
      <c r="J46" s="6">
        <f t="shared" si="3"/>
        <v>0.06267741569206313</v>
      </c>
      <c r="K46" s="67">
        <v>125990</v>
      </c>
      <c r="L46" s="6">
        <f t="shared" si="4"/>
        <v>0.030933375759615828</v>
      </c>
    </row>
    <row r="47" spans="2:12" ht="12.75">
      <c r="B47" s="65" t="s">
        <v>106</v>
      </c>
      <c r="C47" s="67">
        <v>31</v>
      </c>
      <c r="D47" s="6">
        <f t="shared" si="0"/>
        <v>1.676336242768096E-05</v>
      </c>
      <c r="E47" s="67">
        <v>31</v>
      </c>
      <c r="F47" s="6">
        <f t="shared" si="1"/>
        <v>2.622802134114872E-05</v>
      </c>
      <c r="G47" s="67">
        <v>170</v>
      </c>
      <c r="H47" s="6">
        <f t="shared" si="2"/>
        <v>0.0005176661175345694</v>
      </c>
      <c r="I47" s="67">
        <v>1394</v>
      </c>
      <c r="J47" s="6">
        <f t="shared" si="3"/>
        <v>0.0019541133806301667</v>
      </c>
      <c r="K47" s="67">
        <v>1626</v>
      </c>
      <c r="L47" s="6">
        <f t="shared" si="4"/>
        <v>0.00039921953317831045</v>
      </c>
    </row>
    <row r="48" spans="2:12" ht="12.75">
      <c r="B48" s="65" t="s">
        <v>110</v>
      </c>
      <c r="C48" s="67">
        <v>0</v>
      </c>
      <c r="D48" s="6">
        <f t="shared" si="0"/>
        <v>0</v>
      </c>
      <c r="E48" s="67">
        <v>0</v>
      </c>
      <c r="F48" s="6">
        <f t="shared" si="1"/>
        <v>0</v>
      </c>
      <c r="G48" s="67">
        <v>0</v>
      </c>
      <c r="H48" s="6">
        <f t="shared" si="2"/>
        <v>0</v>
      </c>
      <c r="I48" s="67">
        <v>3274</v>
      </c>
      <c r="J48" s="6">
        <f t="shared" si="3"/>
        <v>0.004589503018782758</v>
      </c>
      <c r="K48" s="67">
        <v>3274</v>
      </c>
      <c r="L48" s="6">
        <f t="shared" si="4"/>
        <v>0.0008038405606554664</v>
      </c>
    </row>
    <row r="49" spans="2:12" ht="12.75">
      <c r="B49" s="65" t="s">
        <v>112</v>
      </c>
      <c r="C49" s="67">
        <v>0</v>
      </c>
      <c r="D49" s="6">
        <f t="shared" si="0"/>
        <v>0</v>
      </c>
      <c r="E49" s="67">
        <v>0</v>
      </c>
      <c r="F49" s="6">
        <f t="shared" si="1"/>
        <v>0</v>
      </c>
      <c r="G49" s="67">
        <v>0</v>
      </c>
      <c r="H49" s="6">
        <f t="shared" si="2"/>
        <v>0</v>
      </c>
      <c r="I49" s="67">
        <v>11603</v>
      </c>
      <c r="J49" s="6">
        <f t="shared" si="3"/>
        <v>0.01626512019759815</v>
      </c>
      <c r="K49" s="67">
        <v>11603</v>
      </c>
      <c r="L49" s="6">
        <f t="shared" si="4"/>
        <v>0.0028487971977047576</v>
      </c>
    </row>
    <row r="50" spans="2:12" ht="12.75">
      <c r="B50" s="65" t="s">
        <v>115</v>
      </c>
      <c r="C50" s="67">
        <v>63764</v>
      </c>
      <c r="D50" s="6">
        <f t="shared" si="0"/>
        <v>0.03448061425285964</v>
      </c>
      <c r="E50" s="67">
        <v>63764</v>
      </c>
      <c r="F50" s="6">
        <f t="shared" si="1"/>
        <v>0.05394850170312926</v>
      </c>
      <c r="G50" s="67">
        <v>4174</v>
      </c>
      <c r="H50" s="6">
        <f t="shared" si="2"/>
        <v>0.012710225732878193</v>
      </c>
      <c r="I50" s="67">
        <v>4036</v>
      </c>
      <c r="J50" s="6">
        <f t="shared" si="3"/>
        <v>0.005657676904033969</v>
      </c>
      <c r="K50" s="67">
        <v>135738</v>
      </c>
      <c r="L50" s="6">
        <f t="shared" si="4"/>
        <v>0.033326728778940655</v>
      </c>
    </row>
    <row r="51" spans="2:12" ht="12.75">
      <c r="B51" s="65" t="s">
        <v>120</v>
      </c>
      <c r="C51" s="67">
        <v>0</v>
      </c>
      <c r="D51" s="6">
        <f t="shared" si="0"/>
        <v>0</v>
      </c>
      <c r="E51" s="67">
        <v>0</v>
      </c>
      <c r="F51" s="6">
        <f t="shared" si="1"/>
        <v>0</v>
      </c>
      <c r="G51" s="67">
        <v>0</v>
      </c>
      <c r="H51" s="6">
        <f t="shared" si="2"/>
        <v>0</v>
      </c>
      <c r="I51" s="67">
        <v>277</v>
      </c>
      <c r="J51" s="6">
        <f t="shared" si="3"/>
        <v>0.0003882994307278021</v>
      </c>
      <c r="K51" s="67">
        <v>277</v>
      </c>
      <c r="L51" s="6">
        <f t="shared" si="4"/>
        <v>6.800972367182779E-05</v>
      </c>
    </row>
    <row r="52" spans="2:12" ht="12.75">
      <c r="B52" s="65" t="s">
        <v>121</v>
      </c>
      <c r="C52" s="67">
        <v>680</v>
      </c>
      <c r="D52" s="6">
        <f t="shared" si="0"/>
        <v>0.0003677124661555824</v>
      </c>
      <c r="E52" s="67">
        <v>680</v>
      </c>
      <c r="F52" s="6">
        <f t="shared" si="1"/>
        <v>0.0005753243390961654</v>
      </c>
      <c r="G52" s="67">
        <v>0</v>
      </c>
      <c r="H52" s="6">
        <f t="shared" si="2"/>
        <v>0</v>
      </c>
      <c r="I52" s="67">
        <v>0</v>
      </c>
      <c r="J52" s="6">
        <f t="shared" si="3"/>
        <v>0</v>
      </c>
      <c r="K52" s="67">
        <v>1360</v>
      </c>
      <c r="L52" s="6">
        <f t="shared" si="4"/>
        <v>0.00033391055665590543</v>
      </c>
    </row>
    <row r="53" spans="2:12" ht="12.75">
      <c r="B53" s="65" t="s">
        <v>122</v>
      </c>
      <c r="C53" s="67">
        <v>10002</v>
      </c>
      <c r="D53" s="6">
        <f t="shared" si="0"/>
        <v>0.0054086177742472576</v>
      </c>
      <c r="E53" s="67">
        <v>10002</v>
      </c>
      <c r="F53" s="6">
        <f t="shared" si="1"/>
        <v>0.008462344175940951</v>
      </c>
      <c r="G53" s="67">
        <v>653</v>
      </c>
      <c r="H53" s="6">
        <f t="shared" si="2"/>
        <v>0.001988446910294552</v>
      </c>
      <c r="I53" s="67">
        <v>4033</v>
      </c>
      <c r="J53" s="6">
        <f t="shared" si="3"/>
        <v>0.005653471495036916</v>
      </c>
      <c r="K53" s="67">
        <v>24690</v>
      </c>
      <c r="L53" s="6">
        <f t="shared" si="4"/>
        <v>0.00606194973811346</v>
      </c>
    </row>
    <row r="54" spans="2:12" ht="12.75">
      <c r="B54" s="65" t="s">
        <v>123</v>
      </c>
      <c r="C54" s="67">
        <v>340</v>
      </c>
      <c r="D54" s="6">
        <f t="shared" si="0"/>
        <v>0.0001838562330777912</v>
      </c>
      <c r="E54" s="67">
        <v>340</v>
      </c>
      <c r="F54" s="6">
        <f t="shared" si="1"/>
        <v>0.0002876621695480827</v>
      </c>
      <c r="G54" s="67">
        <v>0</v>
      </c>
      <c r="H54" s="6">
        <f t="shared" si="2"/>
        <v>0</v>
      </c>
      <c r="I54" s="67">
        <v>0</v>
      </c>
      <c r="J54" s="6">
        <f t="shared" si="3"/>
        <v>0</v>
      </c>
      <c r="K54" s="67">
        <v>680</v>
      </c>
      <c r="L54" s="6">
        <f t="shared" si="4"/>
        <v>0.00016695527832795272</v>
      </c>
    </row>
    <row r="55" spans="2:12" ht="12.75">
      <c r="B55" s="65" t="s">
        <v>127</v>
      </c>
      <c r="C55" s="67">
        <v>30874</v>
      </c>
      <c r="D55" s="6">
        <f t="shared" si="0"/>
        <v>0.01669522747071684</v>
      </c>
      <c r="E55" s="67">
        <v>30874</v>
      </c>
      <c r="F55" s="6">
        <f t="shared" si="1"/>
        <v>0.026121417125375017</v>
      </c>
      <c r="G55" s="67">
        <v>3045</v>
      </c>
      <c r="H55" s="6">
        <f t="shared" si="2"/>
        <v>0.009272313693486847</v>
      </c>
      <c r="I55" s="67">
        <v>31127</v>
      </c>
      <c r="J55" s="6">
        <f t="shared" si="3"/>
        <v>0.04363392195041262</v>
      </c>
      <c r="K55" s="67">
        <v>95920</v>
      </c>
      <c r="L55" s="6">
        <f t="shared" si="4"/>
        <v>0.023550515142966504</v>
      </c>
    </row>
    <row r="56" spans="2:12" ht="12.75">
      <c r="B56" s="65" t="s">
        <v>128</v>
      </c>
      <c r="C56" s="67">
        <v>0</v>
      </c>
      <c r="D56" s="6">
        <f t="shared" si="0"/>
        <v>0</v>
      </c>
      <c r="E56" s="67">
        <v>0</v>
      </c>
      <c r="F56" s="6">
        <f t="shared" si="1"/>
        <v>0</v>
      </c>
      <c r="G56" s="67">
        <v>0</v>
      </c>
      <c r="H56" s="6">
        <f t="shared" si="2"/>
        <v>0</v>
      </c>
      <c r="I56" s="67">
        <v>7966</v>
      </c>
      <c r="J56" s="6">
        <f t="shared" si="3"/>
        <v>0.011166762690172099</v>
      </c>
      <c r="K56" s="67">
        <v>7966</v>
      </c>
      <c r="L56" s="6">
        <f t="shared" si="4"/>
        <v>0.00195583198111834</v>
      </c>
    </row>
    <row r="57" spans="2:12" ht="12.75">
      <c r="B57" s="65" t="s">
        <v>130</v>
      </c>
      <c r="C57" s="67">
        <v>0</v>
      </c>
      <c r="D57" s="6">
        <f t="shared" si="0"/>
        <v>0</v>
      </c>
      <c r="E57" s="67">
        <v>0</v>
      </c>
      <c r="F57" s="6">
        <f t="shared" si="1"/>
        <v>0</v>
      </c>
      <c r="G57" s="67">
        <v>0</v>
      </c>
      <c r="H57" s="6">
        <f t="shared" si="2"/>
        <v>0</v>
      </c>
      <c r="I57" s="67">
        <v>20068</v>
      </c>
      <c r="J57" s="6">
        <f t="shared" si="3"/>
        <v>0.028131382584279902</v>
      </c>
      <c r="K57" s="67">
        <v>20068</v>
      </c>
      <c r="L57" s="6">
        <f t="shared" si="4"/>
        <v>0.0049271448904196396</v>
      </c>
    </row>
    <row r="58" spans="2:12" ht="12.75">
      <c r="B58" s="65" t="s">
        <v>131</v>
      </c>
      <c r="C58" s="67">
        <v>4812</v>
      </c>
      <c r="D58" s="6">
        <f t="shared" si="0"/>
        <v>0.002602106451677445</v>
      </c>
      <c r="E58" s="67">
        <v>4812</v>
      </c>
      <c r="F58" s="6">
        <f t="shared" si="1"/>
        <v>0.004071265764309924</v>
      </c>
      <c r="G58" s="67">
        <v>0</v>
      </c>
      <c r="H58" s="6">
        <f t="shared" si="2"/>
        <v>0</v>
      </c>
      <c r="I58" s="67">
        <v>7429</v>
      </c>
      <c r="J58" s="6">
        <f t="shared" si="3"/>
        <v>0.01041399447969979</v>
      </c>
      <c r="K58" s="67">
        <v>17053</v>
      </c>
      <c r="L58" s="6">
        <f t="shared" si="4"/>
        <v>0.004186894649009672</v>
      </c>
    </row>
    <row r="59" spans="2:12" ht="12.75">
      <c r="B59" s="65" t="s">
        <v>132</v>
      </c>
      <c r="C59" s="67">
        <v>9349</v>
      </c>
      <c r="D59" s="6">
        <f t="shared" si="0"/>
        <v>0.005055505656012559</v>
      </c>
      <c r="E59" s="67">
        <v>9349</v>
      </c>
      <c r="F59" s="6">
        <f t="shared" si="1"/>
        <v>0.007909863597367723</v>
      </c>
      <c r="G59" s="67">
        <v>0</v>
      </c>
      <c r="H59" s="6">
        <f t="shared" si="2"/>
        <v>0</v>
      </c>
      <c r="I59" s="67">
        <v>36365</v>
      </c>
      <c r="J59" s="6">
        <f t="shared" si="3"/>
        <v>0.05097656605926543</v>
      </c>
      <c r="K59" s="67">
        <v>55063</v>
      </c>
      <c r="L59" s="6">
        <f t="shared" si="4"/>
        <v>0.01351920366260597</v>
      </c>
    </row>
    <row r="60" spans="2:12" ht="12.75">
      <c r="B60" s="65" t="s">
        <v>134</v>
      </c>
      <c r="C60" s="67">
        <v>795</v>
      </c>
      <c r="D60" s="6">
        <f t="shared" si="0"/>
        <v>0.00042989913322601174</v>
      </c>
      <c r="E60" s="67">
        <v>795</v>
      </c>
      <c r="F60" s="6">
        <f t="shared" si="1"/>
        <v>0.0006726218376197817</v>
      </c>
      <c r="G60" s="67">
        <v>0</v>
      </c>
      <c r="H60" s="6">
        <f t="shared" si="2"/>
        <v>0</v>
      </c>
      <c r="I60" s="67">
        <v>4692</v>
      </c>
      <c r="J60" s="6">
        <f t="shared" si="3"/>
        <v>0.006577259671389341</v>
      </c>
      <c r="K60" s="67">
        <v>6282</v>
      </c>
      <c r="L60" s="6">
        <f t="shared" si="4"/>
        <v>0.0015423721447885277</v>
      </c>
    </row>
    <row r="61" spans="2:12" ht="12.75">
      <c r="B61" s="65" t="s">
        <v>135</v>
      </c>
      <c r="C61" s="67">
        <v>56061</v>
      </c>
      <c r="D61" s="6">
        <f t="shared" si="0"/>
        <v>0.03031518906639427</v>
      </c>
      <c r="E61" s="67">
        <v>56062</v>
      </c>
      <c r="F61" s="6">
        <f t="shared" si="1"/>
        <v>0.04743210749766063</v>
      </c>
      <c r="G61" s="67">
        <v>31230</v>
      </c>
      <c r="H61" s="6">
        <f t="shared" si="2"/>
        <v>0.09509831088590943</v>
      </c>
      <c r="I61" s="67">
        <v>6056</v>
      </c>
      <c r="J61" s="6">
        <f t="shared" si="3"/>
        <v>0.008489318962048988</v>
      </c>
      <c r="K61" s="67">
        <v>149409</v>
      </c>
      <c r="L61" s="6">
        <f t="shared" si="4"/>
        <v>0.03668326644073689</v>
      </c>
    </row>
    <row r="62" spans="2:12" ht="12.75">
      <c r="B62" s="65" t="s">
        <v>136</v>
      </c>
      <c r="C62" s="67">
        <v>0</v>
      </c>
      <c r="D62" s="6">
        <f t="shared" si="0"/>
        <v>0</v>
      </c>
      <c r="E62" s="67">
        <v>0</v>
      </c>
      <c r="F62" s="6">
        <f t="shared" si="1"/>
        <v>0</v>
      </c>
      <c r="G62" s="67">
        <v>0</v>
      </c>
      <c r="H62" s="6">
        <f t="shared" si="2"/>
        <v>0</v>
      </c>
      <c r="I62" s="67">
        <v>11298</v>
      </c>
      <c r="J62" s="6">
        <f t="shared" si="3"/>
        <v>0.015837570282897864</v>
      </c>
      <c r="K62" s="67">
        <v>11298</v>
      </c>
      <c r="L62" s="6">
        <f t="shared" si="4"/>
        <v>0.0027739128449253084</v>
      </c>
    </row>
    <row r="63" spans="2:12" ht="12.75">
      <c r="B63" s="65" t="s">
        <v>137</v>
      </c>
      <c r="C63" s="67">
        <v>61506</v>
      </c>
      <c r="D63" s="6">
        <f t="shared" si="0"/>
        <v>0.03325959256377243</v>
      </c>
      <c r="E63" s="67">
        <v>61507</v>
      </c>
      <c r="F63" s="6">
        <f t="shared" si="1"/>
        <v>0.05203893253645272</v>
      </c>
      <c r="G63" s="67">
        <v>25160</v>
      </c>
      <c r="H63" s="6">
        <f t="shared" si="2"/>
        <v>0.07661458539511627</v>
      </c>
      <c r="I63" s="67">
        <v>34363</v>
      </c>
      <c r="J63" s="6">
        <f t="shared" si="3"/>
        <v>0.04817015645523272</v>
      </c>
      <c r="K63" s="67">
        <v>182536</v>
      </c>
      <c r="L63" s="6">
        <f t="shared" si="4"/>
        <v>0.04481668924245761</v>
      </c>
    </row>
    <row r="64" spans="2:12" ht="12.75">
      <c r="B64" s="65" t="s">
        <v>139</v>
      </c>
      <c r="C64" s="67">
        <v>5050</v>
      </c>
      <c r="D64" s="6">
        <f t="shared" si="0"/>
        <v>0.0027308058148318988</v>
      </c>
      <c r="E64" s="67">
        <v>5050</v>
      </c>
      <c r="F64" s="6">
        <f t="shared" si="1"/>
        <v>0.004272629282993582</v>
      </c>
      <c r="G64" s="67">
        <v>0</v>
      </c>
      <c r="H64" s="6">
        <f t="shared" si="2"/>
        <v>0</v>
      </c>
      <c r="I64" s="67">
        <v>9242</v>
      </c>
      <c r="J64" s="6">
        <f t="shared" si="3"/>
        <v>0.01295546331691822</v>
      </c>
      <c r="K64" s="67">
        <v>19342</v>
      </c>
      <c r="L64" s="6">
        <f t="shared" si="4"/>
        <v>0.004748895578557737</v>
      </c>
    </row>
    <row r="65" spans="2:12" ht="12.75">
      <c r="B65" s="65" t="s">
        <v>140</v>
      </c>
      <c r="C65" s="67">
        <v>5847</v>
      </c>
      <c r="D65" s="6">
        <f t="shared" si="0"/>
        <v>0.0031617864553113093</v>
      </c>
      <c r="E65" s="67">
        <v>5847</v>
      </c>
      <c r="F65" s="6">
        <f t="shared" si="1"/>
        <v>0.00494694325102247</v>
      </c>
      <c r="G65" s="67">
        <v>0</v>
      </c>
      <c r="H65" s="6">
        <f t="shared" si="2"/>
        <v>0</v>
      </c>
      <c r="I65" s="67">
        <v>14948</v>
      </c>
      <c r="J65" s="6">
        <f t="shared" si="3"/>
        <v>0.02095415122931114</v>
      </c>
      <c r="K65" s="67">
        <v>26642</v>
      </c>
      <c r="L65" s="6">
        <f t="shared" si="4"/>
        <v>0.0065412095959019355</v>
      </c>
    </row>
    <row r="66" spans="2:12" ht="12.75">
      <c r="B66" s="65" t="s">
        <v>141</v>
      </c>
      <c r="C66" s="67">
        <v>0</v>
      </c>
      <c r="D66" s="6">
        <f t="shared" si="0"/>
        <v>0</v>
      </c>
      <c r="E66" s="67">
        <v>0</v>
      </c>
      <c r="F66" s="6">
        <f t="shared" si="1"/>
        <v>0</v>
      </c>
      <c r="G66" s="67">
        <v>0</v>
      </c>
      <c r="H66" s="6">
        <f t="shared" si="2"/>
        <v>0</v>
      </c>
      <c r="I66" s="67">
        <v>2072</v>
      </c>
      <c r="J66" s="6">
        <f t="shared" si="3"/>
        <v>0.0029045358139639203</v>
      </c>
      <c r="K66" s="67">
        <v>2072</v>
      </c>
      <c r="L66" s="6">
        <f t="shared" si="4"/>
        <v>0.000508722553963997</v>
      </c>
    </row>
    <row r="67" spans="2:12" ht="12.75">
      <c r="B67" s="65" t="s">
        <v>143</v>
      </c>
      <c r="C67" s="67">
        <v>69</v>
      </c>
      <c r="D67" s="6">
        <f t="shared" si="0"/>
        <v>3.731200024225763E-05</v>
      </c>
      <c r="E67" s="67">
        <v>69</v>
      </c>
      <c r="F67" s="6">
        <f t="shared" si="1"/>
        <v>5.837849911416973E-05</v>
      </c>
      <c r="G67" s="67">
        <v>0</v>
      </c>
      <c r="H67" s="6">
        <f t="shared" si="2"/>
        <v>0</v>
      </c>
      <c r="I67" s="67">
        <v>26544</v>
      </c>
      <c r="J67" s="6">
        <f t="shared" si="3"/>
        <v>0.03720945880591617</v>
      </c>
      <c r="K67" s="67">
        <v>26682</v>
      </c>
      <c r="L67" s="6">
        <f t="shared" si="4"/>
        <v>0.0065510304946271095</v>
      </c>
    </row>
    <row r="68" spans="2:12" ht="12.75">
      <c r="B68" s="65" t="s">
        <v>145</v>
      </c>
      <c r="C68" s="67">
        <v>1216</v>
      </c>
      <c r="D68" s="6">
        <f>+C68/$C$76</f>
        <v>0.0006575564100664532</v>
      </c>
      <c r="E68" s="67">
        <v>1216</v>
      </c>
      <c r="F68" s="6">
        <f>+E68/$E$76</f>
        <v>0.0010288152887366724</v>
      </c>
      <c r="G68" s="67">
        <v>0</v>
      </c>
      <c r="H68" s="6">
        <f>+G68/$G$76</f>
        <v>0</v>
      </c>
      <c r="I68" s="67">
        <v>0</v>
      </c>
      <c r="J68" s="6">
        <f>+I68/$I$76</f>
        <v>0</v>
      </c>
      <c r="K68" s="67">
        <v>2432</v>
      </c>
      <c r="L68" s="6">
        <f>+K68/$K$76</f>
        <v>0.0005971106424905603</v>
      </c>
    </row>
    <row r="69" spans="2:12" ht="12.75">
      <c r="B69" s="65" t="s">
        <v>146</v>
      </c>
      <c r="C69" s="67">
        <v>5849</v>
      </c>
      <c r="D69" s="6">
        <f>+C69/$C$76</f>
        <v>0.003162867962564708</v>
      </c>
      <c r="E69" s="67">
        <v>5849</v>
      </c>
      <c r="F69" s="6">
        <f>+E69/$E$76</f>
        <v>0.004948635381431576</v>
      </c>
      <c r="G69" s="67">
        <v>0</v>
      </c>
      <c r="H69" s="6">
        <f>+G69/$G$76</f>
        <v>0</v>
      </c>
      <c r="I69" s="67">
        <v>699</v>
      </c>
      <c r="J69" s="6">
        <f>+I69/$I$76</f>
        <v>0.0009798602963131179</v>
      </c>
      <c r="K69" s="67">
        <v>12397</v>
      </c>
      <c r="L69" s="6">
        <f>+K69/$K$76</f>
        <v>0.0030437420373994554</v>
      </c>
    </row>
    <row r="70" spans="2:12" ht="12.75">
      <c r="B70" s="65" t="s">
        <v>148</v>
      </c>
      <c r="C70" s="67">
        <v>7303</v>
      </c>
      <c r="D70" s="6">
        <f>+C70/$C$76</f>
        <v>0.003949123735785615</v>
      </c>
      <c r="E70" s="67">
        <v>7303</v>
      </c>
      <c r="F70" s="6">
        <f>+E70/$E$76</f>
        <v>0.006178814188851907</v>
      </c>
      <c r="G70" s="67">
        <v>0</v>
      </c>
      <c r="H70" s="6">
        <f>+G70/$G$76</f>
        <v>0</v>
      </c>
      <c r="I70" s="67">
        <v>1555</v>
      </c>
      <c r="J70" s="6">
        <f>+I70/$I$76</f>
        <v>0.0021798036634719576</v>
      </c>
      <c r="K70" s="67">
        <v>16161</v>
      </c>
      <c r="L70" s="6">
        <f>+K70/$K$76</f>
        <v>0.0039678886074382995</v>
      </c>
    </row>
    <row r="71" spans="2:12" ht="12.75">
      <c r="B71" s="65" t="s">
        <v>149</v>
      </c>
      <c r="C71" s="67">
        <v>0</v>
      </c>
      <c r="D71" s="6">
        <f>+C71/$C$76</f>
        <v>0</v>
      </c>
      <c r="E71" s="67">
        <v>0</v>
      </c>
      <c r="F71" s="6">
        <f>+E71/$E$76</f>
        <v>0</v>
      </c>
      <c r="G71" s="67">
        <v>0</v>
      </c>
      <c r="H71" s="6">
        <f>+G71/$G$76</f>
        <v>0</v>
      </c>
      <c r="I71" s="67">
        <v>1186</v>
      </c>
      <c r="J71" s="6">
        <f>+I71/$I$76</f>
        <v>0.0016625383568345607</v>
      </c>
      <c r="K71" s="67">
        <v>1186</v>
      </c>
      <c r="L71" s="6">
        <f>+K71/$K$76</f>
        <v>0.00029118964720139986</v>
      </c>
    </row>
    <row r="72" spans="2:12" ht="12.75">
      <c r="B72" s="34"/>
      <c r="C72" s="35"/>
      <c r="D72" s="6"/>
      <c r="E72" s="35"/>
      <c r="F72" s="6"/>
      <c r="G72" s="35"/>
      <c r="H72" s="6"/>
      <c r="I72" s="35"/>
      <c r="J72" s="6"/>
      <c r="K72" s="35"/>
      <c r="L72" s="6"/>
    </row>
    <row r="73" spans="2:12" ht="12.75">
      <c r="B73" s="18"/>
      <c r="C73" s="19"/>
      <c r="D73" s="6"/>
      <c r="E73" s="19"/>
      <c r="F73" s="6"/>
      <c r="G73" s="19"/>
      <c r="H73" s="6"/>
      <c r="I73" s="19"/>
      <c r="J73" s="6"/>
      <c r="K73" s="19"/>
      <c r="L73" s="6"/>
    </row>
    <row r="74" spans="2:12" ht="12.75">
      <c r="B74" s="18"/>
      <c r="C74" s="19"/>
      <c r="D74" s="6"/>
      <c r="E74" s="19"/>
      <c r="F74" s="6"/>
      <c r="G74" s="19"/>
      <c r="H74" s="6"/>
      <c r="I74" s="19"/>
      <c r="J74" s="6"/>
      <c r="K74" s="19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SUM(C3:C74)</f>
        <v>1849271</v>
      </c>
      <c r="D76" s="7">
        <f>SUM(D3:D75)</f>
        <v>1</v>
      </c>
      <c r="E76" s="4">
        <f>SUM(E3:E74)</f>
        <v>1181942</v>
      </c>
      <c r="F76" s="7">
        <f>SUM(F3:F75)</f>
        <v>1</v>
      </c>
      <c r="G76" s="4">
        <f>SUM(G3:G74)</f>
        <v>328397</v>
      </c>
      <c r="H76" s="7">
        <f>SUM(H3:H75)</f>
        <v>0.9999999999999998</v>
      </c>
      <c r="I76" s="4">
        <f>SUM(I3:I74)</f>
        <v>713367</v>
      </c>
      <c r="J76" s="7">
        <f>SUM(J3:J75)</f>
        <v>1</v>
      </c>
      <c r="K76" s="4">
        <f>SUM(K3:K74)</f>
        <v>4072947</v>
      </c>
      <c r="L76" s="7">
        <f>SUM(L3:L75)</f>
        <v>1.0000000000000002</v>
      </c>
      <c r="M76" s="4">
        <f>+I76+G76+E76+C76</f>
        <v>4072977</v>
      </c>
    </row>
    <row r="77" spans="3:11" ht="12.75">
      <c r="C77" s="4"/>
      <c r="E77" s="4"/>
      <c r="I77" s="4"/>
      <c r="K77" s="4"/>
    </row>
    <row r="78" spans="3:11" ht="12.75">
      <c r="C78" s="9">
        <v>1849272.81</v>
      </c>
      <c r="E78" s="4">
        <f>787961.12+393980.56</f>
        <v>1181941.68</v>
      </c>
      <c r="G78" s="9">
        <v>328395.77</v>
      </c>
      <c r="I78" s="9">
        <v>713371.68</v>
      </c>
      <c r="K78" s="4">
        <f>SUM(C78:I78)</f>
        <v>4072981.9400000004</v>
      </c>
    </row>
    <row r="80" spans="3:11" ht="12.75">
      <c r="C80" s="4">
        <f>+C76-C78</f>
        <v>-1.8100000000558794</v>
      </c>
      <c r="E80" s="4">
        <f>+E76-E78</f>
        <v>0.3200000000651926</v>
      </c>
      <c r="G80" s="4">
        <f>+G76-G78</f>
        <v>1.2299999999813735</v>
      </c>
      <c r="I80" s="4">
        <f>+I76-I78</f>
        <v>-4.680000000051223</v>
      </c>
      <c r="K80" s="4">
        <f>+K76-K78</f>
        <v>-34.94000000040978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80"/>
  <sheetViews>
    <sheetView workbookViewId="0" topLeftCell="A1">
      <selection activeCell="B1" sqref="B1"/>
    </sheetView>
  </sheetViews>
  <sheetFormatPr defaultColWidth="9.140625" defaultRowHeight="12.75"/>
  <cols>
    <col min="3" max="3" width="15.421875" style="0" customWidth="1"/>
    <col min="5" max="5" width="15.7109375" style="0" customWidth="1"/>
    <col min="7" max="7" width="19.28125" style="0" customWidth="1"/>
    <col min="9" max="9" width="15.57421875" style="0" customWidth="1"/>
    <col min="11" max="11" width="13.28125" style="0" customWidth="1"/>
    <col min="13" max="13" width="13.28125" style="0" customWidth="1"/>
  </cols>
  <sheetData>
    <row r="1" spans="4:6" ht="12.75">
      <c r="D1" s="5">
        <v>37257</v>
      </c>
      <c r="F1" t="s">
        <v>157</v>
      </c>
    </row>
    <row r="2" spans="2:12" ht="12.75">
      <c r="B2" s="68" t="s">
        <v>150</v>
      </c>
      <c r="C2" s="70" t="s">
        <v>151</v>
      </c>
      <c r="D2" s="1" t="s">
        <v>159</v>
      </c>
      <c r="E2" s="70" t="s">
        <v>152</v>
      </c>
      <c r="F2" s="1" t="s">
        <v>159</v>
      </c>
      <c r="G2" s="70" t="s">
        <v>153</v>
      </c>
      <c r="H2" s="1" t="s">
        <v>159</v>
      </c>
      <c r="I2" s="70" t="s">
        <v>154</v>
      </c>
      <c r="J2" s="1" t="s">
        <v>159</v>
      </c>
      <c r="K2" s="70" t="s">
        <v>155</v>
      </c>
      <c r="L2" s="1" t="s">
        <v>156</v>
      </c>
    </row>
    <row r="3" spans="2:12" ht="12.75">
      <c r="B3" s="69" t="s">
        <v>2</v>
      </c>
      <c r="C3" s="71">
        <v>13343</v>
      </c>
      <c r="D3" s="6">
        <f>+C3/$C$76</f>
        <v>0.006741326661560443</v>
      </c>
      <c r="E3" s="71">
        <v>13343</v>
      </c>
      <c r="F3" s="6">
        <f>+E3/$E$76</f>
        <v>0.011129786337797315</v>
      </c>
      <c r="G3" s="71">
        <v>0</v>
      </c>
      <c r="H3" s="6">
        <f>+G3/$G$76</f>
        <v>0</v>
      </c>
      <c r="I3" s="71">
        <v>1107</v>
      </c>
      <c r="J3" s="6">
        <f>+I3/$I$76</f>
        <v>0.0010155525403950471</v>
      </c>
      <c r="K3" s="71">
        <v>27793</v>
      </c>
      <c r="L3" s="6">
        <f>+K3/$K$76</f>
        <v>0.005977727143092502</v>
      </c>
    </row>
    <row r="4" spans="2:12" ht="12.75">
      <c r="B4" s="69" t="s">
        <v>6</v>
      </c>
      <c r="C4" s="71">
        <v>5796</v>
      </c>
      <c r="D4" s="6">
        <f aca="true" t="shared" si="0" ref="D4:D67">+C4/$C$76</f>
        <v>0.002928331659327312</v>
      </c>
      <c r="E4" s="71">
        <v>5796</v>
      </c>
      <c r="F4" s="6">
        <f aca="true" t="shared" si="1" ref="F4:F67">+E4/$E$76</f>
        <v>0.00483461302659621</v>
      </c>
      <c r="G4" s="71">
        <v>248</v>
      </c>
      <c r="H4" s="6">
        <f aca="true" t="shared" si="2" ref="H4:H67">+G4/$G$76</f>
        <v>0.0006505088658063162</v>
      </c>
      <c r="I4" s="71">
        <v>19630</v>
      </c>
      <c r="J4" s="6">
        <f aca="true" t="shared" si="3" ref="J4:J67">+I4/$I$76</f>
        <v>0.018008397803030513</v>
      </c>
      <c r="K4" s="71">
        <v>31470</v>
      </c>
      <c r="L4" s="6">
        <f aca="true" t="shared" si="4" ref="L4:L67">+K4/$K$76</f>
        <v>0.006768577454507287</v>
      </c>
    </row>
    <row r="5" spans="2:12" ht="12.75">
      <c r="B5" s="69" t="s">
        <v>7</v>
      </c>
      <c r="C5" s="71">
        <v>414</v>
      </c>
      <c r="D5" s="6">
        <f t="shared" si="0"/>
        <v>0.000209166547094808</v>
      </c>
      <c r="E5" s="71">
        <v>414</v>
      </c>
      <c r="F5" s="6">
        <f t="shared" si="1"/>
        <v>0.0003453295018997293</v>
      </c>
      <c r="G5" s="71">
        <v>0</v>
      </c>
      <c r="H5" s="6">
        <f t="shared" si="2"/>
        <v>0</v>
      </c>
      <c r="I5" s="71">
        <v>798</v>
      </c>
      <c r="J5" s="6">
        <f t="shared" si="3"/>
        <v>0.0007320785250544242</v>
      </c>
      <c r="K5" s="71">
        <v>1626</v>
      </c>
      <c r="L5" s="6">
        <f t="shared" si="4"/>
        <v>0.00034972058916520017</v>
      </c>
    </row>
    <row r="6" spans="2:12" ht="12.75">
      <c r="B6" s="69" t="s">
        <v>8</v>
      </c>
      <c r="C6" s="71">
        <v>14856</v>
      </c>
      <c r="D6" s="6">
        <f t="shared" si="0"/>
        <v>0.007505744501547024</v>
      </c>
      <c r="E6" s="71">
        <v>14856</v>
      </c>
      <c r="F6" s="6">
        <f t="shared" si="1"/>
        <v>0.012391823865271446</v>
      </c>
      <c r="G6" s="71">
        <v>17730</v>
      </c>
      <c r="H6" s="6">
        <f t="shared" si="2"/>
        <v>0.046506137865911235</v>
      </c>
      <c r="I6" s="71">
        <v>19777</v>
      </c>
      <c r="J6" s="6">
        <f t="shared" si="3"/>
        <v>0.018143254373435273</v>
      </c>
      <c r="K6" s="71">
        <v>67219</v>
      </c>
      <c r="L6" s="6">
        <f t="shared" si="4"/>
        <v>0.014457483568939477</v>
      </c>
    </row>
    <row r="7" spans="2:12" ht="12.75">
      <c r="B7" s="69" t="s">
        <v>12</v>
      </c>
      <c r="C7" s="71">
        <v>0</v>
      </c>
      <c r="D7" s="6">
        <f t="shared" si="0"/>
        <v>0</v>
      </c>
      <c r="E7" s="71">
        <v>0</v>
      </c>
      <c r="F7" s="6">
        <f t="shared" si="1"/>
        <v>0</v>
      </c>
      <c r="G7" s="71">
        <v>0</v>
      </c>
      <c r="H7" s="6">
        <f t="shared" si="2"/>
        <v>0</v>
      </c>
      <c r="I7" s="71">
        <v>4458</v>
      </c>
      <c r="J7" s="6">
        <f t="shared" si="3"/>
        <v>0.004089731910642385</v>
      </c>
      <c r="K7" s="71">
        <v>4458</v>
      </c>
      <c r="L7" s="6">
        <f t="shared" si="4"/>
        <v>0.0009588280359769142</v>
      </c>
    </row>
    <row r="8" spans="2:12" ht="12.75">
      <c r="B8" s="69" t="s">
        <v>15</v>
      </c>
      <c r="C8" s="71">
        <v>21395</v>
      </c>
      <c r="D8" s="6">
        <f t="shared" si="0"/>
        <v>0.010809464432592796</v>
      </c>
      <c r="E8" s="71">
        <v>21395</v>
      </c>
      <c r="F8" s="6">
        <f t="shared" si="1"/>
        <v>0.017846194910977557</v>
      </c>
      <c r="G8" s="71">
        <v>248</v>
      </c>
      <c r="H8" s="6">
        <f t="shared" si="2"/>
        <v>0.0006505088658063162</v>
      </c>
      <c r="I8" s="71">
        <v>4824</v>
      </c>
      <c r="J8" s="6">
        <f t="shared" si="3"/>
        <v>0.004425497249201181</v>
      </c>
      <c r="K8" s="71">
        <v>47862</v>
      </c>
      <c r="L8" s="6">
        <f t="shared" si="4"/>
        <v>0.010294173947493733</v>
      </c>
    </row>
    <row r="9" spans="2:12" ht="12.75">
      <c r="B9" s="69" t="s">
        <v>16</v>
      </c>
      <c r="C9" s="71">
        <v>0</v>
      </c>
      <c r="D9" s="6">
        <f t="shared" si="0"/>
        <v>0</v>
      </c>
      <c r="E9" s="71">
        <v>0</v>
      </c>
      <c r="F9" s="6">
        <f t="shared" si="1"/>
        <v>0</v>
      </c>
      <c r="G9" s="71">
        <v>0</v>
      </c>
      <c r="H9" s="6">
        <f t="shared" si="2"/>
        <v>0</v>
      </c>
      <c r="I9" s="71">
        <v>479</v>
      </c>
      <c r="J9" s="6">
        <f t="shared" si="3"/>
        <v>0.00043943059335973584</v>
      </c>
      <c r="K9" s="71">
        <v>479</v>
      </c>
      <c r="L9" s="6">
        <f t="shared" si="4"/>
        <v>0.00010302346999393043</v>
      </c>
    </row>
    <row r="10" spans="2:12" ht="12.75">
      <c r="B10" s="69" t="s">
        <v>17</v>
      </c>
      <c r="C10" s="71">
        <v>7629</v>
      </c>
      <c r="D10" s="6">
        <f t="shared" si="0"/>
        <v>0.003854424125087658</v>
      </c>
      <c r="E10" s="71">
        <v>7629</v>
      </c>
      <c r="F10" s="6">
        <f t="shared" si="1"/>
        <v>0.006363571908195737</v>
      </c>
      <c r="G10" s="71">
        <v>446</v>
      </c>
      <c r="H10" s="6">
        <f t="shared" si="2"/>
        <v>0.0011698667506032945</v>
      </c>
      <c r="I10" s="71">
        <v>1646</v>
      </c>
      <c r="J10" s="6">
        <f t="shared" si="3"/>
        <v>0.0015100266318791758</v>
      </c>
      <c r="K10" s="71">
        <v>17350</v>
      </c>
      <c r="L10" s="6">
        <f t="shared" si="4"/>
        <v>0.0037316434329743068</v>
      </c>
    </row>
    <row r="11" spans="2:12" ht="12.75">
      <c r="B11" s="69" t="s">
        <v>24</v>
      </c>
      <c r="C11" s="71">
        <v>178</v>
      </c>
      <c r="D11" s="6">
        <f t="shared" si="0"/>
        <v>8.993151058665659E-05</v>
      </c>
      <c r="E11" s="71">
        <v>178</v>
      </c>
      <c r="F11" s="6">
        <f t="shared" si="1"/>
        <v>0.00014847500323225077</v>
      </c>
      <c r="G11" s="71">
        <v>0</v>
      </c>
      <c r="H11" s="6">
        <f t="shared" si="2"/>
        <v>0</v>
      </c>
      <c r="I11" s="71">
        <v>433</v>
      </c>
      <c r="J11" s="6">
        <f t="shared" si="3"/>
        <v>0.00039723057813103473</v>
      </c>
      <c r="K11" s="71">
        <v>789</v>
      </c>
      <c r="L11" s="6">
        <f t="shared" si="4"/>
        <v>0.00016969836706724658</v>
      </c>
    </row>
    <row r="12" spans="2:12" ht="12.75">
      <c r="B12" s="69" t="s">
        <v>27</v>
      </c>
      <c r="C12" s="71">
        <v>458</v>
      </c>
      <c r="D12" s="6">
        <f t="shared" si="0"/>
        <v>0.00023139680813870066</v>
      </c>
      <c r="E12" s="71">
        <v>458</v>
      </c>
      <c r="F12" s="6">
        <f t="shared" si="1"/>
        <v>0.0003820311880919711</v>
      </c>
      <c r="G12" s="71">
        <v>0</v>
      </c>
      <c r="H12" s="6">
        <f t="shared" si="2"/>
        <v>0</v>
      </c>
      <c r="I12" s="71">
        <v>524</v>
      </c>
      <c r="J12" s="6">
        <f t="shared" si="3"/>
        <v>0.0004807132169530305</v>
      </c>
      <c r="K12" s="71">
        <v>1440</v>
      </c>
      <c r="L12" s="6">
        <f t="shared" si="4"/>
        <v>0.0003097156509212105</v>
      </c>
    </row>
    <row r="13" spans="2:12" ht="12.75">
      <c r="B13" s="69" t="s">
        <v>28</v>
      </c>
      <c r="C13" s="71">
        <v>17823</v>
      </c>
      <c r="D13" s="6">
        <f t="shared" si="0"/>
        <v>0.009004771422393148</v>
      </c>
      <c r="E13" s="71">
        <v>17823</v>
      </c>
      <c r="F13" s="6">
        <f t="shared" si="1"/>
        <v>0.01486668529555284</v>
      </c>
      <c r="G13" s="71">
        <v>0</v>
      </c>
      <c r="H13" s="6">
        <f t="shared" si="2"/>
        <v>0</v>
      </c>
      <c r="I13" s="71">
        <v>4352</v>
      </c>
      <c r="J13" s="6">
        <f t="shared" si="3"/>
        <v>0.0039924883972892915</v>
      </c>
      <c r="K13" s="71">
        <v>39998</v>
      </c>
      <c r="L13" s="6">
        <f t="shared" si="4"/>
        <v>0.0086027823649629</v>
      </c>
    </row>
    <row r="14" spans="2:12" ht="12.75">
      <c r="B14" s="69" t="s">
        <v>31</v>
      </c>
      <c r="C14" s="71">
        <v>0</v>
      </c>
      <c r="D14" s="6">
        <f t="shared" si="0"/>
        <v>0</v>
      </c>
      <c r="E14" s="71">
        <v>0</v>
      </c>
      <c r="F14" s="6">
        <f t="shared" si="1"/>
        <v>0</v>
      </c>
      <c r="G14" s="71">
        <v>0</v>
      </c>
      <c r="H14" s="6">
        <f t="shared" si="2"/>
        <v>0</v>
      </c>
      <c r="I14" s="71">
        <v>0</v>
      </c>
      <c r="J14" s="6">
        <f t="shared" si="3"/>
        <v>0</v>
      </c>
      <c r="K14" s="71">
        <v>0</v>
      </c>
      <c r="L14" s="6">
        <f t="shared" si="4"/>
        <v>0</v>
      </c>
    </row>
    <row r="15" spans="2:12" ht="12.75">
      <c r="B15" s="69" t="s">
        <v>32</v>
      </c>
      <c r="C15" s="71">
        <v>0</v>
      </c>
      <c r="D15" s="6">
        <f t="shared" si="0"/>
        <v>0</v>
      </c>
      <c r="E15" s="71">
        <v>0</v>
      </c>
      <c r="F15" s="6">
        <f t="shared" si="1"/>
        <v>0</v>
      </c>
      <c r="G15" s="71">
        <v>0</v>
      </c>
      <c r="H15" s="6">
        <f t="shared" si="2"/>
        <v>0</v>
      </c>
      <c r="I15" s="71">
        <v>805</v>
      </c>
      <c r="J15" s="6">
        <f t="shared" si="3"/>
        <v>0.0007385002665022701</v>
      </c>
      <c r="K15" s="71">
        <v>805</v>
      </c>
      <c r="L15" s="6">
        <f t="shared" si="4"/>
        <v>0.00017313965207748226</v>
      </c>
    </row>
    <row r="16" spans="2:12" ht="12.75">
      <c r="B16" s="69" t="s">
        <v>33</v>
      </c>
      <c r="C16" s="71">
        <v>6137</v>
      </c>
      <c r="D16" s="6">
        <f t="shared" si="0"/>
        <v>0.0031006161824174805</v>
      </c>
      <c r="E16" s="71">
        <v>6137</v>
      </c>
      <c r="F16" s="6">
        <f t="shared" si="1"/>
        <v>0.005119051094586084</v>
      </c>
      <c r="G16" s="71">
        <v>1248</v>
      </c>
      <c r="H16" s="6">
        <f t="shared" si="2"/>
        <v>0.003273528485993075</v>
      </c>
      <c r="I16" s="71">
        <v>205224</v>
      </c>
      <c r="J16" s="6">
        <f t="shared" si="3"/>
        <v>0.18827078098467315</v>
      </c>
      <c r="K16" s="71">
        <v>218746</v>
      </c>
      <c r="L16" s="6">
        <f t="shared" si="4"/>
        <v>0.04704795817806327</v>
      </c>
    </row>
    <row r="17" spans="2:12" ht="12.75">
      <c r="B17" s="69" t="s">
        <v>35</v>
      </c>
      <c r="C17" s="71">
        <v>13095</v>
      </c>
      <c r="D17" s="6">
        <f t="shared" si="0"/>
        <v>0.006616028826585776</v>
      </c>
      <c r="E17" s="71">
        <v>13095</v>
      </c>
      <c r="F17" s="6">
        <f t="shared" si="1"/>
        <v>0.010922922288350134</v>
      </c>
      <c r="G17" s="71">
        <v>11152</v>
      </c>
      <c r="H17" s="6">
        <f t="shared" si="2"/>
        <v>0.029251914804322737</v>
      </c>
      <c r="I17" s="71">
        <v>0</v>
      </c>
      <c r="J17" s="6">
        <f t="shared" si="3"/>
        <v>0</v>
      </c>
      <c r="K17" s="71">
        <v>37342</v>
      </c>
      <c r="L17" s="6">
        <f t="shared" si="4"/>
        <v>0.00803152905326378</v>
      </c>
    </row>
    <row r="18" spans="2:12" ht="12.75">
      <c r="B18" s="69" t="s">
        <v>38</v>
      </c>
      <c r="C18" s="71">
        <v>27985</v>
      </c>
      <c r="D18" s="6">
        <f t="shared" si="0"/>
        <v>0.014138951257121262</v>
      </c>
      <c r="E18" s="71">
        <v>27985</v>
      </c>
      <c r="F18" s="6">
        <f t="shared" si="1"/>
        <v>0.023343106547497404</v>
      </c>
      <c r="G18" s="71">
        <v>7070</v>
      </c>
      <c r="H18" s="6">
        <f t="shared" si="2"/>
        <v>0.018544748714720387</v>
      </c>
      <c r="I18" s="71">
        <v>31209</v>
      </c>
      <c r="J18" s="6">
        <f t="shared" si="3"/>
        <v>0.028630875549402916</v>
      </c>
      <c r="K18" s="71">
        <v>94249</v>
      </c>
      <c r="L18" s="6">
        <f t="shared" si="4"/>
        <v>0.020271104433106365</v>
      </c>
    </row>
    <row r="19" spans="2:12" ht="12.75">
      <c r="B19" s="69" t="s">
        <v>39</v>
      </c>
      <c r="C19" s="71">
        <v>84</v>
      </c>
      <c r="D19" s="6">
        <f t="shared" si="0"/>
        <v>4.2439589265613224E-05</v>
      </c>
      <c r="E19" s="71">
        <v>84</v>
      </c>
      <c r="F19" s="6">
        <f t="shared" si="1"/>
        <v>7.00668554579161E-05</v>
      </c>
      <c r="G19" s="71">
        <v>0</v>
      </c>
      <c r="H19" s="6">
        <f t="shared" si="2"/>
        <v>0</v>
      </c>
      <c r="I19" s="71">
        <v>2721</v>
      </c>
      <c r="J19" s="6">
        <f t="shared" si="3"/>
        <v>0.0024962226399412135</v>
      </c>
      <c r="K19" s="71">
        <v>2889</v>
      </c>
      <c r="L19" s="6">
        <f t="shared" si="4"/>
        <v>0.0006213670246606785</v>
      </c>
    </row>
    <row r="20" spans="2:12" ht="12.75">
      <c r="B20" s="69" t="s">
        <v>40</v>
      </c>
      <c r="C20" s="71">
        <v>144874</v>
      </c>
      <c r="D20" s="6">
        <f t="shared" si="0"/>
        <v>0.07319515541983869</v>
      </c>
      <c r="E20" s="71">
        <v>144874</v>
      </c>
      <c r="F20" s="6">
        <f t="shared" si="1"/>
        <v>0.12084363830488258</v>
      </c>
      <c r="G20" s="71">
        <v>34861</v>
      </c>
      <c r="H20" s="6">
        <f t="shared" si="2"/>
        <v>0.09144108697933061</v>
      </c>
      <c r="I20" s="71">
        <v>24411</v>
      </c>
      <c r="J20" s="6">
        <f t="shared" si="3"/>
        <v>0.02239444721190921</v>
      </c>
      <c r="K20" s="71">
        <v>349020</v>
      </c>
      <c r="L20" s="6">
        <f t="shared" si="4"/>
        <v>0.0750673308920284</v>
      </c>
    </row>
    <row r="21" spans="2:12" ht="12.75">
      <c r="B21" s="69" t="s">
        <v>43</v>
      </c>
      <c r="C21" s="71">
        <v>6190</v>
      </c>
      <c r="D21" s="6">
        <f t="shared" si="0"/>
        <v>0.00312739354231126</v>
      </c>
      <c r="E21" s="71">
        <v>6190</v>
      </c>
      <c r="F21" s="6">
        <f t="shared" si="1"/>
        <v>0.005163259943863103</v>
      </c>
      <c r="G21" s="71">
        <v>0</v>
      </c>
      <c r="H21" s="6">
        <f t="shared" si="2"/>
        <v>0</v>
      </c>
      <c r="I21" s="71">
        <v>778</v>
      </c>
      <c r="J21" s="6">
        <f t="shared" si="3"/>
        <v>0.0007137306923462933</v>
      </c>
      <c r="K21" s="71">
        <v>13158</v>
      </c>
      <c r="L21" s="6">
        <f t="shared" si="4"/>
        <v>0.002830026760292561</v>
      </c>
    </row>
    <row r="22" spans="2:12" ht="12.75">
      <c r="B22" s="69" t="s">
        <v>44</v>
      </c>
      <c r="C22" s="71">
        <v>9412</v>
      </c>
      <c r="D22" s="6">
        <f t="shared" si="0"/>
        <v>0.004755254930570853</v>
      </c>
      <c r="E22" s="71">
        <v>9412</v>
      </c>
      <c r="F22" s="6">
        <f t="shared" si="1"/>
        <v>0.00785082432821317</v>
      </c>
      <c r="G22" s="71">
        <v>232</v>
      </c>
      <c r="H22" s="6">
        <f t="shared" si="2"/>
        <v>0.0006085405518833281</v>
      </c>
      <c r="I22" s="71">
        <v>6765</v>
      </c>
      <c r="J22" s="6">
        <f t="shared" si="3"/>
        <v>0.006206154413525288</v>
      </c>
      <c r="K22" s="71">
        <v>25821</v>
      </c>
      <c r="L22" s="6">
        <f t="shared" si="4"/>
        <v>0.005553588765580955</v>
      </c>
    </row>
    <row r="23" spans="2:12" ht="12.75">
      <c r="B23" s="69" t="s">
        <v>45</v>
      </c>
      <c r="C23" s="71">
        <v>140513</v>
      </c>
      <c r="D23" s="6">
        <f t="shared" si="0"/>
        <v>0.0709918334104656</v>
      </c>
      <c r="E23" s="71">
        <v>140513</v>
      </c>
      <c r="F23" s="6">
        <f t="shared" si="1"/>
        <v>0.11720600072569243</v>
      </c>
      <c r="G23" s="71">
        <v>75546</v>
      </c>
      <c r="H23" s="6">
        <f t="shared" si="2"/>
        <v>0.1981586402266289</v>
      </c>
      <c r="I23" s="71">
        <v>23396</v>
      </c>
      <c r="J23" s="6">
        <f t="shared" si="3"/>
        <v>0.021463294701971565</v>
      </c>
      <c r="K23" s="71">
        <v>379968</v>
      </c>
      <c r="L23" s="6">
        <f t="shared" si="4"/>
        <v>0.08172363642307674</v>
      </c>
    </row>
    <row r="24" spans="2:12" ht="12.75">
      <c r="B24" s="69" t="s">
        <v>46</v>
      </c>
      <c r="C24" s="71">
        <v>63065</v>
      </c>
      <c r="D24" s="6">
        <f t="shared" si="0"/>
        <v>0.031862532107570216</v>
      </c>
      <c r="E24" s="71">
        <v>63065</v>
      </c>
      <c r="F24" s="6">
        <f t="shared" si="1"/>
        <v>0.05260435999349379</v>
      </c>
      <c r="G24" s="71">
        <v>11961</v>
      </c>
      <c r="H24" s="6">
        <f t="shared" si="2"/>
        <v>0.03137393767705383</v>
      </c>
      <c r="I24" s="71">
        <v>57408</v>
      </c>
      <c r="J24" s="6">
        <f t="shared" si="3"/>
        <v>0.05266561900541903</v>
      </c>
      <c r="K24" s="71">
        <v>195499</v>
      </c>
      <c r="L24" s="6">
        <f t="shared" si="4"/>
        <v>0.04204798613850398</v>
      </c>
    </row>
    <row r="25" spans="2:12" ht="12.75">
      <c r="B25" s="69" t="s">
        <v>48</v>
      </c>
      <c r="C25" s="71">
        <v>61691</v>
      </c>
      <c r="D25" s="6">
        <f t="shared" si="0"/>
        <v>0.031168341683154112</v>
      </c>
      <c r="E25" s="71">
        <v>61691</v>
      </c>
      <c r="F25" s="6">
        <f t="shared" si="1"/>
        <v>0.05145826642921788</v>
      </c>
      <c r="G25" s="71">
        <v>30804</v>
      </c>
      <c r="H25" s="6">
        <f t="shared" si="2"/>
        <v>0.08079949638023293</v>
      </c>
      <c r="I25" s="71">
        <v>62346</v>
      </c>
      <c r="J25" s="6">
        <f t="shared" si="3"/>
        <v>0.05719569890105656</v>
      </c>
      <c r="K25" s="71">
        <v>216532</v>
      </c>
      <c r="L25" s="6">
        <f t="shared" si="4"/>
        <v>0.04657177036477191</v>
      </c>
    </row>
    <row r="26" spans="2:12" ht="12.75">
      <c r="B26" s="69" t="s">
        <v>51</v>
      </c>
      <c r="C26" s="71">
        <v>70461</v>
      </c>
      <c r="D26" s="6">
        <f t="shared" si="0"/>
        <v>0.03559923689576635</v>
      </c>
      <c r="E26" s="71">
        <v>70461</v>
      </c>
      <c r="F26" s="6">
        <f t="shared" si="1"/>
        <v>0.05877357979071698</v>
      </c>
      <c r="G26" s="71">
        <v>53828</v>
      </c>
      <c r="H26" s="6">
        <f t="shared" si="2"/>
        <v>0.14119190011541286</v>
      </c>
      <c r="I26" s="71">
        <v>56021</v>
      </c>
      <c r="J26" s="6">
        <f t="shared" si="3"/>
        <v>0.05139319680711015</v>
      </c>
      <c r="K26" s="71">
        <v>250771</v>
      </c>
      <c r="L26" s="6">
        <f t="shared" si="4"/>
        <v>0.053935905206363106</v>
      </c>
    </row>
    <row r="27" spans="2:12" ht="12.75">
      <c r="B27" s="69" t="s">
        <v>52</v>
      </c>
      <c r="C27" s="71">
        <v>1994</v>
      </c>
      <c r="D27" s="6">
        <f t="shared" si="0"/>
        <v>0.001007435011852771</v>
      </c>
      <c r="E27" s="71">
        <v>1994</v>
      </c>
      <c r="F27" s="6">
        <f t="shared" si="1"/>
        <v>0.0016632536878938653</v>
      </c>
      <c r="G27" s="71">
        <v>0</v>
      </c>
      <c r="H27" s="6">
        <f t="shared" si="2"/>
        <v>0</v>
      </c>
      <c r="I27" s="71">
        <v>26039</v>
      </c>
      <c r="J27" s="6">
        <f t="shared" si="3"/>
        <v>0.02388796079435107</v>
      </c>
      <c r="K27" s="71">
        <v>30027</v>
      </c>
      <c r="L27" s="6">
        <f t="shared" si="4"/>
        <v>0.006458216562646658</v>
      </c>
    </row>
    <row r="28" spans="2:12" ht="12.75">
      <c r="B28" s="69" t="s">
        <v>53</v>
      </c>
      <c r="C28" s="71">
        <v>3793</v>
      </c>
      <c r="D28" s="6">
        <f t="shared" si="0"/>
        <v>0.001916349548624654</v>
      </c>
      <c r="E28" s="71">
        <v>3793</v>
      </c>
      <c r="F28" s="6">
        <f t="shared" si="1"/>
        <v>0.003163852175617568</v>
      </c>
      <c r="G28" s="71">
        <v>0</v>
      </c>
      <c r="H28" s="6">
        <f t="shared" si="2"/>
        <v>0</v>
      </c>
      <c r="I28" s="71">
        <v>1841</v>
      </c>
      <c r="J28" s="6">
        <f t="shared" si="3"/>
        <v>0.0016889180007834525</v>
      </c>
      <c r="K28" s="71">
        <v>9427</v>
      </c>
      <c r="L28" s="6">
        <f t="shared" si="4"/>
        <v>0.00202756211196823</v>
      </c>
    </row>
    <row r="29" spans="2:12" ht="12.75">
      <c r="B29" s="69" t="s">
        <v>54</v>
      </c>
      <c r="C29" s="71">
        <v>3820</v>
      </c>
      <c r="D29" s="6">
        <f t="shared" si="0"/>
        <v>0.0019299908451743157</v>
      </c>
      <c r="E29" s="71">
        <v>3820</v>
      </c>
      <c r="F29" s="6">
        <f t="shared" si="1"/>
        <v>0.0031863736648718986</v>
      </c>
      <c r="G29" s="71">
        <v>0</v>
      </c>
      <c r="H29" s="6">
        <f t="shared" si="2"/>
        <v>0</v>
      </c>
      <c r="I29" s="71">
        <v>3690</v>
      </c>
      <c r="J29" s="6">
        <f t="shared" si="3"/>
        <v>0.003385175134650157</v>
      </c>
      <c r="K29" s="71">
        <v>11330</v>
      </c>
      <c r="L29" s="6">
        <f t="shared" si="4"/>
        <v>0.0024368599478731354</v>
      </c>
    </row>
    <row r="30" spans="2:12" ht="12.75">
      <c r="B30" s="69" t="s">
        <v>55</v>
      </c>
      <c r="C30" s="71">
        <v>6115</v>
      </c>
      <c r="D30" s="6">
        <f t="shared" si="0"/>
        <v>0.003089501051895534</v>
      </c>
      <c r="E30" s="71">
        <v>6116</v>
      </c>
      <c r="F30" s="6">
        <f t="shared" si="1"/>
        <v>0.005101534380721605</v>
      </c>
      <c r="G30" s="71">
        <v>0</v>
      </c>
      <c r="H30" s="6">
        <f t="shared" si="2"/>
        <v>0</v>
      </c>
      <c r="I30" s="71">
        <v>2483</v>
      </c>
      <c r="J30" s="6">
        <f t="shared" si="3"/>
        <v>0.0022778834307144555</v>
      </c>
      <c r="K30" s="71">
        <v>14714</v>
      </c>
      <c r="L30" s="6">
        <f t="shared" si="4"/>
        <v>0.00316469172753798</v>
      </c>
    </row>
    <row r="31" spans="2:12" ht="12.75">
      <c r="B31" s="69" t="s">
        <v>58</v>
      </c>
      <c r="C31" s="71">
        <v>524062</v>
      </c>
      <c r="D31" s="6">
        <f t="shared" si="0"/>
        <v>0.2647735241632833</v>
      </c>
      <c r="E31" s="71">
        <v>0</v>
      </c>
      <c r="F31" s="6">
        <f t="shared" si="1"/>
        <v>0</v>
      </c>
      <c r="G31" s="71">
        <v>0</v>
      </c>
      <c r="H31" s="6">
        <f t="shared" si="2"/>
        <v>0</v>
      </c>
      <c r="I31" s="71">
        <v>0</v>
      </c>
      <c r="J31" s="6">
        <f t="shared" si="3"/>
        <v>0</v>
      </c>
      <c r="K31" s="71">
        <v>524062</v>
      </c>
      <c r="L31" s="6">
        <f t="shared" si="4"/>
        <v>0.11271541906463292</v>
      </c>
    </row>
    <row r="32" spans="2:12" ht="12.75">
      <c r="B32" s="69" t="s">
        <v>61</v>
      </c>
      <c r="C32" s="71">
        <v>223937</v>
      </c>
      <c r="D32" s="6">
        <f t="shared" si="0"/>
        <v>0.11314040834968604</v>
      </c>
      <c r="E32" s="71">
        <v>0</v>
      </c>
      <c r="F32" s="6">
        <f t="shared" si="1"/>
        <v>0</v>
      </c>
      <c r="G32" s="71">
        <v>0</v>
      </c>
      <c r="H32" s="6">
        <f t="shared" si="2"/>
        <v>0</v>
      </c>
      <c r="I32" s="71">
        <v>0</v>
      </c>
      <c r="J32" s="6">
        <f t="shared" si="3"/>
        <v>0</v>
      </c>
      <c r="K32" s="71">
        <v>223937</v>
      </c>
      <c r="L32" s="6">
        <f t="shared" si="4"/>
        <v>0.048164440083571604</v>
      </c>
    </row>
    <row r="33" spans="2:12" ht="12.75">
      <c r="B33" s="69" t="s">
        <v>63</v>
      </c>
      <c r="C33" s="71">
        <v>35375</v>
      </c>
      <c r="D33" s="6">
        <f t="shared" si="0"/>
        <v>0.01787262464608414</v>
      </c>
      <c r="E33" s="71">
        <v>2942</v>
      </c>
      <c r="F33" s="6">
        <f t="shared" si="1"/>
        <v>0.002454008199490347</v>
      </c>
      <c r="G33" s="71">
        <v>2385</v>
      </c>
      <c r="H33" s="6">
        <f t="shared" si="2"/>
        <v>0.00625590179414542</v>
      </c>
      <c r="I33" s="71">
        <v>8933</v>
      </c>
      <c r="J33" s="6">
        <f t="shared" si="3"/>
        <v>0.008195059479086681</v>
      </c>
      <c r="K33" s="71">
        <v>49635</v>
      </c>
      <c r="L33" s="6">
        <f t="shared" si="4"/>
        <v>0.010675511342690474</v>
      </c>
    </row>
    <row r="34" spans="2:12" ht="12.75">
      <c r="B34" s="69" t="s">
        <v>67</v>
      </c>
      <c r="C34" s="71">
        <v>47166</v>
      </c>
      <c r="D34" s="6">
        <f t="shared" si="0"/>
        <v>0.023829829372641824</v>
      </c>
      <c r="E34" s="71">
        <v>47166</v>
      </c>
      <c r="F34" s="6">
        <f t="shared" si="1"/>
        <v>0.03934253933961989</v>
      </c>
      <c r="G34" s="71">
        <v>9090</v>
      </c>
      <c r="H34" s="6">
        <f t="shared" si="2"/>
        <v>0.02384324834749764</v>
      </c>
      <c r="I34" s="71">
        <v>6309</v>
      </c>
      <c r="J34" s="6">
        <f t="shared" si="3"/>
        <v>0.005787823827779903</v>
      </c>
      <c r="K34" s="71">
        <v>109731</v>
      </c>
      <c r="L34" s="6">
        <f t="shared" si="4"/>
        <v>0.02360097784113566</v>
      </c>
    </row>
    <row r="35" spans="2:12" ht="12.75">
      <c r="B35" s="69" t="s">
        <v>68</v>
      </c>
      <c r="C35" s="71">
        <v>4740</v>
      </c>
      <c r="D35" s="6">
        <f t="shared" si="0"/>
        <v>0.002394805394273889</v>
      </c>
      <c r="E35" s="71">
        <v>4741</v>
      </c>
      <c r="F35" s="6">
        <f t="shared" si="1"/>
        <v>0.00395460668721405</v>
      </c>
      <c r="G35" s="71">
        <v>420</v>
      </c>
      <c r="H35" s="6">
        <f t="shared" si="2"/>
        <v>0.0011016682404784387</v>
      </c>
      <c r="I35" s="71">
        <v>24613</v>
      </c>
      <c r="J35" s="6">
        <f t="shared" si="3"/>
        <v>0.022579760322261333</v>
      </c>
      <c r="K35" s="71">
        <v>34514</v>
      </c>
      <c r="L35" s="6">
        <f t="shared" si="4"/>
        <v>0.007423281927704624</v>
      </c>
    </row>
    <row r="36" spans="2:12" ht="12.75">
      <c r="B36" s="69" t="s">
        <v>70</v>
      </c>
      <c r="C36" s="71">
        <v>4980</v>
      </c>
      <c r="D36" s="6">
        <f t="shared" si="0"/>
        <v>0.0025160613636042123</v>
      </c>
      <c r="E36" s="71">
        <v>4980</v>
      </c>
      <c r="F36" s="6">
        <f t="shared" si="1"/>
        <v>0.004153963573576454</v>
      </c>
      <c r="G36" s="71">
        <v>6</v>
      </c>
      <c r="H36" s="6">
        <f t="shared" si="2"/>
        <v>1.5738117721120555E-05</v>
      </c>
      <c r="I36" s="71">
        <v>24021</v>
      </c>
      <c r="J36" s="6">
        <f t="shared" si="3"/>
        <v>0.02203666447410066</v>
      </c>
      <c r="K36" s="71">
        <v>33987</v>
      </c>
      <c r="L36" s="6">
        <f t="shared" si="4"/>
        <v>0.007309934602679986</v>
      </c>
    </row>
    <row r="37" spans="2:12" ht="12.75">
      <c r="B37" s="69" t="s">
        <v>73</v>
      </c>
      <c r="C37" s="71">
        <v>2262</v>
      </c>
      <c r="D37" s="6">
        <f t="shared" si="0"/>
        <v>0.001142837510938299</v>
      </c>
      <c r="E37" s="71">
        <v>2262</v>
      </c>
      <c r="F37" s="6">
        <f t="shared" si="1"/>
        <v>0.0018868003219738834</v>
      </c>
      <c r="G37" s="71">
        <v>0</v>
      </c>
      <c r="H37" s="6">
        <f t="shared" si="2"/>
        <v>0</v>
      </c>
      <c r="I37" s="71">
        <v>13000</v>
      </c>
      <c r="J37" s="6">
        <f t="shared" si="3"/>
        <v>0.011926091260285107</v>
      </c>
      <c r="K37" s="71">
        <v>17524</v>
      </c>
      <c r="L37" s="6">
        <f t="shared" si="4"/>
        <v>0.00376906740746062</v>
      </c>
    </row>
    <row r="38" spans="2:12" ht="12.75">
      <c r="B38" s="69" t="s">
        <v>75</v>
      </c>
      <c r="C38" s="71">
        <v>9829</v>
      </c>
      <c r="D38" s="6">
        <f t="shared" si="0"/>
        <v>0.00496593717728229</v>
      </c>
      <c r="E38" s="71">
        <v>9829</v>
      </c>
      <c r="F38" s="6">
        <f t="shared" si="1"/>
        <v>0.008198656217807824</v>
      </c>
      <c r="G38" s="71">
        <v>597</v>
      </c>
      <c r="H38" s="6">
        <f t="shared" si="2"/>
        <v>0.001565942713251495</v>
      </c>
      <c r="I38" s="71">
        <v>7054</v>
      </c>
      <c r="J38" s="6">
        <f t="shared" si="3"/>
        <v>0.0064712805961577805</v>
      </c>
      <c r="K38" s="71">
        <v>27309</v>
      </c>
      <c r="L38" s="6">
        <f t="shared" si="4"/>
        <v>0.005873628271532873</v>
      </c>
    </row>
    <row r="39" spans="2:12" ht="12.75">
      <c r="B39" s="69" t="s">
        <v>78</v>
      </c>
      <c r="C39" s="71">
        <v>460</v>
      </c>
      <c r="D39" s="6">
        <f t="shared" si="0"/>
        <v>0.0002324072745497867</v>
      </c>
      <c r="E39" s="71">
        <v>460</v>
      </c>
      <c r="F39" s="6">
        <f t="shared" si="1"/>
        <v>0.0003836994465552548</v>
      </c>
      <c r="G39" s="71">
        <v>0</v>
      </c>
      <c r="H39" s="6">
        <f t="shared" si="2"/>
        <v>0</v>
      </c>
      <c r="I39" s="71">
        <v>53</v>
      </c>
      <c r="J39" s="6">
        <f t="shared" si="3"/>
        <v>4.8621756676546976E-05</v>
      </c>
      <c r="K39" s="71">
        <v>973</v>
      </c>
      <c r="L39" s="6">
        <f t="shared" si="4"/>
        <v>0.0002092731446849568</v>
      </c>
    </row>
    <row r="40" spans="2:12" ht="12.75">
      <c r="B40" s="69" t="s">
        <v>79</v>
      </c>
      <c r="C40" s="71">
        <v>103853</v>
      </c>
      <c r="D40" s="6">
        <f t="shared" si="0"/>
        <v>0.05246998409525869</v>
      </c>
      <c r="E40" s="71">
        <v>103853</v>
      </c>
      <c r="F40" s="6">
        <f t="shared" si="1"/>
        <v>0.08662682309370191</v>
      </c>
      <c r="G40" s="71">
        <v>40907</v>
      </c>
      <c r="H40" s="6">
        <f t="shared" si="2"/>
        <v>0.10729986360297974</v>
      </c>
      <c r="I40" s="71">
        <v>25184</v>
      </c>
      <c r="J40" s="6">
        <f t="shared" si="3"/>
        <v>0.023103590946078473</v>
      </c>
      <c r="K40" s="71">
        <v>273797</v>
      </c>
      <c r="L40" s="6">
        <f t="shared" si="4"/>
        <v>0.05888834449671852</v>
      </c>
    </row>
    <row r="41" spans="2:12" ht="12.75">
      <c r="B41" s="69" t="s">
        <v>81</v>
      </c>
      <c r="C41" s="71">
        <v>5632</v>
      </c>
      <c r="D41" s="6">
        <f t="shared" si="0"/>
        <v>0.002845473413618258</v>
      </c>
      <c r="E41" s="71">
        <v>5632</v>
      </c>
      <c r="F41" s="6">
        <f t="shared" si="1"/>
        <v>0.004697815832606946</v>
      </c>
      <c r="G41" s="71">
        <v>0</v>
      </c>
      <c r="H41" s="6">
        <f t="shared" si="2"/>
        <v>0</v>
      </c>
      <c r="I41" s="71">
        <v>408</v>
      </c>
      <c r="J41" s="6">
        <f t="shared" si="3"/>
        <v>0.00037429578724587105</v>
      </c>
      <c r="K41" s="71">
        <v>11672</v>
      </c>
      <c r="L41" s="6">
        <f t="shared" si="4"/>
        <v>0.002510417414966923</v>
      </c>
    </row>
    <row r="42" spans="2:12" ht="12.75">
      <c r="B42" s="69" t="s">
        <v>82</v>
      </c>
      <c r="C42" s="71">
        <v>0</v>
      </c>
      <c r="D42" s="6">
        <f t="shared" si="0"/>
        <v>0</v>
      </c>
      <c r="E42" s="71">
        <v>0</v>
      </c>
      <c r="F42" s="6">
        <f t="shared" si="1"/>
        <v>0</v>
      </c>
      <c r="G42" s="71">
        <v>7785</v>
      </c>
      <c r="H42" s="6">
        <f t="shared" si="2"/>
        <v>0.02042020774315392</v>
      </c>
      <c r="I42" s="71">
        <v>0</v>
      </c>
      <c r="J42" s="6">
        <f t="shared" si="3"/>
        <v>0</v>
      </c>
      <c r="K42" s="71">
        <v>7785</v>
      </c>
      <c r="L42" s="6">
        <f t="shared" si="4"/>
        <v>0.0016744002377927943</v>
      </c>
    </row>
    <row r="43" spans="2:12" ht="12.75">
      <c r="B43" s="69" t="s">
        <v>88</v>
      </c>
      <c r="C43" s="71">
        <v>2</v>
      </c>
      <c r="D43" s="6">
        <f t="shared" si="0"/>
        <v>1.010466411086029E-06</v>
      </c>
      <c r="E43" s="71">
        <v>2</v>
      </c>
      <c r="F43" s="6">
        <f t="shared" si="1"/>
        <v>1.6682584632837166E-06</v>
      </c>
      <c r="G43" s="71">
        <v>0</v>
      </c>
      <c r="H43" s="6">
        <f t="shared" si="2"/>
        <v>0</v>
      </c>
      <c r="I43" s="71">
        <v>17931</v>
      </c>
      <c r="J43" s="6">
        <f t="shared" si="3"/>
        <v>0.016449749414474787</v>
      </c>
      <c r="K43" s="71">
        <v>17935</v>
      </c>
      <c r="L43" s="6">
        <f t="shared" si="4"/>
        <v>0.003857465416161049</v>
      </c>
    </row>
    <row r="44" spans="2:12" ht="12.75">
      <c r="B44" s="69" t="s">
        <v>89</v>
      </c>
      <c r="C44" s="71">
        <v>24926</v>
      </c>
      <c r="D44" s="6">
        <f t="shared" si="0"/>
        <v>0.01259344288136518</v>
      </c>
      <c r="E44" s="71">
        <v>24926</v>
      </c>
      <c r="F44" s="6">
        <f t="shared" si="1"/>
        <v>0.02079150522790496</v>
      </c>
      <c r="G44" s="71">
        <v>6693</v>
      </c>
      <c r="H44" s="6">
        <f t="shared" si="2"/>
        <v>0.017555870317909977</v>
      </c>
      <c r="I44" s="71">
        <v>40625</v>
      </c>
      <c r="J44" s="6">
        <f t="shared" si="3"/>
        <v>0.03726903518839096</v>
      </c>
      <c r="K44" s="71">
        <v>97170</v>
      </c>
      <c r="L44" s="6">
        <f t="shared" si="4"/>
        <v>0.020899354027787517</v>
      </c>
    </row>
    <row r="45" spans="2:12" ht="12.75">
      <c r="B45" s="69" t="s">
        <v>93</v>
      </c>
      <c r="C45" s="71">
        <v>0</v>
      </c>
      <c r="D45" s="6">
        <f t="shared" si="0"/>
        <v>0</v>
      </c>
      <c r="E45" s="71">
        <v>0</v>
      </c>
      <c r="F45" s="6">
        <f t="shared" si="1"/>
        <v>0</v>
      </c>
      <c r="G45" s="71">
        <v>0</v>
      </c>
      <c r="H45" s="6">
        <f t="shared" si="2"/>
        <v>0</v>
      </c>
      <c r="I45" s="71">
        <v>11338</v>
      </c>
      <c r="J45" s="6">
        <f t="shared" si="3"/>
        <v>0.010401386362239426</v>
      </c>
      <c r="K45" s="71">
        <v>11338</v>
      </c>
      <c r="L45" s="6">
        <f t="shared" si="4"/>
        <v>0.0024385805903782533</v>
      </c>
    </row>
    <row r="46" spans="2:12" ht="12.75">
      <c r="B46" s="69" t="s">
        <v>99</v>
      </c>
      <c r="C46" s="71">
        <v>56969</v>
      </c>
      <c r="D46" s="6">
        <f t="shared" si="0"/>
        <v>0.028782630486579995</v>
      </c>
      <c r="E46" s="71">
        <v>56969</v>
      </c>
      <c r="F46" s="6">
        <f t="shared" si="1"/>
        <v>0.047519508197405025</v>
      </c>
      <c r="G46" s="71">
        <v>6254</v>
      </c>
      <c r="H46" s="6">
        <f t="shared" si="2"/>
        <v>0.01640436470464799</v>
      </c>
      <c r="I46" s="71">
        <v>53925</v>
      </c>
      <c r="J46" s="6">
        <f t="shared" si="3"/>
        <v>0.04947034393929803</v>
      </c>
      <c r="K46" s="71">
        <v>174117</v>
      </c>
      <c r="L46" s="6">
        <f t="shared" si="4"/>
        <v>0.03744913888295028</v>
      </c>
    </row>
    <row r="47" spans="2:12" ht="12.75">
      <c r="B47" s="69" t="s">
        <v>106</v>
      </c>
      <c r="C47" s="71">
        <v>42</v>
      </c>
      <c r="D47" s="6">
        <f t="shared" si="0"/>
        <v>2.1219794632806612E-05</v>
      </c>
      <c r="E47" s="71">
        <v>42</v>
      </c>
      <c r="F47" s="6">
        <f t="shared" si="1"/>
        <v>3.503342772895805E-05</v>
      </c>
      <c r="G47" s="71">
        <v>202</v>
      </c>
      <c r="H47" s="6">
        <f t="shared" si="2"/>
        <v>0.0005298499632777254</v>
      </c>
      <c r="I47" s="71">
        <v>9228</v>
      </c>
      <c r="J47" s="6">
        <f t="shared" si="3"/>
        <v>0.008465690011531612</v>
      </c>
      <c r="K47" s="71">
        <v>9514</v>
      </c>
      <c r="L47" s="6">
        <f t="shared" si="4"/>
        <v>0.0020462740992113863</v>
      </c>
    </row>
    <row r="48" spans="2:12" ht="12.75">
      <c r="B48" s="69" t="s">
        <v>110</v>
      </c>
      <c r="C48" s="71">
        <v>0</v>
      </c>
      <c r="D48" s="6">
        <f t="shared" si="0"/>
        <v>0</v>
      </c>
      <c r="E48" s="71">
        <v>0</v>
      </c>
      <c r="F48" s="6">
        <f t="shared" si="1"/>
        <v>0</v>
      </c>
      <c r="G48" s="71">
        <v>0</v>
      </c>
      <c r="H48" s="6">
        <f t="shared" si="2"/>
        <v>0</v>
      </c>
      <c r="I48" s="71">
        <v>3332</v>
      </c>
      <c r="J48" s="6">
        <f t="shared" si="3"/>
        <v>0.0030567489291746137</v>
      </c>
      <c r="K48" s="71">
        <v>3332</v>
      </c>
      <c r="L48" s="6">
        <f t="shared" si="4"/>
        <v>0.0007166476033815787</v>
      </c>
    </row>
    <row r="49" spans="2:12" ht="12.75">
      <c r="B49" s="69" t="s">
        <v>112</v>
      </c>
      <c r="C49" s="71">
        <v>0</v>
      </c>
      <c r="D49" s="6">
        <f t="shared" si="0"/>
        <v>0</v>
      </c>
      <c r="E49" s="71">
        <v>0</v>
      </c>
      <c r="F49" s="6">
        <f t="shared" si="1"/>
        <v>0</v>
      </c>
      <c r="G49" s="71">
        <v>0</v>
      </c>
      <c r="H49" s="6">
        <f t="shared" si="2"/>
        <v>0</v>
      </c>
      <c r="I49" s="71">
        <v>13296</v>
      </c>
      <c r="J49" s="6">
        <f t="shared" si="3"/>
        <v>0.012197639184365444</v>
      </c>
      <c r="K49" s="71">
        <v>13296</v>
      </c>
      <c r="L49" s="6">
        <f t="shared" si="4"/>
        <v>0.0028597078435058437</v>
      </c>
    </row>
    <row r="50" spans="2:12" ht="12.75">
      <c r="B50" s="69" t="s">
        <v>115</v>
      </c>
      <c r="C50" s="71">
        <v>61967</v>
      </c>
      <c r="D50" s="6">
        <f t="shared" si="0"/>
        <v>0.031307786047883986</v>
      </c>
      <c r="E50" s="71">
        <v>61967</v>
      </c>
      <c r="F50" s="6">
        <f t="shared" si="1"/>
        <v>0.05168848609715103</v>
      </c>
      <c r="G50" s="71">
        <v>3937</v>
      </c>
      <c r="H50" s="6">
        <f t="shared" si="2"/>
        <v>0.01032682824467527</v>
      </c>
      <c r="I50" s="71">
        <v>3475</v>
      </c>
      <c r="J50" s="6">
        <f t="shared" si="3"/>
        <v>0.0031879359330377497</v>
      </c>
      <c r="K50" s="71">
        <v>131346</v>
      </c>
      <c r="L50" s="6">
        <f t="shared" si="4"/>
        <v>0.02824993880965091</v>
      </c>
    </row>
    <row r="51" spans="2:12" ht="12.75">
      <c r="B51" s="69" t="s">
        <v>120</v>
      </c>
      <c r="C51" s="71">
        <v>0</v>
      </c>
      <c r="D51" s="6">
        <f t="shared" si="0"/>
        <v>0</v>
      </c>
      <c r="E51" s="71">
        <v>0</v>
      </c>
      <c r="F51" s="6">
        <f t="shared" si="1"/>
        <v>0</v>
      </c>
      <c r="G51" s="71">
        <v>0</v>
      </c>
      <c r="H51" s="6">
        <f t="shared" si="2"/>
        <v>0</v>
      </c>
      <c r="I51" s="71">
        <v>271</v>
      </c>
      <c r="J51" s="6">
        <f t="shared" si="3"/>
        <v>0.00024861313319517414</v>
      </c>
      <c r="K51" s="71">
        <v>271</v>
      </c>
      <c r="L51" s="6">
        <f t="shared" si="4"/>
        <v>5.82867648608667E-05</v>
      </c>
    </row>
    <row r="52" spans="2:12" ht="12.75">
      <c r="B52" s="69" t="s">
        <v>121</v>
      </c>
      <c r="C52" s="71">
        <v>726</v>
      </c>
      <c r="D52" s="6">
        <f t="shared" si="0"/>
        <v>0.00036679930722422854</v>
      </c>
      <c r="E52" s="71">
        <v>726</v>
      </c>
      <c r="F52" s="6">
        <f t="shared" si="1"/>
        <v>0.0006055778221719891</v>
      </c>
      <c r="G52" s="71">
        <v>0</v>
      </c>
      <c r="H52" s="6">
        <f t="shared" si="2"/>
        <v>0</v>
      </c>
      <c r="I52" s="71">
        <v>0</v>
      </c>
      <c r="J52" s="6">
        <f t="shared" si="3"/>
        <v>0</v>
      </c>
      <c r="K52" s="71">
        <v>1452</v>
      </c>
      <c r="L52" s="6">
        <f t="shared" si="4"/>
        <v>0.00031229661467888726</v>
      </c>
    </row>
    <row r="53" spans="2:12" ht="12.75">
      <c r="B53" s="69" t="s">
        <v>122</v>
      </c>
      <c r="C53" s="71">
        <v>27043</v>
      </c>
      <c r="D53" s="6">
        <f t="shared" si="0"/>
        <v>0.013663021577499742</v>
      </c>
      <c r="E53" s="71">
        <v>27043</v>
      </c>
      <c r="F53" s="6">
        <f t="shared" si="1"/>
        <v>0.022557356811290775</v>
      </c>
      <c r="G53" s="71">
        <v>1146</v>
      </c>
      <c r="H53" s="6">
        <f t="shared" si="2"/>
        <v>0.0030059804847340256</v>
      </c>
      <c r="I53" s="71">
        <v>6019</v>
      </c>
      <c r="J53" s="6">
        <f t="shared" si="3"/>
        <v>0.005521780253512004</v>
      </c>
      <c r="K53" s="71">
        <v>61251</v>
      </c>
      <c r="L53" s="6">
        <f t="shared" si="4"/>
        <v>0.013173884260121572</v>
      </c>
    </row>
    <row r="54" spans="2:12" ht="12.75">
      <c r="B54" s="69" t="s">
        <v>123</v>
      </c>
      <c r="C54" s="71">
        <v>344</v>
      </c>
      <c r="D54" s="6">
        <f t="shared" si="0"/>
        <v>0.000173800222706797</v>
      </c>
      <c r="E54" s="71">
        <v>344</v>
      </c>
      <c r="F54" s="6">
        <f t="shared" si="1"/>
        <v>0.00028694045568479926</v>
      </c>
      <c r="G54" s="71">
        <v>0</v>
      </c>
      <c r="H54" s="6">
        <f t="shared" si="2"/>
        <v>0</v>
      </c>
      <c r="I54" s="71">
        <v>0</v>
      </c>
      <c r="J54" s="6">
        <f t="shared" si="3"/>
        <v>0</v>
      </c>
      <c r="K54" s="71">
        <v>688</v>
      </c>
      <c r="L54" s="6">
        <f t="shared" si="4"/>
        <v>0.0001479752554401339</v>
      </c>
    </row>
    <row r="55" spans="2:12" ht="12.75">
      <c r="B55" s="69" t="s">
        <v>127</v>
      </c>
      <c r="C55" s="71">
        <v>28572</v>
      </c>
      <c r="D55" s="6">
        <f t="shared" si="0"/>
        <v>0.014435523148775012</v>
      </c>
      <c r="E55" s="71">
        <v>28572</v>
      </c>
      <c r="F55" s="6">
        <f t="shared" si="1"/>
        <v>0.023832740406471174</v>
      </c>
      <c r="G55" s="71">
        <v>3535</v>
      </c>
      <c r="H55" s="6">
        <f t="shared" si="2"/>
        <v>0.009272374357360193</v>
      </c>
      <c r="I55" s="71">
        <v>37309</v>
      </c>
      <c r="J55" s="6">
        <f t="shared" si="3"/>
        <v>0.034226964525382854</v>
      </c>
      <c r="K55" s="71">
        <v>97988</v>
      </c>
      <c r="L55" s="6">
        <f t="shared" si="4"/>
        <v>0.021075289723935815</v>
      </c>
    </row>
    <row r="56" spans="2:12" ht="12.75">
      <c r="B56" s="69" t="s">
        <v>128</v>
      </c>
      <c r="C56" s="71">
        <v>0</v>
      </c>
      <c r="D56" s="6">
        <f t="shared" si="0"/>
        <v>0</v>
      </c>
      <c r="E56" s="71">
        <v>0</v>
      </c>
      <c r="F56" s="6">
        <f t="shared" si="1"/>
        <v>0</v>
      </c>
      <c r="G56" s="71">
        <v>0</v>
      </c>
      <c r="H56" s="6">
        <f t="shared" si="2"/>
        <v>0</v>
      </c>
      <c r="I56" s="71">
        <v>8885</v>
      </c>
      <c r="J56" s="6">
        <f t="shared" si="3"/>
        <v>0.008151024680587168</v>
      </c>
      <c r="K56" s="71">
        <v>8885</v>
      </c>
      <c r="L56" s="6">
        <f t="shared" si="4"/>
        <v>0.0019109885822464966</v>
      </c>
    </row>
    <row r="57" spans="2:12" ht="12.75">
      <c r="B57" s="69" t="s">
        <v>130</v>
      </c>
      <c r="C57" s="71">
        <v>0</v>
      </c>
      <c r="D57" s="6">
        <f t="shared" si="0"/>
        <v>0</v>
      </c>
      <c r="E57" s="71">
        <v>0</v>
      </c>
      <c r="F57" s="6">
        <f t="shared" si="1"/>
        <v>0</v>
      </c>
      <c r="G57" s="71">
        <v>0</v>
      </c>
      <c r="H57" s="6">
        <f t="shared" si="2"/>
        <v>0</v>
      </c>
      <c r="I57" s="71">
        <v>13429</v>
      </c>
      <c r="J57" s="6">
        <f t="shared" si="3"/>
        <v>0.012319652271874516</v>
      </c>
      <c r="K57" s="71">
        <v>13429</v>
      </c>
      <c r="L57" s="6">
        <f t="shared" si="4"/>
        <v>0.0028883135251534277</v>
      </c>
    </row>
    <row r="58" spans="2:12" ht="12.75">
      <c r="B58" s="69" t="s">
        <v>131</v>
      </c>
      <c r="C58" s="71">
        <v>4619</v>
      </c>
      <c r="D58" s="6">
        <f t="shared" si="0"/>
        <v>0.0023336721764031843</v>
      </c>
      <c r="E58" s="71">
        <v>4619</v>
      </c>
      <c r="F58" s="6">
        <f t="shared" si="1"/>
        <v>0.0038528429209537434</v>
      </c>
      <c r="G58" s="71">
        <v>0</v>
      </c>
      <c r="H58" s="6">
        <f t="shared" si="2"/>
        <v>0</v>
      </c>
      <c r="I58" s="71">
        <v>8526</v>
      </c>
      <c r="J58" s="6">
        <f t="shared" si="3"/>
        <v>0.007821681083476218</v>
      </c>
      <c r="K58" s="71">
        <v>17764</v>
      </c>
      <c r="L58" s="6">
        <f t="shared" si="4"/>
        <v>0.003820686682614155</v>
      </c>
    </row>
    <row r="59" spans="2:12" ht="12.75">
      <c r="B59" s="69" t="s">
        <v>132</v>
      </c>
      <c r="C59" s="71">
        <v>8764</v>
      </c>
      <c r="D59" s="6">
        <f t="shared" si="0"/>
        <v>0.004427863813378979</v>
      </c>
      <c r="E59" s="71">
        <v>8765</v>
      </c>
      <c r="F59" s="6">
        <f t="shared" si="1"/>
        <v>0.007311142715340888</v>
      </c>
      <c r="G59" s="71">
        <v>0</v>
      </c>
      <c r="H59" s="6">
        <f t="shared" si="2"/>
        <v>0</v>
      </c>
      <c r="I59" s="71">
        <v>43384</v>
      </c>
      <c r="J59" s="6">
        <f t="shared" si="3"/>
        <v>0.039800118710477624</v>
      </c>
      <c r="K59" s="71">
        <v>60913</v>
      </c>
      <c r="L59" s="6">
        <f t="shared" si="4"/>
        <v>0.013101187114280344</v>
      </c>
    </row>
    <row r="60" spans="2:12" ht="12.75">
      <c r="B60" s="69" t="s">
        <v>134</v>
      </c>
      <c r="C60" s="71">
        <v>1400</v>
      </c>
      <c r="D60" s="6">
        <f t="shared" si="0"/>
        <v>0.0007073264877602203</v>
      </c>
      <c r="E60" s="71">
        <v>1400</v>
      </c>
      <c r="F60" s="6">
        <f t="shared" si="1"/>
        <v>0.0011677809242986016</v>
      </c>
      <c r="G60" s="71">
        <v>0</v>
      </c>
      <c r="H60" s="6">
        <f t="shared" si="2"/>
        <v>0</v>
      </c>
      <c r="I60" s="71">
        <v>5352</v>
      </c>
      <c r="J60" s="6">
        <f t="shared" si="3"/>
        <v>0.0049098800326958375</v>
      </c>
      <c r="K60" s="71">
        <v>8152</v>
      </c>
      <c r="L60" s="6">
        <f t="shared" si="4"/>
        <v>0.001753334712715075</v>
      </c>
    </row>
    <row r="61" spans="2:12" ht="12.75">
      <c r="B61" s="69" t="s">
        <v>135</v>
      </c>
      <c r="C61" s="71">
        <v>45757</v>
      </c>
      <c r="D61" s="6">
        <f t="shared" si="0"/>
        <v>0.023117955786031718</v>
      </c>
      <c r="E61" s="71">
        <v>45757</v>
      </c>
      <c r="F61" s="6">
        <f t="shared" si="1"/>
        <v>0.03816725125223651</v>
      </c>
      <c r="G61" s="71">
        <v>29387</v>
      </c>
      <c r="H61" s="6">
        <f t="shared" si="2"/>
        <v>0.07708267757842828</v>
      </c>
      <c r="I61" s="71">
        <v>6184</v>
      </c>
      <c r="J61" s="6">
        <f t="shared" si="3"/>
        <v>0.005673149873354085</v>
      </c>
      <c r="K61" s="71">
        <v>127085</v>
      </c>
      <c r="L61" s="6">
        <f t="shared" si="4"/>
        <v>0.027333481595362523</v>
      </c>
    </row>
    <row r="62" spans="2:12" ht="12.75">
      <c r="B62" s="69" t="s">
        <v>136</v>
      </c>
      <c r="C62" s="71">
        <v>0</v>
      </c>
      <c r="D62" s="6">
        <f t="shared" si="0"/>
        <v>0</v>
      </c>
      <c r="E62" s="71">
        <v>0</v>
      </c>
      <c r="F62" s="6">
        <f t="shared" si="1"/>
        <v>0</v>
      </c>
      <c r="G62" s="71">
        <v>0</v>
      </c>
      <c r="H62" s="6">
        <f t="shared" si="2"/>
        <v>0</v>
      </c>
      <c r="I62" s="71">
        <v>16941</v>
      </c>
      <c r="J62" s="6">
        <f t="shared" si="3"/>
        <v>0.015541531695422307</v>
      </c>
      <c r="K62" s="71">
        <v>16941</v>
      </c>
      <c r="L62" s="6">
        <f t="shared" si="4"/>
        <v>0.0036436755849001577</v>
      </c>
    </row>
    <row r="63" spans="2:12" ht="12.75">
      <c r="B63" s="69" t="s">
        <v>137</v>
      </c>
      <c r="C63" s="71">
        <v>93974</v>
      </c>
      <c r="D63" s="6">
        <f t="shared" si="0"/>
        <v>0.047478785257699246</v>
      </c>
      <c r="E63" s="71">
        <v>93974</v>
      </c>
      <c r="F63" s="6">
        <f t="shared" si="1"/>
        <v>0.07838646041431199</v>
      </c>
      <c r="G63" s="71">
        <v>23522</v>
      </c>
      <c r="H63" s="6">
        <f t="shared" si="2"/>
        <v>0.06169866750603294</v>
      </c>
      <c r="I63" s="71">
        <v>45826</v>
      </c>
      <c r="J63" s="6">
        <f t="shared" si="3"/>
        <v>0.04204038908414041</v>
      </c>
      <c r="K63" s="71">
        <v>257296</v>
      </c>
      <c r="L63" s="6">
        <f t="shared" si="4"/>
        <v>0.05533930424959984</v>
      </c>
    </row>
    <row r="64" spans="2:12" ht="12.75">
      <c r="B64" s="69" t="s">
        <v>139</v>
      </c>
      <c r="C64" s="71">
        <v>5493</v>
      </c>
      <c r="D64" s="6">
        <f t="shared" si="0"/>
        <v>0.002775245998047779</v>
      </c>
      <c r="E64" s="71">
        <v>5493</v>
      </c>
      <c r="F64" s="6">
        <f t="shared" si="1"/>
        <v>0.004581871869408728</v>
      </c>
      <c r="G64" s="71">
        <v>0</v>
      </c>
      <c r="H64" s="6">
        <f t="shared" si="2"/>
        <v>0</v>
      </c>
      <c r="I64" s="71">
        <v>10962</v>
      </c>
      <c r="J64" s="6">
        <f t="shared" si="3"/>
        <v>0.010056447107326566</v>
      </c>
      <c r="K64" s="71">
        <v>21948</v>
      </c>
      <c r="L64" s="6">
        <f t="shared" si="4"/>
        <v>0.004720582712790783</v>
      </c>
    </row>
    <row r="65" spans="2:12" ht="12.75">
      <c r="B65" s="69" t="s">
        <v>140</v>
      </c>
      <c r="C65" s="71">
        <v>5870</v>
      </c>
      <c r="D65" s="6">
        <f t="shared" si="0"/>
        <v>0.002965718916537495</v>
      </c>
      <c r="E65" s="71">
        <v>5870</v>
      </c>
      <c r="F65" s="6">
        <f t="shared" si="1"/>
        <v>0.004896338589737708</v>
      </c>
      <c r="G65" s="71">
        <v>0</v>
      </c>
      <c r="H65" s="6">
        <f t="shared" si="2"/>
        <v>0</v>
      </c>
      <c r="I65" s="71">
        <v>16399</v>
      </c>
      <c r="J65" s="6">
        <f t="shared" si="3"/>
        <v>0.015044305429031958</v>
      </c>
      <c r="K65" s="71">
        <v>28139</v>
      </c>
      <c r="L65" s="6">
        <f t="shared" si="4"/>
        <v>0.0060521449314388485</v>
      </c>
    </row>
    <row r="66" spans="2:12" ht="12.75">
      <c r="B66" s="69" t="s">
        <v>141</v>
      </c>
      <c r="C66" s="71">
        <v>0</v>
      </c>
      <c r="D66" s="6">
        <f t="shared" si="0"/>
        <v>0</v>
      </c>
      <c r="E66" s="71">
        <v>0</v>
      </c>
      <c r="F66" s="6">
        <f t="shared" si="1"/>
        <v>0</v>
      </c>
      <c r="G66" s="71">
        <v>0</v>
      </c>
      <c r="H66" s="6">
        <f t="shared" si="2"/>
        <v>0</v>
      </c>
      <c r="I66" s="71">
        <v>2109</v>
      </c>
      <c r="J66" s="6">
        <f t="shared" si="3"/>
        <v>0.001934778959072407</v>
      </c>
      <c r="K66" s="71">
        <v>2109</v>
      </c>
      <c r="L66" s="6">
        <f t="shared" si="4"/>
        <v>0.00045360438041168954</v>
      </c>
    </row>
    <row r="67" spans="2:12" ht="12.75">
      <c r="B67" s="69" t="s">
        <v>143</v>
      </c>
      <c r="C67" s="71">
        <v>0</v>
      </c>
      <c r="D67" s="6">
        <f t="shared" si="0"/>
        <v>0</v>
      </c>
      <c r="E67" s="71">
        <v>0</v>
      </c>
      <c r="F67" s="6">
        <f t="shared" si="1"/>
        <v>0</v>
      </c>
      <c r="G67" s="71">
        <v>0</v>
      </c>
      <c r="H67" s="6">
        <f t="shared" si="2"/>
        <v>0</v>
      </c>
      <c r="I67" s="71">
        <v>34060</v>
      </c>
      <c r="J67" s="6">
        <f t="shared" si="3"/>
        <v>0.03124635910194698</v>
      </c>
      <c r="K67" s="71">
        <v>34060</v>
      </c>
      <c r="L67" s="6">
        <f t="shared" si="4"/>
        <v>0.007325635465539187</v>
      </c>
    </row>
    <row r="68" spans="2:12" ht="12.75">
      <c r="B68" s="69" t="s">
        <v>145</v>
      </c>
      <c r="C68" s="71">
        <v>1013</v>
      </c>
      <c r="D68" s="6">
        <f>+C68/$C$76</f>
        <v>0.0005118012372150737</v>
      </c>
      <c r="E68" s="71">
        <v>1013</v>
      </c>
      <c r="F68" s="6">
        <f>+E68/$E$76</f>
        <v>0.0008449729116532024</v>
      </c>
      <c r="G68" s="71">
        <v>0</v>
      </c>
      <c r="H68" s="6">
        <f>+G68/$G$76</f>
        <v>0</v>
      </c>
      <c r="I68" s="71">
        <v>0</v>
      </c>
      <c r="J68" s="6">
        <f>+I68/$I$76</f>
        <v>0</v>
      </c>
      <c r="K68" s="71">
        <v>2026</v>
      </c>
      <c r="L68" s="6">
        <f>+K68/$K$76</f>
        <v>0.00043575271442109197</v>
      </c>
    </row>
    <row r="69" spans="2:12" ht="12.75">
      <c r="B69" s="69" t="s">
        <v>146</v>
      </c>
      <c r="C69" s="71">
        <v>3869</v>
      </c>
      <c r="D69" s="6">
        <f>+C69/$C$76</f>
        <v>0.0019547472722459235</v>
      </c>
      <c r="E69" s="71">
        <v>3869</v>
      </c>
      <c r="F69" s="6">
        <f>+E69/$E$76</f>
        <v>0.0032272459972223495</v>
      </c>
      <c r="G69" s="71">
        <v>0</v>
      </c>
      <c r="H69" s="6">
        <f>+G69/$G$76</f>
        <v>0</v>
      </c>
      <c r="I69" s="71">
        <v>4975</v>
      </c>
      <c r="J69" s="6">
        <f>+I69/$I$76</f>
        <v>0.00456402338614757</v>
      </c>
      <c r="K69" s="71">
        <v>12713</v>
      </c>
      <c r="L69" s="6">
        <f>+K69/$K$76</f>
        <v>0.0027343160209453814</v>
      </c>
    </row>
    <row r="70" spans="2:12" ht="12.75">
      <c r="B70" s="69" t="s">
        <v>148</v>
      </c>
      <c r="C70" s="71">
        <v>4517</v>
      </c>
      <c r="D70" s="6">
        <f>+C70/$C$76</f>
        <v>0.0022821383894377966</v>
      </c>
      <c r="E70" s="71">
        <v>4517</v>
      </c>
      <c r="F70" s="6">
        <f>+E70/$E$76</f>
        <v>0.003767761739326274</v>
      </c>
      <c r="G70" s="71">
        <v>0</v>
      </c>
      <c r="H70" s="6">
        <f>+G70/$G$76</f>
        <v>0</v>
      </c>
      <c r="I70" s="71">
        <v>2131</v>
      </c>
      <c r="J70" s="6">
        <f>+I70/$I$76</f>
        <v>0.001954961575051351</v>
      </c>
      <c r="K70" s="71">
        <v>11165</v>
      </c>
      <c r="L70" s="6">
        <f>+K70/$K$76</f>
        <v>0.00240137169620508</v>
      </c>
    </row>
    <row r="71" spans="2:12" ht="12.75">
      <c r="B71" s="69" t="s">
        <v>149</v>
      </c>
      <c r="C71" s="71">
        <v>0</v>
      </c>
      <c r="D71" s="6">
        <f>+C71/$C$76</f>
        <v>0</v>
      </c>
      <c r="E71" s="71">
        <v>0</v>
      </c>
      <c r="F71" s="6">
        <f>+E71/$E$76</f>
        <v>0</v>
      </c>
      <c r="G71" s="71">
        <v>0</v>
      </c>
      <c r="H71" s="6">
        <f>+G71/$G$76</f>
        <v>0</v>
      </c>
      <c r="I71" s="71">
        <v>1395</v>
      </c>
      <c r="J71" s="6">
        <f>+I71/$I$76</f>
        <v>0.0012797613313921326</v>
      </c>
      <c r="K71" s="71">
        <v>1395</v>
      </c>
      <c r="L71" s="6">
        <f>+K71/$K$76</f>
        <v>0.00030003703682992264</v>
      </c>
    </row>
    <row r="72" spans="2:12" ht="12.75">
      <c r="B72" s="37"/>
      <c r="C72" s="38"/>
      <c r="D72" s="6"/>
      <c r="E72" s="38"/>
      <c r="F72" s="6"/>
      <c r="G72" s="38"/>
      <c r="H72" s="6"/>
      <c r="I72" s="38"/>
      <c r="J72" s="6"/>
      <c r="K72" s="38"/>
      <c r="L72" s="6"/>
    </row>
    <row r="73" spans="2:12" ht="12.75">
      <c r="B73" s="37"/>
      <c r="C73" s="38"/>
      <c r="D73" s="6"/>
      <c r="E73" s="38"/>
      <c r="F73" s="6"/>
      <c r="G73" s="38"/>
      <c r="H73" s="6"/>
      <c r="I73" s="38"/>
      <c r="J73" s="6"/>
      <c r="K73" s="38"/>
      <c r="L73" s="6"/>
    </row>
    <row r="74" spans="2:12" ht="12.75">
      <c r="B74" s="20"/>
      <c r="C74" s="21"/>
      <c r="D74" s="6"/>
      <c r="E74" s="21"/>
      <c r="F74" s="6"/>
      <c r="G74" s="21"/>
      <c r="H74" s="6"/>
      <c r="I74" s="21"/>
      <c r="J74" s="6"/>
      <c r="K74" s="21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SUM(C3:C74)</f>
        <v>1979284</v>
      </c>
      <c r="D76" s="7">
        <f>SUM(D3:D75)</f>
        <v>1</v>
      </c>
      <c r="E76" s="4">
        <f>SUM(E3:E74)</f>
        <v>1198855</v>
      </c>
      <c r="F76" s="7">
        <f>SUM(F3:F75)</f>
        <v>0.9999999999999998</v>
      </c>
      <c r="G76" s="4">
        <f>SUM(G3:G74)</f>
        <v>381240</v>
      </c>
      <c r="H76" s="7">
        <f>SUM(H3:H75)</f>
        <v>0.9999999999999997</v>
      </c>
      <c r="I76" s="4">
        <f>SUM(I3:I74)</f>
        <v>1090047</v>
      </c>
      <c r="J76" s="7">
        <f>SUM(J3:J75)</f>
        <v>1.0000000000000002</v>
      </c>
      <c r="K76" s="4">
        <f>SUM(K3:K74)</f>
        <v>4649426</v>
      </c>
      <c r="L76" s="7">
        <f>SUM(L3:L75)</f>
        <v>1.0000000000000002</v>
      </c>
      <c r="M76" s="4">
        <f>+I76+G76+E76+C76</f>
        <v>4649426</v>
      </c>
    </row>
    <row r="77" spans="3:11" ht="12.75">
      <c r="C77" s="4"/>
      <c r="E77" s="4"/>
      <c r="G77" s="4"/>
      <c r="I77" s="4"/>
      <c r="K77" s="4"/>
    </row>
    <row r="78" spans="3:11" ht="12.75">
      <c r="C78" s="9">
        <v>1979281.87</v>
      </c>
      <c r="E78" s="4">
        <f>799234.63+399617.31</f>
        <v>1198851.94</v>
      </c>
      <c r="G78" s="9">
        <v>381237.41</v>
      </c>
      <c r="I78" s="9">
        <v>1090044.85</v>
      </c>
      <c r="K78" s="4">
        <f>SUM(C78:I78)</f>
        <v>4649416.07</v>
      </c>
    </row>
    <row r="80" spans="3:11" ht="12.75">
      <c r="C80" s="4">
        <f>+C76-C78</f>
        <v>2.1299999998882413</v>
      </c>
      <c r="E80" s="4">
        <f>+E76-E78</f>
        <v>3.0600000000558794</v>
      </c>
      <c r="G80" s="4">
        <f>+G76-G78</f>
        <v>2.5900000000256114</v>
      </c>
      <c r="I80" s="4">
        <f>+I76-I78</f>
        <v>2.1499999999068677</v>
      </c>
      <c r="K80" s="4">
        <f>+K76-K78</f>
        <v>9.929999999701977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80"/>
  <sheetViews>
    <sheetView workbookViewId="0" topLeftCell="A14">
      <selection activeCell="G35" sqref="G35"/>
    </sheetView>
  </sheetViews>
  <sheetFormatPr defaultColWidth="9.140625" defaultRowHeight="12.75"/>
  <cols>
    <col min="2" max="2" width="12.7109375" style="0" customWidth="1"/>
    <col min="3" max="3" width="20.7109375" style="0" customWidth="1"/>
    <col min="5" max="5" width="18.7109375" style="0" customWidth="1"/>
    <col min="7" max="7" width="18.140625" style="0" customWidth="1"/>
    <col min="9" max="9" width="14.57421875" style="0" customWidth="1"/>
    <col min="11" max="11" width="12.140625" style="0" customWidth="1"/>
    <col min="13" max="13" width="11.57421875" style="0" customWidth="1"/>
  </cols>
  <sheetData>
    <row r="1" spans="4:6" ht="12.75">
      <c r="D1" s="5">
        <v>37288</v>
      </c>
      <c r="F1" t="s">
        <v>157</v>
      </c>
    </row>
    <row r="2" spans="2:12" ht="12.75">
      <c r="B2" s="72" t="s">
        <v>150</v>
      </c>
      <c r="C2" s="75" t="s">
        <v>151</v>
      </c>
      <c r="D2" s="1" t="s">
        <v>159</v>
      </c>
      <c r="E2" s="75" t="s">
        <v>152</v>
      </c>
      <c r="F2" s="1" t="s">
        <v>159</v>
      </c>
      <c r="G2" s="75" t="s">
        <v>153</v>
      </c>
      <c r="H2" s="1" t="s">
        <v>159</v>
      </c>
      <c r="I2" s="75" t="s">
        <v>154</v>
      </c>
      <c r="J2" s="1" t="s">
        <v>159</v>
      </c>
      <c r="K2" s="72" t="s">
        <v>155</v>
      </c>
      <c r="L2" s="1" t="s">
        <v>156</v>
      </c>
    </row>
    <row r="3" spans="2:12" ht="12.75">
      <c r="B3" s="73" t="s">
        <v>2</v>
      </c>
      <c r="C3" s="76">
        <v>14337</v>
      </c>
      <c r="D3" s="6">
        <f>+C3/$C$76</f>
        <v>0.0052540078438155745</v>
      </c>
      <c r="E3" s="76">
        <v>14337</v>
      </c>
      <c r="F3" s="6">
        <f>+E3/$E$76</f>
        <v>0.008809314020062894</v>
      </c>
      <c r="G3" s="76">
        <v>0</v>
      </c>
      <c r="H3" s="6">
        <f>+G3/$G$76</f>
        <v>0</v>
      </c>
      <c r="I3" s="76">
        <v>954</v>
      </c>
      <c r="J3" s="6">
        <f>+I3/$I$76</f>
        <v>0.001137191280579896</v>
      </c>
      <c r="K3" s="74">
        <v>29628</v>
      </c>
      <c r="L3" s="6">
        <f>+K3/$K$76</f>
        <v>0.005312738432627401</v>
      </c>
    </row>
    <row r="4" spans="2:12" ht="12.75">
      <c r="B4" s="73" t="s">
        <v>6</v>
      </c>
      <c r="C4" s="76">
        <v>5660</v>
      </c>
      <c r="D4" s="6">
        <f aca="true" t="shared" si="0" ref="D4:D67">+C4/$C$76</f>
        <v>0.0020741915600192614</v>
      </c>
      <c r="E4" s="76">
        <v>5660</v>
      </c>
      <c r="F4" s="6">
        <f aca="true" t="shared" si="1" ref="F4:F67">+E4/$E$76</f>
        <v>0.00347776503826156</v>
      </c>
      <c r="G4" s="76">
        <v>382</v>
      </c>
      <c r="H4" s="6">
        <f aca="true" t="shared" si="2" ref="H4:H67">+G4/$G$76</f>
        <v>0.0010012318821586768</v>
      </c>
      <c r="I4" s="76">
        <v>16060</v>
      </c>
      <c r="J4" s="6">
        <f aca="true" t="shared" si="3" ref="J4:J67">+I4/$I$76</f>
        <v>0.019143911914164705</v>
      </c>
      <c r="K4" s="74">
        <v>27762</v>
      </c>
      <c r="L4" s="6">
        <f aca="true" t="shared" si="4" ref="L4:L67">+K4/$K$76</f>
        <v>0.004978137044910284</v>
      </c>
    </row>
    <row r="5" spans="2:12" ht="12.75">
      <c r="B5" s="73" t="s">
        <v>7</v>
      </c>
      <c r="C5" s="76">
        <v>529</v>
      </c>
      <c r="D5" s="6">
        <f t="shared" si="0"/>
        <v>0.00019385995322441507</v>
      </c>
      <c r="E5" s="76">
        <v>529</v>
      </c>
      <c r="F5" s="6">
        <f t="shared" si="1"/>
        <v>0.00032504199739229065</v>
      </c>
      <c r="G5" s="76">
        <v>0</v>
      </c>
      <c r="H5" s="6">
        <f t="shared" si="2"/>
        <v>0</v>
      </c>
      <c r="I5" s="76">
        <v>939</v>
      </c>
      <c r="J5" s="6">
        <f t="shared" si="3"/>
        <v>0.0011193109145330423</v>
      </c>
      <c r="K5" s="74">
        <v>1997</v>
      </c>
      <c r="L5" s="6">
        <f t="shared" si="4"/>
        <v>0.0003580916244753922</v>
      </c>
    </row>
    <row r="6" spans="2:12" ht="12.75">
      <c r="B6" s="73" t="s">
        <v>8</v>
      </c>
      <c r="C6" s="76">
        <v>20921</v>
      </c>
      <c r="D6" s="6">
        <f t="shared" si="0"/>
        <v>0.00766681300833268</v>
      </c>
      <c r="E6" s="76">
        <v>20921</v>
      </c>
      <c r="F6" s="6">
        <f t="shared" si="1"/>
        <v>0.012854827273051253</v>
      </c>
      <c r="G6" s="76">
        <v>13901</v>
      </c>
      <c r="H6" s="6">
        <f t="shared" si="2"/>
        <v>0.036434880612271646</v>
      </c>
      <c r="I6" s="76">
        <v>18847</v>
      </c>
      <c r="J6" s="6">
        <f t="shared" si="3"/>
        <v>0.022466083925670125</v>
      </c>
      <c r="K6" s="74">
        <v>74590</v>
      </c>
      <c r="L6" s="6">
        <f t="shared" si="4"/>
        <v>0.013375089769463947</v>
      </c>
    </row>
    <row r="7" spans="2:12" ht="12.75">
      <c r="B7" s="73" t="s">
        <v>12</v>
      </c>
      <c r="C7" s="76">
        <v>0</v>
      </c>
      <c r="D7" s="6">
        <f t="shared" si="0"/>
        <v>0</v>
      </c>
      <c r="E7" s="76">
        <v>0</v>
      </c>
      <c r="F7" s="6">
        <f t="shared" si="1"/>
        <v>0</v>
      </c>
      <c r="G7" s="76">
        <v>0</v>
      </c>
      <c r="H7" s="6">
        <f t="shared" si="2"/>
        <v>0</v>
      </c>
      <c r="I7" s="76">
        <v>4085</v>
      </c>
      <c r="J7" s="6">
        <f t="shared" si="3"/>
        <v>0.004869419686759828</v>
      </c>
      <c r="K7" s="74">
        <v>4085</v>
      </c>
      <c r="L7" s="6">
        <f t="shared" si="4"/>
        <v>0.0007325008943324873</v>
      </c>
    </row>
    <row r="8" spans="2:12" ht="12.75">
      <c r="B8" s="73" t="s">
        <v>15</v>
      </c>
      <c r="C8" s="76">
        <v>15832</v>
      </c>
      <c r="D8" s="6">
        <f t="shared" si="0"/>
        <v>0.005801872929015009</v>
      </c>
      <c r="E8" s="76">
        <v>15832</v>
      </c>
      <c r="F8" s="6">
        <f t="shared" si="1"/>
        <v>0.00972791096921502</v>
      </c>
      <c r="G8" s="76">
        <v>90</v>
      </c>
      <c r="H8" s="6">
        <f t="shared" si="2"/>
        <v>0.0002358923282572799</v>
      </c>
      <c r="I8" s="76">
        <v>6004</v>
      </c>
      <c r="J8" s="6">
        <f t="shared" si="3"/>
        <v>0.007156914516353979</v>
      </c>
      <c r="K8" s="74">
        <v>37758</v>
      </c>
      <c r="L8" s="6">
        <f t="shared" si="4"/>
        <v>0.006770567629915803</v>
      </c>
    </row>
    <row r="9" spans="2:12" ht="12.75">
      <c r="B9" s="73" t="s">
        <v>16</v>
      </c>
      <c r="C9" s="76">
        <v>79</v>
      </c>
      <c r="D9" s="6">
        <f t="shared" si="0"/>
        <v>2.8950730254685805E-05</v>
      </c>
      <c r="E9" s="76">
        <v>79</v>
      </c>
      <c r="F9" s="6">
        <f t="shared" si="1"/>
        <v>4.854124346690163E-05</v>
      </c>
      <c r="G9" s="76">
        <v>0</v>
      </c>
      <c r="H9" s="6">
        <f t="shared" si="2"/>
        <v>0</v>
      </c>
      <c r="I9" s="76">
        <v>438</v>
      </c>
      <c r="J9" s="6">
        <f t="shared" si="3"/>
        <v>0.0005221066885681283</v>
      </c>
      <c r="K9" s="74">
        <v>596</v>
      </c>
      <c r="L9" s="6">
        <f t="shared" si="4"/>
        <v>0.00010687161151093327</v>
      </c>
    </row>
    <row r="10" spans="2:12" ht="12.75">
      <c r="B10" s="73" t="s">
        <v>17</v>
      </c>
      <c r="C10" s="76">
        <v>5938</v>
      </c>
      <c r="D10" s="6">
        <f t="shared" si="0"/>
        <v>0.002176068813320561</v>
      </c>
      <c r="E10" s="76">
        <v>5938</v>
      </c>
      <c r="F10" s="6">
        <f t="shared" si="1"/>
        <v>0.003648581059575467</v>
      </c>
      <c r="G10" s="76">
        <v>1796</v>
      </c>
      <c r="H10" s="6">
        <f t="shared" si="2"/>
        <v>0.004707362461667496</v>
      </c>
      <c r="I10" s="76">
        <v>2283</v>
      </c>
      <c r="J10" s="6">
        <f t="shared" si="3"/>
        <v>0.0027213917123311347</v>
      </c>
      <c r="K10" s="74">
        <v>15955</v>
      </c>
      <c r="L10" s="6">
        <f t="shared" si="4"/>
        <v>0.0028609673853304367</v>
      </c>
    </row>
    <row r="11" spans="2:12" ht="12.75">
      <c r="B11" s="73" t="s">
        <v>24</v>
      </c>
      <c r="C11" s="76">
        <v>957</v>
      </c>
      <c r="D11" s="6">
        <f t="shared" si="0"/>
        <v>0.00035070694751562423</v>
      </c>
      <c r="E11" s="76">
        <v>957</v>
      </c>
      <c r="F11" s="6">
        <f t="shared" si="1"/>
        <v>0.0005880249366813274</v>
      </c>
      <c r="G11" s="76">
        <v>0</v>
      </c>
      <c r="H11" s="6">
        <f t="shared" si="2"/>
        <v>0</v>
      </c>
      <c r="I11" s="76">
        <v>482</v>
      </c>
      <c r="J11" s="6">
        <f t="shared" si="3"/>
        <v>0.0005745557623055659</v>
      </c>
      <c r="K11" s="74">
        <v>2396</v>
      </c>
      <c r="L11" s="6">
        <f t="shared" si="4"/>
        <v>0.0004296382234567049</v>
      </c>
    </row>
    <row r="12" spans="2:12" ht="12.75">
      <c r="B12" s="73" t="s">
        <v>27</v>
      </c>
      <c r="C12" s="76">
        <v>427</v>
      </c>
      <c r="D12" s="6">
        <f t="shared" si="0"/>
        <v>0.00015648052935127643</v>
      </c>
      <c r="E12" s="76">
        <v>427</v>
      </c>
      <c r="F12" s="6">
        <f t="shared" si="1"/>
        <v>0.0002623684931692025</v>
      </c>
      <c r="G12" s="76">
        <v>0</v>
      </c>
      <c r="H12" s="6">
        <f t="shared" si="2"/>
        <v>0</v>
      </c>
      <c r="I12" s="76">
        <v>524</v>
      </c>
      <c r="J12" s="6">
        <f t="shared" si="3"/>
        <v>0.0006246207872367564</v>
      </c>
      <c r="K12" s="74">
        <v>1378</v>
      </c>
      <c r="L12" s="6">
        <f t="shared" si="4"/>
        <v>0.0002470957729229296</v>
      </c>
    </row>
    <row r="13" spans="2:12" ht="12.75">
      <c r="B13" s="73" t="s">
        <v>28</v>
      </c>
      <c r="C13" s="76">
        <v>29933</v>
      </c>
      <c r="D13" s="6">
        <f t="shared" si="0"/>
        <v>0.010969395047006458</v>
      </c>
      <c r="E13" s="76">
        <v>29933</v>
      </c>
      <c r="F13" s="6">
        <f t="shared" si="1"/>
        <v>0.018392215704997043</v>
      </c>
      <c r="G13" s="76">
        <v>0</v>
      </c>
      <c r="H13" s="6">
        <f t="shared" si="2"/>
        <v>0</v>
      </c>
      <c r="I13" s="76">
        <v>4602</v>
      </c>
      <c r="J13" s="6">
        <f t="shared" si="3"/>
        <v>0.005485696303174719</v>
      </c>
      <c r="K13" s="74">
        <v>64468</v>
      </c>
      <c r="L13" s="6">
        <f t="shared" si="4"/>
        <v>0.011560065521622224</v>
      </c>
    </row>
    <row r="14" spans="2:12" ht="12.75">
      <c r="B14" s="73" t="s">
        <v>31</v>
      </c>
      <c r="C14" s="76">
        <v>0</v>
      </c>
      <c r="D14" s="6">
        <f t="shared" si="0"/>
        <v>0</v>
      </c>
      <c r="E14" s="76">
        <v>0</v>
      </c>
      <c r="F14" s="6">
        <f t="shared" si="1"/>
        <v>0</v>
      </c>
      <c r="G14" s="76">
        <v>0</v>
      </c>
      <c r="H14" s="6">
        <f t="shared" si="2"/>
        <v>0</v>
      </c>
      <c r="I14" s="76">
        <v>0</v>
      </c>
      <c r="J14" s="6">
        <f t="shared" si="3"/>
        <v>0</v>
      </c>
      <c r="K14" s="74">
        <v>0</v>
      </c>
      <c r="L14" s="6">
        <f t="shared" si="4"/>
        <v>0</v>
      </c>
    </row>
    <row r="15" spans="2:12" ht="12.75">
      <c r="B15" s="73" t="s">
        <v>32</v>
      </c>
      <c r="C15" s="76">
        <v>3</v>
      </c>
      <c r="D15" s="6">
        <f t="shared" si="0"/>
        <v>1.099394819798195E-06</v>
      </c>
      <c r="E15" s="76">
        <v>3</v>
      </c>
      <c r="F15" s="6">
        <f t="shared" si="1"/>
        <v>1.8433383595025935E-06</v>
      </c>
      <c r="G15" s="76">
        <v>0</v>
      </c>
      <c r="H15" s="6">
        <f t="shared" si="2"/>
        <v>0</v>
      </c>
      <c r="I15" s="76">
        <v>889</v>
      </c>
      <c r="J15" s="6">
        <f t="shared" si="3"/>
        <v>0.0010597096943768633</v>
      </c>
      <c r="K15" s="74">
        <v>895</v>
      </c>
      <c r="L15" s="6">
        <f t="shared" si="4"/>
        <v>0.00016048673205081422</v>
      </c>
    </row>
    <row r="16" spans="2:12" ht="12.75">
      <c r="B16" s="73" t="s">
        <v>33</v>
      </c>
      <c r="C16" s="76">
        <v>7837</v>
      </c>
      <c r="D16" s="6">
        <f t="shared" si="0"/>
        <v>0.0028719857342528183</v>
      </c>
      <c r="E16" s="76">
        <v>7837</v>
      </c>
      <c r="F16" s="6">
        <f t="shared" si="1"/>
        <v>0.004815414241140609</v>
      </c>
      <c r="G16" s="76">
        <v>1106</v>
      </c>
      <c r="H16" s="6">
        <f t="shared" si="2"/>
        <v>0.0028988546116950173</v>
      </c>
      <c r="I16" s="76">
        <v>34751</v>
      </c>
      <c r="J16" s="6">
        <f t="shared" si="3"/>
        <v>0.04142404003294756</v>
      </c>
      <c r="K16" s="74">
        <v>51531</v>
      </c>
      <c r="L16" s="6">
        <f t="shared" si="4"/>
        <v>0.009240270155654198</v>
      </c>
    </row>
    <row r="17" spans="2:12" ht="12.75">
      <c r="B17" s="73" t="s">
        <v>35</v>
      </c>
      <c r="C17" s="76">
        <v>13612</v>
      </c>
      <c r="D17" s="6">
        <f t="shared" si="0"/>
        <v>0.004988320762364344</v>
      </c>
      <c r="E17" s="76">
        <v>13612</v>
      </c>
      <c r="F17" s="6">
        <f t="shared" si="1"/>
        <v>0.008363840583183102</v>
      </c>
      <c r="G17" s="76">
        <v>10555</v>
      </c>
      <c r="H17" s="6">
        <f t="shared" si="2"/>
        <v>0.02766492805283988</v>
      </c>
      <c r="I17" s="76">
        <v>0</v>
      </c>
      <c r="J17" s="6">
        <f t="shared" si="3"/>
        <v>0</v>
      </c>
      <c r="K17" s="74">
        <v>37779</v>
      </c>
      <c r="L17" s="6">
        <f t="shared" si="4"/>
        <v>0.006774333240388504</v>
      </c>
    </row>
    <row r="18" spans="2:12" ht="12.75">
      <c r="B18" s="73" t="s">
        <v>38</v>
      </c>
      <c r="C18" s="76">
        <v>28229</v>
      </c>
      <c r="D18" s="6">
        <f t="shared" si="0"/>
        <v>0.010344938789361083</v>
      </c>
      <c r="E18" s="76">
        <v>28229</v>
      </c>
      <c r="F18" s="6">
        <f t="shared" si="1"/>
        <v>0.01734519951679957</v>
      </c>
      <c r="G18" s="76">
        <v>8275</v>
      </c>
      <c r="H18" s="6">
        <f t="shared" si="2"/>
        <v>0.021688989070322125</v>
      </c>
      <c r="I18" s="76">
        <v>36513</v>
      </c>
      <c r="J18" s="6">
        <f t="shared" si="3"/>
        <v>0.043524387031251305</v>
      </c>
      <c r="K18" s="74">
        <v>101246</v>
      </c>
      <c r="L18" s="6">
        <f t="shared" si="4"/>
        <v>0.018154904662811996</v>
      </c>
    </row>
    <row r="19" spans="2:12" ht="12.75">
      <c r="B19" s="73" t="s">
        <v>39</v>
      </c>
      <c r="C19" s="76">
        <v>110</v>
      </c>
      <c r="D19" s="6">
        <f t="shared" si="0"/>
        <v>4.031114339260049E-05</v>
      </c>
      <c r="E19" s="76">
        <v>110</v>
      </c>
      <c r="F19" s="6">
        <f t="shared" si="1"/>
        <v>6.758907318176176E-05</v>
      </c>
      <c r="G19" s="76">
        <v>0</v>
      </c>
      <c r="H19" s="6">
        <f t="shared" si="2"/>
        <v>0</v>
      </c>
      <c r="I19" s="76">
        <v>2401</v>
      </c>
      <c r="J19" s="6">
        <f t="shared" si="3"/>
        <v>0.0028620505918997173</v>
      </c>
      <c r="K19" s="74">
        <v>2621</v>
      </c>
      <c r="L19" s="6">
        <f t="shared" si="4"/>
        <v>0.00046998404994992636</v>
      </c>
    </row>
    <row r="20" spans="2:12" ht="12.75">
      <c r="B20" s="73" t="s">
        <v>40</v>
      </c>
      <c r="C20" s="76">
        <v>219714</v>
      </c>
      <c r="D20" s="6">
        <f t="shared" si="0"/>
        <v>0.08051747781238021</v>
      </c>
      <c r="E20" s="76">
        <v>219714</v>
      </c>
      <c r="F20" s="6">
        <f t="shared" si="1"/>
        <v>0.13500241477325095</v>
      </c>
      <c r="G20" s="76">
        <v>45532</v>
      </c>
      <c r="H20" s="6">
        <f t="shared" si="2"/>
        <v>0.11934054989122743</v>
      </c>
      <c r="I20" s="76">
        <v>23705</v>
      </c>
      <c r="J20" s="6">
        <f t="shared" si="3"/>
        <v>0.02825693847604448</v>
      </c>
      <c r="K20" s="74">
        <v>508665</v>
      </c>
      <c r="L20" s="6">
        <f t="shared" si="4"/>
        <v>0.09121115481410885</v>
      </c>
    </row>
    <row r="21" spans="2:12" ht="12.75">
      <c r="B21" s="73" t="s">
        <v>42</v>
      </c>
      <c r="C21" s="76">
        <v>0</v>
      </c>
      <c r="D21" s="6">
        <f t="shared" si="0"/>
        <v>0</v>
      </c>
      <c r="E21" s="76">
        <v>0</v>
      </c>
      <c r="F21" s="6">
        <f t="shared" si="1"/>
        <v>0</v>
      </c>
      <c r="G21" s="76">
        <v>0</v>
      </c>
      <c r="H21" s="6">
        <f t="shared" si="2"/>
        <v>0</v>
      </c>
      <c r="I21" s="76">
        <v>875</v>
      </c>
      <c r="J21" s="6">
        <f t="shared" si="3"/>
        <v>0.0010430213527331332</v>
      </c>
      <c r="K21" s="74">
        <v>875</v>
      </c>
      <c r="L21" s="6">
        <f t="shared" si="4"/>
        <v>0.00015690043636252786</v>
      </c>
    </row>
    <row r="22" spans="2:12" ht="12.75">
      <c r="B22" s="73" t="s">
        <v>43</v>
      </c>
      <c r="C22" s="76">
        <v>9933</v>
      </c>
      <c r="D22" s="6">
        <f t="shared" si="0"/>
        <v>0.003640096248351824</v>
      </c>
      <c r="E22" s="76">
        <v>9933</v>
      </c>
      <c r="F22" s="6">
        <f t="shared" si="1"/>
        <v>0.006103293308313087</v>
      </c>
      <c r="G22" s="76">
        <v>0</v>
      </c>
      <c r="H22" s="6">
        <f t="shared" si="2"/>
        <v>0</v>
      </c>
      <c r="I22" s="76">
        <v>966</v>
      </c>
      <c r="J22" s="6">
        <f t="shared" si="3"/>
        <v>0.001151495573417379</v>
      </c>
      <c r="K22" s="74">
        <v>20832</v>
      </c>
      <c r="L22" s="6">
        <f t="shared" si="4"/>
        <v>0.0037354855889190634</v>
      </c>
    </row>
    <row r="23" spans="2:12" ht="12.75">
      <c r="B23" s="73" t="s">
        <v>44</v>
      </c>
      <c r="C23" s="76">
        <v>16350</v>
      </c>
      <c r="D23" s="6">
        <f t="shared" si="0"/>
        <v>0.005991701767900163</v>
      </c>
      <c r="E23" s="76">
        <v>16350</v>
      </c>
      <c r="F23" s="6">
        <f t="shared" si="1"/>
        <v>0.010046194059289136</v>
      </c>
      <c r="G23" s="76">
        <v>347</v>
      </c>
      <c r="H23" s="6">
        <f t="shared" si="2"/>
        <v>0.0009094959767252902</v>
      </c>
      <c r="I23" s="76">
        <v>7584</v>
      </c>
      <c r="J23" s="6">
        <f t="shared" si="3"/>
        <v>0.009040313073289237</v>
      </c>
      <c r="K23" s="74">
        <v>40631</v>
      </c>
      <c r="L23" s="6">
        <f t="shared" si="4"/>
        <v>0.007285739005538137</v>
      </c>
    </row>
    <row r="24" spans="2:12" ht="12.75">
      <c r="B24" s="73" t="s">
        <v>45</v>
      </c>
      <c r="C24" s="76">
        <v>272084</v>
      </c>
      <c r="D24" s="6">
        <f t="shared" si="0"/>
        <v>0.09970924671665737</v>
      </c>
      <c r="E24" s="76">
        <v>272084</v>
      </c>
      <c r="F24" s="6">
        <f t="shared" si="1"/>
        <v>0.16718095806896788</v>
      </c>
      <c r="G24" s="76">
        <v>88387</v>
      </c>
      <c r="H24" s="6">
        <f t="shared" si="2"/>
        <v>0.23166461352973552</v>
      </c>
      <c r="I24" s="76">
        <v>21071</v>
      </c>
      <c r="J24" s="6">
        <f t="shared" si="3"/>
        <v>0.02511714619821697</v>
      </c>
      <c r="K24" s="74">
        <v>653626</v>
      </c>
      <c r="L24" s="6">
        <f t="shared" si="4"/>
        <v>0.11720480527759274</v>
      </c>
    </row>
    <row r="25" spans="2:12" ht="12.75">
      <c r="B25" s="73" t="s">
        <v>46</v>
      </c>
      <c r="C25" s="76">
        <v>55372</v>
      </c>
      <c r="D25" s="6">
        <f t="shared" si="0"/>
        <v>0.02029189665395522</v>
      </c>
      <c r="E25" s="76">
        <v>55372</v>
      </c>
      <c r="F25" s="6">
        <f t="shared" si="1"/>
        <v>0.034023110547459205</v>
      </c>
      <c r="G25" s="76">
        <v>5417</v>
      </c>
      <c r="H25" s="6">
        <f t="shared" si="2"/>
        <v>0.014198097135218725</v>
      </c>
      <c r="I25" s="76">
        <v>40174</v>
      </c>
      <c r="J25" s="6">
        <f t="shared" si="3"/>
        <v>0.047888388371086735</v>
      </c>
      <c r="K25" s="74">
        <v>156335</v>
      </c>
      <c r="L25" s="6">
        <f t="shared" si="4"/>
        <v>0.028033176821412337</v>
      </c>
    </row>
    <row r="26" spans="2:12" ht="12.75">
      <c r="B26" s="73" t="s">
        <v>48</v>
      </c>
      <c r="C26" s="76">
        <v>77544</v>
      </c>
      <c r="D26" s="6">
        <f t="shared" si="0"/>
        <v>0.028417157302143746</v>
      </c>
      <c r="E26" s="76">
        <v>77544</v>
      </c>
      <c r="F26" s="6">
        <f t="shared" si="1"/>
        <v>0.04764660991642304</v>
      </c>
      <c r="G26" s="76">
        <v>17869</v>
      </c>
      <c r="H26" s="6">
        <f t="shared" si="2"/>
        <v>0.04683511126254816</v>
      </c>
      <c r="I26" s="76">
        <v>52583</v>
      </c>
      <c r="J26" s="6">
        <f t="shared" si="3"/>
        <v>0.06268021918944724</v>
      </c>
      <c r="K26" s="74">
        <v>225540</v>
      </c>
      <c r="L26" s="6">
        <f t="shared" si="4"/>
        <v>0.040442656476805186</v>
      </c>
    </row>
    <row r="27" spans="2:12" ht="12.75">
      <c r="B27" s="73" t="s">
        <v>51</v>
      </c>
      <c r="C27" s="76">
        <v>103358</v>
      </c>
      <c r="D27" s="6">
        <f t="shared" si="0"/>
        <v>0.03787708326156728</v>
      </c>
      <c r="E27" s="76">
        <v>103358</v>
      </c>
      <c r="F27" s="6">
        <f t="shared" si="1"/>
        <v>0.06350792205382302</v>
      </c>
      <c r="G27" s="76">
        <v>41195</v>
      </c>
      <c r="H27" s="6">
        <f t="shared" si="2"/>
        <v>0.10797316069509606</v>
      </c>
      <c r="I27" s="76">
        <v>54332</v>
      </c>
      <c r="J27" s="6">
        <f t="shared" si="3"/>
        <v>0.0647650698705104</v>
      </c>
      <c r="K27" s="74">
        <v>302243</v>
      </c>
      <c r="L27" s="6">
        <f t="shared" si="4"/>
        <v>0.05419663838573659</v>
      </c>
    </row>
    <row r="28" spans="2:12" ht="12.75">
      <c r="B28" s="73" t="s">
        <v>52</v>
      </c>
      <c r="C28" s="76">
        <v>2004</v>
      </c>
      <c r="D28" s="6">
        <f t="shared" si="0"/>
        <v>0.0007343957396251943</v>
      </c>
      <c r="E28" s="76">
        <v>2004</v>
      </c>
      <c r="F28" s="6">
        <f t="shared" si="1"/>
        <v>0.0012313500241477324</v>
      </c>
      <c r="G28" s="76">
        <v>0</v>
      </c>
      <c r="H28" s="6">
        <f t="shared" si="2"/>
        <v>0</v>
      </c>
      <c r="I28" s="76">
        <v>25560</v>
      </c>
      <c r="J28" s="6">
        <f t="shared" si="3"/>
        <v>0.030468143743838723</v>
      </c>
      <c r="K28" s="74">
        <v>29568</v>
      </c>
      <c r="L28" s="6">
        <f t="shared" si="4"/>
        <v>0.005301979545562542</v>
      </c>
    </row>
    <row r="29" spans="2:12" ht="12.75">
      <c r="B29" s="73" t="s">
        <v>53</v>
      </c>
      <c r="C29" s="76">
        <v>14472</v>
      </c>
      <c r="D29" s="6">
        <f t="shared" si="0"/>
        <v>0.005303480610706493</v>
      </c>
      <c r="E29" s="76">
        <v>14472</v>
      </c>
      <c r="F29" s="6">
        <f t="shared" si="1"/>
        <v>0.008892264246240511</v>
      </c>
      <c r="G29" s="76">
        <v>118</v>
      </c>
      <c r="H29" s="6">
        <f t="shared" si="2"/>
        <v>0.0003092810526039892</v>
      </c>
      <c r="I29" s="76">
        <v>3497</v>
      </c>
      <c r="J29" s="6">
        <f t="shared" si="3"/>
        <v>0.004168509337723162</v>
      </c>
      <c r="K29" s="74">
        <v>32559</v>
      </c>
      <c r="L29" s="6">
        <f t="shared" si="4"/>
        <v>0.005838310065745766</v>
      </c>
    </row>
    <row r="30" spans="2:12" ht="12.75">
      <c r="B30" s="73" t="s">
        <v>54</v>
      </c>
      <c r="C30" s="76">
        <v>3879</v>
      </c>
      <c r="D30" s="6">
        <f t="shared" si="0"/>
        <v>0.0014215175019990662</v>
      </c>
      <c r="E30" s="76">
        <v>3879</v>
      </c>
      <c r="F30" s="6">
        <f t="shared" si="1"/>
        <v>0.0023834364988368534</v>
      </c>
      <c r="G30" s="76">
        <v>0</v>
      </c>
      <c r="H30" s="6">
        <f t="shared" si="2"/>
        <v>0</v>
      </c>
      <c r="I30" s="76">
        <v>5648</v>
      </c>
      <c r="J30" s="6">
        <f t="shared" si="3"/>
        <v>0.006732553828841984</v>
      </c>
      <c r="K30" s="74">
        <v>13406</v>
      </c>
      <c r="L30" s="6">
        <f t="shared" si="4"/>
        <v>0.0024038939998583413</v>
      </c>
    </row>
    <row r="31" spans="2:12" ht="12.75">
      <c r="B31" s="73" t="s">
        <v>55</v>
      </c>
      <c r="C31" s="76">
        <v>5819</v>
      </c>
      <c r="D31" s="6">
        <f t="shared" si="0"/>
        <v>0.0021324594854685657</v>
      </c>
      <c r="E31" s="76">
        <v>5819</v>
      </c>
      <c r="F31" s="6">
        <f t="shared" si="1"/>
        <v>0.0035754619713151974</v>
      </c>
      <c r="G31" s="76">
        <v>0</v>
      </c>
      <c r="H31" s="6">
        <f t="shared" si="2"/>
        <v>0</v>
      </c>
      <c r="I31" s="76">
        <v>2439</v>
      </c>
      <c r="J31" s="6">
        <f t="shared" si="3"/>
        <v>0.0029073475192184133</v>
      </c>
      <c r="K31" s="74">
        <v>14077</v>
      </c>
      <c r="L31" s="6">
        <f t="shared" si="4"/>
        <v>0.0025242142202003483</v>
      </c>
    </row>
    <row r="32" spans="2:12" ht="12.75">
      <c r="B32" s="73" t="s">
        <v>58</v>
      </c>
      <c r="C32" s="76">
        <v>660148</v>
      </c>
      <c r="D32" s="6">
        <f t="shared" si="0"/>
        <v>0.24192109716671295</v>
      </c>
      <c r="E32" s="76">
        <v>0</v>
      </c>
      <c r="F32" s="6">
        <f t="shared" si="1"/>
        <v>0</v>
      </c>
      <c r="G32" s="76">
        <v>0</v>
      </c>
      <c r="H32" s="6">
        <f t="shared" si="2"/>
        <v>0</v>
      </c>
      <c r="I32" s="76">
        <v>0</v>
      </c>
      <c r="J32" s="6">
        <f t="shared" si="3"/>
        <v>0</v>
      </c>
      <c r="K32" s="74">
        <v>660148</v>
      </c>
      <c r="L32" s="6">
        <f t="shared" si="4"/>
        <v>0.11837429630154292</v>
      </c>
    </row>
    <row r="33" spans="2:12" ht="12.75">
      <c r="B33" s="73" t="s">
        <v>61</v>
      </c>
      <c r="C33" s="76">
        <v>404705</v>
      </c>
      <c r="D33" s="6">
        <f t="shared" si="0"/>
        <v>0.14831019351547617</v>
      </c>
      <c r="E33" s="76">
        <v>0</v>
      </c>
      <c r="F33" s="6">
        <f t="shared" si="1"/>
        <v>0</v>
      </c>
      <c r="G33" s="76">
        <v>0</v>
      </c>
      <c r="H33" s="6">
        <f t="shared" si="2"/>
        <v>0</v>
      </c>
      <c r="I33" s="76">
        <v>0</v>
      </c>
      <c r="J33" s="6">
        <f t="shared" si="3"/>
        <v>0</v>
      </c>
      <c r="K33" s="74">
        <v>404705</v>
      </c>
      <c r="L33" s="6">
        <f t="shared" si="4"/>
        <v>0.07256958982639639</v>
      </c>
    </row>
    <row r="34" spans="2:12" ht="12.75">
      <c r="B34" s="73" t="s">
        <v>63</v>
      </c>
      <c r="C34" s="76">
        <v>39708</v>
      </c>
      <c r="D34" s="6">
        <f t="shared" si="0"/>
        <v>0.01455158983484891</v>
      </c>
      <c r="E34" s="76">
        <v>3267</v>
      </c>
      <c r="F34" s="6">
        <f t="shared" si="1"/>
        <v>0.0020073954734983242</v>
      </c>
      <c r="G34" s="76">
        <v>2397</v>
      </c>
      <c r="H34" s="6">
        <f t="shared" si="2"/>
        <v>0.006282599009252221</v>
      </c>
      <c r="I34" s="76">
        <v>7058</v>
      </c>
      <c r="J34" s="6">
        <f t="shared" si="3"/>
        <v>0.008413308237246233</v>
      </c>
      <c r="K34" s="74">
        <v>52520</v>
      </c>
      <c r="L34" s="6">
        <f t="shared" si="4"/>
        <v>0.009417612477439958</v>
      </c>
    </row>
    <row r="35" spans="2:12" ht="12.75">
      <c r="B35" s="73" t="s">
        <v>67</v>
      </c>
      <c r="C35" s="76">
        <v>63080</v>
      </c>
      <c r="D35" s="6">
        <f t="shared" si="0"/>
        <v>0.023116608410956717</v>
      </c>
      <c r="E35" s="76">
        <v>63080</v>
      </c>
      <c r="F35" s="6">
        <f t="shared" si="1"/>
        <v>0.0387592612391412</v>
      </c>
      <c r="G35" s="76">
        <v>5292</v>
      </c>
      <c r="H35" s="6">
        <f t="shared" si="2"/>
        <v>0.013870468901528057</v>
      </c>
      <c r="I35" s="76">
        <v>7119</v>
      </c>
      <c r="J35" s="6">
        <f t="shared" si="3"/>
        <v>0.00848602172583677</v>
      </c>
      <c r="K35" s="74">
        <v>138571</v>
      </c>
      <c r="L35" s="6">
        <f t="shared" si="4"/>
        <v>0.0248478289910764</v>
      </c>
    </row>
    <row r="36" spans="2:12" ht="12.75">
      <c r="B36" s="73" t="s">
        <v>68</v>
      </c>
      <c r="C36" s="76">
        <v>6786</v>
      </c>
      <c r="D36" s="6">
        <f t="shared" si="0"/>
        <v>0.0024868310823835172</v>
      </c>
      <c r="E36" s="76">
        <v>6787</v>
      </c>
      <c r="F36" s="6">
        <f t="shared" si="1"/>
        <v>0.004170245815314701</v>
      </c>
      <c r="G36" s="76">
        <v>355</v>
      </c>
      <c r="H36" s="6">
        <f t="shared" si="2"/>
        <v>0.000930464183681493</v>
      </c>
      <c r="I36" s="76">
        <v>24448</v>
      </c>
      <c r="J36" s="6">
        <f t="shared" si="3"/>
        <v>0.029142612607565302</v>
      </c>
      <c r="K36" s="74">
        <v>38376</v>
      </c>
      <c r="L36" s="6">
        <f t="shared" si="4"/>
        <v>0.006881384166683851</v>
      </c>
    </row>
    <row r="37" spans="2:12" ht="12.75">
      <c r="B37" s="73" t="s">
        <v>70</v>
      </c>
      <c r="C37" s="76">
        <v>4972</v>
      </c>
      <c r="D37" s="6">
        <f t="shared" si="0"/>
        <v>0.001822063681345542</v>
      </c>
      <c r="E37" s="76">
        <v>4972</v>
      </c>
      <c r="F37" s="6">
        <f t="shared" si="1"/>
        <v>0.0030550261078156316</v>
      </c>
      <c r="G37" s="76">
        <v>43</v>
      </c>
      <c r="H37" s="6">
        <f t="shared" si="2"/>
        <v>0.00011270411238958929</v>
      </c>
      <c r="I37" s="76">
        <v>17937</v>
      </c>
      <c r="J37" s="6">
        <f t="shared" si="3"/>
        <v>0.02138134171882767</v>
      </c>
      <c r="K37" s="74">
        <v>27924</v>
      </c>
      <c r="L37" s="6">
        <f t="shared" si="4"/>
        <v>0.005007186039985404</v>
      </c>
    </row>
    <row r="38" spans="2:12" ht="12.75">
      <c r="B38" s="73" t="s">
        <v>73</v>
      </c>
      <c r="C38" s="76">
        <v>3242</v>
      </c>
      <c r="D38" s="6">
        <f t="shared" si="0"/>
        <v>0.0011880793352619162</v>
      </c>
      <c r="E38" s="76">
        <v>3242</v>
      </c>
      <c r="F38" s="6">
        <f t="shared" si="1"/>
        <v>0.0019920343205024693</v>
      </c>
      <c r="G38" s="76">
        <v>0</v>
      </c>
      <c r="H38" s="6">
        <f t="shared" si="2"/>
        <v>0</v>
      </c>
      <c r="I38" s="76">
        <v>10152</v>
      </c>
      <c r="J38" s="6">
        <f t="shared" si="3"/>
        <v>0.012101431740510591</v>
      </c>
      <c r="K38" s="74">
        <v>16636</v>
      </c>
      <c r="L38" s="6">
        <f t="shared" si="4"/>
        <v>0.002983080753516587</v>
      </c>
    </row>
    <row r="39" spans="2:12" ht="12.75">
      <c r="B39" s="73" t="s">
        <v>75</v>
      </c>
      <c r="C39" s="76">
        <v>14104</v>
      </c>
      <c r="D39" s="6">
        <f t="shared" si="0"/>
        <v>0.0051686215128112474</v>
      </c>
      <c r="E39" s="76">
        <v>14104</v>
      </c>
      <c r="F39" s="6">
        <f t="shared" si="1"/>
        <v>0.008666148074141527</v>
      </c>
      <c r="G39" s="76">
        <v>536</v>
      </c>
      <c r="H39" s="6">
        <f t="shared" si="2"/>
        <v>0.001404869866065578</v>
      </c>
      <c r="I39" s="76">
        <v>9500</v>
      </c>
      <c r="J39" s="6">
        <f t="shared" si="3"/>
        <v>0.011324231829674018</v>
      </c>
      <c r="K39" s="74">
        <v>38244</v>
      </c>
      <c r="L39" s="6">
        <f t="shared" si="4"/>
        <v>0.006857714615141161</v>
      </c>
    </row>
    <row r="40" spans="2:12" ht="12.75">
      <c r="B40" s="73" t="s">
        <v>78</v>
      </c>
      <c r="C40" s="76">
        <v>424</v>
      </c>
      <c r="D40" s="6">
        <f t="shared" si="0"/>
        <v>0.00015538113453147825</v>
      </c>
      <c r="E40" s="76">
        <v>424</v>
      </c>
      <c r="F40" s="6">
        <f t="shared" si="1"/>
        <v>0.0002605251548096999</v>
      </c>
      <c r="G40" s="76">
        <v>0</v>
      </c>
      <c r="H40" s="6">
        <f t="shared" si="2"/>
        <v>0</v>
      </c>
      <c r="I40" s="76">
        <v>47</v>
      </c>
      <c r="J40" s="6">
        <f t="shared" si="3"/>
        <v>5.60251469468083E-05</v>
      </c>
      <c r="K40" s="74">
        <v>895</v>
      </c>
      <c r="L40" s="6">
        <f t="shared" si="4"/>
        <v>0.00016048673205081422</v>
      </c>
    </row>
    <row r="41" spans="2:12" ht="12.75">
      <c r="B41" s="73" t="s">
        <v>79</v>
      </c>
      <c r="C41" s="76">
        <v>109788</v>
      </c>
      <c r="D41" s="6">
        <f t="shared" si="0"/>
        <v>0.04023345282533475</v>
      </c>
      <c r="E41" s="76">
        <v>109788</v>
      </c>
      <c r="F41" s="6">
        <f t="shared" si="1"/>
        <v>0.06745881060435692</v>
      </c>
      <c r="G41" s="76">
        <v>42778</v>
      </c>
      <c r="H41" s="6">
        <f t="shared" si="2"/>
        <v>0.11212224464655467</v>
      </c>
      <c r="I41" s="76">
        <v>17928</v>
      </c>
      <c r="J41" s="6">
        <f t="shared" si="3"/>
        <v>0.021370613499199557</v>
      </c>
      <c r="K41" s="74">
        <v>280282</v>
      </c>
      <c r="L41" s="6">
        <f t="shared" si="4"/>
        <v>0.05025870640521376</v>
      </c>
    </row>
    <row r="42" spans="2:12" ht="12.75">
      <c r="B42" s="73" t="s">
        <v>81</v>
      </c>
      <c r="C42" s="76">
        <v>2752</v>
      </c>
      <c r="D42" s="6">
        <f t="shared" si="0"/>
        <v>0.0010085115146948776</v>
      </c>
      <c r="E42" s="76">
        <v>2753</v>
      </c>
      <c r="F42" s="6">
        <f t="shared" si="1"/>
        <v>0.0016915701679035466</v>
      </c>
      <c r="G42" s="76">
        <v>0</v>
      </c>
      <c r="H42" s="6">
        <f t="shared" si="2"/>
        <v>0</v>
      </c>
      <c r="I42" s="76">
        <v>391</v>
      </c>
      <c r="J42" s="6">
        <f t="shared" si="3"/>
        <v>0.0004660815416213201</v>
      </c>
      <c r="K42" s="74">
        <v>5896</v>
      </c>
      <c r="L42" s="6">
        <f t="shared" si="4"/>
        <v>0.0010572399689068163</v>
      </c>
    </row>
    <row r="43" spans="2:12" ht="12.75">
      <c r="B43" s="73" t="s">
        <v>82</v>
      </c>
      <c r="C43" s="76">
        <v>5066</v>
      </c>
      <c r="D43" s="6">
        <f t="shared" si="0"/>
        <v>0.0018565113856992188</v>
      </c>
      <c r="E43" s="76">
        <v>5066</v>
      </c>
      <c r="F43" s="6">
        <f t="shared" si="1"/>
        <v>0.0031127840430800464</v>
      </c>
      <c r="G43" s="76">
        <v>8230</v>
      </c>
      <c r="H43" s="6">
        <f t="shared" si="2"/>
        <v>0.021571042906193483</v>
      </c>
      <c r="I43" s="76">
        <v>0</v>
      </c>
      <c r="J43" s="6">
        <f t="shared" si="3"/>
        <v>0</v>
      </c>
      <c r="K43" s="74">
        <v>18362</v>
      </c>
      <c r="L43" s="6">
        <f t="shared" si="4"/>
        <v>0.0032925780714156993</v>
      </c>
    </row>
    <row r="44" spans="2:12" ht="12.75">
      <c r="B44" s="73" t="s">
        <v>88</v>
      </c>
      <c r="C44" s="76">
        <v>0</v>
      </c>
      <c r="D44" s="6">
        <f t="shared" si="0"/>
        <v>0</v>
      </c>
      <c r="E44" s="76">
        <v>0</v>
      </c>
      <c r="F44" s="6">
        <f t="shared" si="1"/>
        <v>0</v>
      </c>
      <c r="G44" s="76">
        <v>0</v>
      </c>
      <c r="H44" s="6">
        <f t="shared" si="2"/>
        <v>0</v>
      </c>
      <c r="I44" s="76">
        <v>15710</v>
      </c>
      <c r="J44" s="6">
        <f t="shared" si="3"/>
        <v>0.018726703373071453</v>
      </c>
      <c r="K44" s="74">
        <v>15710</v>
      </c>
      <c r="L44" s="6">
        <f t="shared" si="4"/>
        <v>0.002817035263148929</v>
      </c>
    </row>
    <row r="45" spans="2:12" ht="12.75">
      <c r="B45" s="73" t="s">
        <v>89</v>
      </c>
      <c r="C45" s="76">
        <v>29457</v>
      </c>
      <c r="D45" s="6">
        <f t="shared" si="0"/>
        <v>0.010794957735598477</v>
      </c>
      <c r="E45" s="76">
        <v>29457</v>
      </c>
      <c r="F45" s="6">
        <f t="shared" si="1"/>
        <v>0.018099739351955968</v>
      </c>
      <c r="G45" s="76">
        <v>4913</v>
      </c>
      <c r="H45" s="6">
        <f t="shared" si="2"/>
        <v>0.012877100096977958</v>
      </c>
      <c r="I45" s="76">
        <v>37859</v>
      </c>
      <c r="J45" s="6">
        <f t="shared" si="3"/>
        <v>0.04512885187785565</v>
      </c>
      <c r="K45" s="74">
        <v>101686</v>
      </c>
      <c r="L45" s="6">
        <f t="shared" si="4"/>
        <v>0.018233803167954296</v>
      </c>
    </row>
    <row r="46" spans="2:12" ht="12.75">
      <c r="B46" s="73" t="s">
        <v>93</v>
      </c>
      <c r="C46" s="76">
        <v>148</v>
      </c>
      <c r="D46" s="6">
        <f t="shared" si="0"/>
        <v>5.423681111004429E-05</v>
      </c>
      <c r="E46" s="76">
        <v>148</v>
      </c>
      <c r="F46" s="6">
        <f t="shared" si="1"/>
        <v>9.093802573546128E-05</v>
      </c>
      <c r="G46" s="76">
        <v>0</v>
      </c>
      <c r="H46" s="6">
        <f t="shared" si="2"/>
        <v>0</v>
      </c>
      <c r="I46" s="76">
        <v>4827</v>
      </c>
      <c r="J46" s="6">
        <f t="shared" si="3"/>
        <v>0.005753901793877524</v>
      </c>
      <c r="K46" s="74">
        <v>5123</v>
      </c>
      <c r="L46" s="6">
        <f t="shared" si="4"/>
        <v>0.0009186296405545489</v>
      </c>
    </row>
    <row r="47" spans="2:12" ht="12.75">
      <c r="B47" s="73" t="s">
        <v>99</v>
      </c>
      <c r="C47" s="76">
        <v>75394</v>
      </c>
      <c r="D47" s="6">
        <f t="shared" si="0"/>
        <v>0.027629257681288374</v>
      </c>
      <c r="E47" s="76">
        <v>75394</v>
      </c>
      <c r="F47" s="6">
        <f t="shared" si="1"/>
        <v>0.04632555075877951</v>
      </c>
      <c r="G47" s="76">
        <v>6690</v>
      </c>
      <c r="H47" s="6">
        <f t="shared" si="2"/>
        <v>0.01753466306712447</v>
      </c>
      <c r="I47" s="76">
        <v>57344</v>
      </c>
      <c r="J47" s="6">
        <f t="shared" si="3"/>
        <v>0.06835544737271862</v>
      </c>
      <c r="K47" s="74">
        <v>214822</v>
      </c>
      <c r="L47" s="6">
        <f t="shared" si="4"/>
        <v>0.03852076061745253</v>
      </c>
    </row>
    <row r="48" spans="2:12" ht="12.75">
      <c r="B48" s="73" t="s">
        <v>106</v>
      </c>
      <c r="C48" s="76">
        <v>34</v>
      </c>
      <c r="D48" s="6">
        <f t="shared" si="0"/>
        <v>1.2459807957712877E-05</v>
      </c>
      <c r="E48" s="76">
        <v>34</v>
      </c>
      <c r="F48" s="6">
        <f t="shared" si="1"/>
        <v>2.0891168074362727E-05</v>
      </c>
      <c r="G48" s="76">
        <v>161</v>
      </c>
      <c r="H48" s="6">
        <f t="shared" si="2"/>
        <v>0.00042198516499357847</v>
      </c>
      <c r="I48" s="76">
        <v>1492</v>
      </c>
      <c r="J48" s="6">
        <f t="shared" si="3"/>
        <v>0.0017785004094603824</v>
      </c>
      <c r="K48" s="74">
        <v>1721</v>
      </c>
      <c r="L48" s="6">
        <f t="shared" si="4"/>
        <v>0.00030860074397704053</v>
      </c>
    </row>
    <row r="49" spans="2:12" ht="12.75">
      <c r="B49" s="73" t="s">
        <v>110</v>
      </c>
      <c r="C49" s="76">
        <v>0</v>
      </c>
      <c r="D49" s="6">
        <f t="shared" si="0"/>
        <v>0</v>
      </c>
      <c r="E49" s="76">
        <v>0</v>
      </c>
      <c r="F49" s="6">
        <f t="shared" si="1"/>
        <v>0</v>
      </c>
      <c r="G49" s="76">
        <v>0</v>
      </c>
      <c r="H49" s="6">
        <f t="shared" si="2"/>
        <v>0</v>
      </c>
      <c r="I49" s="76">
        <v>3614</v>
      </c>
      <c r="J49" s="6">
        <f t="shared" si="3"/>
        <v>0.004307976192888621</v>
      </c>
      <c r="K49" s="74">
        <v>3614</v>
      </c>
      <c r="L49" s="6">
        <f t="shared" si="4"/>
        <v>0.0006480436308733436</v>
      </c>
    </row>
    <row r="50" spans="2:12" ht="12.75">
      <c r="B50" s="73" t="s">
        <v>112</v>
      </c>
      <c r="C50" s="76">
        <v>0</v>
      </c>
      <c r="D50" s="6">
        <f t="shared" si="0"/>
        <v>0</v>
      </c>
      <c r="E50" s="76">
        <v>0</v>
      </c>
      <c r="F50" s="6">
        <f t="shared" si="1"/>
        <v>0</v>
      </c>
      <c r="G50" s="76">
        <v>0</v>
      </c>
      <c r="H50" s="6">
        <f t="shared" si="2"/>
        <v>0</v>
      </c>
      <c r="I50" s="76">
        <v>12651</v>
      </c>
      <c r="J50" s="6">
        <f t="shared" si="3"/>
        <v>0.01508030072391642</v>
      </c>
      <c r="K50" s="74">
        <v>12651</v>
      </c>
      <c r="L50" s="6">
        <f t="shared" si="4"/>
        <v>0.0022685113376255317</v>
      </c>
    </row>
    <row r="51" spans="2:12" ht="12.75">
      <c r="B51" s="73" t="s">
        <v>115</v>
      </c>
      <c r="C51" s="76">
        <v>82076</v>
      </c>
      <c r="D51" s="6">
        <f t="shared" si="0"/>
        <v>0.030077976409918886</v>
      </c>
      <c r="E51" s="76">
        <v>82076</v>
      </c>
      <c r="F51" s="6">
        <f t="shared" si="1"/>
        <v>0.050431279731511625</v>
      </c>
      <c r="G51" s="76">
        <v>4936</v>
      </c>
      <c r="H51" s="6">
        <f t="shared" si="2"/>
        <v>0.01293738369197704</v>
      </c>
      <c r="I51" s="76">
        <v>4700</v>
      </c>
      <c r="J51" s="6">
        <f t="shared" si="3"/>
        <v>0.00560251469468083</v>
      </c>
      <c r="K51" s="74">
        <v>173788</v>
      </c>
      <c r="L51" s="6">
        <f t="shared" si="4"/>
        <v>0.03116275775379542</v>
      </c>
    </row>
    <row r="52" spans="2:12" ht="12.75">
      <c r="B52" s="73" t="s">
        <v>120</v>
      </c>
      <c r="C52" s="76">
        <v>0</v>
      </c>
      <c r="D52" s="6">
        <f t="shared" si="0"/>
        <v>0</v>
      </c>
      <c r="E52" s="76">
        <v>0</v>
      </c>
      <c r="F52" s="6">
        <f t="shared" si="1"/>
        <v>0</v>
      </c>
      <c r="G52" s="76">
        <v>0</v>
      </c>
      <c r="H52" s="6">
        <f t="shared" si="2"/>
        <v>0</v>
      </c>
      <c r="I52" s="76">
        <v>3902</v>
      </c>
      <c r="J52" s="6">
        <f t="shared" si="3"/>
        <v>0.0046512792209882125</v>
      </c>
      <c r="K52" s="74">
        <v>3902</v>
      </c>
      <c r="L52" s="6">
        <f t="shared" si="4"/>
        <v>0.0006996862887846671</v>
      </c>
    </row>
    <row r="53" spans="2:12" ht="12.75">
      <c r="B53" s="73" t="s">
        <v>121</v>
      </c>
      <c r="C53" s="76">
        <v>700</v>
      </c>
      <c r="D53" s="6">
        <f t="shared" si="0"/>
        <v>0.0002565254579529122</v>
      </c>
      <c r="E53" s="76">
        <v>700</v>
      </c>
      <c r="F53" s="6">
        <f t="shared" si="1"/>
        <v>0.0004301122838839385</v>
      </c>
      <c r="G53" s="76">
        <v>0</v>
      </c>
      <c r="H53" s="6">
        <f t="shared" si="2"/>
        <v>0</v>
      </c>
      <c r="I53" s="76">
        <v>0</v>
      </c>
      <c r="J53" s="6">
        <f t="shared" si="3"/>
        <v>0</v>
      </c>
      <c r="K53" s="74">
        <v>1400</v>
      </c>
      <c r="L53" s="6">
        <f t="shared" si="4"/>
        <v>0.0002510406981800446</v>
      </c>
    </row>
    <row r="54" spans="2:12" ht="12.75">
      <c r="B54" s="73" t="s">
        <v>122</v>
      </c>
      <c r="C54" s="76">
        <v>14078</v>
      </c>
      <c r="D54" s="6">
        <f t="shared" si="0"/>
        <v>0.005159093424372997</v>
      </c>
      <c r="E54" s="76">
        <v>14078</v>
      </c>
      <c r="F54" s="6">
        <f t="shared" si="1"/>
        <v>0.008650172475025837</v>
      </c>
      <c r="G54" s="76">
        <v>654</v>
      </c>
      <c r="H54" s="6">
        <f t="shared" si="2"/>
        <v>0.0017141509186695673</v>
      </c>
      <c r="I54" s="76">
        <v>5010</v>
      </c>
      <c r="J54" s="6">
        <f t="shared" si="3"/>
        <v>0.005972042259649139</v>
      </c>
      <c r="K54" s="74">
        <v>33820</v>
      </c>
      <c r="L54" s="6">
        <f t="shared" si="4"/>
        <v>0.00606442600889222</v>
      </c>
    </row>
    <row r="55" spans="2:12" ht="12.75">
      <c r="B55" s="73" t="s">
        <v>123</v>
      </c>
      <c r="C55" s="76">
        <v>426</v>
      </c>
      <c r="D55" s="6">
        <f t="shared" si="0"/>
        <v>0.0001561140644113437</v>
      </c>
      <c r="E55" s="76">
        <v>426</v>
      </c>
      <c r="F55" s="6">
        <f t="shared" si="1"/>
        <v>0.0002617540470493683</v>
      </c>
      <c r="G55" s="76">
        <v>0</v>
      </c>
      <c r="H55" s="6">
        <f t="shared" si="2"/>
        <v>0</v>
      </c>
      <c r="I55" s="76">
        <v>0</v>
      </c>
      <c r="J55" s="6">
        <f t="shared" si="3"/>
        <v>0</v>
      </c>
      <c r="K55" s="74">
        <v>852</v>
      </c>
      <c r="L55" s="6">
        <f t="shared" si="4"/>
        <v>0.00015277619632099858</v>
      </c>
    </row>
    <row r="56" spans="2:12" ht="12.75">
      <c r="B56" s="73" t="s">
        <v>127</v>
      </c>
      <c r="C56" s="76">
        <v>38382</v>
      </c>
      <c r="D56" s="6">
        <f t="shared" si="0"/>
        <v>0.014065657324498108</v>
      </c>
      <c r="E56" s="76">
        <v>38382</v>
      </c>
      <c r="F56" s="6">
        <f t="shared" si="1"/>
        <v>0.023583670971476182</v>
      </c>
      <c r="G56" s="76">
        <v>2833</v>
      </c>
      <c r="H56" s="6">
        <f t="shared" si="2"/>
        <v>0.007425366288365266</v>
      </c>
      <c r="I56" s="76">
        <v>33033</v>
      </c>
      <c r="J56" s="6">
        <f t="shared" si="3"/>
        <v>0.039376142108381244</v>
      </c>
      <c r="K56" s="74">
        <v>112630</v>
      </c>
      <c r="L56" s="6">
        <f t="shared" si="4"/>
        <v>0.020196224168584586</v>
      </c>
    </row>
    <row r="57" spans="2:12" ht="12.75">
      <c r="B57" s="73" t="s">
        <v>128</v>
      </c>
      <c r="C57" s="76">
        <v>0</v>
      </c>
      <c r="D57" s="6">
        <f t="shared" si="0"/>
        <v>0</v>
      </c>
      <c r="E57" s="76">
        <v>0</v>
      </c>
      <c r="F57" s="6">
        <f t="shared" si="1"/>
        <v>0</v>
      </c>
      <c r="G57" s="76">
        <v>0</v>
      </c>
      <c r="H57" s="6">
        <f t="shared" si="2"/>
        <v>0</v>
      </c>
      <c r="I57" s="76">
        <v>8606</v>
      </c>
      <c r="J57" s="6">
        <f t="shared" si="3"/>
        <v>0.010258562013281536</v>
      </c>
      <c r="K57" s="74">
        <v>8606</v>
      </c>
      <c r="L57" s="6">
        <f t="shared" si="4"/>
        <v>0.001543183034669617</v>
      </c>
    </row>
    <row r="58" spans="2:12" ht="12.75">
      <c r="B58" s="73" t="s">
        <v>130</v>
      </c>
      <c r="C58" s="76">
        <v>0</v>
      </c>
      <c r="D58" s="6">
        <f t="shared" si="0"/>
        <v>0</v>
      </c>
      <c r="E58" s="76">
        <v>0</v>
      </c>
      <c r="F58" s="6">
        <f t="shared" si="1"/>
        <v>0</v>
      </c>
      <c r="G58" s="76">
        <v>0</v>
      </c>
      <c r="H58" s="6">
        <f t="shared" si="2"/>
        <v>0</v>
      </c>
      <c r="I58" s="76">
        <v>12337</v>
      </c>
      <c r="J58" s="6">
        <f t="shared" si="3"/>
        <v>0.014706005061335615</v>
      </c>
      <c r="K58" s="74">
        <v>12337</v>
      </c>
      <c r="L58" s="6">
        <f t="shared" si="4"/>
        <v>0.002212206495319436</v>
      </c>
    </row>
    <row r="59" spans="2:12" ht="12.75">
      <c r="B59" s="73" t="s">
        <v>131</v>
      </c>
      <c r="C59" s="76">
        <v>4322</v>
      </c>
      <c r="D59" s="6">
        <f t="shared" si="0"/>
        <v>0.0015838614703892664</v>
      </c>
      <c r="E59" s="76">
        <v>4322</v>
      </c>
      <c r="F59" s="6">
        <f t="shared" si="1"/>
        <v>0.002655636129923403</v>
      </c>
      <c r="G59" s="76">
        <v>0</v>
      </c>
      <c r="H59" s="6">
        <f t="shared" si="2"/>
        <v>0</v>
      </c>
      <c r="I59" s="76">
        <v>7688</v>
      </c>
      <c r="J59" s="6">
        <f t="shared" si="3"/>
        <v>0.009164283611214089</v>
      </c>
      <c r="K59" s="74">
        <v>16332</v>
      </c>
      <c r="L59" s="6">
        <f t="shared" si="4"/>
        <v>0.0029285690590546347</v>
      </c>
    </row>
    <row r="60" spans="2:12" ht="12.75">
      <c r="B60" s="73" t="s">
        <v>132</v>
      </c>
      <c r="C60" s="76">
        <v>9461</v>
      </c>
      <c r="D60" s="6">
        <f t="shared" si="0"/>
        <v>0.0034671247967035745</v>
      </c>
      <c r="E60" s="76">
        <v>9461</v>
      </c>
      <c r="F60" s="6">
        <f t="shared" si="1"/>
        <v>0.005813274739751346</v>
      </c>
      <c r="G60" s="76">
        <v>0</v>
      </c>
      <c r="H60" s="6">
        <f t="shared" si="2"/>
        <v>0</v>
      </c>
      <c r="I60" s="76">
        <v>39076</v>
      </c>
      <c r="J60" s="6">
        <f t="shared" si="3"/>
        <v>0.04657954557645704</v>
      </c>
      <c r="K60" s="74">
        <v>57998</v>
      </c>
      <c r="L60" s="6">
        <f t="shared" si="4"/>
        <v>0.010399898866461591</v>
      </c>
    </row>
    <row r="61" spans="2:12" ht="12.75">
      <c r="B61" s="73" t="s">
        <v>134</v>
      </c>
      <c r="C61" s="76">
        <v>2718</v>
      </c>
      <c r="D61" s="6">
        <f t="shared" si="0"/>
        <v>0.0009960517067371649</v>
      </c>
      <c r="E61" s="76">
        <v>2718</v>
      </c>
      <c r="F61" s="6">
        <f t="shared" si="1"/>
        <v>0.0016700645537093498</v>
      </c>
      <c r="G61" s="76">
        <v>0</v>
      </c>
      <c r="H61" s="6">
        <f t="shared" si="2"/>
        <v>0</v>
      </c>
      <c r="I61" s="76">
        <v>5594</v>
      </c>
      <c r="J61" s="6">
        <f t="shared" si="3"/>
        <v>0.006668184511073311</v>
      </c>
      <c r="K61" s="74">
        <v>11030</v>
      </c>
      <c r="L61" s="6">
        <f t="shared" si="4"/>
        <v>0.0019778420720899226</v>
      </c>
    </row>
    <row r="62" spans="2:12" ht="12.75">
      <c r="B62" s="73" t="s">
        <v>135</v>
      </c>
      <c r="C62" s="76">
        <v>95577</v>
      </c>
      <c r="D62" s="6">
        <f t="shared" si="0"/>
        <v>0.0350256195639507</v>
      </c>
      <c r="E62" s="76">
        <v>95577</v>
      </c>
      <c r="F62" s="6">
        <f t="shared" si="1"/>
        <v>0.05872691679539313</v>
      </c>
      <c r="G62" s="76">
        <v>38299</v>
      </c>
      <c r="H62" s="6">
        <f t="shared" si="2"/>
        <v>0.10038266977695069</v>
      </c>
      <c r="I62" s="76">
        <v>6710</v>
      </c>
      <c r="J62" s="6">
        <f t="shared" si="3"/>
        <v>0.007998483744959227</v>
      </c>
      <c r="K62" s="74">
        <v>236163</v>
      </c>
      <c r="L62" s="6">
        <f t="shared" si="4"/>
        <v>0.04234751743163848</v>
      </c>
    </row>
    <row r="63" spans="2:12" ht="12.75">
      <c r="B63" s="73" t="s">
        <v>136</v>
      </c>
      <c r="C63" s="76">
        <v>0</v>
      </c>
      <c r="D63" s="6">
        <f t="shared" si="0"/>
        <v>0</v>
      </c>
      <c r="E63" s="76">
        <v>0</v>
      </c>
      <c r="F63" s="6">
        <f t="shared" si="1"/>
        <v>0</v>
      </c>
      <c r="G63" s="76">
        <v>0</v>
      </c>
      <c r="H63" s="6">
        <f t="shared" si="2"/>
        <v>0</v>
      </c>
      <c r="I63" s="76">
        <v>8822</v>
      </c>
      <c r="J63" s="6">
        <f t="shared" si="3"/>
        <v>0.010516039284356229</v>
      </c>
      <c r="K63" s="74">
        <v>8822</v>
      </c>
      <c r="L63" s="6">
        <f t="shared" si="4"/>
        <v>0.0015819150281031096</v>
      </c>
    </row>
    <row r="64" spans="2:12" ht="12.75">
      <c r="B64" s="73" t="s">
        <v>137</v>
      </c>
      <c r="C64" s="76">
        <v>109205</v>
      </c>
      <c r="D64" s="6">
        <f t="shared" si="0"/>
        <v>0.04001980376535397</v>
      </c>
      <c r="E64" s="76">
        <v>109205</v>
      </c>
      <c r="F64" s="6">
        <f t="shared" si="1"/>
        <v>0.06710058851649357</v>
      </c>
      <c r="G64" s="76">
        <v>28443</v>
      </c>
      <c r="H64" s="6">
        <f t="shared" si="2"/>
        <v>0.07454983880690902</v>
      </c>
      <c r="I64" s="76">
        <v>41030</v>
      </c>
      <c r="J64" s="6">
        <f t="shared" si="3"/>
        <v>0.04890876126016052</v>
      </c>
      <c r="K64" s="74">
        <v>287883</v>
      </c>
      <c r="L64" s="6">
        <f t="shared" si="4"/>
        <v>0.05162167808154698</v>
      </c>
    </row>
    <row r="65" spans="2:12" ht="12.75">
      <c r="B65" s="73" t="s">
        <v>139</v>
      </c>
      <c r="C65" s="76">
        <v>7182</v>
      </c>
      <c r="D65" s="6">
        <f t="shared" si="0"/>
        <v>0.002631951198596879</v>
      </c>
      <c r="E65" s="76">
        <v>7182</v>
      </c>
      <c r="F65" s="6">
        <f t="shared" si="1"/>
        <v>0.004412952032649209</v>
      </c>
      <c r="G65" s="76">
        <v>0</v>
      </c>
      <c r="H65" s="6">
        <f t="shared" si="2"/>
        <v>0</v>
      </c>
      <c r="I65" s="76">
        <v>11997</v>
      </c>
      <c r="J65" s="6">
        <f t="shared" si="3"/>
        <v>0.014300716764273599</v>
      </c>
      <c r="K65" s="74">
        <v>26361</v>
      </c>
      <c r="L65" s="6">
        <f t="shared" si="4"/>
        <v>0.004726917031945825</v>
      </c>
    </row>
    <row r="66" spans="2:12" ht="12.75">
      <c r="B66" s="73" t="s">
        <v>140</v>
      </c>
      <c r="C66" s="76">
        <v>6227</v>
      </c>
      <c r="D66" s="6">
        <f t="shared" si="0"/>
        <v>0.0022819771809611204</v>
      </c>
      <c r="E66" s="76">
        <v>6227</v>
      </c>
      <c r="F66" s="6">
        <f t="shared" si="1"/>
        <v>0.00382615598820755</v>
      </c>
      <c r="G66" s="76">
        <v>0</v>
      </c>
      <c r="H66" s="6">
        <f t="shared" si="2"/>
        <v>0</v>
      </c>
      <c r="I66" s="76">
        <v>15743</v>
      </c>
      <c r="J66" s="6">
        <f t="shared" si="3"/>
        <v>0.01876604017837453</v>
      </c>
      <c r="K66" s="74">
        <v>28197</v>
      </c>
      <c r="L66" s="6">
        <f t="shared" si="4"/>
        <v>0.005056138976130512</v>
      </c>
    </row>
    <row r="67" spans="2:12" ht="12.75">
      <c r="B67" s="73" t="s">
        <v>141</v>
      </c>
      <c r="C67" s="76">
        <v>0</v>
      </c>
      <c r="D67" s="6">
        <f t="shared" si="0"/>
        <v>0</v>
      </c>
      <c r="E67" s="76">
        <v>0</v>
      </c>
      <c r="F67" s="6">
        <f t="shared" si="1"/>
        <v>0</v>
      </c>
      <c r="G67" s="76">
        <v>0</v>
      </c>
      <c r="H67" s="6">
        <f t="shared" si="2"/>
        <v>0</v>
      </c>
      <c r="I67" s="76">
        <v>1928</v>
      </c>
      <c r="J67" s="6">
        <f t="shared" si="3"/>
        <v>0.0022982230492222637</v>
      </c>
      <c r="K67" s="74">
        <v>1928</v>
      </c>
      <c r="L67" s="6">
        <f t="shared" si="4"/>
        <v>0.00034571890435080427</v>
      </c>
    </row>
    <row r="68" spans="2:12" ht="12.75">
      <c r="B68" s="73" t="s">
        <v>143</v>
      </c>
      <c r="C68" s="76">
        <v>40</v>
      </c>
      <c r="D68" s="6">
        <f>+C68/$C$76</f>
        <v>1.4658597597309268E-05</v>
      </c>
      <c r="E68" s="76">
        <v>40</v>
      </c>
      <c r="F68" s="6">
        <f aca="true" t="shared" si="5" ref="F68:F73">+E68/$E$76</f>
        <v>2.4577844793367915E-05</v>
      </c>
      <c r="G68" s="76">
        <v>0</v>
      </c>
      <c r="H68" s="6">
        <f aca="true" t="shared" si="6" ref="H68:H73">+G68/$G$76</f>
        <v>0</v>
      </c>
      <c r="I68" s="76">
        <v>30413</v>
      </c>
      <c r="J68" s="6">
        <f>+I68/$I$76</f>
        <v>0.03625303817219746</v>
      </c>
      <c r="K68" s="74">
        <v>30493</v>
      </c>
      <c r="L68" s="6">
        <f>+K68/$K$76</f>
        <v>0.005467845721145785</v>
      </c>
    </row>
    <row r="69" spans="2:12" ht="12.75">
      <c r="B69" s="73" t="s">
        <v>145</v>
      </c>
      <c r="C69" s="76">
        <v>3112</v>
      </c>
      <c r="D69" s="6">
        <f>+C69/$C$76</f>
        <v>0.001140438893070661</v>
      </c>
      <c r="E69" s="76">
        <v>3112</v>
      </c>
      <c r="F69" s="6">
        <f t="shared" si="5"/>
        <v>0.0019121563249240238</v>
      </c>
      <c r="G69" s="76">
        <v>0</v>
      </c>
      <c r="H69" s="6">
        <f t="shared" si="6"/>
        <v>0</v>
      </c>
      <c r="I69" s="76">
        <v>0</v>
      </c>
      <c r="J69" s="6">
        <f>+I69/$I$76</f>
        <v>0</v>
      </c>
      <c r="K69" s="74">
        <v>6224</v>
      </c>
      <c r="L69" s="6">
        <f>+K69/$K$76</f>
        <v>0.0011160552181947126</v>
      </c>
    </row>
    <row r="70" spans="2:12" ht="12.75">
      <c r="B70" s="73" t="s">
        <v>146</v>
      </c>
      <c r="C70" s="76">
        <v>5900</v>
      </c>
      <c r="D70" s="6">
        <f>+C70/$C$76</f>
        <v>0.002162143145603117</v>
      </c>
      <c r="E70" s="76">
        <v>5900</v>
      </c>
      <c r="F70" s="6">
        <f t="shared" si="5"/>
        <v>0.0036252321070217672</v>
      </c>
      <c r="G70" s="76">
        <v>0</v>
      </c>
      <c r="H70" s="6">
        <f t="shared" si="6"/>
        <v>0</v>
      </c>
      <c r="I70" s="76">
        <v>2530</v>
      </c>
      <c r="J70" s="6">
        <f>+I70/$I$76</f>
        <v>0.0030158217399026592</v>
      </c>
      <c r="K70" s="74">
        <v>14330</v>
      </c>
      <c r="L70" s="6">
        <f>+K70/$K$76</f>
        <v>0.0025695808606571707</v>
      </c>
    </row>
    <row r="71" spans="2:12" ht="12.75">
      <c r="B71" s="73" t="s">
        <v>148</v>
      </c>
      <c r="C71" s="76">
        <v>4627</v>
      </c>
      <c r="D71" s="6">
        <f>+C71/$C$76</f>
        <v>0.0016956332770687497</v>
      </c>
      <c r="E71" s="76">
        <v>4627</v>
      </c>
      <c r="F71" s="6">
        <f t="shared" si="5"/>
        <v>0.0028430421964728333</v>
      </c>
      <c r="G71" s="76">
        <v>0</v>
      </c>
      <c r="H71" s="6">
        <f t="shared" si="6"/>
        <v>0</v>
      </c>
      <c r="I71" s="76">
        <v>1754</v>
      </c>
      <c r="J71" s="6">
        <f>+I71/$I$76</f>
        <v>0.0020908108030787604</v>
      </c>
      <c r="K71" s="74">
        <v>11008</v>
      </c>
      <c r="L71" s="6">
        <f>+K71/$K$76</f>
        <v>0.0019738971468328077</v>
      </c>
    </row>
    <row r="72" spans="2:12" ht="12.75">
      <c r="B72" s="73" t="s">
        <v>149</v>
      </c>
      <c r="C72" s="76">
        <v>0</v>
      </c>
      <c r="D72" s="6">
        <f>+C72/$C$76</f>
        <v>0</v>
      </c>
      <c r="E72" s="76">
        <v>0</v>
      </c>
      <c r="F72" s="6">
        <f t="shared" si="5"/>
        <v>0</v>
      </c>
      <c r="G72" s="76">
        <v>0</v>
      </c>
      <c r="H72" s="6">
        <f t="shared" si="6"/>
        <v>0</v>
      </c>
      <c r="I72" s="76">
        <v>1753</v>
      </c>
      <c r="J72" s="6">
        <f>+I72/$I$76</f>
        <v>0.002089618778675637</v>
      </c>
      <c r="K72" s="74">
        <v>1753</v>
      </c>
      <c r="L72" s="6">
        <f>+K72/$K$76</f>
        <v>0.0003143388170782987</v>
      </c>
    </row>
    <row r="73" spans="2:12" ht="12.75">
      <c r="B73" s="39"/>
      <c r="C73" s="40"/>
      <c r="D73" s="6"/>
      <c r="E73" s="40"/>
      <c r="F73" s="6">
        <f t="shared" si="5"/>
        <v>0</v>
      </c>
      <c r="G73" s="40"/>
      <c r="H73" s="6">
        <f t="shared" si="6"/>
        <v>0</v>
      </c>
      <c r="I73" s="40"/>
      <c r="J73" s="6"/>
      <c r="K73" s="40"/>
      <c r="L73" s="6"/>
    </row>
    <row r="74" spans="2:12" ht="12.75">
      <c r="B74" s="22"/>
      <c r="C74" s="23"/>
      <c r="D74" s="6"/>
      <c r="E74" s="23"/>
      <c r="F74" s="6"/>
      <c r="G74" s="23"/>
      <c r="H74" s="6"/>
      <c r="I74" s="23"/>
      <c r="J74" s="6"/>
      <c r="K74" s="23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SUM(C3:C74)</f>
        <v>2728774</v>
      </c>
      <c r="D76" s="7">
        <f>SUM(D3:D75)</f>
        <v>1</v>
      </c>
      <c r="E76" s="4">
        <f>SUM(E3:E74)</f>
        <v>1627482</v>
      </c>
      <c r="F76" s="7">
        <f>SUM(F3:F75)</f>
        <v>1</v>
      </c>
      <c r="G76" s="4">
        <f>SUM(G3:G74)</f>
        <v>381530</v>
      </c>
      <c r="H76" s="7">
        <f>SUM(H3:H75)</f>
        <v>1</v>
      </c>
      <c r="I76" s="4">
        <f>SUM(I3:I75)</f>
        <v>838909</v>
      </c>
      <c r="J76" s="7">
        <f>SUM(J3:J75)</f>
        <v>0.9999999999999999</v>
      </c>
      <c r="K76" s="4">
        <f>SUM(K3:K75)</f>
        <v>5576785</v>
      </c>
      <c r="L76" s="7">
        <f>SUM(L3:L75)</f>
        <v>1</v>
      </c>
      <c r="M76" s="4">
        <f>+I76+G76+E76+C76</f>
        <v>5576695</v>
      </c>
    </row>
    <row r="77" spans="3:11" ht="12.75">
      <c r="C77" s="4"/>
      <c r="E77" s="4"/>
      <c r="G77" s="4"/>
      <c r="I77" s="4"/>
      <c r="K77" s="4">
        <f>+K76-K78</f>
        <v>90.62000000011176</v>
      </c>
    </row>
    <row r="78" spans="3:11" ht="12.75">
      <c r="C78" s="9">
        <v>2728773.18</v>
      </c>
      <c r="E78" s="4">
        <f>1084987.33+542493.66</f>
        <v>1627480.9900000002</v>
      </c>
      <c r="G78" s="9">
        <v>381529.99</v>
      </c>
      <c r="I78" s="9">
        <v>838910.22</v>
      </c>
      <c r="K78" s="4">
        <f>SUM(C78:I78)</f>
        <v>5576694.38</v>
      </c>
    </row>
    <row r="80" spans="3:11" ht="12.75">
      <c r="C80" s="4">
        <f>+C76-C78</f>
        <v>0.8199999998323619</v>
      </c>
      <c r="E80" s="4">
        <f>+E76-E78</f>
        <v>1.0099999997764826</v>
      </c>
      <c r="G80" s="4">
        <f>+G76-G78</f>
        <v>0.010000000009313226</v>
      </c>
      <c r="I80" s="4">
        <f>+I76-I78</f>
        <v>-1.2199999999720603</v>
      </c>
      <c r="K80" s="4">
        <f>+K76-K78</f>
        <v>90.62000000011176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M80"/>
  <sheetViews>
    <sheetView workbookViewId="0" topLeftCell="A1">
      <selection activeCell="B1" sqref="B1"/>
    </sheetView>
  </sheetViews>
  <sheetFormatPr defaultColWidth="9.140625" defaultRowHeight="12.75"/>
  <cols>
    <col min="2" max="2" width="13.421875" style="0" customWidth="1"/>
    <col min="3" max="3" width="15.57421875" style="0" customWidth="1"/>
    <col min="5" max="5" width="14.8515625" style="0" customWidth="1"/>
    <col min="7" max="7" width="19.7109375" style="0" customWidth="1"/>
    <col min="9" max="9" width="14.421875" style="0" customWidth="1"/>
    <col min="11" max="11" width="15.140625" style="0" customWidth="1"/>
    <col min="13" max="13" width="12.57421875" style="0" customWidth="1"/>
  </cols>
  <sheetData>
    <row r="1" spans="4:6" ht="12.75">
      <c r="D1" s="5">
        <v>37316</v>
      </c>
      <c r="F1" t="s">
        <v>157</v>
      </c>
    </row>
    <row r="2" spans="2:12" ht="12.75">
      <c r="B2" s="77" t="s">
        <v>150</v>
      </c>
      <c r="C2" s="79" t="s">
        <v>151</v>
      </c>
      <c r="D2" s="1" t="s">
        <v>159</v>
      </c>
      <c r="E2" s="79" t="s">
        <v>152</v>
      </c>
      <c r="F2" s="1" t="s">
        <v>159</v>
      </c>
      <c r="G2" s="79" t="s">
        <v>153</v>
      </c>
      <c r="H2" s="1" t="s">
        <v>159</v>
      </c>
      <c r="I2" s="79" t="s">
        <v>154</v>
      </c>
      <c r="J2" s="1" t="s">
        <v>159</v>
      </c>
      <c r="K2" s="79" t="s">
        <v>155</v>
      </c>
      <c r="L2" s="1" t="s">
        <v>156</v>
      </c>
    </row>
    <row r="3" spans="2:12" ht="12.75">
      <c r="B3" s="78" t="s">
        <v>2</v>
      </c>
      <c r="C3" s="80">
        <v>14465</v>
      </c>
      <c r="D3" s="6">
        <f>+C3/$C$76</f>
        <v>0.004459493371956585</v>
      </c>
      <c r="E3" s="80">
        <v>14465</v>
      </c>
      <c r="F3" s="6">
        <f>+E3/$E$76</f>
        <v>0.0072523678617572845</v>
      </c>
      <c r="G3" s="80">
        <v>0</v>
      </c>
      <c r="H3" s="6">
        <f>+G3/$G$76</f>
        <v>0</v>
      </c>
      <c r="I3" s="80">
        <v>819</v>
      </c>
      <c r="J3" s="6">
        <f>+I3/$I$76</f>
        <v>0.0010115906800260864</v>
      </c>
      <c r="K3" s="80">
        <v>29749</v>
      </c>
      <c r="L3" s="6">
        <f>+K3/$K$76</f>
        <v>0.004590280190863323</v>
      </c>
    </row>
    <row r="4" spans="2:12" ht="12.75">
      <c r="B4" s="78" t="s">
        <v>6</v>
      </c>
      <c r="C4" s="80">
        <v>6218</v>
      </c>
      <c r="D4" s="6">
        <f aca="true" t="shared" si="0" ref="D4:D67">+C4/$C$76</f>
        <v>0.001916980973855931</v>
      </c>
      <c r="E4" s="80">
        <v>6218</v>
      </c>
      <c r="F4" s="6">
        <f aca="true" t="shared" si="1" ref="F4:F67">+E4/$E$76</f>
        <v>0.003117540502205793</v>
      </c>
      <c r="G4" s="80">
        <v>464</v>
      </c>
      <c r="H4" s="6">
        <f aca="true" t="shared" si="2" ref="H4:H67">+G4/$G$76</f>
        <v>0.0010713733204953254</v>
      </c>
      <c r="I4" s="80">
        <v>15148</v>
      </c>
      <c r="J4" s="6">
        <f aca="true" t="shared" si="3" ref="J4:J67">+I4/$I$76</f>
        <v>0.01871010454338847</v>
      </c>
      <c r="K4" s="80">
        <v>28048</v>
      </c>
      <c r="L4" s="6">
        <f aca="true" t="shared" si="4" ref="L4:L67">+K4/$K$76</f>
        <v>0.004327815348191014</v>
      </c>
    </row>
    <row r="5" spans="2:12" ht="12.75">
      <c r="B5" s="78" t="s">
        <v>7</v>
      </c>
      <c r="C5" s="80">
        <v>426</v>
      </c>
      <c r="D5" s="6">
        <f t="shared" si="0"/>
        <v>0.0001313338525028348</v>
      </c>
      <c r="E5" s="80">
        <v>426</v>
      </c>
      <c r="F5" s="6">
        <f t="shared" si="1"/>
        <v>0.00021358511642645026</v>
      </c>
      <c r="G5" s="80">
        <v>0</v>
      </c>
      <c r="H5" s="6">
        <f t="shared" si="2"/>
        <v>0</v>
      </c>
      <c r="I5" s="80">
        <v>1027</v>
      </c>
      <c r="J5" s="6">
        <f t="shared" si="3"/>
        <v>0.0012685025987628704</v>
      </c>
      <c r="K5" s="80">
        <v>1879</v>
      </c>
      <c r="L5" s="6">
        <f t="shared" si="4"/>
        <v>0.00028993029945988716</v>
      </c>
    </row>
    <row r="6" spans="2:12" ht="12.75">
      <c r="B6" s="78" t="s">
        <v>8</v>
      </c>
      <c r="C6" s="80">
        <v>19170</v>
      </c>
      <c r="D6" s="6">
        <f t="shared" si="0"/>
        <v>0.005910023362627565</v>
      </c>
      <c r="E6" s="80">
        <v>19170</v>
      </c>
      <c r="F6" s="6">
        <f t="shared" si="1"/>
        <v>0.009611330239190261</v>
      </c>
      <c r="G6" s="80">
        <v>13288</v>
      </c>
      <c r="H6" s="6">
        <f t="shared" si="2"/>
        <v>0.030681915264529923</v>
      </c>
      <c r="I6" s="80">
        <v>17327</v>
      </c>
      <c r="J6" s="6">
        <f t="shared" si="3"/>
        <v>0.021401503922847374</v>
      </c>
      <c r="K6" s="80">
        <v>68955</v>
      </c>
      <c r="L6" s="6">
        <f t="shared" si="4"/>
        <v>0.010639778498806023</v>
      </c>
    </row>
    <row r="7" spans="2:12" ht="12.75">
      <c r="B7" s="78" t="s">
        <v>12</v>
      </c>
      <c r="C7" s="80">
        <v>0</v>
      </c>
      <c r="D7" s="6">
        <f t="shared" si="0"/>
        <v>0</v>
      </c>
      <c r="E7" s="80">
        <v>0</v>
      </c>
      <c r="F7" s="6">
        <f t="shared" si="1"/>
        <v>0</v>
      </c>
      <c r="G7" s="80">
        <v>0</v>
      </c>
      <c r="H7" s="6">
        <f t="shared" si="2"/>
        <v>0</v>
      </c>
      <c r="I7" s="80">
        <v>6722</v>
      </c>
      <c r="J7" s="6">
        <f t="shared" si="3"/>
        <v>0.008302701527637794</v>
      </c>
      <c r="K7" s="80">
        <v>6722</v>
      </c>
      <c r="L7" s="6">
        <f t="shared" si="4"/>
        <v>0.001037206744528665</v>
      </c>
    </row>
    <row r="8" spans="2:12" ht="12.75">
      <c r="B8" s="78" t="s">
        <v>15</v>
      </c>
      <c r="C8" s="80">
        <v>35559</v>
      </c>
      <c r="D8" s="6">
        <f t="shared" si="0"/>
        <v>0.01096267713884578</v>
      </c>
      <c r="E8" s="80">
        <v>35559</v>
      </c>
      <c r="F8" s="6">
        <f t="shared" si="1"/>
        <v>0.017828340739455738</v>
      </c>
      <c r="G8" s="80">
        <v>618</v>
      </c>
      <c r="H8" s="6">
        <f t="shared" si="2"/>
        <v>0.0014269584311769636</v>
      </c>
      <c r="I8" s="80">
        <v>2633</v>
      </c>
      <c r="J8" s="6">
        <f t="shared" si="3"/>
        <v>0.0032521590482401533</v>
      </c>
      <c r="K8" s="80">
        <v>74369</v>
      </c>
      <c r="L8" s="6">
        <f t="shared" si="4"/>
        <v>0.011475160426041697</v>
      </c>
    </row>
    <row r="9" spans="2:12" ht="12.75">
      <c r="B9" s="78" t="s">
        <v>16</v>
      </c>
      <c r="C9" s="80">
        <v>82</v>
      </c>
      <c r="D9" s="6">
        <f t="shared" si="0"/>
        <v>2.5280225129653643E-05</v>
      </c>
      <c r="E9" s="80">
        <v>82</v>
      </c>
      <c r="F9" s="6">
        <f t="shared" si="1"/>
        <v>4.111262804452799E-05</v>
      </c>
      <c r="G9" s="80">
        <v>0</v>
      </c>
      <c r="H9" s="6">
        <f t="shared" si="2"/>
        <v>0</v>
      </c>
      <c r="I9" s="80">
        <v>558</v>
      </c>
      <c r="J9" s="6">
        <f t="shared" si="3"/>
        <v>0.0006892156281496413</v>
      </c>
      <c r="K9" s="80">
        <v>722</v>
      </c>
      <c r="L9" s="6">
        <f t="shared" si="4"/>
        <v>0.00011140483034062721</v>
      </c>
    </row>
    <row r="10" spans="2:12" ht="12.75">
      <c r="B10" s="78" t="s">
        <v>17</v>
      </c>
      <c r="C10" s="80">
        <v>12776</v>
      </c>
      <c r="D10" s="6">
        <f t="shared" si="0"/>
        <v>0.0039387823933714015</v>
      </c>
      <c r="E10" s="80">
        <v>12776</v>
      </c>
      <c r="F10" s="6">
        <f t="shared" si="1"/>
        <v>0.006405547998742555</v>
      </c>
      <c r="G10" s="80">
        <v>1001</v>
      </c>
      <c r="H10" s="6">
        <f t="shared" si="2"/>
        <v>0.0023113032194306484</v>
      </c>
      <c r="I10" s="80">
        <v>2676</v>
      </c>
      <c r="J10" s="6">
        <f t="shared" si="3"/>
        <v>0.0033052706468251615</v>
      </c>
      <c r="K10" s="80">
        <v>29229</v>
      </c>
      <c r="L10" s="6">
        <f t="shared" si="4"/>
        <v>0.004510044024967026</v>
      </c>
    </row>
    <row r="11" spans="2:12" ht="12.75">
      <c r="B11" s="78" t="s">
        <v>24</v>
      </c>
      <c r="C11" s="80">
        <v>250</v>
      </c>
      <c r="D11" s="6">
        <f t="shared" si="0"/>
        <v>7.707385710260257E-05</v>
      </c>
      <c r="E11" s="80">
        <v>250</v>
      </c>
      <c r="F11" s="6">
        <f t="shared" si="1"/>
        <v>0.00012534337818453654</v>
      </c>
      <c r="G11" s="80">
        <v>0</v>
      </c>
      <c r="H11" s="6">
        <f t="shared" si="2"/>
        <v>0</v>
      </c>
      <c r="I11" s="80">
        <v>430</v>
      </c>
      <c r="J11" s="6">
        <f t="shared" si="3"/>
        <v>0.000531115985850082</v>
      </c>
      <c r="K11" s="80">
        <v>930</v>
      </c>
      <c r="L11" s="6">
        <f t="shared" si="4"/>
        <v>0.00014349929669914586</v>
      </c>
    </row>
    <row r="12" spans="2:12" ht="12.75">
      <c r="B12" s="78" t="s">
        <v>27</v>
      </c>
      <c r="C12" s="80">
        <v>601</v>
      </c>
      <c r="D12" s="6">
        <f t="shared" si="0"/>
        <v>0.00018528555247465658</v>
      </c>
      <c r="E12" s="80">
        <v>601</v>
      </c>
      <c r="F12" s="6">
        <f t="shared" si="1"/>
        <v>0.00030132548115562583</v>
      </c>
      <c r="G12" s="80">
        <v>0</v>
      </c>
      <c r="H12" s="6">
        <f t="shared" si="2"/>
        <v>0</v>
      </c>
      <c r="I12" s="80">
        <v>494</v>
      </c>
      <c r="J12" s="6">
        <f t="shared" si="3"/>
        <v>0.0006101658069998617</v>
      </c>
      <c r="K12" s="80">
        <v>1696</v>
      </c>
      <c r="L12" s="6">
        <f t="shared" si="4"/>
        <v>0.000261693341077152</v>
      </c>
    </row>
    <row r="13" spans="2:12" ht="12.75">
      <c r="B13" s="78" t="s">
        <v>28</v>
      </c>
      <c r="C13" s="80">
        <v>38136</v>
      </c>
      <c r="D13" s="6">
        <f t="shared" si="0"/>
        <v>0.011757154457859405</v>
      </c>
      <c r="E13" s="80">
        <v>38136</v>
      </c>
      <c r="F13" s="6">
        <f t="shared" si="1"/>
        <v>0.01912038028178194</v>
      </c>
      <c r="G13" s="80">
        <v>0</v>
      </c>
      <c r="H13" s="6">
        <f t="shared" si="2"/>
        <v>0</v>
      </c>
      <c r="I13" s="80">
        <v>5347</v>
      </c>
      <c r="J13" s="6">
        <f t="shared" si="3"/>
        <v>0.0066043655263729965</v>
      </c>
      <c r="K13" s="80">
        <v>81619</v>
      </c>
      <c r="L13" s="6">
        <f t="shared" si="4"/>
        <v>0.012593837739018909</v>
      </c>
    </row>
    <row r="14" spans="2:12" ht="12.75">
      <c r="B14" s="78" t="s">
        <v>31</v>
      </c>
      <c r="C14" s="80">
        <v>0</v>
      </c>
      <c r="D14" s="6">
        <f t="shared" si="0"/>
        <v>0</v>
      </c>
      <c r="E14" s="80">
        <v>0</v>
      </c>
      <c r="F14" s="6">
        <f t="shared" si="1"/>
        <v>0</v>
      </c>
      <c r="G14" s="80">
        <v>0</v>
      </c>
      <c r="H14" s="6">
        <f t="shared" si="2"/>
        <v>0</v>
      </c>
      <c r="I14" s="80">
        <v>0</v>
      </c>
      <c r="J14" s="6">
        <f t="shared" si="3"/>
        <v>0</v>
      </c>
      <c r="K14" s="80">
        <v>0</v>
      </c>
      <c r="L14" s="6">
        <f t="shared" si="4"/>
        <v>0</v>
      </c>
    </row>
    <row r="15" spans="2:12" ht="12.75">
      <c r="B15" s="78" t="s">
        <v>32</v>
      </c>
      <c r="C15" s="80">
        <v>12</v>
      </c>
      <c r="D15" s="6">
        <f t="shared" si="0"/>
        <v>3.6995451409249233E-06</v>
      </c>
      <c r="E15" s="80">
        <v>12</v>
      </c>
      <c r="F15" s="6">
        <f t="shared" si="1"/>
        <v>6.016482152857754E-06</v>
      </c>
      <c r="G15" s="80">
        <v>0</v>
      </c>
      <c r="H15" s="6">
        <f t="shared" si="2"/>
        <v>0</v>
      </c>
      <c r="I15" s="80">
        <v>1112</v>
      </c>
      <c r="J15" s="6">
        <f t="shared" si="3"/>
        <v>0.0013734906424774213</v>
      </c>
      <c r="K15" s="80">
        <v>1136</v>
      </c>
      <c r="L15" s="6">
        <f t="shared" si="4"/>
        <v>0.00017528516241960182</v>
      </c>
    </row>
    <row r="16" spans="2:12" ht="12.75">
      <c r="B16" s="78" t="s">
        <v>33</v>
      </c>
      <c r="C16" s="80">
        <v>9440</v>
      </c>
      <c r="D16" s="6">
        <f t="shared" si="0"/>
        <v>0.002910308844194273</v>
      </c>
      <c r="E16" s="80">
        <v>9440</v>
      </c>
      <c r="F16" s="6">
        <f t="shared" si="1"/>
        <v>0.004732965960248099</v>
      </c>
      <c r="G16" s="80">
        <v>1353</v>
      </c>
      <c r="H16" s="6">
        <f t="shared" si="2"/>
        <v>0.003124069186702964</v>
      </c>
      <c r="I16" s="80">
        <v>663</v>
      </c>
      <c r="J16" s="6">
        <f t="shared" si="3"/>
        <v>0.0008189067409734986</v>
      </c>
      <c r="K16" s="80">
        <v>20896</v>
      </c>
      <c r="L16" s="6">
        <f t="shared" si="4"/>
        <v>0.003224259466478873</v>
      </c>
    </row>
    <row r="17" spans="2:12" ht="12.75">
      <c r="B17" s="78" t="s">
        <v>35</v>
      </c>
      <c r="C17" s="80">
        <v>20146</v>
      </c>
      <c r="D17" s="6">
        <f t="shared" si="0"/>
        <v>0.0062109197007561255</v>
      </c>
      <c r="E17" s="80">
        <v>20146</v>
      </c>
      <c r="F17" s="6">
        <f t="shared" si="1"/>
        <v>0.010100670787622692</v>
      </c>
      <c r="G17" s="80">
        <v>12225</v>
      </c>
      <c r="H17" s="6">
        <f t="shared" si="2"/>
        <v>0.028227454403136537</v>
      </c>
      <c r="I17" s="80">
        <v>0</v>
      </c>
      <c r="J17" s="6">
        <f t="shared" si="3"/>
        <v>0</v>
      </c>
      <c r="K17" s="80">
        <v>52517</v>
      </c>
      <c r="L17" s="6">
        <f t="shared" si="4"/>
        <v>0.008103389854568863</v>
      </c>
    </row>
    <row r="18" spans="2:12" ht="12.75">
      <c r="B18" s="78" t="s">
        <v>38</v>
      </c>
      <c r="C18" s="80">
        <v>25176</v>
      </c>
      <c r="D18" s="6">
        <f t="shared" si="0"/>
        <v>0.007761645705660489</v>
      </c>
      <c r="E18" s="80">
        <v>25176</v>
      </c>
      <c r="F18" s="6">
        <f t="shared" si="1"/>
        <v>0.012622579556695568</v>
      </c>
      <c r="G18" s="80">
        <v>7242</v>
      </c>
      <c r="H18" s="6">
        <f t="shared" si="2"/>
        <v>0.016721736178937817</v>
      </c>
      <c r="I18" s="80">
        <v>31852</v>
      </c>
      <c r="J18" s="6">
        <f t="shared" si="3"/>
        <v>0.03934210786348096</v>
      </c>
      <c r="K18" s="80">
        <v>89446</v>
      </c>
      <c r="L18" s="6">
        <f t="shared" si="4"/>
        <v>0.013801546336077204</v>
      </c>
    </row>
    <row r="19" spans="2:12" ht="12.75">
      <c r="B19" s="78" t="s">
        <v>39</v>
      </c>
      <c r="C19" s="80">
        <v>67</v>
      </c>
      <c r="D19" s="6">
        <f t="shared" si="0"/>
        <v>2.065579370349749E-05</v>
      </c>
      <c r="E19" s="80">
        <v>67</v>
      </c>
      <c r="F19" s="6">
        <f t="shared" si="1"/>
        <v>3.359202535345579E-05</v>
      </c>
      <c r="G19" s="80">
        <v>0</v>
      </c>
      <c r="H19" s="6">
        <f t="shared" si="2"/>
        <v>0</v>
      </c>
      <c r="I19" s="80">
        <v>3493</v>
      </c>
      <c r="J19" s="6">
        <f t="shared" si="3"/>
        <v>0.0043143910199403175</v>
      </c>
      <c r="K19" s="80">
        <v>3627</v>
      </c>
      <c r="L19" s="6">
        <f t="shared" si="4"/>
        <v>0.0005596472571266688</v>
      </c>
    </row>
    <row r="20" spans="2:12" ht="12.75">
      <c r="B20" s="78" t="s">
        <v>40</v>
      </c>
      <c r="C20" s="80">
        <v>251005</v>
      </c>
      <c r="D20" s="6">
        <f t="shared" si="0"/>
        <v>0.07738369400815504</v>
      </c>
      <c r="E20" s="80">
        <v>251005</v>
      </c>
      <c r="F20" s="6">
        <f t="shared" si="1"/>
        <v>0.1258472585648384</v>
      </c>
      <c r="G20" s="80">
        <v>40884</v>
      </c>
      <c r="H20" s="6">
        <f t="shared" si="2"/>
        <v>0.09440091990329932</v>
      </c>
      <c r="I20" s="80">
        <v>21597</v>
      </c>
      <c r="J20" s="6">
        <f t="shared" si="3"/>
        <v>0.026675609177684235</v>
      </c>
      <c r="K20" s="80">
        <v>564491</v>
      </c>
      <c r="L20" s="6">
        <f t="shared" si="4"/>
        <v>0.08710114139031994</v>
      </c>
    </row>
    <row r="21" spans="2:12" ht="12.75">
      <c r="B21" s="78" t="s">
        <v>42</v>
      </c>
      <c r="C21" s="80">
        <v>0</v>
      </c>
      <c r="D21" s="6">
        <f t="shared" si="0"/>
        <v>0</v>
      </c>
      <c r="E21" s="80">
        <v>0</v>
      </c>
      <c r="F21" s="6">
        <f t="shared" si="1"/>
        <v>0</v>
      </c>
      <c r="G21" s="80">
        <v>0</v>
      </c>
      <c r="H21" s="6">
        <f t="shared" si="2"/>
        <v>0</v>
      </c>
      <c r="I21" s="80">
        <v>917</v>
      </c>
      <c r="J21" s="6">
        <f t="shared" si="3"/>
        <v>0.0011326357186616865</v>
      </c>
      <c r="K21" s="80">
        <v>917</v>
      </c>
      <c r="L21" s="6">
        <f t="shared" si="4"/>
        <v>0.00014149339255173845</v>
      </c>
    </row>
    <row r="22" spans="2:12" ht="12.75">
      <c r="B22" s="78" t="s">
        <v>43</v>
      </c>
      <c r="C22" s="80">
        <v>9582</v>
      </c>
      <c r="D22" s="6">
        <f t="shared" si="0"/>
        <v>0.002954086795028551</v>
      </c>
      <c r="E22" s="80">
        <v>9582</v>
      </c>
      <c r="F22" s="6">
        <f t="shared" si="1"/>
        <v>0.004804160999056916</v>
      </c>
      <c r="G22" s="80">
        <v>0</v>
      </c>
      <c r="H22" s="6">
        <f t="shared" si="2"/>
        <v>0</v>
      </c>
      <c r="I22" s="80">
        <v>889</v>
      </c>
      <c r="J22" s="6">
        <f t="shared" si="3"/>
        <v>0.001098051421908658</v>
      </c>
      <c r="K22" s="80">
        <v>20053</v>
      </c>
      <c r="L22" s="6">
        <f t="shared" si="4"/>
        <v>0.0030941842975354536</v>
      </c>
    </row>
    <row r="23" spans="2:12" ht="12.75">
      <c r="B23" s="78" t="s">
        <v>44</v>
      </c>
      <c r="C23" s="80">
        <v>13174</v>
      </c>
      <c r="D23" s="6">
        <f t="shared" si="0"/>
        <v>0.004061483973878745</v>
      </c>
      <c r="E23" s="80">
        <v>13174</v>
      </c>
      <c r="F23" s="6">
        <f t="shared" si="1"/>
        <v>0.006605094656812338</v>
      </c>
      <c r="G23" s="80">
        <v>263</v>
      </c>
      <c r="H23" s="6">
        <f t="shared" si="2"/>
        <v>0.0006072654812290314</v>
      </c>
      <c r="I23" s="80">
        <v>7350</v>
      </c>
      <c r="J23" s="6">
        <f t="shared" si="3"/>
        <v>0.009078377897670006</v>
      </c>
      <c r="K23" s="80">
        <v>33961</v>
      </c>
      <c r="L23" s="6">
        <f t="shared" si="4"/>
        <v>0.005240193134623325</v>
      </c>
    </row>
    <row r="24" spans="2:12" ht="12.75">
      <c r="B24" s="78" t="s">
        <v>45</v>
      </c>
      <c r="C24" s="80">
        <v>278877</v>
      </c>
      <c r="D24" s="6">
        <f t="shared" si="0"/>
        <v>0.08597650418880999</v>
      </c>
      <c r="E24" s="80">
        <v>278877</v>
      </c>
      <c r="F24" s="6">
        <f t="shared" si="1"/>
        <v>0.13982154111187597</v>
      </c>
      <c r="G24" s="80">
        <v>90705</v>
      </c>
      <c r="H24" s="6">
        <f t="shared" si="2"/>
        <v>0.2094373211972597</v>
      </c>
      <c r="I24" s="80">
        <v>23430</v>
      </c>
      <c r="J24" s="6">
        <f t="shared" si="3"/>
        <v>0.028939645461552144</v>
      </c>
      <c r="K24" s="80">
        <v>671889</v>
      </c>
      <c r="L24" s="6">
        <f t="shared" si="4"/>
        <v>0.10367268705364775</v>
      </c>
    </row>
    <row r="25" spans="2:12" ht="12.75">
      <c r="B25" s="78" t="s">
        <v>46</v>
      </c>
      <c r="C25" s="80">
        <v>189172</v>
      </c>
      <c r="D25" s="6">
        <f t="shared" si="0"/>
        <v>0.05832086278325413</v>
      </c>
      <c r="E25" s="80">
        <v>189172</v>
      </c>
      <c r="F25" s="6">
        <f t="shared" si="1"/>
        <v>0.09484583015170059</v>
      </c>
      <c r="G25" s="80">
        <v>38084</v>
      </c>
      <c r="H25" s="6">
        <f t="shared" si="2"/>
        <v>0.08793573607272408</v>
      </c>
      <c r="I25" s="80">
        <v>52970</v>
      </c>
      <c r="J25" s="6">
        <f t="shared" si="3"/>
        <v>0.06542607853599731</v>
      </c>
      <c r="K25" s="80">
        <v>469398</v>
      </c>
      <c r="L25" s="6">
        <f t="shared" si="4"/>
        <v>0.07242826115267276</v>
      </c>
    </row>
    <row r="26" spans="2:12" ht="12.75">
      <c r="B26" s="78" t="s">
        <v>48</v>
      </c>
      <c r="C26" s="80">
        <v>80382</v>
      </c>
      <c r="D26" s="6">
        <f t="shared" si="0"/>
        <v>0.0247814031264856</v>
      </c>
      <c r="E26" s="80">
        <v>80382</v>
      </c>
      <c r="F26" s="6">
        <f t="shared" si="1"/>
        <v>0.04030140570091766</v>
      </c>
      <c r="G26" s="80">
        <v>10561</v>
      </c>
      <c r="H26" s="6">
        <f t="shared" si="2"/>
        <v>0.02438528801239468</v>
      </c>
      <c r="I26" s="80">
        <v>43747</v>
      </c>
      <c r="J26" s="6">
        <f t="shared" si="3"/>
        <v>0.054034258216240784</v>
      </c>
      <c r="K26" s="80">
        <v>215072</v>
      </c>
      <c r="L26" s="6">
        <f t="shared" si="4"/>
        <v>0.033185678214708275</v>
      </c>
    </row>
    <row r="27" spans="2:12" ht="12.75">
      <c r="B27" s="78" t="s">
        <v>51</v>
      </c>
      <c r="C27" s="80">
        <v>109145</v>
      </c>
      <c r="D27" s="6">
        <f t="shared" si="0"/>
        <v>0.03364890453385423</v>
      </c>
      <c r="E27" s="80">
        <v>109145</v>
      </c>
      <c r="F27" s="6">
        <f t="shared" si="1"/>
        <v>0.05472241204780496</v>
      </c>
      <c r="G27" s="80">
        <v>42139</v>
      </c>
      <c r="H27" s="6">
        <f t="shared" si="2"/>
        <v>0.09729870765593215</v>
      </c>
      <c r="I27" s="80">
        <v>51688</v>
      </c>
      <c r="J27" s="6">
        <f t="shared" si="3"/>
        <v>0.06384261180609078</v>
      </c>
      <c r="K27" s="80">
        <v>312117</v>
      </c>
      <c r="L27" s="6">
        <f t="shared" si="4"/>
        <v>0.04815975267510463</v>
      </c>
    </row>
    <row r="28" spans="2:12" ht="12.75">
      <c r="B28" s="78" t="s">
        <v>52</v>
      </c>
      <c r="C28" s="80">
        <v>1901</v>
      </c>
      <c r="D28" s="6">
        <f t="shared" si="0"/>
        <v>0.00058606960940819</v>
      </c>
      <c r="E28" s="80">
        <v>1901</v>
      </c>
      <c r="F28" s="6">
        <f t="shared" si="1"/>
        <v>0.0009531110477152159</v>
      </c>
      <c r="G28" s="80">
        <v>0</v>
      </c>
      <c r="H28" s="6">
        <f t="shared" si="2"/>
        <v>0</v>
      </c>
      <c r="I28" s="80">
        <v>23745</v>
      </c>
      <c r="J28" s="6">
        <f t="shared" si="3"/>
        <v>0.029328718800023714</v>
      </c>
      <c r="K28" s="80">
        <v>27547</v>
      </c>
      <c r="L28" s="6">
        <f t="shared" si="4"/>
        <v>0.004250510888356313</v>
      </c>
    </row>
    <row r="29" spans="2:12" ht="12.75">
      <c r="B29" s="78" t="s">
        <v>53</v>
      </c>
      <c r="C29" s="80">
        <v>9414</v>
      </c>
      <c r="D29" s="6">
        <f t="shared" si="0"/>
        <v>0.0029022931630556022</v>
      </c>
      <c r="E29" s="80">
        <v>9414</v>
      </c>
      <c r="F29" s="6">
        <f t="shared" si="1"/>
        <v>0.004719930248916908</v>
      </c>
      <c r="G29" s="80">
        <v>34</v>
      </c>
      <c r="H29" s="6">
        <f t="shared" si="2"/>
        <v>7.850580365698506E-05</v>
      </c>
      <c r="I29" s="80">
        <v>812</v>
      </c>
      <c r="J29" s="6">
        <f t="shared" si="3"/>
        <v>0.0010029446058378293</v>
      </c>
      <c r="K29" s="80">
        <v>19674</v>
      </c>
      <c r="L29" s="6">
        <f t="shared" si="4"/>
        <v>0.003035704476622576</v>
      </c>
    </row>
    <row r="30" spans="2:12" ht="12.75">
      <c r="B30" s="78" t="s">
        <v>54</v>
      </c>
      <c r="C30" s="80">
        <v>4060</v>
      </c>
      <c r="D30" s="6">
        <f t="shared" si="0"/>
        <v>0.0012516794393462656</v>
      </c>
      <c r="E30" s="80">
        <v>4060</v>
      </c>
      <c r="F30" s="6">
        <f t="shared" si="1"/>
        <v>0.0020355764617168734</v>
      </c>
      <c r="G30" s="80">
        <v>0</v>
      </c>
      <c r="H30" s="6">
        <f t="shared" si="2"/>
        <v>0</v>
      </c>
      <c r="I30" s="80">
        <v>5651</v>
      </c>
      <c r="J30" s="6">
        <f t="shared" si="3"/>
        <v>0.00697985217683445</v>
      </c>
      <c r="K30" s="80">
        <v>13771</v>
      </c>
      <c r="L30" s="6">
        <f t="shared" si="4"/>
        <v>0.002124869693380578</v>
      </c>
    </row>
    <row r="31" spans="2:12" ht="12.75">
      <c r="B31" s="78" t="s">
        <v>55</v>
      </c>
      <c r="C31" s="80">
        <v>5838</v>
      </c>
      <c r="D31" s="6">
        <f t="shared" si="0"/>
        <v>0.001799828711059975</v>
      </c>
      <c r="E31" s="80">
        <v>5838</v>
      </c>
      <c r="F31" s="6">
        <f t="shared" si="1"/>
        <v>0.002927018567365297</v>
      </c>
      <c r="G31" s="80">
        <v>0</v>
      </c>
      <c r="H31" s="6">
        <f t="shared" si="2"/>
        <v>0</v>
      </c>
      <c r="I31" s="80">
        <v>2985</v>
      </c>
      <c r="J31" s="6">
        <f t="shared" si="3"/>
        <v>0.0036869330645639413</v>
      </c>
      <c r="K31" s="80">
        <v>14661</v>
      </c>
      <c r="L31" s="6">
        <f t="shared" si="4"/>
        <v>0.0022621969773184702</v>
      </c>
    </row>
    <row r="32" spans="2:12" ht="12.75">
      <c r="B32" s="78" t="s">
        <v>58</v>
      </c>
      <c r="C32" s="80">
        <v>768233</v>
      </c>
      <c r="D32" s="6">
        <f t="shared" si="0"/>
        <v>0.23684272185401473</v>
      </c>
      <c r="E32" s="80">
        <v>0</v>
      </c>
      <c r="F32" s="6">
        <f t="shared" si="1"/>
        <v>0</v>
      </c>
      <c r="G32" s="80">
        <v>0</v>
      </c>
      <c r="H32" s="6">
        <f t="shared" si="2"/>
        <v>0</v>
      </c>
      <c r="I32" s="80">
        <v>0</v>
      </c>
      <c r="J32" s="6">
        <f t="shared" si="3"/>
        <v>0</v>
      </c>
      <c r="K32" s="80">
        <v>768233</v>
      </c>
      <c r="L32" s="6">
        <f t="shared" si="4"/>
        <v>0.11853859699040313</v>
      </c>
    </row>
    <row r="33" spans="2:12" ht="12.75">
      <c r="B33" s="78" t="s">
        <v>61</v>
      </c>
      <c r="C33" s="80">
        <v>435564</v>
      </c>
      <c r="D33" s="6">
        <f t="shared" si="0"/>
        <v>0.13428238998015193</v>
      </c>
      <c r="E33" s="80">
        <v>0</v>
      </c>
      <c r="F33" s="6">
        <f t="shared" si="1"/>
        <v>0</v>
      </c>
      <c r="G33" s="80">
        <v>0</v>
      </c>
      <c r="H33" s="6">
        <f t="shared" si="2"/>
        <v>0</v>
      </c>
      <c r="I33" s="80">
        <v>0</v>
      </c>
      <c r="J33" s="6">
        <f t="shared" si="3"/>
        <v>0</v>
      </c>
      <c r="K33" s="80">
        <v>435564</v>
      </c>
      <c r="L33" s="6">
        <f t="shared" si="4"/>
        <v>0.06720766415856641</v>
      </c>
    </row>
    <row r="34" spans="2:12" ht="12.75">
      <c r="B34" s="78" t="s">
        <v>63</v>
      </c>
      <c r="C34" s="80">
        <v>49529</v>
      </c>
      <c r="D34" s="6">
        <f t="shared" si="0"/>
        <v>0.015269564273739211</v>
      </c>
      <c r="E34" s="80">
        <v>4205</v>
      </c>
      <c r="F34" s="6">
        <f t="shared" si="1"/>
        <v>0.0021082756210639045</v>
      </c>
      <c r="G34" s="80">
        <v>2547</v>
      </c>
      <c r="H34" s="6">
        <f t="shared" si="2"/>
        <v>0.005881008291598263</v>
      </c>
      <c r="I34" s="80">
        <v>7860</v>
      </c>
      <c r="J34" s="6">
        <f t="shared" si="3"/>
        <v>0.009708306159957313</v>
      </c>
      <c r="K34" s="80">
        <v>64141</v>
      </c>
      <c r="L34" s="6">
        <f t="shared" si="4"/>
        <v>0.009896976762989155</v>
      </c>
    </row>
    <row r="35" spans="2:12" ht="12.75">
      <c r="B35" s="78" t="s">
        <v>67</v>
      </c>
      <c r="C35" s="80">
        <v>62338</v>
      </c>
      <c r="D35" s="6">
        <f t="shared" si="0"/>
        <v>0.019218520416248157</v>
      </c>
      <c r="E35" s="80">
        <v>62338</v>
      </c>
      <c r="F35" s="6">
        <f t="shared" si="1"/>
        <v>0.03125462203707056</v>
      </c>
      <c r="G35" s="80">
        <v>7011</v>
      </c>
      <c r="H35" s="6">
        <f t="shared" si="2"/>
        <v>0.01618835851291536</v>
      </c>
      <c r="I35" s="80">
        <v>6910</v>
      </c>
      <c r="J35" s="6">
        <f t="shared" si="3"/>
        <v>0.00853491037726527</v>
      </c>
      <c r="K35" s="80">
        <v>138597</v>
      </c>
      <c r="L35" s="6">
        <f t="shared" si="4"/>
        <v>0.021385561316786577</v>
      </c>
    </row>
    <row r="36" spans="2:12" ht="12.75">
      <c r="B36" s="78" t="s">
        <v>68</v>
      </c>
      <c r="C36" s="80">
        <v>8508</v>
      </c>
      <c r="D36" s="6">
        <f t="shared" si="0"/>
        <v>0.0026229775049157705</v>
      </c>
      <c r="E36" s="80">
        <v>8508</v>
      </c>
      <c r="F36" s="6">
        <f t="shared" si="1"/>
        <v>0.004265685846376147</v>
      </c>
      <c r="G36" s="80">
        <v>350</v>
      </c>
      <c r="H36" s="6">
        <f t="shared" si="2"/>
        <v>0.000808147978821905</v>
      </c>
      <c r="I36" s="80">
        <v>22775</v>
      </c>
      <c r="J36" s="6">
        <f t="shared" si="3"/>
        <v>0.028130619948222368</v>
      </c>
      <c r="K36" s="80">
        <v>40141</v>
      </c>
      <c r="L36" s="6">
        <f t="shared" si="4"/>
        <v>0.0061937691062370044</v>
      </c>
    </row>
    <row r="37" spans="2:12" ht="12.75">
      <c r="B37" s="78" t="s">
        <v>70</v>
      </c>
      <c r="C37" s="80">
        <v>6378</v>
      </c>
      <c r="D37" s="6">
        <f t="shared" si="0"/>
        <v>0.0019663082424015966</v>
      </c>
      <c r="E37" s="80">
        <v>6378</v>
      </c>
      <c r="F37" s="6">
        <f t="shared" si="1"/>
        <v>0.0031977602642438963</v>
      </c>
      <c r="G37" s="80">
        <v>4</v>
      </c>
      <c r="H37" s="6">
        <f t="shared" si="2"/>
        <v>9.23597690082177E-06</v>
      </c>
      <c r="I37" s="80">
        <v>18047</v>
      </c>
      <c r="J37" s="6">
        <f t="shared" si="3"/>
        <v>0.022290814410782397</v>
      </c>
      <c r="K37" s="80">
        <v>30807</v>
      </c>
      <c r="L37" s="6">
        <f t="shared" si="4"/>
        <v>0.00475352992839848</v>
      </c>
    </row>
    <row r="38" spans="2:12" ht="12.75">
      <c r="B38" s="78" t="s">
        <v>73</v>
      </c>
      <c r="C38" s="80">
        <v>4289</v>
      </c>
      <c r="D38" s="6">
        <f t="shared" si="0"/>
        <v>0.0013222790924522496</v>
      </c>
      <c r="E38" s="80">
        <v>4289</v>
      </c>
      <c r="F38" s="6">
        <f t="shared" si="1"/>
        <v>0.0021503909961339087</v>
      </c>
      <c r="G38" s="80">
        <v>0</v>
      </c>
      <c r="H38" s="6">
        <f t="shared" si="2"/>
        <v>0</v>
      </c>
      <c r="I38" s="80">
        <v>7063</v>
      </c>
      <c r="J38" s="6">
        <f t="shared" si="3"/>
        <v>0.008723888855951463</v>
      </c>
      <c r="K38" s="80">
        <v>15641</v>
      </c>
      <c r="L38" s="6">
        <f t="shared" si="4"/>
        <v>0.002413411289969183</v>
      </c>
    </row>
    <row r="39" spans="2:12" ht="12.75">
      <c r="B39" s="78" t="s">
        <v>75</v>
      </c>
      <c r="C39" s="80">
        <v>14476</v>
      </c>
      <c r="D39" s="6">
        <f t="shared" si="0"/>
        <v>0.004462884621669099</v>
      </c>
      <c r="E39" s="80">
        <v>14476</v>
      </c>
      <c r="F39" s="6">
        <f t="shared" si="1"/>
        <v>0.007257882970397403</v>
      </c>
      <c r="G39" s="80">
        <v>584</v>
      </c>
      <c r="H39" s="6">
        <f t="shared" si="2"/>
        <v>0.0013484526275199787</v>
      </c>
      <c r="I39" s="80">
        <v>7755</v>
      </c>
      <c r="J39" s="6">
        <f t="shared" si="3"/>
        <v>0.009578615047133456</v>
      </c>
      <c r="K39" s="80">
        <v>37291</v>
      </c>
      <c r="L39" s="6">
        <f t="shared" si="4"/>
        <v>0.005754013196997686</v>
      </c>
    </row>
    <row r="40" spans="2:12" ht="12.75">
      <c r="B40" s="78" t="s">
        <v>78</v>
      </c>
      <c r="C40" s="80">
        <v>486</v>
      </c>
      <c r="D40" s="6">
        <f t="shared" si="0"/>
        <v>0.0001498315782074594</v>
      </c>
      <c r="E40" s="80">
        <v>486</v>
      </c>
      <c r="F40" s="6">
        <f t="shared" si="1"/>
        <v>0.00024366752719073902</v>
      </c>
      <c r="G40" s="80">
        <v>0</v>
      </c>
      <c r="H40" s="6">
        <f t="shared" si="2"/>
        <v>0</v>
      </c>
      <c r="I40" s="80">
        <v>52</v>
      </c>
      <c r="J40" s="6">
        <f t="shared" si="3"/>
        <v>6.422797968419597E-05</v>
      </c>
      <c r="K40" s="80">
        <v>1024</v>
      </c>
      <c r="L40" s="6">
        <f t="shared" si="4"/>
        <v>0.00015800352668809178</v>
      </c>
    </row>
    <row r="41" spans="2:12" ht="12.75">
      <c r="B41" s="78" t="s">
        <v>79</v>
      </c>
      <c r="C41" s="80">
        <v>161588</v>
      </c>
      <c r="D41" s="6">
        <f t="shared" si="0"/>
        <v>0.049816841685981376</v>
      </c>
      <c r="E41" s="80">
        <v>161588</v>
      </c>
      <c r="F41" s="6">
        <f t="shared" si="1"/>
        <v>0.08101594317633155</v>
      </c>
      <c r="G41" s="80">
        <v>50181</v>
      </c>
      <c r="H41" s="6">
        <f t="shared" si="2"/>
        <v>0.11586763921503432</v>
      </c>
      <c r="I41" s="80">
        <v>20659</v>
      </c>
      <c r="J41" s="6">
        <f t="shared" si="3"/>
        <v>0.025517035236457777</v>
      </c>
      <c r="K41" s="80">
        <v>394016</v>
      </c>
      <c r="L41" s="6">
        <f t="shared" si="4"/>
        <v>0.060796794503452316</v>
      </c>
    </row>
    <row r="42" spans="2:12" ht="12.75">
      <c r="B42" s="78" t="s">
        <v>81</v>
      </c>
      <c r="C42" s="80">
        <v>3804</v>
      </c>
      <c r="D42" s="6">
        <f t="shared" si="0"/>
        <v>0.0011727558096732006</v>
      </c>
      <c r="E42" s="80">
        <v>3804</v>
      </c>
      <c r="F42" s="6">
        <f t="shared" si="1"/>
        <v>0.0019072248424559079</v>
      </c>
      <c r="G42" s="80">
        <v>0</v>
      </c>
      <c r="H42" s="6">
        <f t="shared" si="2"/>
        <v>0</v>
      </c>
      <c r="I42" s="80">
        <v>404</v>
      </c>
      <c r="J42" s="6">
        <f t="shared" si="3"/>
        <v>0.000499001996007984</v>
      </c>
      <c r="K42" s="80">
        <v>8012</v>
      </c>
      <c r="L42" s="6">
        <f t="shared" si="4"/>
        <v>0.001236254156079093</v>
      </c>
    </row>
    <row r="43" spans="2:12" ht="12.75">
      <c r="B43" s="78" t="s">
        <v>82</v>
      </c>
      <c r="C43" s="80">
        <v>3216</v>
      </c>
      <c r="D43" s="6">
        <f t="shared" si="0"/>
        <v>0.0009914780977678794</v>
      </c>
      <c r="E43" s="80">
        <v>3216</v>
      </c>
      <c r="F43" s="6">
        <f t="shared" si="1"/>
        <v>0.001612417216965878</v>
      </c>
      <c r="G43" s="80">
        <v>7620</v>
      </c>
      <c r="H43" s="6">
        <f t="shared" si="2"/>
        <v>0.017594535996065475</v>
      </c>
      <c r="I43" s="80">
        <v>0</v>
      </c>
      <c r="J43" s="6">
        <f t="shared" si="3"/>
        <v>0</v>
      </c>
      <c r="K43" s="80">
        <v>14052</v>
      </c>
      <c r="L43" s="6">
        <f t="shared" si="4"/>
        <v>0.0021682280830283844</v>
      </c>
    </row>
    <row r="44" spans="2:12" ht="12.75">
      <c r="B44" s="78" t="s">
        <v>88</v>
      </c>
      <c r="C44" s="80">
        <v>51</v>
      </c>
      <c r="D44" s="6">
        <f t="shared" si="0"/>
        <v>1.5723066848930923E-05</v>
      </c>
      <c r="E44" s="80">
        <v>51</v>
      </c>
      <c r="F44" s="6">
        <f t="shared" si="1"/>
        <v>2.5570049149645455E-05</v>
      </c>
      <c r="G44" s="80">
        <v>0</v>
      </c>
      <c r="H44" s="6">
        <f t="shared" si="2"/>
        <v>0</v>
      </c>
      <c r="I44" s="80">
        <v>15716</v>
      </c>
      <c r="J44" s="6">
        <f t="shared" si="3"/>
        <v>0.019411671706092766</v>
      </c>
      <c r="K44" s="80">
        <v>15818</v>
      </c>
      <c r="L44" s="6">
        <f t="shared" si="4"/>
        <v>0.0024407224464377303</v>
      </c>
    </row>
    <row r="45" spans="2:12" ht="12.75">
      <c r="B45" s="78" t="s">
        <v>89</v>
      </c>
      <c r="C45" s="80">
        <v>36930</v>
      </c>
      <c r="D45" s="6">
        <f t="shared" si="0"/>
        <v>0.011385350171196452</v>
      </c>
      <c r="E45" s="80">
        <v>36930</v>
      </c>
      <c r="F45" s="6">
        <f t="shared" si="1"/>
        <v>0.018515723825419737</v>
      </c>
      <c r="G45" s="80">
        <v>6650</v>
      </c>
      <c r="H45" s="6">
        <f t="shared" si="2"/>
        <v>0.015354811597616194</v>
      </c>
      <c r="I45" s="80">
        <v>33559</v>
      </c>
      <c r="J45" s="6">
        <f t="shared" si="3"/>
        <v>0.041450514811960236</v>
      </c>
      <c r="K45" s="80">
        <v>114069</v>
      </c>
      <c r="L45" s="6">
        <f t="shared" si="4"/>
        <v>0.01760088309158588</v>
      </c>
    </row>
    <row r="46" spans="2:12" ht="12.75">
      <c r="B46" s="78" t="s">
        <v>93</v>
      </c>
      <c r="C46" s="80">
        <v>84</v>
      </c>
      <c r="D46" s="6">
        <f t="shared" si="0"/>
        <v>2.5896815986474462E-05</v>
      </c>
      <c r="E46" s="80">
        <v>84</v>
      </c>
      <c r="F46" s="6">
        <f t="shared" si="1"/>
        <v>4.2115375070004276E-05</v>
      </c>
      <c r="G46" s="80">
        <v>0</v>
      </c>
      <c r="H46" s="6">
        <f t="shared" si="2"/>
        <v>0</v>
      </c>
      <c r="I46" s="80">
        <v>8330</v>
      </c>
      <c r="J46" s="6">
        <f t="shared" si="3"/>
        <v>0.010288828284026007</v>
      </c>
      <c r="K46" s="80">
        <v>8498</v>
      </c>
      <c r="L46" s="6">
        <f t="shared" si="4"/>
        <v>0.0013112441111283242</v>
      </c>
    </row>
    <row r="47" spans="2:12" ht="12.75">
      <c r="B47" s="78" t="s">
        <v>99</v>
      </c>
      <c r="C47" s="80">
        <v>95420</v>
      </c>
      <c r="D47" s="6">
        <f t="shared" si="0"/>
        <v>0.02941754977892135</v>
      </c>
      <c r="E47" s="80">
        <v>95420</v>
      </c>
      <c r="F47" s="6">
        <f t="shared" si="1"/>
        <v>0.0478410605854739</v>
      </c>
      <c r="G47" s="80">
        <v>8992</v>
      </c>
      <c r="H47" s="6">
        <f t="shared" si="2"/>
        <v>0.02076247607304734</v>
      </c>
      <c r="I47" s="80">
        <v>56300</v>
      </c>
      <c r="J47" s="6">
        <f t="shared" si="3"/>
        <v>0.06953913954269679</v>
      </c>
      <c r="K47" s="80">
        <v>256132</v>
      </c>
      <c r="L47" s="6">
        <f t="shared" si="4"/>
        <v>0.03952124931413508</v>
      </c>
    </row>
    <row r="48" spans="2:12" ht="12.75">
      <c r="B48" s="78" t="s">
        <v>106</v>
      </c>
      <c r="C48" s="80">
        <v>11</v>
      </c>
      <c r="D48" s="6">
        <f t="shared" si="0"/>
        <v>3.391249712514513E-06</v>
      </c>
      <c r="E48" s="80">
        <v>11</v>
      </c>
      <c r="F48" s="6">
        <f t="shared" si="1"/>
        <v>5.515108640119608E-06</v>
      </c>
      <c r="G48" s="80">
        <v>76</v>
      </c>
      <c r="H48" s="6">
        <f t="shared" si="2"/>
        <v>0.00017548356111561365</v>
      </c>
      <c r="I48" s="80">
        <v>10070</v>
      </c>
      <c r="J48" s="6">
        <f t="shared" si="3"/>
        <v>0.012437995296535642</v>
      </c>
      <c r="K48" s="80">
        <v>10168</v>
      </c>
      <c r="L48" s="6">
        <f t="shared" si="4"/>
        <v>0.0015689256439106614</v>
      </c>
    </row>
    <row r="49" spans="2:12" ht="12.75">
      <c r="B49" s="78" t="s">
        <v>110</v>
      </c>
      <c r="C49" s="80">
        <v>0</v>
      </c>
      <c r="D49" s="6">
        <f t="shared" si="0"/>
        <v>0</v>
      </c>
      <c r="E49" s="80">
        <v>0</v>
      </c>
      <c r="F49" s="6">
        <f t="shared" si="1"/>
        <v>0</v>
      </c>
      <c r="G49" s="80">
        <v>0</v>
      </c>
      <c r="H49" s="6">
        <f t="shared" si="2"/>
        <v>0</v>
      </c>
      <c r="I49" s="80">
        <v>3418</v>
      </c>
      <c r="J49" s="6">
        <f t="shared" si="3"/>
        <v>0.004221754510780419</v>
      </c>
      <c r="K49" s="80">
        <v>3418</v>
      </c>
      <c r="L49" s="6">
        <f t="shared" si="4"/>
        <v>0.0005273984904491188</v>
      </c>
    </row>
    <row r="50" spans="2:12" ht="12.75">
      <c r="B50" s="78" t="s">
        <v>112</v>
      </c>
      <c r="C50" s="80">
        <v>0</v>
      </c>
      <c r="D50" s="6">
        <f t="shared" si="0"/>
        <v>0</v>
      </c>
      <c r="E50" s="80">
        <v>0</v>
      </c>
      <c r="F50" s="6">
        <f t="shared" si="1"/>
        <v>0</v>
      </c>
      <c r="G50" s="80">
        <v>0</v>
      </c>
      <c r="H50" s="6">
        <f t="shared" si="2"/>
        <v>0</v>
      </c>
      <c r="I50" s="80">
        <v>14294</v>
      </c>
      <c r="J50" s="6">
        <f t="shared" si="3"/>
        <v>0.017655283492421098</v>
      </c>
      <c r="K50" s="80">
        <v>14294</v>
      </c>
      <c r="L50" s="6">
        <f t="shared" si="4"/>
        <v>0.002205568760233969</v>
      </c>
    </row>
    <row r="51" spans="2:12" ht="12.75">
      <c r="B51" s="78" t="s">
        <v>115</v>
      </c>
      <c r="C51" s="80">
        <v>92826</v>
      </c>
      <c r="D51" s="6">
        <f t="shared" si="0"/>
        <v>0.028617831437624745</v>
      </c>
      <c r="E51" s="80">
        <v>92826</v>
      </c>
      <c r="F51" s="6">
        <f t="shared" si="1"/>
        <v>0.04654049769343115</v>
      </c>
      <c r="G51" s="80">
        <v>4399</v>
      </c>
      <c r="H51" s="6">
        <f t="shared" si="2"/>
        <v>0.010157265596678743</v>
      </c>
      <c r="I51" s="80">
        <v>4573</v>
      </c>
      <c r="J51" s="6">
        <f t="shared" si="3"/>
        <v>0.005648356751842849</v>
      </c>
      <c r="K51" s="80">
        <v>194624</v>
      </c>
      <c r="L51" s="6">
        <f t="shared" si="4"/>
        <v>0.030030545291155442</v>
      </c>
    </row>
    <row r="52" spans="2:12" ht="12.75">
      <c r="B52" s="78" t="s">
        <v>120</v>
      </c>
      <c r="C52" s="80">
        <v>0</v>
      </c>
      <c r="D52" s="6">
        <f t="shared" si="0"/>
        <v>0</v>
      </c>
      <c r="E52" s="80">
        <v>0</v>
      </c>
      <c r="F52" s="6">
        <f t="shared" si="1"/>
        <v>0</v>
      </c>
      <c r="G52" s="80">
        <v>0</v>
      </c>
      <c r="H52" s="6">
        <f t="shared" si="2"/>
        <v>0</v>
      </c>
      <c r="I52" s="80">
        <v>220</v>
      </c>
      <c r="J52" s="6">
        <f t="shared" si="3"/>
        <v>0.00027173376020236755</v>
      </c>
      <c r="K52" s="80">
        <v>220</v>
      </c>
      <c r="L52" s="6">
        <f t="shared" si="4"/>
        <v>3.394607018689472E-05</v>
      </c>
    </row>
    <row r="53" spans="2:12" ht="12.75">
      <c r="B53" s="78" t="s">
        <v>121</v>
      </c>
      <c r="C53" s="80">
        <v>719</v>
      </c>
      <c r="D53" s="6">
        <f t="shared" si="0"/>
        <v>0.000221664413027085</v>
      </c>
      <c r="E53" s="80">
        <v>719</v>
      </c>
      <c r="F53" s="6">
        <f t="shared" si="1"/>
        <v>0.0003604875556587271</v>
      </c>
      <c r="G53" s="80">
        <v>0</v>
      </c>
      <c r="H53" s="6">
        <f t="shared" si="2"/>
        <v>0</v>
      </c>
      <c r="I53" s="80">
        <v>0</v>
      </c>
      <c r="J53" s="6">
        <f t="shared" si="3"/>
        <v>0</v>
      </c>
      <c r="K53" s="80">
        <v>1438</v>
      </c>
      <c r="L53" s="6">
        <f t="shared" si="4"/>
        <v>0.00022188385876706639</v>
      </c>
    </row>
    <row r="54" spans="2:12" ht="12.75">
      <c r="B54" s="78" t="s">
        <v>122</v>
      </c>
      <c r="C54" s="80">
        <v>19504</v>
      </c>
      <c r="D54" s="6">
        <f t="shared" si="0"/>
        <v>0.006012994035716642</v>
      </c>
      <c r="E54" s="80">
        <v>19504</v>
      </c>
      <c r="F54" s="6">
        <f t="shared" si="1"/>
        <v>0.009778788992444802</v>
      </c>
      <c r="G54" s="80">
        <v>1683</v>
      </c>
      <c r="H54" s="6">
        <f t="shared" si="2"/>
        <v>0.0038860372810207602</v>
      </c>
      <c r="I54" s="80">
        <v>4428</v>
      </c>
      <c r="J54" s="6">
        <f t="shared" si="3"/>
        <v>0.005469259500800379</v>
      </c>
      <c r="K54" s="80">
        <v>45119</v>
      </c>
      <c r="L54" s="6">
        <f t="shared" si="4"/>
        <v>0.006961876094375013</v>
      </c>
    </row>
    <row r="55" spans="2:12" ht="12.75">
      <c r="B55" s="78" t="s">
        <v>123</v>
      </c>
      <c r="C55" s="80">
        <v>570</v>
      </c>
      <c r="D55" s="6">
        <f t="shared" si="0"/>
        <v>0.00017572839419393386</v>
      </c>
      <c r="E55" s="80">
        <v>570</v>
      </c>
      <c r="F55" s="6">
        <f t="shared" si="1"/>
        <v>0.00028578290226074333</v>
      </c>
      <c r="G55" s="80">
        <v>0</v>
      </c>
      <c r="H55" s="6">
        <f t="shared" si="2"/>
        <v>0</v>
      </c>
      <c r="I55" s="80">
        <v>0</v>
      </c>
      <c r="J55" s="6">
        <f t="shared" si="3"/>
        <v>0</v>
      </c>
      <c r="K55" s="80">
        <v>1140</v>
      </c>
      <c r="L55" s="6">
        <f t="shared" si="4"/>
        <v>0.00017590236369572718</v>
      </c>
    </row>
    <row r="56" spans="2:12" ht="12.75">
      <c r="B56" s="78" t="s">
        <v>127</v>
      </c>
      <c r="C56" s="80">
        <v>43360</v>
      </c>
      <c r="D56" s="6">
        <f t="shared" si="0"/>
        <v>0.01336768977587539</v>
      </c>
      <c r="E56" s="80">
        <v>43360</v>
      </c>
      <c r="F56" s="6">
        <f t="shared" si="1"/>
        <v>0.021739555512326016</v>
      </c>
      <c r="G56" s="80">
        <v>3388</v>
      </c>
      <c r="H56" s="6">
        <f t="shared" si="2"/>
        <v>0.00782287243499604</v>
      </c>
      <c r="I56" s="80">
        <v>32236</v>
      </c>
      <c r="J56" s="6">
        <f t="shared" si="3"/>
        <v>0.039816406790379635</v>
      </c>
      <c r="K56" s="80">
        <v>122344</v>
      </c>
      <c r="L56" s="6">
        <f t="shared" si="4"/>
        <v>0.018877718231570216</v>
      </c>
    </row>
    <row r="57" spans="2:12" ht="12.75">
      <c r="B57" s="78" t="s">
        <v>128</v>
      </c>
      <c r="C57" s="80">
        <v>0</v>
      </c>
      <c r="D57" s="6">
        <f t="shared" si="0"/>
        <v>0</v>
      </c>
      <c r="E57" s="80">
        <v>0</v>
      </c>
      <c r="F57" s="6">
        <f t="shared" si="1"/>
        <v>0</v>
      </c>
      <c r="G57" s="80">
        <v>0</v>
      </c>
      <c r="H57" s="6">
        <f t="shared" si="2"/>
        <v>0</v>
      </c>
      <c r="I57" s="80">
        <v>8586</v>
      </c>
      <c r="J57" s="6">
        <f t="shared" si="3"/>
        <v>0.010605027568625126</v>
      </c>
      <c r="K57" s="80">
        <v>8586</v>
      </c>
      <c r="L57" s="6">
        <f t="shared" si="4"/>
        <v>0.0013248225392030822</v>
      </c>
    </row>
    <row r="58" spans="2:12" ht="12.75">
      <c r="B58" s="78" t="s">
        <v>130</v>
      </c>
      <c r="C58" s="80">
        <v>0</v>
      </c>
      <c r="D58" s="6">
        <f t="shared" si="0"/>
        <v>0</v>
      </c>
      <c r="E58" s="80">
        <v>0</v>
      </c>
      <c r="F58" s="6">
        <f t="shared" si="1"/>
        <v>0</v>
      </c>
      <c r="G58" s="80">
        <v>0</v>
      </c>
      <c r="H58" s="6">
        <f t="shared" si="2"/>
        <v>0</v>
      </c>
      <c r="I58" s="80">
        <v>12973</v>
      </c>
      <c r="J58" s="6">
        <f t="shared" si="3"/>
        <v>0.01602364577775143</v>
      </c>
      <c r="K58" s="80">
        <v>12973</v>
      </c>
      <c r="L58" s="6">
        <f t="shared" si="4"/>
        <v>0.002001738038793569</v>
      </c>
    </row>
    <row r="59" spans="2:12" ht="12.75">
      <c r="B59" s="78" t="s">
        <v>131</v>
      </c>
      <c r="C59" s="80">
        <v>5626</v>
      </c>
      <c r="D59" s="6">
        <f t="shared" si="0"/>
        <v>0.0017344700802369682</v>
      </c>
      <c r="E59" s="80">
        <v>5626</v>
      </c>
      <c r="F59" s="6">
        <f t="shared" si="1"/>
        <v>0.0028207273826648103</v>
      </c>
      <c r="G59" s="80">
        <v>0</v>
      </c>
      <c r="H59" s="6">
        <f t="shared" si="2"/>
        <v>0</v>
      </c>
      <c r="I59" s="80">
        <v>7085</v>
      </c>
      <c r="J59" s="6">
        <f t="shared" si="3"/>
        <v>0.008751062231971701</v>
      </c>
      <c r="K59" s="80">
        <v>18337</v>
      </c>
      <c r="L59" s="6">
        <f t="shared" si="4"/>
        <v>0.0028294049500776747</v>
      </c>
    </row>
    <row r="60" spans="2:12" ht="12.75">
      <c r="B60" s="78" t="s">
        <v>132</v>
      </c>
      <c r="C60" s="80">
        <v>10835</v>
      </c>
      <c r="D60" s="6">
        <f t="shared" si="0"/>
        <v>0.0033403809668267953</v>
      </c>
      <c r="E60" s="80">
        <v>10835</v>
      </c>
      <c r="F60" s="6">
        <f t="shared" si="1"/>
        <v>0.0054323820105178135</v>
      </c>
      <c r="G60" s="80">
        <v>0</v>
      </c>
      <c r="H60" s="6">
        <f t="shared" si="2"/>
        <v>0</v>
      </c>
      <c r="I60" s="80">
        <v>51896</v>
      </c>
      <c r="J60" s="6">
        <f t="shared" si="3"/>
        <v>0.06409952372482758</v>
      </c>
      <c r="K60" s="80">
        <v>73566</v>
      </c>
      <c r="L60" s="6">
        <f t="shared" si="4"/>
        <v>0.01135125726985953</v>
      </c>
    </row>
    <row r="61" spans="2:12" ht="12.75">
      <c r="B61" s="78" t="s">
        <v>134</v>
      </c>
      <c r="C61" s="80">
        <v>2014</v>
      </c>
      <c r="D61" s="6">
        <f t="shared" si="0"/>
        <v>0.0006209069928185662</v>
      </c>
      <c r="E61" s="80">
        <v>2014</v>
      </c>
      <c r="F61" s="6">
        <f t="shared" si="1"/>
        <v>0.0010097662546546264</v>
      </c>
      <c r="G61" s="80">
        <v>0</v>
      </c>
      <c r="H61" s="6">
        <f t="shared" si="2"/>
        <v>0</v>
      </c>
      <c r="I61" s="80">
        <v>5163</v>
      </c>
      <c r="J61" s="6">
        <f t="shared" si="3"/>
        <v>0.00637709729056738</v>
      </c>
      <c r="K61" s="80">
        <v>9191</v>
      </c>
      <c r="L61" s="6">
        <f t="shared" si="4"/>
        <v>0.0014181742322170426</v>
      </c>
    </row>
    <row r="62" spans="2:12" ht="12.75">
      <c r="B62" s="78" t="s">
        <v>135</v>
      </c>
      <c r="C62" s="80">
        <v>105792</v>
      </c>
      <c r="D62" s="6">
        <f t="shared" si="0"/>
        <v>0.032615189962394125</v>
      </c>
      <c r="E62" s="80">
        <v>105792</v>
      </c>
      <c r="F62" s="6">
        <f t="shared" si="1"/>
        <v>0.05304130665959396</v>
      </c>
      <c r="G62" s="80">
        <v>38494</v>
      </c>
      <c r="H62" s="6">
        <f t="shared" si="2"/>
        <v>0.08888242370505832</v>
      </c>
      <c r="I62" s="80">
        <v>6631</v>
      </c>
      <c r="J62" s="6">
        <f t="shared" si="3"/>
        <v>0.008190302563190451</v>
      </c>
      <c r="K62" s="80">
        <v>256709</v>
      </c>
      <c r="L62" s="6">
        <f t="shared" si="4"/>
        <v>0.03961028059821616</v>
      </c>
    </row>
    <row r="63" spans="2:12" ht="12.75">
      <c r="B63" s="78" t="s">
        <v>136</v>
      </c>
      <c r="C63" s="80">
        <v>0</v>
      </c>
      <c r="D63" s="6">
        <f t="shared" si="0"/>
        <v>0</v>
      </c>
      <c r="E63" s="80">
        <v>0</v>
      </c>
      <c r="F63" s="6">
        <f t="shared" si="1"/>
        <v>0</v>
      </c>
      <c r="G63" s="80">
        <v>0</v>
      </c>
      <c r="H63" s="6">
        <f t="shared" si="2"/>
        <v>0</v>
      </c>
      <c r="I63" s="80">
        <v>11321</v>
      </c>
      <c r="J63" s="6">
        <f t="shared" si="3"/>
        <v>0.013983172269322742</v>
      </c>
      <c r="K63" s="80">
        <v>11321</v>
      </c>
      <c r="L63" s="6">
        <f t="shared" si="4"/>
        <v>0.0017468339117537959</v>
      </c>
    </row>
    <row r="64" spans="2:12" ht="12.75">
      <c r="B64" s="78" t="s">
        <v>137</v>
      </c>
      <c r="C64" s="80">
        <v>141880</v>
      </c>
      <c r="D64" s="6">
        <f t="shared" si="0"/>
        <v>0.04374095538286901</v>
      </c>
      <c r="E64" s="80">
        <v>141880</v>
      </c>
      <c r="F64" s="6">
        <f t="shared" si="1"/>
        <v>0.07113487398728817</v>
      </c>
      <c r="G64" s="80">
        <v>42249</v>
      </c>
      <c r="H64" s="6">
        <f t="shared" si="2"/>
        <v>0.09755269702070475</v>
      </c>
      <c r="I64" s="80">
        <v>41097</v>
      </c>
      <c r="J64" s="6">
        <f t="shared" si="3"/>
        <v>0.05076110155925772</v>
      </c>
      <c r="K64" s="80">
        <v>367106</v>
      </c>
      <c r="L64" s="6">
        <f t="shared" si="4"/>
        <v>0.05664457291831897</v>
      </c>
    </row>
    <row r="65" spans="2:12" ht="12.75">
      <c r="B65" s="78" t="s">
        <v>139</v>
      </c>
      <c r="C65" s="80">
        <v>7141</v>
      </c>
      <c r="D65" s="6">
        <f t="shared" si="0"/>
        <v>0.0022015376542787396</v>
      </c>
      <c r="E65" s="80">
        <v>7141</v>
      </c>
      <c r="F65" s="6">
        <f t="shared" si="1"/>
        <v>0.0035803082544631016</v>
      </c>
      <c r="G65" s="80">
        <v>0</v>
      </c>
      <c r="H65" s="6">
        <f t="shared" si="2"/>
        <v>0</v>
      </c>
      <c r="I65" s="80">
        <v>12010</v>
      </c>
      <c r="J65" s="6">
        <f t="shared" si="3"/>
        <v>0.014834193000138338</v>
      </c>
      <c r="K65" s="80">
        <v>26292</v>
      </c>
      <c r="L65" s="6">
        <f t="shared" si="4"/>
        <v>0.004056863987971981</v>
      </c>
    </row>
    <row r="66" spans="2:12" ht="12.75">
      <c r="B66" s="78" t="s">
        <v>140</v>
      </c>
      <c r="C66" s="80">
        <v>6287</v>
      </c>
      <c r="D66" s="6">
        <f t="shared" si="0"/>
        <v>0.0019382533584162494</v>
      </c>
      <c r="E66" s="80">
        <v>6287</v>
      </c>
      <c r="F66" s="6">
        <f t="shared" si="1"/>
        <v>0.0031521352745847247</v>
      </c>
      <c r="G66" s="80">
        <v>0</v>
      </c>
      <c r="H66" s="6">
        <f t="shared" si="2"/>
        <v>0</v>
      </c>
      <c r="I66" s="80">
        <v>16448</v>
      </c>
      <c r="J66" s="6">
        <f t="shared" si="3"/>
        <v>0.02031580403549337</v>
      </c>
      <c r="K66" s="80">
        <v>29022</v>
      </c>
      <c r="L66" s="6">
        <f t="shared" si="4"/>
        <v>0.004478103858927539</v>
      </c>
    </row>
    <row r="67" spans="2:12" ht="12.75">
      <c r="B67" s="78" t="s">
        <v>141</v>
      </c>
      <c r="C67" s="80">
        <v>0</v>
      </c>
      <c r="D67" s="6">
        <f t="shared" si="0"/>
        <v>0</v>
      </c>
      <c r="E67" s="80">
        <v>0</v>
      </c>
      <c r="F67" s="6">
        <f t="shared" si="1"/>
        <v>0</v>
      </c>
      <c r="G67" s="80">
        <v>0</v>
      </c>
      <c r="H67" s="6">
        <f t="shared" si="2"/>
        <v>0</v>
      </c>
      <c r="I67" s="80">
        <v>2179</v>
      </c>
      <c r="J67" s="6">
        <f t="shared" si="3"/>
        <v>0.002691399379458904</v>
      </c>
      <c r="K67" s="80">
        <v>2179</v>
      </c>
      <c r="L67" s="6">
        <f t="shared" si="4"/>
        <v>0.00033622039516928903</v>
      </c>
    </row>
    <row r="68" spans="2:12" ht="12.75">
      <c r="B68" s="78" t="s">
        <v>143</v>
      </c>
      <c r="C68" s="80">
        <v>0</v>
      </c>
      <c r="D68" s="6">
        <f>+C68/$C$76</f>
        <v>0</v>
      </c>
      <c r="E68" s="80">
        <v>0</v>
      </c>
      <c r="F68" s="6">
        <f>+E68/$E$76</f>
        <v>0</v>
      </c>
      <c r="G68" s="80">
        <v>0</v>
      </c>
      <c r="H68" s="6">
        <f>+G68/$G$76</f>
        <v>0</v>
      </c>
      <c r="I68" s="80">
        <v>27564</v>
      </c>
      <c r="J68" s="6">
        <f>+I68/$I$76</f>
        <v>0.03404576984644572</v>
      </c>
      <c r="K68" s="80">
        <v>27564</v>
      </c>
      <c r="L68" s="6">
        <f>+K68/$K$76</f>
        <v>0.004253133993779846</v>
      </c>
    </row>
    <row r="69" spans="2:12" ht="12.75">
      <c r="B69" s="78" t="s">
        <v>145</v>
      </c>
      <c r="C69" s="80">
        <v>3196</v>
      </c>
      <c r="D69" s="6">
        <f>+C69/$C$76</f>
        <v>0.0009853121891996712</v>
      </c>
      <c r="E69" s="80">
        <v>3196</v>
      </c>
      <c r="F69" s="6">
        <f>+E69/$E$76</f>
        <v>0.001602389746711115</v>
      </c>
      <c r="G69" s="80">
        <v>0</v>
      </c>
      <c r="H69" s="6">
        <f>+G69/$G$76</f>
        <v>0</v>
      </c>
      <c r="I69" s="80">
        <v>0</v>
      </c>
      <c r="J69" s="6">
        <f>+I69/$I$76</f>
        <v>0</v>
      </c>
      <c r="K69" s="80">
        <v>6392</v>
      </c>
      <c r="L69" s="6">
        <f>+K69/$K$76</f>
        <v>0.0009862876392483229</v>
      </c>
    </row>
    <row r="70" spans="2:12" ht="12.75">
      <c r="B70" s="78" t="s">
        <v>146</v>
      </c>
      <c r="C70" s="80">
        <v>6499</v>
      </c>
      <c r="D70" s="6">
        <f>+C70/$C$76</f>
        <v>0.0020036119892392562</v>
      </c>
      <c r="E70" s="80">
        <v>6499</v>
      </c>
      <c r="F70" s="6">
        <f>+E70/$E$76</f>
        <v>0.003258426459285212</v>
      </c>
      <c r="G70" s="80">
        <v>0</v>
      </c>
      <c r="H70" s="6">
        <f>+G70/$G$76</f>
        <v>0</v>
      </c>
      <c r="I70" s="80">
        <v>2434</v>
      </c>
      <c r="J70" s="6">
        <f>+I70/$I$76</f>
        <v>0.0030063635106025574</v>
      </c>
      <c r="K70" s="80">
        <v>15432</v>
      </c>
      <c r="L70" s="6">
        <f>+K70/$K$76</f>
        <v>0.002381162523291633</v>
      </c>
    </row>
    <row r="71" spans="2:12" ht="12.75">
      <c r="B71" s="78" t="s">
        <v>148</v>
      </c>
      <c r="C71" s="80">
        <v>11414</v>
      </c>
      <c r="D71" s="6">
        <f>+C71/$C$76</f>
        <v>0.003518884019876423</v>
      </c>
      <c r="E71" s="80">
        <v>11414</v>
      </c>
      <c r="F71" s="6">
        <f>+E71/$E$76</f>
        <v>0.0057226772743932</v>
      </c>
      <c r="G71" s="80">
        <v>0</v>
      </c>
      <c r="H71" s="6">
        <f>+G71/$G$76</f>
        <v>0</v>
      </c>
      <c r="I71" s="80">
        <v>1859</v>
      </c>
      <c r="J71" s="6">
        <f>+I71/$I$76</f>
        <v>0.002296150273710006</v>
      </c>
      <c r="K71" s="80">
        <v>24687</v>
      </c>
      <c r="L71" s="6">
        <f>+K71/$K$76</f>
        <v>0.0038092119759266813</v>
      </c>
    </row>
    <row r="72" spans="2:12" ht="12.75">
      <c r="B72" s="78" t="s">
        <v>149</v>
      </c>
      <c r="C72" s="80">
        <v>0</v>
      </c>
      <c r="D72" s="6">
        <f>+C72/$C$76</f>
        <v>0</v>
      </c>
      <c r="E72" s="80">
        <v>0</v>
      </c>
      <c r="F72" s="6">
        <f>+E72/$E$76</f>
        <v>0</v>
      </c>
      <c r="G72" s="80">
        <v>0</v>
      </c>
      <c r="H72" s="6">
        <f>+G72/$G$76</f>
        <v>0</v>
      </c>
      <c r="I72" s="80">
        <v>1619</v>
      </c>
      <c r="J72" s="6">
        <f>+I72/$I$76</f>
        <v>0.001999713444398332</v>
      </c>
      <c r="K72" s="80">
        <v>1619</v>
      </c>
      <c r="L72" s="6">
        <f>+K72/$K$76</f>
        <v>0.00024981221651173885</v>
      </c>
    </row>
    <row r="73" spans="2:12" ht="12.75">
      <c r="B73" s="41"/>
      <c r="C73" s="42"/>
      <c r="D73" s="6"/>
      <c r="E73" s="42"/>
      <c r="F73" s="6"/>
      <c r="G73" s="42"/>
      <c r="H73" s="6"/>
      <c r="I73" s="42"/>
      <c r="J73" s="6"/>
      <c r="K73" s="42"/>
      <c r="L73" s="6"/>
    </row>
    <row r="74" spans="2:12" ht="12.75">
      <c r="B74" s="24"/>
      <c r="C74" s="25"/>
      <c r="D74" s="6"/>
      <c r="E74" s="25"/>
      <c r="F74" s="6"/>
      <c r="G74" s="25"/>
      <c r="H74" s="6"/>
      <c r="I74" s="25"/>
      <c r="J74" s="6"/>
      <c r="K74" s="25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SUM(C3:C74)</f>
        <v>3243642</v>
      </c>
      <c r="D76" s="7">
        <f>SUM(D3:D75)</f>
        <v>1</v>
      </c>
      <c r="E76" s="4">
        <f>SUM(E3:E74)</f>
        <v>1994521</v>
      </c>
      <c r="F76" s="7">
        <f>SUM(F3:F75)</f>
        <v>0.9999999999999999</v>
      </c>
      <c r="G76" s="4">
        <f>SUM(G3:G74)</f>
        <v>433089</v>
      </c>
      <c r="H76" s="7">
        <f>SUM(H3:H75)</f>
        <v>1</v>
      </c>
      <c r="I76" s="4">
        <f>SUM(I3:I75)</f>
        <v>809616</v>
      </c>
      <c r="J76" s="7">
        <f>SUM(J3:J75)</f>
        <v>1.0000000000000002</v>
      </c>
      <c r="K76" s="4">
        <f>SUM(K3:K75)</f>
        <v>6480868</v>
      </c>
      <c r="L76" s="7">
        <f>SUM(L3:L75)</f>
        <v>1</v>
      </c>
      <c r="M76" s="4">
        <f>+I76+G76+E76+C76</f>
        <v>6480868</v>
      </c>
    </row>
    <row r="77" spans="3:11" ht="12.75">
      <c r="C77" s="4"/>
      <c r="E77" s="4"/>
      <c r="G77" s="4"/>
      <c r="I77" s="4"/>
      <c r="K77" s="4">
        <f>+K76-K78</f>
        <v>-0.5299999993294477</v>
      </c>
    </row>
    <row r="78" spans="3:11" ht="12.75">
      <c r="C78" s="9">
        <v>3243643.62</v>
      </c>
      <c r="E78" s="4">
        <f>1329682.9+664841.44</f>
        <v>1994524.3399999999</v>
      </c>
      <c r="G78" s="9">
        <v>433088.06</v>
      </c>
      <c r="I78" s="9">
        <v>809612.51</v>
      </c>
      <c r="K78" s="4">
        <f>SUM(C78:I78)</f>
        <v>6480868.529999999</v>
      </c>
    </row>
    <row r="80" spans="3:11" ht="12.75">
      <c r="C80" s="4">
        <f>+C76-C78</f>
        <v>-1.6200000001117587</v>
      </c>
      <c r="E80" s="4">
        <f>+E76-E78</f>
        <v>-3.3399999998509884</v>
      </c>
      <c r="G80" s="4">
        <f>+G76-G78</f>
        <v>0.9400000000023283</v>
      </c>
      <c r="I80" s="4">
        <f>+I76-I78</f>
        <v>3.4899999999906868</v>
      </c>
      <c r="K80" s="4">
        <f>+K76-K78</f>
        <v>-0.5299999993294477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M80"/>
  <sheetViews>
    <sheetView workbookViewId="0" topLeftCell="A1">
      <selection activeCell="B1" sqref="B1"/>
    </sheetView>
  </sheetViews>
  <sheetFormatPr defaultColWidth="9.140625" defaultRowHeight="12.75"/>
  <cols>
    <col min="3" max="3" width="18.421875" style="0" customWidth="1"/>
    <col min="4" max="4" width="11.28125" style="0" customWidth="1"/>
    <col min="5" max="5" width="13.28125" style="0" customWidth="1"/>
    <col min="7" max="7" width="21.7109375" style="0" customWidth="1"/>
    <col min="9" max="9" width="14.8515625" style="0" customWidth="1"/>
    <col min="11" max="11" width="13.57421875" style="0" customWidth="1"/>
    <col min="13" max="13" width="12.7109375" style="0" customWidth="1"/>
  </cols>
  <sheetData>
    <row r="1" spans="4:6" ht="12.75">
      <c r="D1" s="5">
        <v>37347</v>
      </c>
      <c r="F1" t="s">
        <v>157</v>
      </c>
    </row>
    <row r="2" spans="2:12" ht="12.75">
      <c r="B2" s="81" t="s">
        <v>150</v>
      </c>
      <c r="C2" s="83" t="s">
        <v>151</v>
      </c>
      <c r="D2" s="1" t="s">
        <v>159</v>
      </c>
      <c r="E2" s="83" t="s">
        <v>152</v>
      </c>
      <c r="F2" s="1" t="s">
        <v>159</v>
      </c>
      <c r="G2" s="83" t="s">
        <v>153</v>
      </c>
      <c r="H2" s="1" t="s">
        <v>159</v>
      </c>
      <c r="I2" s="83" t="s">
        <v>154</v>
      </c>
      <c r="J2" s="1" t="s">
        <v>159</v>
      </c>
      <c r="K2" s="83" t="s">
        <v>155</v>
      </c>
      <c r="L2" s="1" t="s">
        <v>156</v>
      </c>
    </row>
    <row r="3" spans="2:12" ht="12.75">
      <c r="B3" s="82" t="s">
        <v>2</v>
      </c>
      <c r="C3" s="84">
        <v>19416</v>
      </c>
      <c r="D3" s="6">
        <f>+C3/$C$76</f>
        <v>0.005575391549502849</v>
      </c>
      <c r="E3" s="84">
        <v>19416</v>
      </c>
      <c r="F3" s="6">
        <f>+E3/$E$76</f>
        <v>0.010235647635616005</v>
      </c>
      <c r="G3" s="84">
        <v>0</v>
      </c>
      <c r="H3" s="6">
        <f>+G3/$G$76</f>
        <v>0</v>
      </c>
      <c r="I3" s="84">
        <v>1057</v>
      </c>
      <c r="J3" s="6">
        <f>+I3/$I$76</f>
        <v>0.0012135546128278578</v>
      </c>
      <c r="K3" s="84">
        <v>39889</v>
      </c>
      <c r="L3" s="6">
        <f>+K3/$K$76</f>
        <v>0.005984311978150488</v>
      </c>
    </row>
    <row r="4" spans="2:12" ht="12.75">
      <c r="B4" s="82" t="s">
        <v>6</v>
      </c>
      <c r="C4" s="84">
        <v>7327</v>
      </c>
      <c r="D4" s="6">
        <f aca="true" t="shared" si="0" ref="D4:D67">+C4/$C$76</f>
        <v>0.0021039809375364327</v>
      </c>
      <c r="E4" s="84">
        <v>7327</v>
      </c>
      <c r="F4" s="6">
        <f aca="true" t="shared" si="1" ref="F4:F67">+E4/$E$76</f>
        <v>0.0038626179556117877</v>
      </c>
      <c r="G4" s="84">
        <v>476</v>
      </c>
      <c r="H4" s="6">
        <f aca="true" t="shared" si="2" ref="H4:H67">+G4/$G$76</f>
        <v>0.0011462863693064967</v>
      </c>
      <c r="I4" s="84">
        <v>16695</v>
      </c>
      <c r="J4" s="6">
        <f aca="true" t="shared" si="3" ref="J4:J67">+I4/$I$76</f>
        <v>0.01916773345426782</v>
      </c>
      <c r="K4" s="84">
        <v>31825</v>
      </c>
      <c r="L4" s="6">
        <f aca="true" t="shared" si="4" ref="L4:L67">+K4/$K$76</f>
        <v>0.004774517503688718</v>
      </c>
    </row>
    <row r="5" spans="2:12" ht="12.75">
      <c r="B5" s="82" t="s">
        <v>7</v>
      </c>
      <c r="C5" s="84">
        <v>524</v>
      </c>
      <c r="D5" s="6">
        <f t="shared" si="0"/>
        <v>0.00015046895199523553</v>
      </c>
      <c r="E5" s="84">
        <v>524</v>
      </c>
      <c r="F5" s="6">
        <f t="shared" si="1"/>
        <v>0.000276240181348516</v>
      </c>
      <c r="G5" s="84">
        <v>0</v>
      </c>
      <c r="H5" s="6">
        <f t="shared" si="2"/>
        <v>0</v>
      </c>
      <c r="I5" s="84">
        <v>1058</v>
      </c>
      <c r="J5" s="6">
        <f t="shared" si="3"/>
        <v>0.0012147027250443458</v>
      </c>
      <c r="K5" s="84">
        <v>2106</v>
      </c>
      <c r="L5" s="6">
        <f t="shared" si="4"/>
        <v>0.0003159507890893461</v>
      </c>
    </row>
    <row r="6" spans="2:12" ht="12.75">
      <c r="B6" s="82" t="s">
        <v>8</v>
      </c>
      <c r="C6" s="84">
        <v>20552</v>
      </c>
      <c r="D6" s="6">
        <f t="shared" si="0"/>
        <v>0.005901599048484887</v>
      </c>
      <c r="E6" s="84">
        <v>20552</v>
      </c>
      <c r="F6" s="6">
        <f t="shared" si="1"/>
        <v>0.010834519479150193</v>
      </c>
      <c r="G6" s="84">
        <v>14057</v>
      </c>
      <c r="H6" s="6">
        <f t="shared" si="2"/>
        <v>0.033851570364162656</v>
      </c>
      <c r="I6" s="84">
        <v>19373</v>
      </c>
      <c r="J6" s="6">
        <f t="shared" si="3"/>
        <v>0.02224237797002279</v>
      </c>
      <c r="K6" s="84">
        <v>74534</v>
      </c>
      <c r="L6" s="6">
        <f t="shared" si="4"/>
        <v>0.011181897490021521</v>
      </c>
    </row>
    <row r="7" spans="2:12" ht="12.75">
      <c r="B7" s="82" t="s">
        <v>12</v>
      </c>
      <c r="C7" s="84">
        <v>0</v>
      </c>
      <c r="D7" s="6">
        <f t="shared" si="0"/>
        <v>0</v>
      </c>
      <c r="E7" s="84">
        <v>0</v>
      </c>
      <c r="F7" s="6">
        <f t="shared" si="1"/>
        <v>0</v>
      </c>
      <c r="G7" s="84">
        <v>0</v>
      </c>
      <c r="H7" s="6">
        <f t="shared" si="2"/>
        <v>0</v>
      </c>
      <c r="I7" s="84">
        <v>7237</v>
      </c>
      <c r="J7" s="6">
        <f t="shared" si="3"/>
        <v>0.008308888110723943</v>
      </c>
      <c r="K7" s="84">
        <v>7237</v>
      </c>
      <c r="L7" s="6">
        <f t="shared" si="4"/>
        <v>0.0010857245302182325</v>
      </c>
    </row>
    <row r="8" spans="2:12" ht="12.75">
      <c r="B8" s="82" t="s">
        <v>15</v>
      </c>
      <c r="C8" s="84">
        <v>29650</v>
      </c>
      <c r="D8" s="6">
        <f t="shared" si="0"/>
        <v>0.008514130585226591</v>
      </c>
      <c r="E8" s="84">
        <v>29650</v>
      </c>
      <c r="F8" s="6">
        <f t="shared" si="1"/>
        <v>0.015630765986609733</v>
      </c>
      <c r="G8" s="84">
        <v>298</v>
      </c>
      <c r="H8" s="6">
        <f t="shared" si="2"/>
        <v>0.0007176330631372606</v>
      </c>
      <c r="I8" s="84">
        <v>9896</v>
      </c>
      <c r="J8" s="6">
        <f t="shared" si="3"/>
        <v>0.011361718494365639</v>
      </c>
      <c r="K8" s="84">
        <v>69494</v>
      </c>
      <c r="L8" s="6">
        <f t="shared" si="4"/>
        <v>0.010425775943482915</v>
      </c>
    </row>
    <row r="9" spans="2:12" ht="12.75">
      <c r="B9" s="82" t="s">
        <v>16</v>
      </c>
      <c r="C9" s="84">
        <v>110</v>
      </c>
      <c r="D9" s="6">
        <f t="shared" si="0"/>
        <v>3.158699373945784E-05</v>
      </c>
      <c r="E9" s="84">
        <v>110</v>
      </c>
      <c r="F9" s="6">
        <f t="shared" si="1"/>
        <v>5.7989351046444196E-05</v>
      </c>
      <c r="G9" s="84">
        <v>0</v>
      </c>
      <c r="H9" s="6">
        <f t="shared" si="2"/>
        <v>0</v>
      </c>
      <c r="I9" s="84">
        <v>593</v>
      </c>
      <c r="J9" s="6">
        <f t="shared" si="3"/>
        <v>0.0006808305443774074</v>
      </c>
      <c r="K9" s="84">
        <v>813</v>
      </c>
      <c r="L9" s="6">
        <f t="shared" si="4"/>
        <v>0.00012196960661426324</v>
      </c>
    </row>
    <row r="10" spans="2:12" ht="12.75">
      <c r="B10" s="82" t="s">
        <v>17</v>
      </c>
      <c r="C10" s="84">
        <v>16056</v>
      </c>
      <c r="D10" s="6">
        <f t="shared" si="0"/>
        <v>0.004610552468006682</v>
      </c>
      <c r="E10" s="84">
        <v>16056</v>
      </c>
      <c r="F10" s="6">
        <f t="shared" si="1"/>
        <v>0.008464336549106437</v>
      </c>
      <c r="G10" s="84">
        <v>1093</v>
      </c>
      <c r="H10" s="6">
        <f t="shared" si="2"/>
        <v>0.002632123953050422</v>
      </c>
      <c r="I10" s="84">
        <v>2999</v>
      </c>
      <c r="J10" s="6">
        <f t="shared" si="3"/>
        <v>0.0034431885372476307</v>
      </c>
      <c r="K10" s="84">
        <v>36204</v>
      </c>
      <c r="L10" s="6">
        <f t="shared" si="4"/>
        <v>0.005431473109302321</v>
      </c>
    </row>
    <row r="11" spans="2:12" ht="12.75">
      <c r="B11" s="82" t="s">
        <v>24</v>
      </c>
      <c r="C11" s="84">
        <v>1195</v>
      </c>
      <c r="D11" s="6">
        <f t="shared" si="0"/>
        <v>0.00034314961380592834</v>
      </c>
      <c r="E11" s="84">
        <v>1195</v>
      </c>
      <c r="F11" s="6">
        <f t="shared" si="1"/>
        <v>0.0006299752227318256</v>
      </c>
      <c r="G11" s="84">
        <v>0</v>
      </c>
      <c r="H11" s="6">
        <f t="shared" si="2"/>
        <v>0</v>
      </c>
      <c r="I11" s="84">
        <v>487</v>
      </c>
      <c r="J11" s="6">
        <f t="shared" si="3"/>
        <v>0.0005591306494296752</v>
      </c>
      <c r="K11" s="84">
        <v>2877</v>
      </c>
      <c r="L11" s="6">
        <f t="shared" si="4"/>
        <v>0.00043161938281578764</v>
      </c>
    </row>
    <row r="12" spans="2:12" ht="12.75">
      <c r="B12" s="82" t="s">
        <v>27</v>
      </c>
      <c r="C12" s="84">
        <v>1165</v>
      </c>
      <c r="D12" s="6">
        <f t="shared" si="0"/>
        <v>0.0003345349791497126</v>
      </c>
      <c r="E12" s="84">
        <v>1165</v>
      </c>
      <c r="F12" s="6">
        <f t="shared" si="1"/>
        <v>0.0006141599451737045</v>
      </c>
      <c r="G12" s="84">
        <v>0</v>
      </c>
      <c r="H12" s="6">
        <f t="shared" si="2"/>
        <v>0</v>
      </c>
      <c r="I12" s="84">
        <v>558</v>
      </c>
      <c r="J12" s="6">
        <f t="shared" si="3"/>
        <v>0.000640646616800326</v>
      </c>
      <c r="K12" s="84">
        <v>2888</v>
      </c>
      <c r="L12" s="6">
        <f t="shared" si="4"/>
        <v>0.00043326964809593143</v>
      </c>
    </row>
    <row r="13" spans="2:12" ht="12.75">
      <c r="B13" s="82" t="s">
        <v>28</v>
      </c>
      <c r="C13" s="84">
        <v>43482</v>
      </c>
      <c r="D13" s="6">
        <f t="shared" si="0"/>
        <v>0.012486051470719144</v>
      </c>
      <c r="E13" s="84">
        <v>43482</v>
      </c>
      <c r="F13" s="6">
        <f t="shared" si="1"/>
        <v>0.02292266329274079</v>
      </c>
      <c r="G13" s="84">
        <v>0</v>
      </c>
      <c r="H13" s="6">
        <f t="shared" si="2"/>
        <v>0</v>
      </c>
      <c r="I13" s="84">
        <v>6182</v>
      </c>
      <c r="J13" s="6">
        <f t="shared" si="3"/>
        <v>0.0070976297223290605</v>
      </c>
      <c r="K13" s="84">
        <v>93146</v>
      </c>
      <c r="L13" s="6">
        <f t="shared" si="4"/>
        <v>0.013974146344024801</v>
      </c>
    </row>
    <row r="14" spans="2:12" ht="12.75">
      <c r="B14" s="82" t="s">
        <v>31</v>
      </c>
      <c r="C14" s="84">
        <v>0</v>
      </c>
      <c r="D14" s="6">
        <f t="shared" si="0"/>
        <v>0</v>
      </c>
      <c r="E14" s="84">
        <v>0</v>
      </c>
      <c r="F14" s="6">
        <f t="shared" si="1"/>
        <v>0</v>
      </c>
      <c r="G14" s="84">
        <v>0</v>
      </c>
      <c r="H14" s="6">
        <f t="shared" si="2"/>
        <v>0</v>
      </c>
      <c r="I14" s="84">
        <v>0</v>
      </c>
      <c r="J14" s="6">
        <f t="shared" si="3"/>
        <v>0</v>
      </c>
      <c r="K14" s="84">
        <v>0</v>
      </c>
      <c r="L14" s="6">
        <f t="shared" si="4"/>
        <v>0</v>
      </c>
    </row>
    <row r="15" spans="2:12" ht="12.75">
      <c r="B15" s="82" t="s">
        <v>32</v>
      </c>
      <c r="C15" s="84">
        <v>12</v>
      </c>
      <c r="D15" s="6">
        <f t="shared" si="0"/>
        <v>3.44585386248631E-06</v>
      </c>
      <c r="E15" s="84">
        <v>12</v>
      </c>
      <c r="F15" s="6">
        <f t="shared" si="1"/>
        <v>6.326111023248458E-06</v>
      </c>
      <c r="G15" s="84">
        <v>0</v>
      </c>
      <c r="H15" s="6">
        <f t="shared" si="2"/>
        <v>0</v>
      </c>
      <c r="I15" s="84">
        <v>1121</v>
      </c>
      <c r="J15" s="6">
        <f t="shared" si="3"/>
        <v>0.0012870337946830923</v>
      </c>
      <c r="K15" s="84">
        <v>1145</v>
      </c>
      <c r="L15" s="6">
        <f t="shared" si="4"/>
        <v>0.00017177761325133016</v>
      </c>
    </row>
    <row r="16" spans="2:12" ht="12.75">
      <c r="B16" s="82" t="s">
        <v>33</v>
      </c>
      <c r="C16" s="84">
        <v>6469</v>
      </c>
      <c r="D16" s="6">
        <f t="shared" si="0"/>
        <v>0.0018576023863686615</v>
      </c>
      <c r="E16" s="84">
        <v>6469</v>
      </c>
      <c r="F16" s="6">
        <f t="shared" si="1"/>
        <v>0.003410301017449523</v>
      </c>
      <c r="G16" s="84">
        <v>779</v>
      </c>
      <c r="H16" s="6">
        <f t="shared" si="2"/>
        <v>0.0018759602556507582</v>
      </c>
      <c r="I16" s="84">
        <v>620</v>
      </c>
      <c r="J16" s="6">
        <f t="shared" si="3"/>
        <v>0.0007118295742225845</v>
      </c>
      <c r="K16" s="84">
        <v>14337</v>
      </c>
      <c r="L16" s="6">
        <f t="shared" si="4"/>
        <v>0.002150895756492856</v>
      </c>
    </row>
    <row r="17" spans="2:12" ht="12.75">
      <c r="B17" s="82" t="s">
        <v>35</v>
      </c>
      <c r="C17" s="84">
        <v>19867</v>
      </c>
      <c r="D17" s="6">
        <f t="shared" si="0"/>
        <v>0.005704898223834627</v>
      </c>
      <c r="E17" s="84">
        <v>19867</v>
      </c>
      <c r="F17" s="6">
        <f t="shared" si="1"/>
        <v>0.010473403974906426</v>
      </c>
      <c r="G17" s="84">
        <v>13853</v>
      </c>
      <c r="H17" s="6">
        <f t="shared" si="2"/>
        <v>0.03336030477731702</v>
      </c>
      <c r="I17" s="84">
        <v>0</v>
      </c>
      <c r="J17" s="6">
        <f t="shared" si="3"/>
        <v>0</v>
      </c>
      <c r="K17" s="84">
        <v>53587</v>
      </c>
      <c r="L17" s="6">
        <f t="shared" si="4"/>
        <v>0.008039342324278628</v>
      </c>
    </row>
    <row r="18" spans="2:12" ht="12.75">
      <c r="B18" s="82" t="s">
        <v>38</v>
      </c>
      <c r="C18" s="84">
        <v>27862</v>
      </c>
      <c r="D18" s="6">
        <f t="shared" si="0"/>
        <v>0.00800069835971613</v>
      </c>
      <c r="E18" s="84">
        <v>27862</v>
      </c>
      <c r="F18" s="6">
        <f t="shared" si="1"/>
        <v>0.014688175444145711</v>
      </c>
      <c r="G18" s="84">
        <v>8066</v>
      </c>
      <c r="H18" s="6">
        <f t="shared" si="2"/>
        <v>0.01942425599753404</v>
      </c>
      <c r="I18" s="84">
        <v>34876</v>
      </c>
      <c r="J18" s="6">
        <f t="shared" si="3"/>
        <v>0.040041561662236866</v>
      </c>
      <c r="K18" s="84">
        <v>98666</v>
      </c>
      <c r="L18" s="6">
        <f t="shared" si="4"/>
        <v>0.014802279466424227</v>
      </c>
    </row>
    <row r="19" spans="2:12" ht="12.75">
      <c r="B19" s="82" t="s">
        <v>39</v>
      </c>
      <c r="C19" s="84">
        <v>116</v>
      </c>
      <c r="D19" s="6">
        <f t="shared" si="0"/>
        <v>3.3309920670700995E-05</v>
      </c>
      <c r="E19" s="84">
        <v>116</v>
      </c>
      <c r="F19" s="6">
        <f t="shared" si="1"/>
        <v>6.115240655806843E-05</v>
      </c>
      <c r="G19" s="84">
        <v>0</v>
      </c>
      <c r="H19" s="6">
        <f t="shared" si="2"/>
        <v>0</v>
      </c>
      <c r="I19" s="84">
        <v>2706</v>
      </c>
      <c r="J19" s="6">
        <f t="shared" si="3"/>
        <v>0.003106791657816635</v>
      </c>
      <c r="K19" s="84">
        <v>2938</v>
      </c>
      <c r="L19" s="6">
        <f t="shared" si="4"/>
        <v>0.0004407708539147668</v>
      </c>
    </row>
    <row r="20" spans="2:12" ht="12.75">
      <c r="B20" s="82" t="s">
        <v>40</v>
      </c>
      <c r="C20" s="84">
        <v>203998</v>
      </c>
      <c r="D20" s="6">
        <f t="shared" si="0"/>
        <v>0.058578941353290184</v>
      </c>
      <c r="E20" s="84">
        <v>203998</v>
      </c>
      <c r="F20" s="6">
        <f t="shared" si="1"/>
        <v>0.10754283304338658</v>
      </c>
      <c r="G20" s="84">
        <v>36792</v>
      </c>
      <c r="H20" s="6">
        <f t="shared" si="2"/>
        <v>0.08860119348639628</v>
      </c>
      <c r="I20" s="84">
        <v>23143</v>
      </c>
      <c r="J20" s="6">
        <f t="shared" si="3"/>
        <v>0.0265707610261827</v>
      </c>
      <c r="K20" s="84">
        <v>467931</v>
      </c>
      <c r="L20" s="6">
        <f t="shared" si="4"/>
        <v>0.07020093480026915</v>
      </c>
    </row>
    <row r="21" spans="2:12" ht="12.75">
      <c r="B21" s="82" t="s">
        <v>42</v>
      </c>
      <c r="C21" s="84">
        <v>0</v>
      </c>
      <c r="D21" s="6">
        <f t="shared" si="0"/>
        <v>0</v>
      </c>
      <c r="E21" s="84">
        <v>0</v>
      </c>
      <c r="F21" s="6">
        <f t="shared" si="1"/>
        <v>0</v>
      </c>
      <c r="G21" s="84">
        <v>0</v>
      </c>
      <c r="H21" s="6">
        <f t="shared" si="2"/>
        <v>0</v>
      </c>
      <c r="I21" s="84">
        <v>1123</v>
      </c>
      <c r="J21" s="6">
        <f t="shared" si="3"/>
        <v>0.0012893300191160683</v>
      </c>
      <c r="K21" s="84">
        <v>1123</v>
      </c>
      <c r="L21" s="6">
        <f t="shared" si="4"/>
        <v>0.0001684770826910426</v>
      </c>
    </row>
    <row r="22" spans="2:12" ht="12.75">
      <c r="B22" s="82" t="s">
        <v>43</v>
      </c>
      <c r="C22" s="84">
        <v>9551</v>
      </c>
      <c r="D22" s="6">
        <f t="shared" si="0"/>
        <v>0.0027426125200505623</v>
      </c>
      <c r="E22" s="84">
        <v>9551</v>
      </c>
      <c r="F22" s="6">
        <f t="shared" si="1"/>
        <v>0.005035057198587168</v>
      </c>
      <c r="G22" s="84">
        <v>0</v>
      </c>
      <c r="H22" s="6">
        <f t="shared" si="2"/>
        <v>0</v>
      </c>
      <c r="I22" s="84">
        <v>932</v>
      </c>
      <c r="J22" s="6">
        <f t="shared" si="3"/>
        <v>0.001070040585766853</v>
      </c>
      <c r="K22" s="84">
        <v>20034</v>
      </c>
      <c r="L22" s="6">
        <f t="shared" si="4"/>
        <v>0.003005583147490959</v>
      </c>
    </row>
    <row r="23" spans="2:12" ht="12.75">
      <c r="B23" s="82" t="s">
        <v>44</v>
      </c>
      <c r="C23" s="84">
        <v>19937</v>
      </c>
      <c r="D23" s="6">
        <f t="shared" si="0"/>
        <v>0.005724999038032463</v>
      </c>
      <c r="E23" s="84">
        <v>19937</v>
      </c>
      <c r="F23" s="6">
        <f t="shared" si="1"/>
        <v>0.01051030628920871</v>
      </c>
      <c r="G23" s="84">
        <v>233</v>
      </c>
      <c r="H23" s="6">
        <f t="shared" si="2"/>
        <v>0.0005611023614462473</v>
      </c>
      <c r="I23" s="84">
        <v>8001</v>
      </c>
      <c r="J23" s="6">
        <f t="shared" si="3"/>
        <v>0.009186045844120805</v>
      </c>
      <c r="K23" s="84">
        <v>48108</v>
      </c>
      <c r="L23" s="6">
        <f t="shared" si="4"/>
        <v>0.007217360190650647</v>
      </c>
    </row>
    <row r="24" spans="2:12" ht="12.75">
      <c r="B24" s="82" t="s">
        <v>45</v>
      </c>
      <c r="C24" s="84">
        <v>252633</v>
      </c>
      <c r="D24" s="6">
        <f t="shared" si="0"/>
        <v>0.07254469990345866</v>
      </c>
      <c r="E24" s="84">
        <v>252634</v>
      </c>
      <c r="F24" s="6">
        <f t="shared" si="1"/>
        <v>0.13318256102061257</v>
      </c>
      <c r="G24" s="84">
        <v>62565</v>
      </c>
      <c r="H24" s="6">
        <f t="shared" si="2"/>
        <v>0.1506668207892037</v>
      </c>
      <c r="I24" s="84">
        <v>25609</v>
      </c>
      <c r="J24" s="6">
        <f t="shared" si="3"/>
        <v>0.029402005752042205</v>
      </c>
      <c r="K24" s="84">
        <v>593441</v>
      </c>
      <c r="L24" s="6">
        <f t="shared" si="4"/>
        <v>0.0890304616467097</v>
      </c>
    </row>
    <row r="25" spans="2:12" ht="12.75">
      <c r="B25" s="82" t="s">
        <v>46</v>
      </c>
      <c r="C25" s="84">
        <v>118241</v>
      </c>
      <c r="D25" s="6">
        <f t="shared" si="0"/>
        <v>0.033953433879520316</v>
      </c>
      <c r="E25" s="84">
        <v>118241</v>
      </c>
      <c r="F25" s="6">
        <f t="shared" si="1"/>
        <v>0.062333807791660076</v>
      </c>
      <c r="G25" s="84">
        <v>17498</v>
      </c>
      <c r="H25" s="6">
        <f t="shared" si="2"/>
        <v>0.042138064895220755</v>
      </c>
      <c r="I25" s="84">
        <v>60119</v>
      </c>
      <c r="J25" s="6">
        <f t="shared" si="3"/>
        <v>0.06902335834304445</v>
      </c>
      <c r="K25" s="84">
        <v>314099</v>
      </c>
      <c r="L25" s="6">
        <f t="shared" si="4"/>
        <v>0.04712242492980746</v>
      </c>
    </row>
    <row r="26" spans="2:12" ht="12.75">
      <c r="B26" s="82" t="s">
        <v>48</v>
      </c>
      <c r="C26" s="84">
        <v>94544</v>
      </c>
      <c r="D26" s="6">
        <f t="shared" si="0"/>
        <v>0.027148733964575473</v>
      </c>
      <c r="E26" s="84">
        <v>94544</v>
      </c>
      <c r="F26" s="6">
        <f t="shared" si="1"/>
        <v>0.049841320048500184</v>
      </c>
      <c r="G26" s="84">
        <v>21708</v>
      </c>
      <c r="H26" s="6">
        <f t="shared" si="2"/>
        <v>0.05227643803551561</v>
      </c>
      <c r="I26" s="84">
        <v>55531</v>
      </c>
      <c r="J26" s="6">
        <f t="shared" si="3"/>
        <v>0.06375581949379733</v>
      </c>
      <c r="K26" s="84">
        <v>266327</v>
      </c>
      <c r="L26" s="6">
        <f t="shared" si="4"/>
        <v>0.03995547284225939</v>
      </c>
    </row>
    <row r="27" spans="2:12" ht="12.75">
      <c r="B27" s="82" t="s">
        <v>51</v>
      </c>
      <c r="C27" s="84">
        <v>115789</v>
      </c>
      <c r="D27" s="6">
        <f t="shared" si="0"/>
        <v>0.033249331073618944</v>
      </c>
      <c r="E27" s="84">
        <v>115789</v>
      </c>
      <c r="F27" s="6">
        <f t="shared" si="1"/>
        <v>0.06104117243924297</v>
      </c>
      <c r="G27" s="84">
        <v>50822</v>
      </c>
      <c r="H27" s="6">
        <f t="shared" si="2"/>
        <v>0.12238774340524113</v>
      </c>
      <c r="I27" s="84">
        <v>53649</v>
      </c>
      <c r="J27" s="6">
        <f t="shared" si="3"/>
        <v>0.061595072302366834</v>
      </c>
      <c r="K27" s="84">
        <v>336049</v>
      </c>
      <c r="L27" s="6">
        <f t="shared" si="4"/>
        <v>0.0504154542842762</v>
      </c>
    </row>
    <row r="28" spans="2:12" ht="12.75">
      <c r="B28" s="82" t="s">
        <v>52</v>
      </c>
      <c r="C28" s="84">
        <v>2060</v>
      </c>
      <c r="D28" s="6">
        <f t="shared" si="0"/>
        <v>0.0005915382463934832</v>
      </c>
      <c r="E28" s="84">
        <v>2060</v>
      </c>
      <c r="F28" s="6">
        <f t="shared" si="1"/>
        <v>0.0010859823923243185</v>
      </c>
      <c r="G28" s="84">
        <v>0</v>
      </c>
      <c r="H28" s="6">
        <f t="shared" si="2"/>
        <v>0</v>
      </c>
      <c r="I28" s="84">
        <v>29401</v>
      </c>
      <c r="J28" s="6">
        <f t="shared" si="3"/>
        <v>0.033755647276964854</v>
      </c>
      <c r="K28" s="84">
        <v>33521</v>
      </c>
      <c r="L28" s="6">
        <f t="shared" si="4"/>
        <v>0.005028958405063614</v>
      </c>
    </row>
    <row r="29" spans="2:12" ht="12.75">
      <c r="B29" s="82" t="s">
        <v>53</v>
      </c>
      <c r="C29" s="84">
        <v>10038</v>
      </c>
      <c r="D29" s="6">
        <f t="shared" si="0"/>
        <v>0.0028824567559697983</v>
      </c>
      <c r="E29" s="84">
        <v>10038</v>
      </c>
      <c r="F29" s="6">
        <f t="shared" si="1"/>
        <v>0.005291791870947335</v>
      </c>
      <c r="G29" s="84">
        <v>32</v>
      </c>
      <c r="H29" s="6">
        <f t="shared" si="2"/>
        <v>7.70612685248065E-05</v>
      </c>
      <c r="I29" s="84">
        <v>1557</v>
      </c>
      <c r="J29" s="6">
        <f t="shared" si="3"/>
        <v>0.0017876107210718776</v>
      </c>
      <c r="K29" s="84">
        <v>21665</v>
      </c>
      <c r="L29" s="6">
        <f t="shared" si="4"/>
        <v>0.003250272481301369</v>
      </c>
    </row>
    <row r="30" spans="2:12" ht="12.75">
      <c r="B30" s="82" t="s">
        <v>54</v>
      </c>
      <c r="C30" s="84">
        <v>4497</v>
      </c>
      <c r="D30" s="6">
        <f t="shared" si="0"/>
        <v>0.0012913337349667446</v>
      </c>
      <c r="E30" s="84">
        <v>4497</v>
      </c>
      <c r="F30" s="6">
        <f t="shared" si="1"/>
        <v>0.00237071010596236</v>
      </c>
      <c r="G30" s="84">
        <v>0</v>
      </c>
      <c r="H30" s="6">
        <f t="shared" si="2"/>
        <v>0</v>
      </c>
      <c r="I30" s="84">
        <v>4907</v>
      </c>
      <c r="J30" s="6">
        <f t="shared" si="3"/>
        <v>0.00563378664630681</v>
      </c>
      <c r="K30" s="84">
        <v>13901</v>
      </c>
      <c r="L30" s="6">
        <f t="shared" si="4"/>
        <v>0.0020854852417526116</v>
      </c>
    </row>
    <row r="31" spans="2:12" ht="12.75">
      <c r="B31" s="82" t="s">
        <v>55</v>
      </c>
      <c r="C31" s="84">
        <v>6773</v>
      </c>
      <c r="D31" s="6">
        <f t="shared" si="0"/>
        <v>0.0019448973508849813</v>
      </c>
      <c r="E31" s="84">
        <v>6774</v>
      </c>
      <c r="F31" s="6">
        <f t="shared" si="1"/>
        <v>0.0035710896726237544</v>
      </c>
      <c r="G31" s="84">
        <v>0</v>
      </c>
      <c r="H31" s="6">
        <f t="shared" si="2"/>
        <v>0</v>
      </c>
      <c r="I31" s="84">
        <v>2674</v>
      </c>
      <c r="J31" s="6">
        <f t="shared" si="3"/>
        <v>0.0030700520668890175</v>
      </c>
      <c r="K31" s="84">
        <v>16221</v>
      </c>
      <c r="L31" s="6">
        <f t="shared" si="4"/>
        <v>0.002433541191746573</v>
      </c>
    </row>
    <row r="32" spans="2:12" ht="12.75">
      <c r="B32" s="82" t="s">
        <v>58</v>
      </c>
      <c r="C32" s="84">
        <v>931577</v>
      </c>
      <c r="D32" s="6">
        <f t="shared" si="0"/>
        <v>0.26750651697111744</v>
      </c>
      <c r="E32" s="84">
        <v>0</v>
      </c>
      <c r="F32" s="6">
        <f t="shared" si="1"/>
        <v>0</v>
      </c>
      <c r="G32" s="84">
        <v>0</v>
      </c>
      <c r="H32" s="6">
        <f t="shared" si="2"/>
        <v>0</v>
      </c>
      <c r="I32" s="84">
        <v>0</v>
      </c>
      <c r="J32" s="6">
        <f t="shared" si="3"/>
        <v>0</v>
      </c>
      <c r="K32" s="84">
        <v>931577</v>
      </c>
      <c r="L32" s="6">
        <f t="shared" si="4"/>
        <v>0.1397590162618641</v>
      </c>
    </row>
    <row r="33" spans="2:12" ht="12.75">
      <c r="B33" s="82" t="s">
        <v>61</v>
      </c>
      <c r="C33" s="84">
        <v>494216</v>
      </c>
      <c r="D33" s="6">
        <f t="shared" si="0"/>
        <v>0.1419163427085445</v>
      </c>
      <c r="E33" s="84">
        <v>0</v>
      </c>
      <c r="F33" s="6">
        <f t="shared" si="1"/>
        <v>0</v>
      </c>
      <c r="G33" s="84">
        <v>0</v>
      </c>
      <c r="H33" s="6">
        <f t="shared" si="2"/>
        <v>0</v>
      </c>
      <c r="I33" s="84">
        <v>0</v>
      </c>
      <c r="J33" s="6">
        <f t="shared" si="3"/>
        <v>0</v>
      </c>
      <c r="K33" s="84">
        <v>494216</v>
      </c>
      <c r="L33" s="6">
        <f t="shared" si="4"/>
        <v>0.0741443186992309</v>
      </c>
    </row>
    <row r="34" spans="2:12" ht="12.75">
      <c r="B34" s="82" t="s">
        <v>63</v>
      </c>
      <c r="C34" s="84">
        <v>164395</v>
      </c>
      <c r="D34" s="6">
        <f t="shared" si="0"/>
        <v>0.04720676214361974</v>
      </c>
      <c r="E34" s="84">
        <v>4639</v>
      </c>
      <c r="F34" s="6">
        <f t="shared" si="1"/>
        <v>0.002445569086404133</v>
      </c>
      <c r="G34" s="84">
        <v>3731</v>
      </c>
      <c r="H34" s="6">
        <f t="shared" si="2"/>
        <v>0.008984862277064158</v>
      </c>
      <c r="I34" s="84">
        <v>4521</v>
      </c>
      <c r="J34" s="6">
        <f t="shared" si="3"/>
        <v>0.0051906153307424265</v>
      </c>
      <c r="K34" s="84">
        <v>177286</v>
      </c>
      <c r="L34" s="6">
        <f t="shared" si="4"/>
        <v>0.026597175495960974</v>
      </c>
    </row>
    <row r="35" spans="2:12" ht="12.75">
      <c r="B35" s="82" t="s">
        <v>67</v>
      </c>
      <c r="C35" s="84">
        <v>60008</v>
      </c>
      <c r="D35" s="6">
        <f t="shared" si="0"/>
        <v>0.017231566548339874</v>
      </c>
      <c r="E35" s="84">
        <v>60008</v>
      </c>
      <c r="F35" s="6">
        <f t="shared" si="1"/>
        <v>0.03163477252359112</v>
      </c>
      <c r="G35" s="84">
        <v>6459</v>
      </c>
      <c r="H35" s="6">
        <f t="shared" si="2"/>
        <v>0.015554335418803912</v>
      </c>
      <c r="I35" s="84">
        <v>7378</v>
      </c>
      <c r="J35" s="6">
        <f t="shared" si="3"/>
        <v>0.008470771933248756</v>
      </c>
      <c r="K35" s="84">
        <v>133853</v>
      </c>
      <c r="L35" s="6">
        <f t="shared" si="4"/>
        <v>0.020081178049371436</v>
      </c>
    </row>
    <row r="36" spans="2:12" ht="12.75">
      <c r="B36" s="82" t="s">
        <v>68</v>
      </c>
      <c r="C36" s="84">
        <v>8498</v>
      </c>
      <c r="D36" s="6">
        <f t="shared" si="0"/>
        <v>0.0024402388436173886</v>
      </c>
      <c r="E36" s="84">
        <v>8498</v>
      </c>
      <c r="F36" s="6">
        <f t="shared" si="1"/>
        <v>0.004479940956297116</v>
      </c>
      <c r="G36" s="84">
        <v>430</v>
      </c>
      <c r="H36" s="6">
        <f t="shared" si="2"/>
        <v>0.0010355107958020873</v>
      </c>
      <c r="I36" s="84">
        <v>26991</v>
      </c>
      <c r="J36" s="6">
        <f t="shared" si="3"/>
        <v>0.030988696835228674</v>
      </c>
      <c r="K36" s="84">
        <v>44417</v>
      </c>
      <c r="L36" s="6">
        <f t="shared" si="4"/>
        <v>0.006663621177104219</v>
      </c>
    </row>
    <row r="37" spans="2:12" ht="12.75">
      <c r="B37" s="82" t="s">
        <v>70</v>
      </c>
      <c r="C37" s="84">
        <v>5846</v>
      </c>
      <c r="D37" s="6">
        <f t="shared" si="0"/>
        <v>0.001678705140007914</v>
      </c>
      <c r="E37" s="84">
        <v>5846</v>
      </c>
      <c r="F37" s="6">
        <f t="shared" si="1"/>
        <v>0.003081870420159207</v>
      </c>
      <c r="G37" s="84">
        <v>6</v>
      </c>
      <c r="H37" s="6">
        <f t="shared" si="2"/>
        <v>1.444898784840122E-05</v>
      </c>
      <c r="I37" s="84">
        <v>19327</v>
      </c>
      <c r="J37" s="6">
        <f t="shared" si="3"/>
        <v>0.02218956480806434</v>
      </c>
      <c r="K37" s="84">
        <v>31025</v>
      </c>
      <c r="L37" s="6">
        <f t="shared" si="4"/>
        <v>0.004654498210587352</v>
      </c>
    </row>
    <row r="38" spans="2:12" ht="12.75">
      <c r="B38" s="82" t="s">
        <v>73</v>
      </c>
      <c r="C38" s="84">
        <v>4797</v>
      </c>
      <c r="D38" s="6">
        <f t="shared" si="0"/>
        <v>0.0013774800815289025</v>
      </c>
      <c r="E38" s="84">
        <v>4797</v>
      </c>
      <c r="F38" s="6">
        <f t="shared" si="1"/>
        <v>0.002528862881543571</v>
      </c>
      <c r="G38" s="84">
        <v>0</v>
      </c>
      <c r="H38" s="6">
        <f t="shared" si="2"/>
        <v>0</v>
      </c>
      <c r="I38" s="84">
        <v>9739</v>
      </c>
      <c r="J38" s="6">
        <f t="shared" si="3"/>
        <v>0.011181464876377016</v>
      </c>
      <c r="K38" s="84">
        <v>19333</v>
      </c>
      <c r="L38" s="6">
        <f t="shared" si="4"/>
        <v>0.002900416241910887</v>
      </c>
    </row>
    <row r="39" spans="2:12" ht="12.75">
      <c r="B39" s="82" t="s">
        <v>75</v>
      </c>
      <c r="C39" s="84">
        <v>15812</v>
      </c>
      <c r="D39" s="6">
        <f t="shared" si="0"/>
        <v>0.004540486772802795</v>
      </c>
      <c r="E39" s="84">
        <v>15812</v>
      </c>
      <c r="F39" s="6">
        <f t="shared" si="1"/>
        <v>0.008335705624967051</v>
      </c>
      <c r="G39" s="84">
        <v>569</v>
      </c>
      <c r="H39" s="6">
        <f t="shared" si="2"/>
        <v>0.0013702456809567157</v>
      </c>
      <c r="I39" s="84">
        <v>8796</v>
      </c>
      <c r="J39" s="6">
        <f t="shared" si="3"/>
        <v>0.010098795056228797</v>
      </c>
      <c r="K39" s="84">
        <v>40989</v>
      </c>
      <c r="L39" s="6">
        <f t="shared" si="4"/>
        <v>0.006149338506164866</v>
      </c>
    </row>
    <row r="40" spans="2:12" ht="12.75">
      <c r="B40" s="82" t="s">
        <v>78</v>
      </c>
      <c r="C40" s="84">
        <v>503</v>
      </c>
      <c r="D40" s="6">
        <f t="shared" si="0"/>
        <v>0.00014443870773588448</v>
      </c>
      <c r="E40" s="84">
        <v>504</v>
      </c>
      <c r="F40" s="6">
        <f t="shared" si="1"/>
        <v>0.00026569666297643525</v>
      </c>
      <c r="G40" s="84">
        <v>0</v>
      </c>
      <c r="H40" s="6">
        <f t="shared" si="2"/>
        <v>0</v>
      </c>
      <c r="I40" s="84">
        <v>61</v>
      </c>
      <c r="J40" s="6">
        <f t="shared" si="3"/>
        <v>7.003484520577042E-05</v>
      </c>
      <c r="K40" s="84">
        <v>1068</v>
      </c>
      <c r="L40" s="6">
        <f t="shared" si="4"/>
        <v>0.00016022575629032367</v>
      </c>
    </row>
    <row r="41" spans="2:12" ht="12.75">
      <c r="B41" s="82" t="s">
        <v>79</v>
      </c>
      <c r="C41" s="84">
        <v>189496</v>
      </c>
      <c r="D41" s="6">
        <f t="shared" si="0"/>
        <v>0.054414626960475485</v>
      </c>
      <c r="E41" s="84">
        <v>189496</v>
      </c>
      <c r="F41" s="6">
        <f t="shared" si="1"/>
        <v>0.09989772787179081</v>
      </c>
      <c r="G41" s="84">
        <v>58524</v>
      </c>
      <c r="H41" s="6">
        <f t="shared" si="2"/>
        <v>0.1409354274733055</v>
      </c>
      <c r="I41" s="84">
        <v>26549</v>
      </c>
      <c r="J41" s="6">
        <f t="shared" si="3"/>
        <v>0.030481231235540963</v>
      </c>
      <c r="K41" s="84">
        <v>464065</v>
      </c>
      <c r="L41" s="6">
        <f t="shared" si="4"/>
        <v>0.06962094156635679</v>
      </c>
    </row>
    <row r="42" spans="2:12" ht="12.75">
      <c r="B42" s="82" t="s">
        <v>81</v>
      </c>
      <c r="C42" s="84">
        <v>3897</v>
      </c>
      <c r="D42" s="6">
        <f t="shared" si="0"/>
        <v>0.0011190410418424291</v>
      </c>
      <c r="E42" s="84">
        <v>3897</v>
      </c>
      <c r="F42" s="6">
        <f t="shared" si="1"/>
        <v>0.0020544045547999366</v>
      </c>
      <c r="G42" s="84">
        <v>0</v>
      </c>
      <c r="H42" s="6">
        <f t="shared" si="2"/>
        <v>0</v>
      </c>
      <c r="I42" s="84">
        <v>437</v>
      </c>
      <c r="J42" s="6">
        <f t="shared" si="3"/>
        <v>0.0005017250386052732</v>
      </c>
      <c r="K42" s="84">
        <v>8231</v>
      </c>
      <c r="L42" s="6">
        <f t="shared" si="4"/>
        <v>0.0012348485018966798</v>
      </c>
    </row>
    <row r="43" spans="2:12" ht="12.75">
      <c r="B43" s="82" t="s">
        <v>82</v>
      </c>
      <c r="C43" s="84">
        <v>3208</v>
      </c>
      <c r="D43" s="6">
        <f t="shared" si="0"/>
        <v>0.0009211915992380069</v>
      </c>
      <c r="E43" s="84">
        <v>3208</v>
      </c>
      <c r="F43" s="6">
        <f t="shared" si="1"/>
        <v>0.0016911803468817545</v>
      </c>
      <c r="G43" s="84">
        <v>7563</v>
      </c>
      <c r="H43" s="6">
        <f t="shared" si="2"/>
        <v>0.01821294918290974</v>
      </c>
      <c r="I43" s="84">
        <v>0</v>
      </c>
      <c r="J43" s="6">
        <f t="shared" si="3"/>
        <v>0</v>
      </c>
      <c r="K43" s="84">
        <v>13979</v>
      </c>
      <c r="L43" s="6">
        <f t="shared" si="4"/>
        <v>0.002097187122829995</v>
      </c>
    </row>
    <row r="44" spans="2:12" ht="12.75">
      <c r="B44" s="82" t="s">
        <v>88</v>
      </c>
      <c r="C44" s="84">
        <v>0</v>
      </c>
      <c r="D44" s="6">
        <f t="shared" si="0"/>
        <v>0</v>
      </c>
      <c r="E44" s="84">
        <v>0</v>
      </c>
      <c r="F44" s="6">
        <f t="shared" si="1"/>
        <v>0</v>
      </c>
      <c r="G44" s="84">
        <v>0</v>
      </c>
      <c r="H44" s="6">
        <f t="shared" si="2"/>
        <v>0</v>
      </c>
      <c r="I44" s="84">
        <v>16883</v>
      </c>
      <c r="J44" s="6">
        <f t="shared" si="3"/>
        <v>0.019383578550967572</v>
      </c>
      <c r="K44" s="84">
        <v>16883</v>
      </c>
      <c r="L44" s="6">
        <f t="shared" si="4"/>
        <v>0.0025328571567879536</v>
      </c>
    </row>
    <row r="45" spans="2:12" ht="12.75">
      <c r="B45" s="82" t="s">
        <v>89</v>
      </c>
      <c r="C45" s="84">
        <v>34492</v>
      </c>
      <c r="D45" s="6">
        <f t="shared" si="0"/>
        <v>0.009904532618739817</v>
      </c>
      <c r="E45" s="84">
        <v>34492</v>
      </c>
      <c r="F45" s="6">
        <f t="shared" si="1"/>
        <v>0.018183351784490483</v>
      </c>
      <c r="G45" s="84">
        <v>4971</v>
      </c>
      <c r="H45" s="6">
        <f t="shared" si="2"/>
        <v>0.01197098643240041</v>
      </c>
      <c r="I45" s="84">
        <v>37933</v>
      </c>
      <c r="J45" s="6">
        <f t="shared" si="3"/>
        <v>0.0435513407080408</v>
      </c>
      <c r="K45" s="84">
        <v>111888</v>
      </c>
      <c r="L45" s="6">
        <f t="shared" si="4"/>
        <v>0.016785898333157055</v>
      </c>
    </row>
    <row r="46" spans="2:12" ht="12.75">
      <c r="B46" s="82" t="s">
        <v>93</v>
      </c>
      <c r="C46" s="84">
        <v>80</v>
      </c>
      <c r="D46" s="6">
        <f t="shared" si="0"/>
        <v>2.2972359083242066E-05</v>
      </c>
      <c r="E46" s="84">
        <v>80</v>
      </c>
      <c r="F46" s="6">
        <f t="shared" si="1"/>
        <v>4.217407348832305E-05</v>
      </c>
      <c r="G46" s="84">
        <v>0</v>
      </c>
      <c r="H46" s="6">
        <f t="shared" si="2"/>
        <v>0</v>
      </c>
      <c r="I46" s="84">
        <v>9279</v>
      </c>
      <c r="J46" s="6">
        <f t="shared" si="3"/>
        <v>0.010653333256792519</v>
      </c>
      <c r="K46" s="84">
        <v>9439</v>
      </c>
      <c r="L46" s="6">
        <f t="shared" si="4"/>
        <v>0.0014160776344797426</v>
      </c>
    </row>
    <row r="47" spans="2:12" ht="12.75">
      <c r="B47" s="82" t="s">
        <v>99</v>
      </c>
      <c r="C47" s="84">
        <v>92866</v>
      </c>
      <c r="D47" s="6">
        <f t="shared" si="0"/>
        <v>0.026666888732804473</v>
      </c>
      <c r="E47" s="84">
        <v>92866</v>
      </c>
      <c r="F47" s="6">
        <f t="shared" si="1"/>
        <v>0.04895671885708261</v>
      </c>
      <c r="G47" s="84">
        <v>8879</v>
      </c>
      <c r="H47" s="6">
        <f t="shared" si="2"/>
        <v>0.021382093850992406</v>
      </c>
      <c r="I47" s="84">
        <v>57562</v>
      </c>
      <c r="J47" s="6">
        <f t="shared" si="3"/>
        <v>0.06608763540548453</v>
      </c>
      <c r="K47" s="84">
        <v>252173</v>
      </c>
      <c r="L47" s="6">
        <f t="shared" si="4"/>
        <v>0.03783203149906347</v>
      </c>
    </row>
    <row r="48" spans="2:12" ht="12.75">
      <c r="B48" s="82" t="s">
        <v>106</v>
      </c>
      <c r="C48" s="84">
        <v>18</v>
      </c>
      <c r="D48" s="6">
        <f t="shared" si="0"/>
        <v>5.168780793729465E-06</v>
      </c>
      <c r="E48" s="84">
        <v>18</v>
      </c>
      <c r="F48" s="6">
        <f t="shared" si="1"/>
        <v>9.489166534872688E-06</v>
      </c>
      <c r="G48" s="84">
        <v>334</v>
      </c>
      <c r="H48" s="6">
        <f t="shared" si="2"/>
        <v>0.0008043269902276678</v>
      </c>
      <c r="I48" s="84">
        <v>1564</v>
      </c>
      <c r="J48" s="6">
        <f t="shared" si="3"/>
        <v>0.0017956475065872939</v>
      </c>
      <c r="K48" s="84">
        <v>1934</v>
      </c>
      <c r="L48" s="6">
        <f t="shared" si="4"/>
        <v>0.00029014664107255243</v>
      </c>
    </row>
    <row r="49" spans="2:12" ht="12.75">
      <c r="B49" s="82" t="s">
        <v>110</v>
      </c>
      <c r="C49" s="84">
        <v>0</v>
      </c>
      <c r="D49" s="6">
        <f t="shared" si="0"/>
        <v>0</v>
      </c>
      <c r="E49" s="84">
        <v>0</v>
      </c>
      <c r="F49" s="6">
        <f t="shared" si="1"/>
        <v>0</v>
      </c>
      <c r="G49" s="84">
        <v>0</v>
      </c>
      <c r="H49" s="6">
        <f t="shared" si="2"/>
        <v>0</v>
      </c>
      <c r="I49" s="84">
        <v>3501</v>
      </c>
      <c r="J49" s="6">
        <f t="shared" si="3"/>
        <v>0.0040195408699246265</v>
      </c>
      <c r="K49" s="84">
        <v>3501</v>
      </c>
      <c r="L49" s="6">
        <f t="shared" si="4"/>
        <v>0.0005252344314348532</v>
      </c>
    </row>
    <row r="50" spans="2:12" ht="12.75">
      <c r="B50" s="82" t="s">
        <v>112</v>
      </c>
      <c r="C50" s="84">
        <v>0</v>
      </c>
      <c r="D50" s="6">
        <f t="shared" si="0"/>
        <v>0</v>
      </c>
      <c r="E50" s="84">
        <v>0</v>
      </c>
      <c r="F50" s="6">
        <f t="shared" si="1"/>
        <v>0</v>
      </c>
      <c r="G50" s="84">
        <v>0</v>
      </c>
      <c r="H50" s="6">
        <f t="shared" si="2"/>
        <v>0</v>
      </c>
      <c r="I50" s="84">
        <v>12769</v>
      </c>
      <c r="J50" s="6">
        <f t="shared" si="3"/>
        <v>0.014660244892335778</v>
      </c>
      <c r="K50" s="84">
        <v>12769</v>
      </c>
      <c r="L50" s="6">
        <f t="shared" si="4"/>
        <v>0.0019156579420141788</v>
      </c>
    </row>
    <row r="51" spans="2:12" ht="12.75">
      <c r="B51" s="82" t="s">
        <v>115</v>
      </c>
      <c r="C51" s="84">
        <v>86568</v>
      </c>
      <c r="D51" s="6">
        <f t="shared" si="0"/>
        <v>0.024858389763976238</v>
      </c>
      <c r="E51" s="84">
        <v>86568</v>
      </c>
      <c r="F51" s="6">
        <f t="shared" si="1"/>
        <v>0.045636564921714376</v>
      </c>
      <c r="G51" s="84">
        <v>4487</v>
      </c>
      <c r="H51" s="6">
        <f t="shared" si="2"/>
        <v>0.010805434745962713</v>
      </c>
      <c r="I51" s="84">
        <v>4545</v>
      </c>
      <c r="J51" s="6">
        <f t="shared" si="3"/>
        <v>0.00521817002393814</v>
      </c>
      <c r="K51" s="84">
        <v>182168</v>
      </c>
      <c r="L51" s="6">
        <f t="shared" si="4"/>
        <v>0.02732959323211206</v>
      </c>
    </row>
    <row r="52" spans="2:12" ht="12.75">
      <c r="B52" s="82" t="s">
        <v>120</v>
      </c>
      <c r="C52" s="84">
        <v>0</v>
      </c>
      <c r="D52" s="6">
        <f t="shared" si="0"/>
        <v>0</v>
      </c>
      <c r="E52" s="84">
        <v>0</v>
      </c>
      <c r="F52" s="6">
        <f t="shared" si="1"/>
        <v>0</v>
      </c>
      <c r="G52" s="84">
        <v>0</v>
      </c>
      <c r="H52" s="6">
        <f t="shared" si="2"/>
        <v>0</v>
      </c>
      <c r="I52" s="84">
        <v>235</v>
      </c>
      <c r="J52" s="6">
        <f t="shared" si="3"/>
        <v>0.0002698063708746893</v>
      </c>
      <c r="K52" s="84">
        <v>235</v>
      </c>
      <c r="L52" s="6">
        <f t="shared" si="4"/>
        <v>3.5255667348526273E-05</v>
      </c>
    </row>
    <row r="53" spans="2:12" ht="12.75">
      <c r="B53" s="82" t="s">
        <v>121</v>
      </c>
      <c r="C53" s="84">
        <v>833</v>
      </c>
      <c r="D53" s="6">
        <f t="shared" si="0"/>
        <v>0.000239199688954258</v>
      </c>
      <c r="E53" s="84">
        <v>833</v>
      </c>
      <c r="F53" s="6">
        <f t="shared" si="1"/>
        <v>0.0004391375401971638</v>
      </c>
      <c r="G53" s="84">
        <v>0</v>
      </c>
      <c r="H53" s="6">
        <f t="shared" si="2"/>
        <v>0</v>
      </c>
      <c r="I53" s="84">
        <v>0</v>
      </c>
      <c r="J53" s="6">
        <f t="shared" si="3"/>
        <v>0</v>
      </c>
      <c r="K53" s="84">
        <v>1666</v>
      </c>
      <c r="L53" s="6">
        <f t="shared" si="4"/>
        <v>0.00024994017788359477</v>
      </c>
    </row>
    <row r="54" spans="2:12" ht="12.75">
      <c r="B54" s="82" t="s">
        <v>122</v>
      </c>
      <c r="C54" s="84">
        <v>13444</v>
      </c>
      <c r="D54" s="6">
        <f t="shared" si="0"/>
        <v>0.0038605049439388293</v>
      </c>
      <c r="E54" s="84">
        <v>13444</v>
      </c>
      <c r="F54" s="6">
        <f t="shared" si="1"/>
        <v>0.007087353049712689</v>
      </c>
      <c r="G54" s="84">
        <v>2446</v>
      </c>
      <c r="H54" s="6">
        <f t="shared" si="2"/>
        <v>0.005890370712864897</v>
      </c>
      <c r="I54" s="84">
        <v>4697</v>
      </c>
      <c r="J54" s="6">
        <f t="shared" si="3"/>
        <v>0.005392683080844321</v>
      </c>
      <c r="K54" s="84">
        <v>34031</v>
      </c>
      <c r="L54" s="6">
        <f t="shared" si="4"/>
        <v>0.005105470704415735</v>
      </c>
    </row>
    <row r="55" spans="2:12" ht="12.75">
      <c r="B55" s="82" t="s">
        <v>123</v>
      </c>
      <c r="C55" s="84">
        <v>527</v>
      </c>
      <c r="D55" s="6">
        <f t="shared" si="0"/>
        <v>0.0001513304154608571</v>
      </c>
      <c r="E55" s="84">
        <v>527</v>
      </c>
      <c r="F55" s="6">
        <f t="shared" si="1"/>
        <v>0.00027782170910432813</v>
      </c>
      <c r="G55" s="84">
        <v>0</v>
      </c>
      <c r="H55" s="6">
        <f t="shared" si="2"/>
        <v>0</v>
      </c>
      <c r="I55" s="84">
        <v>0</v>
      </c>
      <c r="J55" s="6">
        <f t="shared" si="3"/>
        <v>0</v>
      </c>
      <c r="K55" s="84">
        <v>1054</v>
      </c>
      <c r="L55" s="6">
        <f t="shared" si="4"/>
        <v>0.00015812541866104977</v>
      </c>
    </row>
    <row r="56" spans="2:12" ht="12.75">
      <c r="B56" s="82" t="s">
        <v>127</v>
      </c>
      <c r="C56" s="84">
        <v>42833</v>
      </c>
      <c r="D56" s="6">
        <f t="shared" si="0"/>
        <v>0.012299688207656343</v>
      </c>
      <c r="E56" s="84">
        <v>42833</v>
      </c>
      <c r="F56" s="6">
        <f t="shared" si="1"/>
        <v>0.022580526121566767</v>
      </c>
      <c r="G56" s="84">
        <v>3850</v>
      </c>
      <c r="H56" s="6">
        <f t="shared" si="2"/>
        <v>0.009271433869390782</v>
      </c>
      <c r="I56" s="84">
        <v>33472</v>
      </c>
      <c r="J56" s="6">
        <f t="shared" si="3"/>
        <v>0.03842961211028766</v>
      </c>
      <c r="K56" s="84">
        <v>122988</v>
      </c>
      <c r="L56" s="6">
        <f t="shared" si="4"/>
        <v>0.018451166024938508</v>
      </c>
    </row>
    <row r="57" spans="2:12" ht="12.75">
      <c r="B57" s="82" t="s">
        <v>128</v>
      </c>
      <c r="C57" s="84">
        <v>0</v>
      </c>
      <c r="D57" s="6">
        <f t="shared" si="0"/>
        <v>0</v>
      </c>
      <c r="E57" s="84">
        <v>0</v>
      </c>
      <c r="F57" s="6">
        <f t="shared" si="1"/>
        <v>0</v>
      </c>
      <c r="G57" s="84">
        <v>0</v>
      </c>
      <c r="H57" s="6">
        <f t="shared" si="2"/>
        <v>0</v>
      </c>
      <c r="I57" s="84">
        <v>8899</v>
      </c>
      <c r="J57" s="6">
        <f t="shared" si="3"/>
        <v>0.010217050614527065</v>
      </c>
      <c r="K57" s="84">
        <v>8899</v>
      </c>
      <c r="L57" s="6">
        <f t="shared" si="4"/>
        <v>0.0013350646116363205</v>
      </c>
    </row>
    <row r="58" spans="2:12" ht="12.75">
      <c r="B58" s="82" t="s">
        <v>130</v>
      </c>
      <c r="C58" s="84">
        <v>0</v>
      </c>
      <c r="D58" s="6">
        <f t="shared" si="0"/>
        <v>0</v>
      </c>
      <c r="E58" s="84">
        <v>0</v>
      </c>
      <c r="F58" s="6">
        <f t="shared" si="1"/>
        <v>0</v>
      </c>
      <c r="G58" s="84">
        <v>0</v>
      </c>
      <c r="H58" s="6">
        <f t="shared" si="2"/>
        <v>0</v>
      </c>
      <c r="I58" s="84">
        <v>14829</v>
      </c>
      <c r="J58" s="6">
        <f t="shared" si="3"/>
        <v>0.017025356058301137</v>
      </c>
      <c r="K58" s="84">
        <v>14829</v>
      </c>
      <c r="L58" s="6">
        <f t="shared" si="4"/>
        <v>0.0022247076217501963</v>
      </c>
    </row>
    <row r="59" spans="2:12" ht="12.75">
      <c r="B59" s="82" t="s">
        <v>131</v>
      </c>
      <c r="C59" s="84">
        <v>6974</v>
      </c>
      <c r="D59" s="6">
        <f t="shared" si="0"/>
        <v>0.0020026154030816272</v>
      </c>
      <c r="E59" s="84">
        <v>6974</v>
      </c>
      <c r="F59" s="6">
        <f t="shared" si="1"/>
        <v>0.003676524856344562</v>
      </c>
      <c r="G59" s="84">
        <v>0</v>
      </c>
      <c r="H59" s="6">
        <f t="shared" si="2"/>
        <v>0</v>
      </c>
      <c r="I59" s="84">
        <v>7906</v>
      </c>
      <c r="J59" s="6">
        <f t="shared" si="3"/>
        <v>0.00907697518355444</v>
      </c>
      <c r="K59" s="84">
        <v>21854</v>
      </c>
      <c r="L59" s="6">
        <f t="shared" si="4"/>
        <v>0.003278627039296567</v>
      </c>
    </row>
    <row r="60" spans="2:12" ht="12.75">
      <c r="B60" s="82" t="s">
        <v>132</v>
      </c>
      <c r="C60" s="84">
        <v>11809</v>
      </c>
      <c r="D60" s="6">
        <f t="shared" si="0"/>
        <v>0.0033910073551750696</v>
      </c>
      <c r="E60" s="84">
        <v>11809</v>
      </c>
      <c r="F60" s="6">
        <f t="shared" si="1"/>
        <v>0.006225420422795087</v>
      </c>
      <c r="G60" s="84">
        <v>0</v>
      </c>
      <c r="H60" s="6">
        <f t="shared" si="2"/>
        <v>0</v>
      </c>
      <c r="I60" s="84">
        <v>45838</v>
      </c>
      <c r="J60" s="6">
        <f t="shared" si="3"/>
        <v>0.05262716777937876</v>
      </c>
      <c r="K60" s="84">
        <v>69456</v>
      </c>
      <c r="L60" s="6">
        <f t="shared" si="4"/>
        <v>0.0104200750270606</v>
      </c>
    </row>
    <row r="61" spans="2:12" ht="12.75">
      <c r="B61" s="82" t="s">
        <v>134</v>
      </c>
      <c r="C61" s="84">
        <v>2016</v>
      </c>
      <c r="D61" s="6">
        <f t="shared" si="0"/>
        <v>0.0005789034488977</v>
      </c>
      <c r="E61" s="84">
        <v>2016</v>
      </c>
      <c r="F61" s="6">
        <f t="shared" si="1"/>
        <v>0.001062786651905741</v>
      </c>
      <c r="G61" s="84">
        <v>0</v>
      </c>
      <c r="H61" s="6">
        <f t="shared" si="2"/>
        <v>0</v>
      </c>
      <c r="I61" s="84">
        <v>6503</v>
      </c>
      <c r="J61" s="6">
        <f t="shared" si="3"/>
        <v>0.007466173743821721</v>
      </c>
      <c r="K61" s="84">
        <v>10535</v>
      </c>
      <c r="L61" s="6">
        <f t="shared" si="4"/>
        <v>0.0015805040660286142</v>
      </c>
    </row>
    <row r="62" spans="2:12" ht="12.75">
      <c r="B62" s="82" t="s">
        <v>135</v>
      </c>
      <c r="C62" s="84">
        <v>116072</v>
      </c>
      <c r="D62" s="6">
        <f t="shared" si="0"/>
        <v>0.033330595793875914</v>
      </c>
      <c r="E62" s="84">
        <v>116072</v>
      </c>
      <c r="F62" s="6">
        <f t="shared" si="1"/>
        <v>0.06119036322420792</v>
      </c>
      <c r="G62" s="84">
        <v>46979</v>
      </c>
      <c r="H62" s="6">
        <f t="shared" si="2"/>
        <v>0.11313316668834014</v>
      </c>
      <c r="I62" s="84">
        <v>7222</v>
      </c>
      <c r="J62" s="6">
        <f t="shared" si="3"/>
        <v>0.008291666427476621</v>
      </c>
      <c r="K62" s="84">
        <v>286345</v>
      </c>
      <c r="L62" s="6">
        <f t="shared" si="4"/>
        <v>0.04295865560388833</v>
      </c>
    </row>
    <row r="63" spans="2:12" ht="12.75">
      <c r="B63" s="82" t="s">
        <v>136</v>
      </c>
      <c r="C63" s="84">
        <v>0</v>
      </c>
      <c r="D63" s="6">
        <f t="shared" si="0"/>
        <v>0</v>
      </c>
      <c r="E63" s="84">
        <v>0</v>
      </c>
      <c r="F63" s="6">
        <f t="shared" si="1"/>
        <v>0</v>
      </c>
      <c r="G63" s="84">
        <v>0</v>
      </c>
      <c r="H63" s="6">
        <f t="shared" si="2"/>
        <v>0</v>
      </c>
      <c r="I63" s="84">
        <v>14640</v>
      </c>
      <c r="J63" s="6">
        <f t="shared" si="3"/>
        <v>0.0168083628493849</v>
      </c>
      <c r="K63" s="84">
        <v>14640</v>
      </c>
      <c r="L63" s="6">
        <f t="shared" si="4"/>
        <v>0.0021963530637549985</v>
      </c>
    </row>
    <row r="64" spans="2:12" ht="12.75">
      <c r="B64" s="82" t="s">
        <v>137</v>
      </c>
      <c r="C64" s="84">
        <v>122069</v>
      </c>
      <c r="D64" s="6">
        <f t="shared" si="0"/>
        <v>0.03505266126165345</v>
      </c>
      <c r="E64" s="84">
        <v>122069</v>
      </c>
      <c r="F64" s="6">
        <f t="shared" si="1"/>
        <v>0.06435183720807633</v>
      </c>
      <c r="G64" s="84">
        <v>37754</v>
      </c>
      <c r="H64" s="6">
        <f t="shared" si="2"/>
        <v>0.09091784787142328</v>
      </c>
      <c r="I64" s="84">
        <v>43773</v>
      </c>
      <c r="J64" s="6">
        <f t="shared" si="3"/>
        <v>0.050256316052330954</v>
      </c>
      <c r="K64" s="84">
        <v>325665</v>
      </c>
      <c r="L64" s="6">
        <f t="shared" si="4"/>
        <v>0.048857603859820464</v>
      </c>
    </row>
    <row r="65" spans="2:12" ht="12.75">
      <c r="B65" s="82" t="s">
        <v>139</v>
      </c>
      <c r="C65" s="84">
        <v>7728</v>
      </c>
      <c r="D65" s="6">
        <f t="shared" si="0"/>
        <v>0.0022191298874411837</v>
      </c>
      <c r="E65" s="84">
        <v>7728</v>
      </c>
      <c r="F65" s="6">
        <f t="shared" si="1"/>
        <v>0.004074015498972007</v>
      </c>
      <c r="G65" s="84">
        <v>0</v>
      </c>
      <c r="H65" s="6">
        <f t="shared" si="2"/>
        <v>0</v>
      </c>
      <c r="I65" s="84">
        <v>10569</v>
      </c>
      <c r="J65" s="6">
        <f t="shared" si="3"/>
        <v>0.01213439801606209</v>
      </c>
      <c r="K65" s="84">
        <v>26025</v>
      </c>
      <c r="L65" s="6">
        <f t="shared" si="4"/>
        <v>0.003904377628703814</v>
      </c>
    </row>
    <row r="66" spans="2:12" ht="12.75">
      <c r="B66" s="82" t="s">
        <v>140</v>
      </c>
      <c r="C66" s="84">
        <v>6909</v>
      </c>
      <c r="D66" s="6">
        <f t="shared" si="0"/>
        <v>0.001983950361326493</v>
      </c>
      <c r="E66" s="84">
        <v>6909</v>
      </c>
      <c r="F66" s="6">
        <f t="shared" si="1"/>
        <v>0.0036422584216353</v>
      </c>
      <c r="G66" s="84">
        <v>0</v>
      </c>
      <c r="H66" s="6">
        <f t="shared" si="2"/>
        <v>0</v>
      </c>
      <c r="I66" s="84">
        <v>15689</v>
      </c>
      <c r="J66" s="6">
        <f t="shared" si="3"/>
        <v>0.01801273256448085</v>
      </c>
      <c r="K66" s="84">
        <v>29507</v>
      </c>
      <c r="L66" s="6">
        <f t="shared" si="4"/>
        <v>0.00442676160192751</v>
      </c>
    </row>
    <row r="67" spans="2:12" ht="12.75">
      <c r="B67" s="82" t="s">
        <v>141</v>
      </c>
      <c r="C67" s="84">
        <v>0</v>
      </c>
      <c r="D67" s="6">
        <f t="shared" si="0"/>
        <v>0</v>
      </c>
      <c r="E67" s="84">
        <v>0</v>
      </c>
      <c r="F67" s="6">
        <f t="shared" si="1"/>
        <v>0</v>
      </c>
      <c r="G67" s="84">
        <v>0</v>
      </c>
      <c r="H67" s="6">
        <f t="shared" si="2"/>
        <v>0</v>
      </c>
      <c r="I67" s="84">
        <v>2508</v>
      </c>
      <c r="J67" s="6">
        <f t="shared" si="3"/>
        <v>0.002879465438952003</v>
      </c>
      <c r="K67" s="84">
        <v>2508</v>
      </c>
      <c r="L67" s="6">
        <f t="shared" si="4"/>
        <v>0.00037626048387278256</v>
      </c>
    </row>
    <row r="68" spans="2:12" ht="12.75">
      <c r="B68" s="82" t="s">
        <v>143</v>
      </c>
      <c r="C68" s="84">
        <v>35</v>
      </c>
      <c r="D68" s="6">
        <f>+C68/$C$76</f>
        <v>1.0050407098918404E-05</v>
      </c>
      <c r="E68" s="84">
        <v>35</v>
      </c>
      <c r="F68" s="6">
        <f>+E68/$E$76</f>
        <v>1.8451157151141336E-05</v>
      </c>
      <c r="G68" s="84">
        <v>0</v>
      </c>
      <c r="H68" s="6">
        <f>+G68/$G$76</f>
        <v>0</v>
      </c>
      <c r="I68" s="84">
        <v>27491</v>
      </c>
      <c r="J68" s="6">
        <f>+I68/$I$76</f>
        <v>0.031562752943472695</v>
      </c>
      <c r="K68" s="84">
        <v>27561</v>
      </c>
      <c r="L68" s="6">
        <f>+K68/$K$76</f>
        <v>0.004134814671458437</v>
      </c>
    </row>
    <row r="69" spans="2:12" ht="12.75">
      <c r="B69" s="82" t="s">
        <v>145</v>
      </c>
      <c r="C69" s="84">
        <v>2548</v>
      </c>
      <c r="D69" s="6">
        <f>+C69/$C$76</f>
        <v>0.0007316696368012598</v>
      </c>
      <c r="E69" s="84">
        <v>2548</v>
      </c>
      <c r="F69" s="6">
        <f>+E69/$E$76</f>
        <v>0.0013432442406030893</v>
      </c>
      <c r="G69" s="84">
        <v>0</v>
      </c>
      <c r="H69" s="6">
        <f>+G69/$G$76</f>
        <v>0</v>
      </c>
      <c r="I69" s="84">
        <v>0</v>
      </c>
      <c r="J69" s="6">
        <f>+I69/$I$76</f>
        <v>0</v>
      </c>
      <c r="K69" s="84">
        <v>5096</v>
      </c>
      <c r="L69" s="6">
        <f>+K69/$K$76</f>
        <v>0.0007645228970557018</v>
      </c>
    </row>
    <row r="70" spans="2:12" ht="12.75">
      <c r="B70" s="82" t="s">
        <v>146</v>
      </c>
      <c r="C70" s="84">
        <v>6707</v>
      </c>
      <c r="D70" s="6">
        <f>+C70/$C$76</f>
        <v>0.0019259451546413068</v>
      </c>
      <c r="E70" s="84">
        <v>6707</v>
      </c>
      <c r="F70" s="6">
        <f>+E70/$E$76</f>
        <v>0.003535768886077284</v>
      </c>
      <c r="G70" s="84">
        <v>0</v>
      </c>
      <c r="H70" s="6">
        <f>+G70/$G$76</f>
        <v>0</v>
      </c>
      <c r="I70" s="84">
        <v>2551</v>
      </c>
      <c r="J70" s="6">
        <f>+I70/$I$76</f>
        <v>0.002928834264260989</v>
      </c>
      <c r="K70" s="84">
        <v>15965</v>
      </c>
      <c r="L70" s="6">
        <f>+K70/$K$76</f>
        <v>0.002395135017954136</v>
      </c>
    </row>
    <row r="71" spans="2:12" ht="12.75">
      <c r="B71" s="82" t="s">
        <v>148</v>
      </c>
      <c r="C71" s="84">
        <v>13801</v>
      </c>
      <c r="D71" s="6">
        <f>+C71/$C$76</f>
        <v>0.003963019096347797</v>
      </c>
      <c r="E71" s="84">
        <v>13801</v>
      </c>
      <c r="F71" s="6">
        <f>+E71/$E$76</f>
        <v>0.007275554852654331</v>
      </c>
      <c r="G71" s="84">
        <v>0</v>
      </c>
      <c r="H71" s="6">
        <f>+G71/$G$76</f>
        <v>0</v>
      </c>
      <c r="I71" s="84">
        <v>2360</v>
      </c>
      <c r="J71" s="6">
        <f>+I71/$I$76</f>
        <v>0.0027095448309117733</v>
      </c>
      <c r="K71" s="84">
        <v>29962</v>
      </c>
      <c r="L71" s="6">
        <f>+K71/$K$76</f>
        <v>0.004495022574878911</v>
      </c>
    </row>
    <row r="72" spans="2:12" ht="12.75">
      <c r="B72" s="82" t="s">
        <v>149</v>
      </c>
      <c r="C72" s="84">
        <v>0</v>
      </c>
      <c r="D72" s="6">
        <f>+C72/$C$76</f>
        <v>0</v>
      </c>
      <c r="E72" s="84">
        <v>0</v>
      </c>
      <c r="F72" s="6">
        <f>+E72/$E$76</f>
        <v>0</v>
      </c>
      <c r="G72" s="84">
        <v>0</v>
      </c>
      <c r="H72" s="6">
        <f>+G72/$G$76</f>
        <v>0</v>
      </c>
      <c r="I72" s="84">
        <v>1874</v>
      </c>
      <c r="J72" s="6">
        <f>+I72/$I$76</f>
        <v>0.002151562293698586</v>
      </c>
      <c r="K72" s="84">
        <v>1874</v>
      </c>
      <c r="L72" s="6">
        <f>+K72/$K$76</f>
        <v>0.00028114519408994996</v>
      </c>
    </row>
    <row r="73" spans="2:12" ht="12.75">
      <c r="B73" s="43"/>
      <c r="C73" s="44"/>
      <c r="D73" s="6"/>
      <c r="E73" s="44"/>
      <c r="F73" s="6"/>
      <c r="G73" s="44"/>
      <c r="H73" s="6"/>
      <c r="I73" s="44"/>
      <c r="J73" s="6"/>
      <c r="K73" s="44"/>
      <c r="L73" s="6"/>
    </row>
    <row r="74" spans="2:12" ht="12.75">
      <c r="B74" s="26"/>
      <c r="C74" s="27"/>
      <c r="D74" s="6"/>
      <c r="E74" s="27"/>
      <c r="F74" s="6"/>
      <c r="G74" s="27"/>
      <c r="H74" s="6"/>
      <c r="I74" s="27"/>
      <c r="J74" s="6"/>
      <c r="K74" s="27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 aca="true" t="shared" si="5" ref="C76:L76">SUM(C3:C75)</f>
        <v>3482446</v>
      </c>
      <c r="D76" s="7">
        <f t="shared" si="5"/>
        <v>0.9999999999999999</v>
      </c>
      <c r="E76" s="4">
        <f t="shared" si="5"/>
        <v>1896900</v>
      </c>
      <c r="F76" s="7">
        <f t="shared" si="5"/>
        <v>0.9999999999999999</v>
      </c>
      <c r="G76" s="4">
        <f t="shared" si="5"/>
        <v>415254</v>
      </c>
      <c r="H76" s="7">
        <f t="shared" si="5"/>
        <v>1.0000000000000002</v>
      </c>
      <c r="I76" s="4">
        <f t="shared" si="5"/>
        <v>870995</v>
      </c>
      <c r="J76" s="7">
        <f t="shared" si="5"/>
        <v>0.9999999999999999</v>
      </c>
      <c r="K76" s="4">
        <f t="shared" si="5"/>
        <v>6665595</v>
      </c>
      <c r="L76" s="7">
        <f t="shared" si="5"/>
        <v>1</v>
      </c>
      <c r="M76" s="4">
        <f>+I76+G76+E76+C76</f>
        <v>6665595</v>
      </c>
    </row>
    <row r="77" spans="3:11" ht="12.75">
      <c r="C77" s="4"/>
      <c r="E77" s="4"/>
      <c r="G77" s="4"/>
      <c r="I77" s="4"/>
      <c r="K77" s="4">
        <f>+K76-K78</f>
        <v>4.169999999925494</v>
      </c>
    </row>
    <row r="78" spans="3:11" ht="12.75">
      <c r="C78" s="9">
        <v>3482445.96</v>
      </c>
      <c r="E78" s="4">
        <f>1264599+632299</f>
        <v>1896898</v>
      </c>
      <c r="G78" s="9">
        <v>415254.77</v>
      </c>
      <c r="I78" s="9">
        <v>870992.1</v>
      </c>
      <c r="K78" s="4">
        <f>SUM(C78:I78)</f>
        <v>6665590.83</v>
      </c>
    </row>
    <row r="80" spans="3:11" ht="12.75">
      <c r="C80" s="4">
        <f>+C76-C78</f>
        <v>0.0400000000372529</v>
      </c>
      <c r="E80" s="4">
        <f>+E76-E78</f>
        <v>2</v>
      </c>
      <c r="G80" s="4">
        <f>+G76-G78</f>
        <v>-0.7700000000186265</v>
      </c>
      <c r="I80" s="4">
        <f>+I76-I78</f>
        <v>2.900000000023283</v>
      </c>
      <c r="K80" s="4">
        <f>+K76-K78</f>
        <v>4.169999999925494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N80"/>
  <sheetViews>
    <sheetView workbookViewId="0" topLeftCell="A1">
      <selection activeCell="B1" sqref="B1"/>
    </sheetView>
  </sheetViews>
  <sheetFormatPr defaultColWidth="9.140625" defaultRowHeight="12.75"/>
  <cols>
    <col min="3" max="3" width="15.00390625" style="0" customWidth="1"/>
    <col min="4" max="4" width="16.421875" style="0" customWidth="1"/>
    <col min="5" max="5" width="13.140625" style="0" customWidth="1"/>
    <col min="7" max="7" width="19.57421875" style="0" customWidth="1"/>
    <col min="9" max="9" width="13.57421875" style="0" customWidth="1"/>
    <col min="11" max="11" width="16.421875" style="0" customWidth="1"/>
    <col min="13" max="13" width="11.28125" style="0" customWidth="1"/>
  </cols>
  <sheetData>
    <row r="1" spans="4:6" ht="12.75">
      <c r="D1" s="5">
        <v>37377</v>
      </c>
      <c r="F1" t="s">
        <v>157</v>
      </c>
    </row>
    <row r="2" spans="2:12" ht="12.75">
      <c r="B2" s="85" t="s">
        <v>150</v>
      </c>
      <c r="C2" s="87" t="s">
        <v>151</v>
      </c>
      <c r="D2" s="1" t="s">
        <v>159</v>
      </c>
      <c r="E2" s="87" t="s">
        <v>152</v>
      </c>
      <c r="F2" s="1" t="s">
        <v>159</v>
      </c>
      <c r="G2" s="87" t="s">
        <v>153</v>
      </c>
      <c r="H2" s="1" t="s">
        <v>159</v>
      </c>
      <c r="I2" s="87" t="s">
        <v>154</v>
      </c>
      <c r="J2" s="1" t="s">
        <v>159</v>
      </c>
      <c r="K2" s="87" t="s">
        <v>155</v>
      </c>
      <c r="L2" s="1" t="s">
        <v>156</v>
      </c>
    </row>
    <row r="3" spans="2:14" ht="12.75">
      <c r="B3" s="86" t="s">
        <v>2</v>
      </c>
      <c r="C3" s="88">
        <v>14303</v>
      </c>
      <c r="D3" s="6">
        <f>+C3/$C$76</f>
        <v>0.005826790771647487</v>
      </c>
      <c r="E3" s="88">
        <v>14303</v>
      </c>
      <c r="F3" s="6">
        <f>+E3/$E$76</f>
        <v>0.009681111510457807</v>
      </c>
      <c r="G3" s="88">
        <v>0</v>
      </c>
      <c r="H3" s="6">
        <f>+G3/$G$76</f>
        <v>0</v>
      </c>
      <c r="I3" s="88">
        <v>994</v>
      </c>
      <c r="J3" s="6">
        <f>+I3/$I$76</f>
        <v>0.001228599927569461</v>
      </c>
      <c r="K3" s="88">
        <v>29600</v>
      </c>
      <c r="L3" s="6">
        <f>+K3/$K$76</f>
        <v>0.005760593995086758</v>
      </c>
      <c r="N3" s="4"/>
    </row>
    <row r="4" spans="2:14" ht="12.75">
      <c r="B4" s="86" t="s">
        <v>6</v>
      </c>
      <c r="C4" s="88">
        <v>5025</v>
      </c>
      <c r="D4" s="6">
        <f aca="true" t="shared" si="0" ref="D4:D67">+C4/$C$76</f>
        <v>0.002047096666959982</v>
      </c>
      <c r="E4" s="88">
        <v>5025</v>
      </c>
      <c r="F4" s="6">
        <f aca="true" t="shared" si="1" ref="F4:F67">+E4/$E$76</f>
        <v>0.0034012155030448492</v>
      </c>
      <c r="G4" s="88">
        <v>389</v>
      </c>
      <c r="H4" s="6">
        <f aca="true" t="shared" si="2" ref="H4:H67">+G4/$G$76</f>
        <v>0.000979357954073399</v>
      </c>
      <c r="I4" s="88">
        <v>15030</v>
      </c>
      <c r="J4" s="6">
        <f aca="true" t="shared" si="3" ref="J4:J67">+I4/$I$76</f>
        <v>0.018577320836387322</v>
      </c>
      <c r="K4" s="88">
        <v>25469</v>
      </c>
      <c r="L4" s="6">
        <f aca="true" t="shared" si="4" ref="L4:L67">+K4/$K$76</f>
        <v>0.004956640826380562</v>
      </c>
      <c r="N4" s="4"/>
    </row>
    <row r="5" spans="2:14" ht="12.75">
      <c r="B5" s="86" t="s">
        <v>7</v>
      </c>
      <c r="C5" s="88">
        <v>578</v>
      </c>
      <c r="D5" s="6">
        <f t="shared" si="0"/>
        <v>0.00023546703950305862</v>
      </c>
      <c r="E5" s="88">
        <v>578</v>
      </c>
      <c r="F5" s="6">
        <f t="shared" si="1"/>
        <v>0.0003912243902009797</v>
      </c>
      <c r="G5" s="88">
        <v>0</v>
      </c>
      <c r="H5" s="6">
        <f t="shared" si="2"/>
        <v>0</v>
      </c>
      <c r="I5" s="88">
        <v>1029</v>
      </c>
      <c r="J5" s="6">
        <f t="shared" si="3"/>
        <v>0.0012718604883993716</v>
      </c>
      <c r="K5" s="88">
        <v>2185</v>
      </c>
      <c r="L5" s="6">
        <f t="shared" si="4"/>
        <v>0.0004252330364616408</v>
      </c>
      <c r="N5" s="4"/>
    </row>
    <row r="6" spans="2:14" ht="12.75">
      <c r="B6" s="86" t="s">
        <v>8</v>
      </c>
      <c r="C6" s="88">
        <v>19121</v>
      </c>
      <c r="D6" s="6">
        <f t="shared" si="0"/>
        <v>0.007789559277401357</v>
      </c>
      <c r="E6" s="88">
        <v>19121</v>
      </c>
      <c r="F6" s="6">
        <f t="shared" si="1"/>
        <v>0.012942217240541405</v>
      </c>
      <c r="G6" s="88">
        <v>13246</v>
      </c>
      <c r="H6" s="6">
        <f t="shared" si="2"/>
        <v>0.03334852303253533</v>
      </c>
      <c r="I6" s="88">
        <v>17537</v>
      </c>
      <c r="J6" s="6">
        <f t="shared" si="3"/>
        <v>0.021676013007832635</v>
      </c>
      <c r="K6" s="88">
        <v>69025</v>
      </c>
      <c r="L6" s="6">
        <f t="shared" si="4"/>
        <v>0.01343327704428593</v>
      </c>
      <c r="N6" s="4"/>
    </row>
    <row r="7" spans="2:14" ht="12.75">
      <c r="B7" s="86" t="s">
        <v>12</v>
      </c>
      <c r="C7" s="88">
        <v>0</v>
      </c>
      <c r="D7" s="6">
        <f t="shared" si="0"/>
        <v>0</v>
      </c>
      <c r="E7" s="88">
        <v>0</v>
      </c>
      <c r="F7" s="6">
        <f t="shared" si="1"/>
        <v>0</v>
      </c>
      <c r="G7" s="88">
        <v>0</v>
      </c>
      <c r="H7" s="6">
        <f t="shared" si="2"/>
        <v>0</v>
      </c>
      <c r="I7" s="88">
        <v>8749</v>
      </c>
      <c r="J7" s="6">
        <f t="shared" si="3"/>
        <v>0.010813904191453939</v>
      </c>
      <c r="K7" s="88">
        <v>8749</v>
      </c>
      <c r="L7" s="6">
        <f t="shared" si="4"/>
        <v>0.0017026836778045286</v>
      </c>
      <c r="N7" s="4"/>
    </row>
    <row r="8" spans="2:14" ht="12.75">
      <c r="B8" s="86" t="s">
        <v>15</v>
      </c>
      <c r="C8" s="88">
        <v>23030</v>
      </c>
      <c r="D8" s="6">
        <f t="shared" si="0"/>
        <v>0.009382017162206643</v>
      </c>
      <c r="E8" s="88">
        <v>23030</v>
      </c>
      <c r="F8" s="6">
        <f t="shared" si="1"/>
        <v>0.015588058315447339</v>
      </c>
      <c r="G8" s="88">
        <v>245</v>
      </c>
      <c r="H8" s="6">
        <f t="shared" si="2"/>
        <v>0.0006168192769871022</v>
      </c>
      <c r="I8" s="88">
        <v>3882</v>
      </c>
      <c r="J8" s="6">
        <f t="shared" si="3"/>
        <v>0.004798214204048941</v>
      </c>
      <c r="K8" s="88">
        <v>50187</v>
      </c>
      <c r="L8" s="6">
        <f t="shared" si="4"/>
        <v>0.009767126041601997</v>
      </c>
      <c r="N8" s="4"/>
    </row>
    <row r="9" spans="2:14" ht="12.75">
      <c r="B9" s="86" t="s">
        <v>16</v>
      </c>
      <c r="C9" s="88">
        <v>0</v>
      </c>
      <c r="D9" s="6">
        <f t="shared" si="0"/>
        <v>0</v>
      </c>
      <c r="E9" s="88">
        <v>0</v>
      </c>
      <c r="F9" s="6">
        <f t="shared" si="1"/>
        <v>0</v>
      </c>
      <c r="G9" s="88">
        <v>0</v>
      </c>
      <c r="H9" s="6">
        <f t="shared" si="2"/>
        <v>0</v>
      </c>
      <c r="I9" s="88">
        <v>1418</v>
      </c>
      <c r="J9" s="6">
        <f t="shared" si="3"/>
        <v>0.0017526707216232351</v>
      </c>
      <c r="K9" s="88">
        <v>1418</v>
      </c>
      <c r="L9" s="6">
        <f t="shared" si="4"/>
        <v>0.00027596359071057513</v>
      </c>
      <c r="N9" s="4"/>
    </row>
    <row r="10" spans="2:14" ht="12.75">
      <c r="B10" s="86" t="s">
        <v>17</v>
      </c>
      <c r="C10" s="88">
        <v>7578</v>
      </c>
      <c r="D10" s="6">
        <f t="shared" si="0"/>
        <v>0.0030871439885020386</v>
      </c>
      <c r="E10" s="88">
        <v>7578</v>
      </c>
      <c r="F10" s="6">
        <f t="shared" si="1"/>
        <v>0.005129236036233605</v>
      </c>
      <c r="G10" s="88">
        <v>915</v>
      </c>
      <c r="H10" s="6">
        <f t="shared" si="2"/>
        <v>0.0023036311773191776</v>
      </c>
      <c r="I10" s="88">
        <v>2364</v>
      </c>
      <c r="J10" s="6">
        <f t="shared" si="3"/>
        <v>0.002921941880054533</v>
      </c>
      <c r="K10" s="88">
        <v>18435</v>
      </c>
      <c r="L10" s="6">
        <f t="shared" si="4"/>
        <v>0.0035877212938994728</v>
      </c>
      <c r="N10" s="4"/>
    </row>
    <row r="11" spans="2:14" ht="12.75">
      <c r="B11" s="86" t="s">
        <v>24</v>
      </c>
      <c r="C11" s="88">
        <v>230</v>
      </c>
      <c r="D11" s="6">
        <f t="shared" si="0"/>
        <v>9.369795689568077E-05</v>
      </c>
      <c r="E11" s="88">
        <v>230</v>
      </c>
      <c r="F11" s="6">
        <f t="shared" si="1"/>
        <v>0.00015567752551250057</v>
      </c>
      <c r="G11" s="88">
        <v>0</v>
      </c>
      <c r="H11" s="6">
        <f t="shared" si="2"/>
        <v>0</v>
      </c>
      <c r="I11" s="88">
        <v>491</v>
      </c>
      <c r="J11" s="6">
        <f t="shared" si="3"/>
        <v>0.0006068838676424602</v>
      </c>
      <c r="K11" s="88">
        <v>951</v>
      </c>
      <c r="L11" s="6">
        <f t="shared" si="4"/>
        <v>0.00018507854355836174</v>
      </c>
      <c r="N11" s="4"/>
    </row>
    <row r="12" spans="2:14" ht="12.75">
      <c r="B12" s="86" t="s">
        <v>27</v>
      </c>
      <c r="C12" s="88">
        <v>504</v>
      </c>
      <c r="D12" s="6">
        <f t="shared" si="0"/>
        <v>0.00020532074032792656</v>
      </c>
      <c r="E12" s="88">
        <v>504</v>
      </c>
      <c r="F12" s="6">
        <f t="shared" si="1"/>
        <v>0.00034113683851434907</v>
      </c>
      <c r="G12" s="88">
        <v>0</v>
      </c>
      <c r="H12" s="6">
        <f t="shared" si="2"/>
        <v>0</v>
      </c>
      <c r="I12" s="88">
        <v>476</v>
      </c>
      <c r="J12" s="6">
        <f t="shared" si="3"/>
        <v>0.0005883436272867841</v>
      </c>
      <c r="K12" s="88">
        <v>1484</v>
      </c>
      <c r="L12" s="6">
        <f t="shared" si="4"/>
        <v>0.0002888081584023226</v>
      </c>
      <c r="N12" s="4"/>
    </row>
    <row r="13" spans="2:14" ht="12.75">
      <c r="B13" s="86" t="s">
        <v>28</v>
      </c>
      <c r="C13" s="88">
        <v>22811</v>
      </c>
      <c r="D13" s="6">
        <f t="shared" si="0"/>
        <v>0.009292800411945105</v>
      </c>
      <c r="E13" s="88">
        <v>22811</v>
      </c>
      <c r="F13" s="6">
        <f t="shared" si="1"/>
        <v>0.015439826236807177</v>
      </c>
      <c r="G13" s="88">
        <v>0</v>
      </c>
      <c r="H13" s="6">
        <f t="shared" si="2"/>
        <v>0</v>
      </c>
      <c r="I13" s="88">
        <v>4392</v>
      </c>
      <c r="J13" s="6">
        <f t="shared" si="3"/>
        <v>0.005428582376141924</v>
      </c>
      <c r="K13" s="88">
        <v>50014</v>
      </c>
      <c r="L13" s="6">
        <f t="shared" si="4"/>
        <v>0.00973345770507666</v>
      </c>
      <c r="N13" s="4"/>
    </row>
    <row r="14" spans="2:14" ht="12.75">
      <c r="B14" s="86" t="s">
        <v>31</v>
      </c>
      <c r="C14" s="88">
        <v>0</v>
      </c>
      <c r="D14" s="6">
        <f t="shared" si="0"/>
        <v>0</v>
      </c>
      <c r="E14" s="88">
        <v>0</v>
      </c>
      <c r="F14" s="6">
        <f t="shared" si="1"/>
        <v>0</v>
      </c>
      <c r="G14" s="88">
        <v>0</v>
      </c>
      <c r="H14" s="6">
        <f t="shared" si="2"/>
        <v>0</v>
      </c>
      <c r="I14" s="88">
        <v>0</v>
      </c>
      <c r="J14" s="6">
        <f t="shared" si="3"/>
        <v>0</v>
      </c>
      <c r="K14" s="88">
        <v>0</v>
      </c>
      <c r="L14" s="6">
        <f t="shared" si="4"/>
        <v>0</v>
      </c>
      <c r="N14" s="4"/>
    </row>
    <row r="15" spans="2:14" ht="12.75">
      <c r="B15" s="86" t="s">
        <v>32</v>
      </c>
      <c r="C15" s="88">
        <v>15</v>
      </c>
      <c r="D15" s="6">
        <f t="shared" si="0"/>
        <v>6.110736319283528E-06</v>
      </c>
      <c r="E15" s="88">
        <v>15</v>
      </c>
      <c r="F15" s="6">
        <f t="shared" si="1"/>
        <v>1.0152882098641342E-05</v>
      </c>
      <c r="G15" s="88">
        <v>0</v>
      </c>
      <c r="H15" s="6">
        <f t="shared" si="2"/>
        <v>0</v>
      </c>
      <c r="I15" s="88">
        <v>919</v>
      </c>
      <c r="J15" s="6">
        <f t="shared" si="3"/>
        <v>0.001135898725791081</v>
      </c>
      <c r="K15" s="88">
        <v>949</v>
      </c>
      <c r="L15" s="6">
        <f t="shared" si="4"/>
        <v>0.00018468931423436938</v>
      </c>
      <c r="N15" s="4"/>
    </row>
    <row r="16" spans="2:14" ht="12.75">
      <c r="B16" s="86" t="s">
        <v>33</v>
      </c>
      <c r="C16" s="88">
        <v>5914</v>
      </c>
      <c r="D16" s="6">
        <f t="shared" si="0"/>
        <v>0.0024092596394828525</v>
      </c>
      <c r="E16" s="88">
        <v>5914</v>
      </c>
      <c r="F16" s="6">
        <f t="shared" si="1"/>
        <v>0.0040029429820909925</v>
      </c>
      <c r="G16" s="88">
        <v>933</v>
      </c>
      <c r="H16" s="6">
        <f t="shared" si="2"/>
        <v>0.0023489485119549645</v>
      </c>
      <c r="I16" s="88">
        <v>1296</v>
      </c>
      <c r="J16" s="6">
        <f t="shared" si="3"/>
        <v>0.001601876766730404</v>
      </c>
      <c r="K16" s="88">
        <v>14057</v>
      </c>
      <c r="L16" s="6">
        <f t="shared" si="4"/>
        <v>0.0027356983036802215</v>
      </c>
      <c r="N16" s="4"/>
    </row>
    <row r="17" spans="2:14" ht="12.75">
      <c r="B17" s="86" t="s">
        <v>35</v>
      </c>
      <c r="C17" s="88">
        <v>15216</v>
      </c>
      <c r="D17" s="6">
        <f t="shared" si="0"/>
        <v>0.006198730922281211</v>
      </c>
      <c r="E17" s="88">
        <v>15216</v>
      </c>
      <c r="F17" s="6">
        <f t="shared" si="1"/>
        <v>0.010299083600861776</v>
      </c>
      <c r="G17" s="88">
        <v>9890</v>
      </c>
      <c r="H17" s="6">
        <f t="shared" si="2"/>
        <v>0.024899357752663023</v>
      </c>
      <c r="I17" s="88">
        <v>0</v>
      </c>
      <c r="J17" s="6">
        <f t="shared" si="3"/>
        <v>0</v>
      </c>
      <c r="K17" s="88">
        <v>40322</v>
      </c>
      <c r="L17" s="6">
        <f t="shared" si="4"/>
        <v>0.007847252401009738</v>
      </c>
      <c r="N17" s="4"/>
    </row>
    <row r="18" spans="2:14" ht="12.75">
      <c r="B18" s="86" t="s">
        <v>38</v>
      </c>
      <c r="C18" s="88">
        <v>23348</v>
      </c>
      <c r="D18" s="6">
        <f t="shared" si="0"/>
        <v>0.009511564772175454</v>
      </c>
      <c r="E18" s="88">
        <v>23348</v>
      </c>
      <c r="F18" s="6">
        <f t="shared" si="1"/>
        <v>0.015803299415938537</v>
      </c>
      <c r="G18" s="88">
        <v>7647</v>
      </c>
      <c r="H18" s="6">
        <f t="shared" si="2"/>
        <v>0.019252314331103554</v>
      </c>
      <c r="I18" s="88">
        <v>34337</v>
      </c>
      <c r="J18" s="6">
        <f t="shared" si="3"/>
        <v>0.04244108220618972</v>
      </c>
      <c r="K18" s="88">
        <v>88680</v>
      </c>
      <c r="L18" s="6">
        <f t="shared" si="4"/>
        <v>0.017258428225820733</v>
      </c>
      <c r="N18" s="4"/>
    </row>
    <row r="19" spans="2:14" ht="12.75">
      <c r="B19" s="86" t="s">
        <v>39</v>
      </c>
      <c r="C19" s="88">
        <v>156</v>
      </c>
      <c r="D19" s="6">
        <f t="shared" si="0"/>
        <v>6.35516577205487E-05</v>
      </c>
      <c r="E19" s="88">
        <v>156</v>
      </c>
      <c r="F19" s="6">
        <f t="shared" si="1"/>
        <v>0.00010558997382586995</v>
      </c>
      <c r="G19" s="88">
        <v>0</v>
      </c>
      <c r="H19" s="6">
        <f t="shared" si="2"/>
        <v>0</v>
      </c>
      <c r="I19" s="88">
        <v>2705</v>
      </c>
      <c r="J19" s="6">
        <f t="shared" si="3"/>
        <v>0.0033434233441402336</v>
      </c>
      <c r="K19" s="88">
        <v>3017</v>
      </c>
      <c r="L19" s="6">
        <f t="shared" si="4"/>
        <v>0.0005871524352424577</v>
      </c>
      <c r="N19" s="4"/>
    </row>
    <row r="20" spans="2:14" ht="12.75">
      <c r="B20" s="86" t="s">
        <v>40</v>
      </c>
      <c r="C20" s="88">
        <v>183716</v>
      </c>
      <c r="D20" s="6">
        <f t="shared" si="0"/>
        <v>0.07484266890889951</v>
      </c>
      <c r="E20" s="88">
        <v>183716</v>
      </c>
      <c r="F20" s="6">
        <f t="shared" si="1"/>
        <v>0.12434979250893284</v>
      </c>
      <c r="G20" s="88">
        <v>35709</v>
      </c>
      <c r="H20" s="6">
        <f t="shared" si="2"/>
        <v>0.08990203902829565</v>
      </c>
      <c r="I20" s="88">
        <v>21784</v>
      </c>
      <c r="J20" s="6">
        <f t="shared" si="3"/>
        <v>0.026925373060536356</v>
      </c>
      <c r="K20" s="88">
        <v>424925</v>
      </c>
      <c r="L20" s="6">
        <f t="shared" si="4"/>
        <v>0.08269663524872435</v>
      </c>
      <c r="N20" s="4"/>
    </row>
    <row r="21" spans="2:14" ht="12.75">
      <c r="B21" s="86" t="s">
        <v>42</v>
      </c>
      <c r="C21" s="88">
        <v>0</v>
      </c>
      <c r="D21" s="6">
        <f t="shared" si="0"/>
        <v>0</v>
      </c>
      <c r="E21" s="88">
        <v>0</v>
      </c>
      <c r="F21" s="6">
        <f t="shared" si="1"/>
        <v>0</v>
      </c>
      <c r="G21" s="88">
        <v>0</v>
      </c>
      <c r="H21" s="6">
        <f t="shared" si="2"/>
        <v>0</v>
      </c>
      <c r="I21" s="88">
        <v>1328</v>
      </c>
      <c r="J21" s="6">
        <f t="shared" si="3"/>
        <v>0.0016414292794891792</v>
      </c>
      <c r="K21" s="88">
        <v>1328</v>
      </c>
      <c r="L21" s="6">
        <f t="shared" si="4"/>
        <v>0.0002584482711309194</v>
      </c>
      <c r="N21" s="4"/>
    </row>
    <row r="22" spans="2:14" ht="12.75">
      <c r="B22" s="86" t="s">
        <v>43</v>
      </c>
      <c r="C22" s="88">
        <v>6441</v>
      </c>
      <c r="D22" s="6">
        <f t="shared" si="0"/>
        <v>0.0026239501755003472</v>
      </c>
      <c r="E22" s="88">
        <v>6441</v>
      </c>
      <c r="F22" s="6">
        <f t="shared" si="1"/>
        <v>0.004359647573156592</v>
      </c>
      <c r="G22" s="88">
        <v>0</v>
      </c>
      <c r="H22" s="6">
        <f t="shared" si="2"/>
        <v>0</v>
      </c>
      <c r="I22" s="88">
        <v>915</v>
      </c>
      <c r="J22" s="6">
        <f t="shared" si="3"/>
        <v>0.0011309546616962343</v>
      </c>
      <c r="K22" s="88">
        <v>13797</v>
      </c>
      <c r="L22" s="6">
        <f t="shared" si="4"/>
        <v>0.002685098491561216</v>
      </c>
      <c r="N22" s="4"/>
    </row>
    <row r="23" spans="2:14" ht="12.75">
      <c r="B23" s="86" t="s">
        <v>44</v>
      </c>
      <c r="C23" s="88">
        <v>6730</v>
      </c>
      <c r="D23" s="6">
        <f t="shared" si="0"/>
        <v>0.0027416836952518764</v>
      </c>
      <c r="E23" s="88">
        <v>6730</v>
      </c>
      <c r="F23" s="6">
        <f t="shared" si="1"/>
        <v>0.004555259768257082</v>
      </c>
      <c r="G23" s="88">
        <v>13</v>
      </c>
      <c r="H23" s="6">
        <f t="shared" si="2"/>
        <v>3.272918612584624E-05</v>
      </c>
      <c r="I23" s="88">
        <v>7227</v>
      </c>
      <c r="J23" s="6">
        <f t="shared" si="3"/>
        <v>0.008932687803364682</v>
      </c>
      <c r="K23" s="88">
        <v>20700</v>
      </c>
      <c r="L23" s="6">
        <f t="shared" si="4"/>
        <v>0.004028523503320807</v>
      </c>
      <c r="N23" s="4"/>
    </row>
    <row r="24" spans="2:14" ht="12.75">
      <c r="B24" s="86" t="s">
        <v>45</v>
      </c>
      <c r="C24" s="88">
        <v>206174</v>
      </c>
      <c r="D24" s="6">
        <f t="shared" si="0"/>
        <v>0.08399166332613081</v>
      </c>
      <c r="E24" s="88">
        <v>206174</v>
      </c>
      <c r="F24" s="6">
        <f t="shared" si="1"/>
        <v>0.13955068758701866</v>
      </c>
      <c r="G24" s="88">
        <v>79388</v>
      </c>
      <c r="H24" s="6">
        <f t="shared" si="2"/>
        <v>0.19986958678143701</v>
      </c>
      <c r="I24" s="88">
        <v>21333</v>
      </c>
      <c r="J24" s="6">
        <f t="shared" si="3"/>
        <v>0.026367929833842365</v>
      </c>
      <c r="K24" s="88">
        <v>513069</v>
      </c>
      <c r="L24" s="6">
        <f t="shared" si="4"/>
        <v>0.09985075001571514</v>
      </c>
      <c r="N24" s="4"/>
    </row>
    <row r="25" spans="2:14" ht="12.75">
      <c r="B25" s="86" t="s">
        <v>46</v>
      </c>
      <c r="C25" s="88">
        <v>95054</v>
      </c>
      <c r="D25" s="6">
        <f t="shared" si="0"/>
        <v>0.038723328672878435</v>
      </c>
      <c r="E25" s="88">
        <v>95054</v>
      </c>
      <c r="F25" s="6">
        <f t="shared" si="1"/>
        <v>0.06433813700028361</v>
      </c>
      <c r="G25" s="88">
        <v>12636</v>
      </c>
      <c r="H25" s="6">
        <f t="shared" si="2"/>
        <v>0.031812768914322546</v>
      </c>
      <c r="I25" s="88">
        <v>40524</v>
      </c>
      <c r="J25" s="6">
        <f t="shared" si="3"/>
        <v>0.050088313344894206</v>
      </c>
      <c r="K25" s="88">
        <v>243268</v>
      </c>
      <c r="L25" s="6">
        <f t="shared" si="4"/>
        <v>0.04734351959448532</v>
      </c>
      <c r="N25" s="4"/>
    </row>
    <row r="26" spans="2:14" ht="12.75">
      <c r="B26" s="86" t="s">
        <v>48</v>
      </c>
      <c r="C26" s="88">
        <v>61998</v>
      </c>
      <c r="D26" s="6">
        <f t="shared" si="0"/>
        <v>0.02525689535486268</v>
      </c>
      <c r="E26" s="88">
        <v>61998</v>
      </c>
      <c r="F26" s="6">
        <f t="shared" si="1"/>
        <v>0.041963892290104395</v>
      </c>
      <c r="G26" s="88">
        <v>18776</v>
      </c>
      <c r="H26" s="6">
        <f t="shared" si="2"/>
        <v>0.04727101528452992</v>
      </c>
      <c r="I26" s="88">
        <v>50665</v>
      </c>
      <c r="J26" s="6">
        <f t="shared" si="3"/>
        <v>0.06262275184135487</v>
      </c>
      <c r="K26" s="88">
        <v>193437</v>
      </c>
      <c r="L26" s="6">
        <f t="shared" si="4"/>
        <v>0.03764567637255396</v>
      </c>
      <c r="N26" s="4"/>
    </row>
    <row r="27" spans="2:14" ht="12.75">
      <c r="B27" s="86" t="s">
        <v>51</v>
      </c>
      <c r="C27" s="88">
        <v>102535</v>
      </c>
      <c r="D27" s="6">
        <f t="shared" si="0"/>
        <v>0.04177095656651577</v>
      </c>
      <c r="E27" s="88">
        <v>102535</v>
      </c>
      <c r="F27" s="6">
        <f t="shared" si="1"/>
        <v>0.06940171773227932</v>
      </c>
      <c r="G27" s="88">
        <v>50204</v>
      </c>
      <c r="H27" s="6">
        <f t="shared" si="2"/>
        <v>0.1263950815586142</v>
      </c>
      <c r="I27" s="88">
        <v>50055</v>
      </c>
      <c r="J27" s="6">
        <f t="shared" si="3"/>
        <v>0.06186878206689071</v>
      </c>
      <c r="K27" s="88">
        <v>305329</v>
      </c>
      <c r="L27" s="6">
        <f t="shared" si="4"/>
        <v>0.059421500132629895</v>
      </c>
      <c r="N27" s="4"/>
    </row>
    <row r="28" spans="2:14" ht="12.75">
      <c r="B28" s="86" t="s">
        <v>52</v>
      </c>
      <c r="C28" s="88">
        <v>2029</v>
      </c>
      <c r="D28" s="6">
        <f t="shared" si="0"/>
        <v>0.0008265789327884186</v>
      </c>
      <c r="E28" s="88">
        <v>2029</v>
      </c>
      <c r="F28" s="6">
        <f t="shared" si="1"/>
        <v>0.0013733465185428854</v>
      </c>
      <c r="G28" s="88">
        <v>0</v>
      </c>
      <c r="H28" s="6">
        <f t="shared" si="2"/>
        <v>0</v>
      </c>
      <c r="I28" s="88">
        <v>25840</v>
      </c>
      <c r="J28" s="6">
        <f t="shared" si="3"/>
        <v>0.03193865405271114</v>
      </c>
      <c r="K28" s="88">
        <v>29898</v>
      </c>
      <c r="L28" s="6">
        <f t="shared" si="4"/>
        <v>0.005818589164361618</v>
      </c>
      <c r="N28" s="4"/>
    </row>
    <row r="29" spans="2:14" ht="12.75">
      <c r="B29" s="86" t="s">
        <v>53</v>
      </c>
      <c r="C29" s="88">
        <v>6773</v>
      </c>
      <c r="D29" s="6">
        <f t="shared" si="0"/>
        <v>0.002759201139367156</v>
      </c>
      <c r="E29" s="88">
        <v>6773</v>
      </c>
      <c r="F29" s="6">
        <f t="shared" si="1"/>
        <v>0.0045843646969398535</v>
      </c>
      <c r="G29" s="88">
        <v>34</v>
      </c>
      <c r="H29" s="6">
        <f t="shared" si="2"/>
        <v>8.559940986759786E-05</v>
      </c>
      <c r="I29" s="88">
        <v>802</v>
      </c>
      <c r="J29" s="6">
        <f t="shared" si="3"/>
        <v>0.0009912848510168085</v>
      </c>
      <c r="K29" s="88">
        <v>14382</v>
      </c>
      <c r="L29" s="6">
        <f t="shared" si="4"/>
        <v>0.0027989480688289784</v>
      </c>
      <c r="N29" s="4"/>
    </row>
    <row r="30" spans="2:14" ht="12.75">
      <c r="B30" s="86" t="s">
        <v>54</v>
      </c>
      <c r="C30" s="88">
        <v>3461</v>
      </c>
      <c r="D30" s="6">
        <f t="shared" si="0"/>
        <v>0.0014099505600693527</v>
      </c>
      <c r="E30" s="88">
        <v>3461</v>
      </c>
      <c r="F30" s="6">
        <f t="shared" si="1"/>
        <v>0.0023426083295598455</v>
      </c>
      <c r="G30" s="88">
        <v>0</v>
      </c>
      <c r="H30" s="6">
        <f t="shared" si="2"/>
        <v>0</v>
      </c>
      <c r="I30" s="88">
        <v>5207</v>
      </c>
      <c r="J30" s="6">
        <f t="shared" si="3"/>
        <v>0.006435935435466986</v>
      </c>
      <c r="K30" s="88">
        <v>12129</v>
      </c>
      <c r="L30" s="6">
        <f t="shared" si="4"/>
        <v>0.002360481235351598</v>
      </c>
      <c r="N30" s="4"/>
    </row>
    <row r="31" spans="2:14" ht="12.75">
      <c r="B31" s="86" t="s">
        <v>55</v>
      </c>
      <c r="C31" s="88">
        <v>6401</v>
      </c>
      <c r="D31" s="6">
        <f t="shared" si="0"/>
        <v>0.0026076548786489245</v>
      </c>
      <c r="E31" s="88">
        <v>6402</v>
      </c>
      <c r="F31" s="6">
        <f t="shared" si="1"/>
        <v>0.004333250079700124</v>
      </c>
      <c r="G31" s="88">
        <v>0</v>
      </c>
      <c r="H31" s="6">
        <f t="shared" si="2"/>
        <v>0</v>
      </c>
      <c r="I31" s="88">
        <v>870</v>
      </c>
      <c r="J31" s="6">
        <f t="shared" si="3"/>
        <v>0.0010753339406292064</v>
      </c>
      <c r="K31" s="88">
        <v>13673</v>
      </c>
      <c r="L31" s="6">
        <f t="shared" si="4"/>
        <v>0.0026609662734736906</v>
      </c>
      <c r="N31" s="4"/>
    </row>
    <row r="32" spans="2:14" ht="12.75">
      <c r="B32" s="86" t="s">
        <v>58</v>
      </c>
      <c r="C32" s="88">
        <v>617768</v>
      </c>
      <c r="D32" s="6">
        <f t="shared" si="0"/>
        <v>0.2516678236327431</v>
      </c>
      <c r="E32" s="88">
        <v>0</v>
      </c>
      <c r="F32" s="6">
        <f t="shared" si="1"/>
        <v>0</v>
      </c>
      <c r="G32" s="88">
        <v>0</v>
      </c>
      <c r="H32" s="6">
        <f t="shared" si="2"/>
        <v>0</v>
      </c>
      <c r="I32" s="88">
        <v>0</v>
      </c>
      <c r="J32" s="6">
        <f t="shared" si="3"/>
        <v>0</v>
      </c>
      <c r="K32" s="88">
        <v>617768</v>
      </c>
      <c r="L32" s="6">
        <f t="shared" si="4"/>
        <v>0.12022671051205258</v>
      </c>
      <c r="N32" s="4"/>
    </row>
    <row r="33" spans="2:14" ht="12.75">
      <c r="B33" s="86" t="s">
        <v>61</v>
      </c>
      <c r="C33" s="88">
        <v>296717</v>
      </c>
      <c r="D33" s="6">
        <f t="shared" si="0"/>
        <v>0.12087728989659005</v>
      </c>
      <c r="E33" s="88">
        <v>0</v>
      </c>
      <c r="F33" s="6">
        <f t="shared" si="1"/>
        <v>0</v>
      </c>
      <c r="G33" s="88">
        <v>0</v>
      </c>
      <c r="H33" s="6">
        <f t="shared" si="2"/>
        <v>0</v>
      </c>
      <c r="I33" s="88">
        <v>0</v>
      </c>
      <c r="J33" s="6">
        <f t="shared" si="3"/>
        <v>0</v>
      </c>
      <c r="K33" s="88">
        <v>296717</v>
      </c>
      <c r="L33" s="6">
        <f t="shared" si="4"/>
        <v>0.05774547866351884</v>
      </c>
      <c r="N33" s="4"/>
    </row>
    <row r="34" spans="2:14" ht="12.75">
      <c r="B34" s="86" t="s">
        <v>63</v>
      </c>
      <c r="C34" s="88">
        <v>65494</v>
      </c>
      <c r="D34" s="6">
        <f t="shared" si="0"/>
        <v>0.026681104299677027</v>
      </c>
      <c r="E34" s="88">
        <v>2694</v>
      </c>
      <c r="F34" s="6">
        <f t="shared" si="1"/>
        <v>0.001823457624915985</v>
      </c>
      <c r="G34" s="88">
        <v>3460</v>
      </c>
      <c r="H34" s="6">
        <f t="shared" si="2"/>
        <v>0.008710998768879076</v>
      </c>
      <c r="I34" s="88">
        <v>10137</v>
      </c>
      <c r="J34" s="6">
        <f t="shared" si="3"/>
        <v>0.01252949443236582</v>
      </c>
      <c r="K34" s="88">
        <v>81785</v>
      </c>
      <c r="L34" s="6">
        <f t="shared" si="4"/>
        <v>0.015916560131357112</v>
      </c>
      <c r="N34" s="4"/>
    </row>
    <row r="35" spans="2:14" ht="12.75">
      <c r="B35" s="86" t="s">
        <v>67</v>
      </c>
      <c r="C35" s="88">
        <v>51873</v>
      </c>
      <c r="D35" s="6">
        <f t="shared" si="0"/>
        <v>0.021132148339346297</v>
      </c>
      <c r="E35" s="88">
        <v>51873</v>
      </c>
      <c r="F35" s="6">
        <f t="shared" si="1"/>
        <v>0.03511069687352149</v>
      </c>
      <c r="G35" s="88">
        <v>6287</v>
      </c>
      <c r="H35" s="6">
        <f t="shared" si="2"/>
        <v>0.01582833793639964</v>
      </c>
      <c r="I35" s="88">
        <v>6511</v>
      </c>
      <c r="J35" s="6">
        <f t="shared" si="3"/>
        <v>0.008047700330387084</v>
      </c>
      <c r="K35" s="88">
        <v>116544</v>
      </c>
      <c r="L35" s="6">
        <f t="shared" si="4"/>
        <v>0.022681171167682132</v>
      </c>
      <c r="N35" s="4"/>
    </row>
    <row r="36" spans="2:14" ht="12.75">
      <c r="B36" s="86" t="s">
        <v>68</v>
      </c>
      <c r="C36" s="88">
        <v>6397</v>
      </c>
      <c r="D36" s="6">
        <f t="shared" si="0"/>
        <v>0.002606025348963782</v>
      </c>
      <c r="E36" s="88">
        <v>6397</v>
      </c>
      <c r="F36" s="6">
        <f t="shared" si="1"/>
        <v>0.004329865785667244</v>
      </c>
      <c r="G36" s="88">
        <v>247</v>
      </c>
      <c r="H36" s="6">
        <f t="shared" si="2"/>
        <v>0.0006218545363910785</v>
      </c>
      <c r="I36" s="88">
        <v>24699</v>
      </c>
      <c r="J36" s="6">
        <f t="shared" si="3"/>
        <v>0.030528359769656052</v>
      </c>
      <c r="K36" s="88">
        <v>37740</v>
      </c>
      <c r="L36" s="6">
        <f t="shared" si="4"/>
        <v>0.007344757343735617</v>
      </c>
      <c r="N36" s="4"/>
    </row>
    <row r="37" spans="2:14" ht="12.75">
      <c r="B37" s="86" t="s">
        <v>70</v>
      </c>
      <c r="C37" s="88">
        <v>5555</v>
      </c>
      <c r="D37" s="6">
        <f t="shared" si="0"/>
        <v>0.002263009350241333</v>
      </c>
      <c r="E37" s="88">
        <v>5555</v>
      </c>
      <c r="F37" s="6">
        <f t="shared" si="1"/>
        <v>0.0037599506705301767</v>
      </c>
      <c r="G37" s="88">
        <v>42</v>
      </c>
      <c r="H37" s="6">
        <f t="shared" si="2"/>
        <v>0.00010574044748350323</v>
      </c>
      <c r="I37" s="88">
        <v>17460</v>
      </c>
      <c r="J37" s="6">
        <f t="shared" si="3"/>
        <v>0.021580839774006832</v>
      </c>
      <c r="K37" s="88">
        <v>28612</v>
      </c>
      <c r="L37" s="6">
        <f t="shared" si="4"/>
        <v>0.005568314709034538</v>
      </c>
      <c r="N37" s="4"/>
    </row>
    <row r="38" spans="2:14" ht="12.75">
      <c r="B38" s="86" t="s">
        <v>73</v>
      </c>
      <c r="C38" s="88">
        <v>3640</v>
      </c>
      <c r="D38" s="6">
        <f t="shared" si="0"/>
        <v>0.0014828720134794696</v>
      </c>
      <c r="E38" s="88">
        <v>3640</v>
      </c>
      <c r="F38" s="6">
        <f t="shared" si="1"/>
        <v>0.0024637660559369656</v>
      </c>
      <c r="G38" s="88">
        <v>0</v>
      </c>
      <c r="H38" s="6">
        <f t="shared" si="2"/>
        <v>0</v>
      </c>
      <c r="I38" s="88">
        <v>7080</v>
      </c>
      <c r="J38" s="6">
        <f t="shared" si="3"/>
        <v>0.008750993447879059</v>
      </c>
      <c r="K38" s="88">
        <v>14360</v>
      </c>
      <c r="L38" s="6">
        <f t="shared" si="4"/>
        <v>0.0027946665462650626</v>
      </c>
      <c r="N38" s="4"/>
    </row>
    <row r="39" spans="2:14" ht="12.75">
      <c r="B39" s="86" t="s">
        <v>75</v>
      </c>
      <c r="C39" s="88">
        <v>11691</v>
      </c>
      <c r="D39" s="6">
        <f t="shared" si="0"/>
        <v>0.004762707887249582</v>
      </c>
      <c r="E39" s="88">
        <v>11691</v>
      </c>
      <c r="F39" s="6">
        <f t="shared" si="1"/>
        <v>0.007913156307681062</v>
      </c>
      <c r="G39" s="88">
        <v>630</v>
      </c>
      <c r="H39" s="6">
        <f t="shared" si="2"/>
        <v>0.0015861067122525485</v>
      </c>
      <c r="I39" s="88">
        <v>7483</v>
      </c>
      <c r="J39" s="6">
        <f t="shared" si="3"/>
        <v>0.009249107905434886</v>
      </c>
      <c r="K39" s="88">
        <v>31495</v>
      </c>
      <c r="L39" s="6">
        <f t="shared" si="4"/>
        <v>0.006129388779569508</v>
      </c>
      <c r="N39" s="4"/>
    </row>
    <row r="40" spans="2:14" ht="12.75">
      <c r="B40" s="86" t="s">
        <v>78</v>
      </c>
      <c r="C40" s="88">
        <v>502</v>
      </c>
      <c r="D40" s="6">
        <f t="shared" si="0"/>
        <v>0.00020450597548535542</v>
      </c>
      <c r="E40" s="88">
        <v>502</v>
      </c>
      <c r="F40" s="6">
        <f t="shared" si="1"/>
        <v>0.0003397831209011969</v>
      </c>
      <c r="G40" s="88">
        <v>0</v>
      </c>
      <c r="H40" s="6">
        <f t="shared" si="2"/>
        <v>0</v>
      </c>
      <c r="I40" s="88">
        <v>55</v>
      </c>
      <c r="J40" s="6">
        <f t="shared" si="3"/>
        <v>6.798088130414523E-05</v>
      </c>
      <c r="K40" s="88">
        <v>1059</v>
      </c>
      <c r="L40" s="6">
        <f t="shared" si="4"/>
        <v>0.00020609692705394854</v>
      </c>
      <c r="N40" s="4"/>
    </row>
    <row r="41" spans="2:14" ht="12.75">
      <c r="B41" s="86" t="s">
        <v>79</v>
      </c>
      <c r="C41" s="88">
        <v>131597</v>
      </c>
      <c r="D41" s="6">
        <f t="shared" si="0"/>
        <v>0.05361030449391697</v>
      </c>
      <c r="E41" s="88">
        <v>131597</v>
      </c>
      <c r="F41" s="6">
        <f t="shared" si="1"/>
        <v>0.08907258836899364</v>
      </c>
      <c r="G41" s="88">
        <v>50186</v>
      </c>
      <c r="H41" s="6">
        <f t="shared" si="2"/>
        <v>0.12634976422397842</v>
      </c>
      <c r="I41" s="88">
        <v>20571</v>
      </c>
      <c r="J41" s="6">
        <f t="shared" si="3"/>
        <v>0.025426085623774027</v>
      </c>
      <c r="K41" s="88">
        <v>333951</v>
      </c>
      <c r="L41" s="6">
        <f t="shared" si="4"/>
        <v>0.0649917609882844</v>
      </c>
      <c r="N41" s="4"/>
    </row>
    <row r="42" spans="2:14" ht="12.75">
      <c r="B42" s="86" t="s">
        <v>81</v>
      </c>
      <c r="C42" s="88">
        <v>2876</v>
      </c>
      <c r="D42" s="6">
        <f t="shared" si="0"/>
        <v>0.0011716318436172952</v>
      </c>
      <c r="E42" s="88">
        <v>2876</v>
      </c>
      <c r="F42" s="6">
        <f t="shared" si="1"/>
        <v>0.001946645927712833</v>
      </c>
      <c r="G42" s="88">
        <v>0</v>
      </c>
      <c r="H42" s="6">
        <f t="shared" si="2"/>
        <v>0</v>
      </c>
      <c r="I42" s="88">
        <v>372</v>
      </c>
      <c r="J42" s="6">
        <f t="shared" si="3"/>
        <v>0.00045979796082076406</v>
      </c>
      <c r="K42" s="88">
        <v>6124</v>
      </c>
      <c r="L42" s="6">
        <f t="shared" si="4"/>
        <v>0.0011918201900645712</v>
      </c>
      <c r="N42" s="4"/>
    </row>
    <row r="43" spans="2:14" ht="12.75">
      <c r="B43" s="86" t="s">
        <v>82</v>
      </c>
      <c r="C43" s="88">
        <v>2341</v>
      </c>
      <c r="D43" s="6">
        <f t="shared" si="0"/>
        <v>0.000953682248229516</v>
      </c>
      <c r="E43" s="88">
        <v>2341</v>
      </c>
      <c r="F43" s="6">
        <f t="shared" si="1"/>
        <v>0.0015845264661946254</v>
      </c>
      <c r="G43" s="88">
        <v>6891</v>
      </c>
      <c r="H43" s="6">
        <f t="shared" si="2"/>
        <v>0.017348986276400493</v>
      </c>
      <c r="I43" s="88">
        <v>0</v>
      </c>
      <c r="J43" s="6">
        <f t="shared" si="3"/>
        <v>0</v>
      </c>
      <c r="K43" s="88">
        <v>11573</v>
      </c>
      <c r="L43" s="6">
        <f t="shared" si="4"/>
        <v>0.0022522754832817247</v>
      </c>
      <c r="N43" s="4"/>
    </row>
    <row r="44" spans="2:14" ht="12.75">
      <c r="B44" s="86" t="s">
        <v>88</v>
      </c>
      <c r="C44" s="88">
        <v>3</v>
      </c>
      <c r="D44" s="6">
        <f t="shared" si="0"/>
        <v>1.2221472638567056E-06</v>
      </c>
      <c r="E44" s="88">
        <v>3</v>
      </c>
      <c r="F44" s="6">
        <f t="shared" si="1"/>
        <v>2.030576419728268E-06</v>
      </c>
      <c r="G44" s="88">
        <v>0</v>
      </c>
      <c r="H44" s="6">
        <f t="shared" si="2"/>
        <v>0</v>
      </c>
      <c r="I44" s="88">
        <v>15404</v>
      </c>
      <c r="J44" s="6">
        <f t="shared" si="3"/>
        <v>0.01903959082925551</v>
      </c>
      <c r="K44" s="88">
        <v>15410</v>
      </c>
      <c r="L44" s="6">
        <f t="shared" si="4"/>
        <v>0.0029990119413610453</v>
      </c>
      <c r="N44" s="4"/>
    </row>
    <row r="45" spans="2:14" ht="12.75">
      <c r="B45" s="86" t="s">
        <v>89</v>
      </c>
      <c r="C45" s="88">
        <v>31669</v>
      </c>
      <c r="D45" s="6">
        <f t="shared" si="0"/>
        <v>0.01290139389969267</v>
      </c>
      <c r="E45" s="88">
        <v>31669</v>
      </c>
      <c r="F45" s="6">
        <f t="shared" si="1"/>
        <v>0.021435441545458175</v>
      </c>
      <c r="G45" s="88">
        <v>6934</v>
      </c>
      <c r="H45" s="6">
        <f t="shared" si="2"/>
        <v>0.017457244353585987</v>
      </c>
      <c r="I45" s="88">
        <v>34801</v>
      </c>
      <c r="J45" s="6">
        <f t="shared" si="3"/>
        <v>0.043014593641191964</v>
      </c>
      <c r="K45" s="88">
        <v>105073</v>
      </c>
      <c r="L45" s="6">
        <f t="shared" si="4"/>
        <v>0.02044874637992402</v>
      </c>
      <c r="N45" s="4"/>
    </row>
    <row r="46" spans="2:14" ht="12.75">
      <c r="B46" s="86" t="s">
        <v>93</v>
      </c>
      <c r="C46" s="88">
        <v>78</v>
      </c>
      <c r="D46" s="6">
        <f t="shared" si="0"/>
        <v>3.177582886027435E-05</v>
      </c>
      <c r="E46" s="88">
        <v>78</v>
      </c>
      <c r="F46" s="6">
        <f t="shared" si="1"/>
        <v>5.279498691293498E-05</v>
      </c>
      <c r="G46" s="88">
        <v>0</v>
      </c>
      <c r="H46" s="6">
        <f t="shared" si="2"/>
        <v>0</v>
      </c>
      <c r="I46" s="88">
        <v>8548</v>
      </c>
      <c r="J46" s="6">
        <f t="shared" si="3"/>
        <v>0.01056546497068788</v>
      </c>
      <c r="K46" s="88">
        <v>8704</v>
      </c>
      <c r="L46" s="6">
        <f t="shared" si="4"/>
        <v>0.0016939260180147007</v>
      </c>
      <c r="N46" s="4"/>
    </row>
    <row r="47" spans="2:14" ht="12.75">
      <c r="B47" s="86" t="s">
        <v>99</v>
      </c>
      <c r="C47" s="88">
        <v>59505</v>
      </c>
      <c r="D47" s="6">
        <f t="shared" si="0"/>
        <v>0.024241290978597757</v>
      </c>
      <c r="E47" s="88">
        <v>59506</v>
      </c>
      <c r="F47" s="6">
        <f t="shared" si="1"/>
        <v>0.04027716014411678</v>
      </c>
      <c r="G47" s="88">
        <v>7750</v>
      </c>
      <c r="H47" s="6">
        <f t="shared" si="2"/>
        <v>0.019511630190408333</v>
      </c>
      <c r="I47" s="88">
        <v>55416</v>
      </c>
      <c r="J47" s="6">
        <f t="shared" si="3"/>
        <v>0.0684950639700093</v>
      </c>
      <c r="K47" s="88">
        <v>182177</v>
      </c>
      <c r="L47" s="6">
        <f t="shared" si="4"/>
        <v>0.03545431527847704</v>
      </c>
      <c r="N47" s="4"/>
    </row>
    <row r="48" spans="2:14" ht="12.75">
      <c r="B48" s="86" t="s">
        <v>106</v>
      </c>
      <c r="C48" s="88">
        <v>19</v>
      </c>
      <c r="D48" s="6">
        <f t="shared" si="0"/>
        <v>7.740266004425803E-06</v>
      </c>
      <c r="E48" s="88">
        <v>19</v>
      </c>
      <c r="F48" s="6">
        <f t="shared" si="1"/>
        <v>1.2860317324945699E-05</v>
      </c>
      <c r="G48" s="88">
        <v>276</v>
      </c>
      <c r="H48" s="6">
        <f t="shared" si="2"/>
        <v>0.0006948657977487355</v>
      </c>
      <c r="I48" s="88">
        <v>6544</v>
      </c>
      <c r="J48" s="6">
        <f t="shared" si="3"/>
        <v>0.00808848885916957</v>
      </c>
      <c r="K48" s="88">
        <v>6858</v>
      </c>
      <c r="L48" s="6">
        <f t="shared" si="4"/>
        <v>0.0013346673519697631</v>
      </c>
      <c r="N48" s="4"/>
    </row>
    <row r="49" spans="2:14" ht="12.75">
      <c r="B49" s="86" t="s">
        <v>110</v>
      </c>
      <c r="C49" s="88">
        <v>0</v>
      </c>
      <c r="D49" s="6">
        <f t="shared" si="0"/>
        <v>0</v>
      </c>
      <c r="E49" s="88">
        <v>0</v>
      </c>
      <c r="F49" s="6">
        <f t="shared" si="1"/>
        <v>0</v>
      </c>
      <c r="G49" s="88">
        <v>0</v>
      </c>
      <c r="H49" s="6">
        <f t="shared" si="2"/>
        <v>0</v>
      </c>
      <c r="I49" s="88">
        <v>2845</v>
      </c>
      <c r="J49" s="6">
        <f t="shared" si="3"/>
        <v>0.0035164655874598758</v>
      </c>
      <c r="K49" s="88">
        <v>2845</v>
      </c>
      <c r="L49" s="6">
        <f t="shared" si="4"/>
        <v>0.0005536787133791158</v>
      </c>
      <c r="N49" s="4"/>
    </row>
    <row r="50" spans="2:14" ht="12.75">
      <c r="B50" s="86" t="s">
        <v>112</v>
      </c>
      <c r="C50" s="88">
        <v>0</v>
      </c>
      <c r="D50" s="6">
        <f t="shared" si="0"/>
        <v>0</v>
      </c>
      <c r="E50" s="88">
        <v>0</v>
      </c>
      <c r="F50" s="6">
        <f t="shared" si="1"/>
        <v>0</v>
      </c>
      <c r="G50" s="88">
        <v>0</v>
      </c>
      <c r="H50" s="6">
        <f t="shared" si="2"/>
        <v>0</v>
      </c>
      <c r="I50" s="88">
        <v>12797</v>
      </c>
      <c r="J50" s="6">
        <f t="shared" si="3"/>
        <v>0.015817297055439026</v>
      </c>
      <c r="K50" s="88">
        <v>12797</v>
      </c>
      <c r="L50" s="6">
        <f t="shared" si="4"/>
        <v>0.002490483829565042</v>
      </c>
      <c r="N50" s="4"/>
    </row>
    <row r="51" spans="2:14" ht="12.75">
      <c r="B51" s="86" t="s">
        <v>115</v>
      </c>
      <c r="C51" s="88">
        <v>80995</v>
      </c>
      <c r="D51" s="6">
        <f t="shared" si="0"/>
        <v>0.03299593921202462</v>
      </c>
      <c r="E51" s="88">
        <v>80995</v>
      </c>
      <c r="F51" s="6">
        <f t="shared" si="1"/>
        <v>0.05482217903863036</v>
      </c>
      <c r="G51" s="88">
        <v>4635</v>
      </c>
      <c r="H51" s="6">
        <f t="shared" si="2"/>
        <v>0.011669213668715178</v>
      </c>
      <c r="I51" s="88">
        <v>4622</v>
      </c>
      <c r="J51" s="6">
        <f t="shared" si="3"/>
        <v>0.005712866061595622</v>
      </c>
      <c r="K51" s="88">
        <v>171247</v>
      </c>
      <c r="L51" s="6">
        <f t="shared" si="4"/>
        <v>0.03332717702285885</v>
      </c>
      <c r="N51" s="4"/>
    </row>
    <row r="52" spans="2:14" ht="12.75">
      <c r="B52" s="86" t="s">
        <v>120</v>
      </c>
      <c r="C52" s="88">
        <v>0</v>
      </c>
      <c r="D52" s="6">
        <f t="shared" si="0"/>
        <v>0</v>
      </c>
      <c r="E52" s="88">
        <v>0</v>
      </c>
      <c r="F52" s="6">
        <f t="shared" si="1"/>
        <v>0</v>
      </c>
      <c r="G52" s="88">
        <v>0</v>
      </c>
      <c r="H52" s="6">
        <f t="shared" si="2"/>
        <v>0</v>
      </c>
      <c r="I52" s="88">
        <v>182</v>
      </c>
      <c r="J52" s="6">
        <f t="shared" si="3"/>
        <v>0.00022495491631553511</v>
      </c>
      <c r="K52" s="88">
        <v>182</v>
      </c>
      <c r="L52" s="6">
        <f t="shared" si="4"/>
        <v>3.5419868483303713E-05</v>
      </c>
      <c r="N52" s="4"/>
    </row>
    <row r="53" spans="2:14" ht="12.75">
      <c r="B53" s="86" t="s">
        <v>121</v>
      </c>
      <c r="C53" s="88">
        <v>748</v>
      </c>
      <c r="D53" s="6">
        <f t="shared" si="0"/>
        <v>0.00030472205112160527</v>
      </c>
      <c r="E53" s="88">
        <v>748</v>
      </c>
      <c r="F53" s="6">
        <f t="shared" si="1"/>
        <v>0.0005062903873189148</v>
      </c>
      <c r="G53" s="88">
        <v>0</v>
      </c>
      <c r="H53" s="6">
        <f t="shared" si="2"/>
        <v>0</v>
      </c>
      <c r="I53" s="88">
        <v>0</v>
      </c>
      <c r="J53" s="6">
        <f t="shared" si="3"/>
        <v>0</v>
      </c>
      <c r="K53" s="88">
        <v>1496</v>
      </c>
      <c r="L53" s="6">
        <f t="shared" si="4"/>
        <v>0.0002911435343462767</v>
      </c>
      <c r="N53" s="4"/>
    </row>
    <row r="54" spans="2:14" ht="12.75">
      <c r="B54" s="86" t="s">
        <v>122</v>
      </c>
      <c r="C54" s="88">
        <v>9069</v>
      </c>
      <c r="D54" s="6">
        <f t="shared" si="0"/>
        <v>0.003694551178638821</v>
      </c>
      <c r="E54" s="88">
        <v>9069</v>
      </c>
      <c r="F54" s="6">
        <f t="shared" si="1"/>
        <v>0.006138432516838555</v>
      </c>
      <c r="G54" s="88">
        <v>2354</v>
      </c>
      <c r="H54" s="6">
        <f t="shared" si="2"/>
        <v>0.0059265003184801575</v>
      </c>
      <c r="I54" s="88">
        <v>4336</v>
      </c>
      <c r="J54" s="6">
        <f t="shared" si="3"/>
        <v>0.005359365478814067</v>
      </c>
      <c r="K54" s="88">
        <v>24828</v>
      </c>
      <c r="L54" s="6">
        <f t="shared" si="4"/>
        <v>0.004831892828041015</v>
      </c>
      <c r="N54" s="4"/>
    </row>
    <row r="55" spans="2:14" ht="12.75">
      <c r="B55" s="86" t="s">
        <v>123</v>
      </c>
      <c r="C55" s="88">
        <v>423</v>
      </c>
      <c r="D55" s="6">
        <f t="shared" si="0"/>
        <v>0.0001723227642037955</v>
      </c>
      <c r="E55" s="88">
        <v>423</v>
      </c>
      <c r="F55" s="6">
        <f t="shared" si="1"/>
        <v>0.00028631127518168585</v>
      </c>
      <c r="G55" s="88">
        <v>0</v>
      </c>
      <c r="H55" s="6">
        <f t="shared" si="2"/>
        <v>0</v>
      </c>
      <c r="I55" s="88">
        <v>0</v>
      </c>
      <c r="J55" s="6">
        <f t="shared" si="3"/>
        <v>0</v>
      </c>
      <c r="K55" s="88">
        <v>846</v>
      </c>
      <c r="L55" s="6">
        <f t="shared" si="4"/>
        <v>0.00016464400404876342</v>
      </c>
      <c r="N55" s="4"/>
    </row>
    <row r="56" spans="2:14" ht="12.75">
      <c r="B56" s="86" t="s">
        <v>127</v>
      </c>
      <c r="C56" s="88">
        <v>35253</v>
      </c>
      <c r="D56" s="6">
        <f t="shared" si="0"/>
        <v>0.01436145249758015</v>
      </c>
      <c r="E56" s="88">
        <v>35253</v>
      </c>
      <c r="F56" s="6">
        <f t="shared" si="1"/>
        <v>0.02386130350822688</v>
      </c>
      <c r="G56" s="88">
        <v>3438</v>
      </c>
      <c r="H56" s="6">
        <f t="shared" si="2"/>
        <v>0.008655610915435336</v>
      </c>
      <c r="I56" s="88">
        <v>39760</v>
      </c>
      <c r="J56" s="6">
        <f t="shared" si="3"/>
        <v>0.04914399710277844</v>
      </c>
      <c r="K56" s="88">
        <v>113704</v>
      </c>
      <c r="L56" s="6">
        <f t="shared" si="4"/>
        <v>0.022128465527613</v>
      </c>
      <c r="N56" s="4"/>
    </row>
    <row r="57" spans="2:14" ht="12.75">
      <c r="B57" s="86" t="s">
        <v>128</v>
      </c>
      <c r="C57" s="88">
        <v>0</v>
      </c>
      <c r="D57" s="6">
        <f t="shared" si="0"/>
        <v>0</v>
      </c>
      <c r="E57" s="88">
        <v>0</v>
      </c>
      <c r="F57" s="6">
        <f t="shared" si="1"/>
        <v>0</v>
      </c>
      <c r="G57" s="88">
        <v>0</v>
      </c>
      <c r="H57" s="6">
        <f t="shared" si="2"/>
        <v>0</v>
      </c>
      <c r="I57" s="88">
        <v>8207</v>
      </c>
      <c r="J57" s="6">
        <f t="shared" si="3"/>
        <v>0.010143983506602179</v>
      </c>
      <c r="K57" s="88">
        <v>8207</v>
      </c>
      <c r="L57" s="6">
        <f t="shared" si="4"/>
        <v>0.0015972025310026022</v>
      </c>
      <c r="N57" s="4"/>
    </row>
    <row r="58" spans="2:14" ht="12.75">
      <c r="B58" s="86" t="s">
        <v>130</v>
      </c>
      <c r="C58" s="88">
        <v>0</v>
      </c>
      <c r="D58" s="6">
        <f t="shared" si="0"/>
        <v>0</v>
      </c>
      <c r="E58" s="88">
        <v>0</v>
      </c>
      <c r="F58" s="6">
        <f t="shared" si="1"/>
        <v>0</v>
      </c>
      <c r="G58" s="88">
        <v>0</v>
      </c>
      <c r="H58" s="6">
        <f t="shared" si="2"/>
        <v>0</v>
      </c>
      <c r="I58" s="88">
        <v>12932</v>
      </c>
      <c r="J58" s="6">
        <f t="shared" si="3"/>
        <v>0.01598415921864011</v>
      </c>
      <c r="K58" s="88">
        <v>12932</v>
      </c>
      <c r="L58" s="6">
        <f t="shared" si="4"/>
        <v>0.0025167568089345255</v>
      </c>
      <c r="N58" s="4"/>
    </row>
    <row r="59" spans="2:14" ht="12.75">
      <c r="B59" s="86" t="s">
        <v>131</v>
      </c>
      <c r="C59" s="88">
        <v>4630</v>
      </c>
      <c r="D59" s="6">
        <f t="shared" si="0"/>
        <v>0.0018861806105521825</v>
      </c>
      <c r="E59" s="88">
        <v>4630</v>
      </c>
      <c r="F59" s="6">
        <f t="shared" si="1"/>
        <v>0.003133856274447294</v>
      </c>
      <c r="G59" s="88">
        <v>0</v>
      </c>
      <c r="H59" s="6">
        <f t="shared" si="2"/>
        <v>0</v>
      </c>
      <c r="I59" s="88">
        <v>8009</v>
      </c>
      <c r="J59" s="6">
        <f t="shared" si="3"/>
        <v>0.009899252333907257</v>
      </c>
      <c r="K59" s="88">
        <v>17269</v>
      </c>
      <c r="L59" s="6">
        <f t="shared" si="4"/>
        <v>0.0033608005980119335</v>
      </c>
      <c r="N59" s="4"/>
    </row>
    <row r="60" spans="2:14" ht="12.75">
      <c r="B60" s="86" t="s">
        <v>132</v>
      </c>
      <c r="C60" s="88">
        <v>9464</v>
      </c>
      <c r="D60" s="6">
        <f t="shared" si="0"/>
        <v>0.0038554672350466206</v>
      </c>
      <c r="E60" s="88">
        <v>9464</v>
      </c>
      <c r="F60" s="6">
        <f t="shared" si="1"/>
        <v>0.0064057917454361105</v>
      </c>
      <c r="G60" s="88">
        <v>0</v>
      </c>
      <c r="H60" s="6">
        <f t="shared" si="2"/>
        <v>0</v>
      </c>
      <c r="I60" s="88">
        <v>43676</v>
      </c>
      <c r="J60" s="6">
        <f t="shared" si="3"/>
        <v>0.05398423585163358</v>
      </c>
      <c r="K60" s="88">
        <v>62604</v>
      </c>
      <c r="L60" s="6">
        <f t="shared" si="4"/>
        <v>0.012183656299608494</v>
      </c>
      <c r="N60" s="4"/>
    </row>
    <row r="61" spans="2:14" ht="12.75">
      <c r="B61" s="86" t="s">
        <v>134</v>
      </c>
      <c r="C61" s="88">
        <v>1897</v>
      </c>
      <c r="D61" s="6">
        <f t="shared" si="0"/>
        <v>0.0007728044531787236</v>
      </c>
      <c r="E61" s="88">
        <v>1897</v>
      </c>
      <c r="F61" s="6">
        <f t="shared" si="1"/>
        <v>0.0012840011560748415</v>
      </c>
      <c r="G61" s="88">
        <v>0</v>
      </c>
      <c r="H61" s="6">
        <f t="shared" si="2"/>
        <v>0</v>
      </c>
      <c r="I61" s="88">
        <v>5409</v>
      </c>
      <c r="J61" s="6">
        <f t="shared" si="3"/>
        <v>0.006685610672256755</v>
      </c>
      <c r="K61" s="88">
        <v>9203</v>
      </c>
      <c r="L61" s="6">
        <f t="shared" si="4"/>
        <v>0.0017910387343507918</v>
      </c>
      <c r="N61" s="4"/>
    </row>
    <row r="62" spans="2:14" ht="12.75">
      <c r="B62" s="86" t="s">
        <v>135</v>
      </c>
      <c r="C62" s="88">
        <v>81151</v>
      </c>
      <c r="D62" s="6">
        <f t="shared" si="0"/>
        <v>0.033059490869745176</v>
      </c>
      <c r="E62" s="88">
        <v>81151</v>
      </c>
      <c r="F62" s="6">
        <f t="shared" si="1"/>
        <v>0.05492776901245623</v>
      </c>
      <c r="G62" s="88">
        <v>38287</v>
      </c>
      <c r="H62" s="6">
        <f t="shared" si="2"/>
        <v>0.09639248840002115</v>
      </c>
      <c r="I62" s="88">
        <v>6782</v>
      </c>
      <c r="J62" s="6">
        <f t="shared" si="3"/>
        <v>0.008382660672812962</v>
      </c>
      <c r="K62" s="88">
        <v>207371</v>
      </c>
      <c r="L62" s="6">
        <f t="shared" si="4"/>
        <v>0.04035743707280865</v>
      </c>
      <c r="N62" s="4"/>
    </row>
    <row r="63" spans="2:14" ht="12.75">
      <c r="B63" s="86" t="s">
        <v>136</v>
      </c>
      <c r="C63" s="88">
        <v>5</v>
      </c>
      <c r="D63" s="6">
        <f t="shared" si="0"/>
        <v>2.0369121064278427E-06</v>
      </c>
      <c r="E63" s="88">
        <v>5</v>
      </c>
      <c r="F63" s="6">
        <f t="shared" si="1"/>
        <v>3.384294032880447E-06</v>
      </c>
      <c r="G63" s="88">
        <v>0</v>
      </c>
      <c r="H63" s="6">
        <f t="shared" si="2"/>
        <v>0</v>
      </c>
      <c r="I63" s="88">
        <v>11164</v>
      </c>
      <c r="J63" s="6">
        <f t="shared" si="3"/>
        <v>0.01379888288871777</v>
      </c>
      <c r="K63" s="88">
        <v>11174</v>
      </c>
      <c r="L63" s="6">
        <f t="shared" si="4"/>
        <v>0.0021746242331452514</v>
      </c>
      <c r="N63" s="4"/>
    </row>
    <row r="64" spans="2:14" ht="12.75">
      <c r="B64" s="86" t="s">
        <v>137</v>
      </c>
      <c r="C64" s="88">
        <v>98135</v>
      </c>
      <c r="D64" s="6">
        <f t="shared" si="0"/>
        <v>0.03997847391285927</v>
      </c>
      <c r="E64" s="88">
        <v>98135</v>
      </c>
      <c r="F64" s="6">
        <f t="shared" si="1"/>
        <v>0.06642353898334453</v>
      </c>
      <c r="G64" s="88">
        <v>35745</v>
      </c>
      <c r="H64" s="6">
        <f t="shared" si="2"/>
        <v>0.08999267369756721</v>
      </c>
      <c r="I64" s="88">
        <v>41641</v>
      </c>
      <c r="J64" s="6">
        <f t="shared" si="3"/>
        <v>0.05146894324338021</v>
      </c>
      <c r="K64" s="88">
        <v>273656</v>
      </c>
      <c r="L64" s="6">
        <f t="shared" si="4"/>
        <v>0.05325746994322506</v>
      </c>
      <c r="N64" s="4"/>
    </row>
    <row r="65" spans="2:14" ht="12.75">
      <c r="B65" s="86" t="s">
        <v>139</v>
      </c>
      <c r="C65" s="88">
        <v>6181</v>
      </c>
      <c r="D65" s="6">
        <f t="shared" si="0"/>
        <v>0.0025180307459660993</v>
      </c>
      <c r="E65" s="88">
        <v>6181</v>
      </c>
      <c r="F65" s="6">
        <f t="shared" si="1"/>
        <v>0.004183664283446809</v>
      </c>
      <c r="G65" s="88">
        <v>12</v>
      </c>
      <c r="H65" s="6">
        <f t="shared" si="2"/>
        <v>3.0211556423858065E-05</v>
      </c>
      <c r="I65" s="88">
        <v>12668</v>
      </c>
      <c r="J65" s="6">
        <f t="shared" si="3"/>
        <v>0.015657850988380212</v>
      </c>
      <c r="K65" s="88">
        <v>25042</v>
      </c>
      <c r="L65" s="6">
        <f t="shared" si="4"/>
        <v>0.004873540365708196</v>
      </c>
      <c r="N65" s="4"/>
    </row>
    <row r="66" spans="2:14" ht="12.75">
      <c r="B66" s="86" t="s">
        <v>140</v>
      </c>
      <c r="C66" s="88">
        <v>6002</v>
      </c>
      <c r="D66" s="6">
        <f t="shared" si="0"/>
        <v>0.0024451092925559825</v>
      </c>
      <c r="E66" s="88">
        <v>6002</v>
      </c>
      <c r="F66" s="6">
        <f t="shared" si="1"/>
        <v>0.004062506557069689</v>
      </c>
      <c r="G66" s="88">
        <v>0</v>
      </c>
      <c r="H66" s="6">
        <f t="shared" si="2"/>
        <v>0</v>
      </c>
      <c r="I66" s="88">
        <v>18006</v>
      </c>
      <c r="J66" s="6">
        <f t="shared" si="3"/>
        <v>0.022255704522953435</v>
      </c>
      <c r="K66" s="88">
        <v>30010</v>
      </c>
      <c r="L66" s="6">
        <f t="shared" si="4"/>
        <v>0.00584038600650519</v>
      </c>
      <c r="N66" s="4"/>
    </row>
    <row r="67" spans="2:14" ht="12.75">
      <c r="B67" s="86" t="s">
        <v>141</v>
      </c>
      <c r="C67" s="88">
        <v>0</v>
      </c>
      <c r="D67" s="6">
        <f t="shared" si="0"/>
        <v>0</v>
      </c>
      <c r="E67" s="88">
        <v>0</v>
      </c>
      <c r="F67" s="6">
        <f t="shared" si="1"/>
        <v>0</v>
      </c>
      <c r="G67" s="88">
        <v>0</v>
      </c>
      <c r="H67" s="6">
        <f t="shared" si="2"/>
        <v>0</v>
      </c>
      <c r="I67" s="88">
        <v>2044</v>
      </c>
      <c r="J67" s="6">
        <f t="shared" si="3"/>
        <v>0.002526416752466779</v>
      </c>
      <c r="K67" s="88">
        <v>2044</v>
      </c>
      <c r="L67" s="6">
        <f t="shared" si="4"/>
        <v>0.0003977923691201802</v>
      </c>
      <c r="N67" s="4"/>
    </row>
    <row r="68" spans="2:14" ht="12.75">
      <c r="B68" s="86" t="s">
        <v>143</v>
      </c>
      <c r="C68" s="88">
        <v>24</v>
      </c>
      <c r="D68" s="6">
        <f>+C68/$C$76</f>
        <v>9.777178110853645E-06</v>
      </c>
      <c r="E68" s="88">
        <v>24</v>
      </c>
      <c r="F68" s="6">
        <f>+E68/$E$76</f>
        <v>1.6244611357826145E-05</v>
      </c>
      <c r="G68" s="88">
        <v>0</v>
      </c>
      <c r="H68" s="6">
        <f>+G68/$G$76</f>
        <v>0</v>
      </c>
      <c r="I68" s="88">
        <v>30989</v>
      </c>
      <c r="J68" s="6">
        <f>+I68/$I$76</f>
        <v>0.038302900558802845</v>
      </c>
      <c r="K68" s="88">
        <v>31037</v>
      </c>
      <c r="L68" s="6">
        <f>+K68/$K$76</f>
        <v>0.006040255264375261</v>
      </c>
      <c r="N68" s="4"/>
    </row>
    <row r="69" spans="2:14" ht="12.75">
      <c r="B69" s="86" t="s">
        <v>145</v>
      </c>
      <c r="C69" s="88">
        <v>971</v>
      </c>
      <c r="D69" s="6">
        <f>+C69/$C$76</f>
        <v>0.00039556833106828705</v>
      </c>
      <c r="E69" s="88">
        <v>971</v>
      </c>
      <c r="F69" s="6">
        <f>+E69/$E$76</f>
        <v>0.0006572299011853828</v>
      </c>
      <c r="G69" s="88">
        <v>0</v>
      </c>
      <c r="H69" s="6">
        <f>+G69/$G$76</f>
        <v>0</v>
      </c>
      <c r="I69" s="88">
        <v>0</v>
      </c>
      <c r="J69" s="6">
        <f>+I69/$I$76</f>
        <v>0</v>
      </c>
      <c r="K69" s="88">
        <v>1942</v>
      </c>
      <c r="L69" s="6">
        <f>+K69/$K$76</f>
        <v>0.0003779416735965704</v>
      </c>
      <c r="N69" s="4"/>
    </row>
    <row r="70" spans="2:14" ht="12.75">
      <c r="B70" s="86" t="s">
        <v>146</v>
      </c>
      <c r="C70" s="88">
        <v>5604</v>
      </c>
      <c r="D70" s="6">
        <f>+C70/$C$76</f>
        <v>0.002282971088884326</v>
      </c>
      <c r="E70" s="88">
        <v>5604</v>
      </c>
      <c r="F70" s="6">
        <f>+E70/$E$76</f>
        <v>0.003793116752052405</v>
      </c>
      <c r="G70" s="88">
        <v>0</v>
      </c>
      <c r="H70" s="6">
        <f>+G70/$G$76</f>
        <v>0</v>
      </c>
      <c r="I70" s="88">
        <v>2275</v>
      </c>
      <c r="J70" s="6">
        <f>+I70/$I$76</f>
        <v>0.002811936453944189</v>
      </c>
      <c r="K70" s="88">
        <v>13483</v>
      </c>
      <c r="L70" s="6">
        <f>+K70/$K$76</f>
        <v>0.0026239894876944176</v>
      </c>
      <c r="N70" s="4"/>
    </row>
    <row r="71" spans="2:14" ht="12.75">
      <c r="B71" s="86" t="s">
        <v>148</v>
      </c>
      <c r="C71" s="88">
        <v>7278</v>
      </c>
      <c r="D71" s="6">
        <f>+C71/$C$76</f>
        <v>0.002964929262116368</v>
      </c>
      <c r="E71" s="88">
        <v>7278</v>
      </c>
      <c r="F71" s="6">
        <f>+E71/$E$76</f>
        <v>0.004926178394260779</v>
      </c>
      <c r="G71" s="88">
        <v>0</v>
      </c>
      <c r="H71" s="6">
        <f>+G71/$G$76</f>
        <v>0</v>
      </c>
      <c r="I71" s="88">
        <v>1763</v>
      </c>
      <c r="J71" s="6">
        <f>+I71/$I$76</f>
        <v>0.0021790962498037824</v>
      </c>
      <c r="K71" s="88">
        <v>16319</v>
      </c>
      <c r="L71" s="6">
        <f>+K71/$K$76</f>
        <v>0.0031759166691155676</v>
      </c>
      <c r="N71" s="4"/>
    </row>
    <row r="72" spans="2:14" ht="12.75">
      <c r="B72" s="86" t="s">
        <v>149</v>
      </c>
      <c r="C72" s="88">
        <v>0</v>
      </c>
      <c r="D72" s="6">
        <f>+C72/$C$76</f>
        <v>0</v>
      </c>
      <c r="E72" s="88">
        <v>0</v>
      </c>
      <c r="F72" s="6">
        <f>+E72/$E$76</f>
        <v>0</v>
      </c>
      <c r="G72" s="88">
        <v>0</v>
      </c>
      <c r="H72" s="6">
        <f>+G72/$G$76</f>
        <v>0</v>
      </c>
      <c r="I72" s="88">
        <v>1694</v>
      </c>
      <c r="J72" s="6">
        <f>+I72/$I$76</f>
        <v>0.002093811144167673</v>
      </c>
      <c r="K72" s="88">
        <v>1694</v>
      </c>
      <c r="L72" s="6">
        <f>+K72/$K$76</f>
        <v>0.0003296772374215192</v>
      </c>
      <c r="N72" s="4"/>
    </row>
    <row r="73" spans="2:14" ht="12.75">
      <c r="B73" s="45"/>
      <c r="C73" s="46"/>
      <c r="D73" s="6"/>
      <c r="E73" s="46"/>
      <c r="F73" s="6"/>
      <c r="G73" s="46"/>
      <c r="H73" s="6"/>
      <c r="I73" s="46"/>
      <c r="J73" s="6"/>
      <c r="K73" s="46"/>
      <c r="L73" s="6"/>
      <c r="N73" s="4"/>
    </row>
    <row r="74" spans="2:14" ht="12.75">
      <c r="B74" s="45"/>
      <c r="C74" s="46"/>
      <c r="D74" s="6"/>
      <c r="E74" s="46"/>
      <c r="F74" s="6"/>
      <c r="G74" s="46"/>
      <c r="H74" s="6"/>
      <c r="I74" s="46"/>
      <c r="J74" s="6"/>
      <c r="K74" s="46"/>
      <c r="L74" s="6"/>
      <c r="N74" s="4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SUM(C3:C75)</f>
        <v>2454696</v>
      </c>
      <c r="D76" s="7">
        <f aca="true" t="shared" si="5" ref="D76:L76">SUM(D3:D75)</f>
        <v>1.0000000000000004</v>
      </c>
      <c r="E76" s="4">
        <f t="shared" si="5"/>
        <v>1477413</v>
      </c>
      <c r="F76" s="7">
        <f t="shared" si="5"/>
        <v>1</v>
      </c>
      <c r="G76" s="4">
        <f t="shared" si="5"/>
        <v>397199</v>
      </c>
      <c r="H76" s="7">
        <f t="shared" si="5"/>
        <v>1</v>
      </c>
      <c r="I76" s="4">
        <f t="shared" si="5"/>
        <v>809051</v>
      </c>
      <c r="J76" s="7">
        <f t="shared" si="5"/>
        <v>1</v>
      </c>
      <c r="K76" s="4">
        <f>SUM(K3:K75)</f>
        <v>5138359</v>
      </c>
      <c r="L76" s="7">
        <f t="shared" si="5"/>
        <v>1</v>
      </c>
      <c r="M76" s="4">
        <f>+I76+G76+E76+C76</f>
        <v>5138359</v>
      </c>
    </row>
    <row r="77" spans="3:11" ht="12.75">
      <c r="C77" s="4"/>
      <c r="E77" s="4"/>
      <c r="G77" s="4"/>
      <c r="I77" s="4"/>
      <c r="K77" s="4">
        <f>+K76-K78</f>
        <v>0.8599999994039536</v>
      </c>
    </row>
    <row r="78" spans="3:11" ht="12.75">
      <c r="C78" s="9">
        <v>2454697.31</v>
      </c>
      <c r="E78" s="4">
        <f>984942.55+492471.28</f>
        <v>1477413.83</v>
      </c>
      <c r="G78" s="9">
        <v>397198</v>
      </c>
      <c r="I78" s="9">
        <v>809049</v>
      </c>
      <c r="K78" s="4">
        <f>SUM(C78:I78)</f>
        <v>5138358.140000001</v>
      </c>
    </row>
    <row r="79" spans="3:5" ht="12.75">
      <c r="C79" s="4"/>
      <c r="E79" s="4"/>
    </row>
    <row r="80" spans="3:11" ht="12.75">
      <c r="C80" s="4">
        <f>+C76-C78</f>
        <v>-1.3100000000558794</v>
      </c>
      <c r="E80" s="4">
        <f>+E76-E78</f>
        <v>-0.8300000000745058</v>
      </c>
      <c r="G80" s="4">
        <f>+G76-G78</f>
        <v>1</v>
      </c>
      <c r="I80" s="4">
        <f>+I76-I78</f>
        <v>2</v>
      </c>
      <c r="K80" s="4">
        <f>+K76-K78</f>
        <v>0.8599999994039536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AEAGLE</cp:lastModifiedBy>
  <dcterms:created xsi:type="dcterms:W3CDTF">1996-10-14T23:33:28Z</dcterms:created>
  <dcterms:modified xsi:type="dcterms:W3CDTF">2012-05-09T20:41:51Z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