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2795" windowHeight="8865" tabRatio="780" firstSheet="2" activeTab="13"/>
  </bookViews>
  <sheets>
    <sheet name="ZipListing" sheetId="1" r:id="rId1"/>
    <sheet name="Oct2011" sheetId="2" r:id="rId2"/>
    <sheet name="Nov2011" sheetId="3" r:id="rId3"/>
    <sheet name="Dec2011" sheetId="4" r:id="rId4"/>
    <sheet name="Jan2012" sheetId="5" r:id="rId5"/>
    <sheet name="Feb2012" sheetId="6" r:id="rId6"/>
    <sheet name="Mar2012" sheetId="7" r:id="rId7"/>
    <sheet name="Apr2012" sheetId="8" r:id="rId8"/>
    <sheet name="May2012" sheetId="9" r:id="rId9"/>
    <sheet name="June2012" sheetId="10" r:id="rId10"/>
    <sheet name="July2012" sheetId="11" r:id="rId11"/>
    <sheet name="Aug2012" sheetId="12" r:id="rId12"/>
    <sheet name="Sept2012" sheetId="13" r:id="rId13"/>
    <sheet name="FY20112012" sheetId="14" r:id="rId14"/>
  </sheets>
  <definedNames>
    <definedName name="_xlnm.Print_Area" localSheetId="13">'FY20112012'!$C$90:$L$93</definedName>
  </definedNames>
  <calcPr fullCalcOnLoad="1"/>
</workbook>
</file>

<file path=xl/sharedStrings.xml><?xml version="1.0" encoding="utf-8"?>
<sst xmlns="http://schemas.openxmlformats.org/spreadsheetml/2006/main" count="1389" uniqueCount="166">
  <si>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</si>
  <si>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</si>
  <si>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</si>
  <si>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</si>
  <si>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</si>
  <si>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</si>
  <si>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</si>
  <si>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</si>
  <si>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</si>
  <si>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</si>
  <si>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</si>
  <si>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</si>
  <si>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</si>
  <si>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</si>
  <si>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</si>
  <si>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</si>
  <si>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</si>
  <si>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</si>
  <si>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</si>
  <si>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</si>
  <si>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</si>
  <si>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</si>
  <si>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</si>
  <si>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</si>
  <si>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</si>
  <si>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</si>
  <si>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</si>
  <si>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</si>
  <si>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</si>
  <si>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</si>
  <si>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</si>
  <si>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</si>
  <si>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</si>
  <si>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</si>
  <si>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</si>
  <si>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</si>
  <si>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</si>
  <si>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</si>
  <si>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</si>
  <si>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</si>
  <si>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</si>
  <si>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</si>
  <si>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</si>
  <si>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</si>
  <si>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</si>
  <si>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</si>
  <si>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</si>
  <si>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</si>
  <si>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</si>
  <si>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</si>
  <si>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</si>
  <si>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</si>
  <si>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</si>
  <si>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</si>
  <si>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</si>
  <si>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</si>
  <si>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</si>
  <si>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</si>
  <si>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</si>
  <si>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</si>
  <si>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</si>
  <si>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</si>
  <si>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</si>
  <si>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</si>
  <si>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</si>
  <si>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</si>
  <si>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</si>
  <si>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</si>
  <si>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</si>
  <si>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</si>
  <si>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</si>
  <si>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</si>
  <si>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</si>
  <si>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</si>
  <si>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</si>
  <si>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</si>
  <si>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</si>
  <si>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</si>
  <si>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</si>
  <si>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</si>
  <si>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</si>
  <si>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</si>
  <si>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</si>
  <si>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</si>
  <si>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</si>
  <si>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</si>
  <si>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</si>
  <si>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</si>
  <si>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</si>
  <si>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</si>
  <si>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</si>
  <si>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</si>
  <si>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</si>
  <si>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</si>
  <si>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</si>
  <si>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</si>
  <si>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</si>
  <si>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</si>
  <si>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</si>
  <si>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</si>
  <si>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</si>
  <si>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</si>
  <si>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</si>
  <si>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</si>
  <si>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</si>
  <si>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</si>
  <si>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</si>
  <si>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</si>
  <si>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</si>
  <si>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</si>
  <si>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</si>
  <si>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</si>
  <si>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</si>
  <si>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</si>
  <si>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</si>
  <si>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</si>
  <si>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</si>
  <si>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</si>
  <si>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</si>
  <si>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</si>
  <si>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</si>
  <si>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</si>
  <si>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</si>
  <si>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</si>
  <si>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</si>
  <si>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</si>
  <si>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</si>
  <si>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</si>
  <si>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</si>
  <si>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</si>
  <si>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</si>
  <si>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</si>
  <si>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</si>
  <si>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</si>
  <si>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</si>
  <si>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</si>
  <si>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</si>
  <si>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</si>
  <si>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</si>
  <si>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</si>
  <si>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</si>
  <si>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</si>
  <si>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</si>
  <si>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</si>
  <si>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</si>
  <si>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</si>
  <si>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</si>
  <si>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</si>
  <si>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</si>
  <si>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</si>
  <si>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</si>
  <si>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</si>
  <si>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</si>
  <si>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</si>
  <si>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</si>
  <si>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</si>
  <si>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</si>
  <si>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</si>
  <si>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</si>
  <si>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</si>
  <si>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</si>
  <si>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Homeless_Tx</t>
  </si>
  <si>
    <t>Total_Tax</t>
  </si>
  <si>
    <t>33199</t>
  </si>
  <si>
    <t>33127</t>
  </si>
  <si>
    <t>Total_Tx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</si>
</sst>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\(&quot;$&quot;#,##0.00\)"/>
    <numFmt numFmtId="167" formatCode="0.000%"/>
    <numFmt numFmtId="168" formatCode="0.0000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000000000000"/>
    <numFmt numFmtId="173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name val="Arial Unicode MS"/>
      <family val="2"/>
    </font>
    <font>
      <sz val="9.2"/>
      <color indexed="8"/>
      <name val="Arial"/>
      <family val="2"/>
    </font>
    <font>
      <sz val="10.75"/>
      <color indexed="8"/>
      <name val="Arial"/>
      <family val="2"/>
    </font>
    <font>
      <sz val="8"/>
      <color indexed="8"/>
      <name val="Arial"/>
      <family val="2"/>
    </font>
    <font>
      <sz val="9.85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11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53" applyAlignment="1" applyProtection="1">
      <alignment/>
      <protection/>
    </xf>
    <xf numFmtId="164" fontId="1" fillId="0" borderId="0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10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11" xfId="70" applyFont="1" applyFill="1" applyBorder="1" applyAlignment="1">
      <alignment horizontal="left" wrapText="1"/>
      <protection/>
    </xf>
    <xf numFmtId="10" fontId="1" fillId="0" borderId="0" xfId="0" applyNumberFormat="1" applyFont="1" applyFill="1" applyAlignment="1">
      <alignment horizontal="right" wrapText="1"/>
    </xf>
    <xf numFmtId="0" fontId="1" fillId="0" borderId="11" xfId="57" applyFont="1" applyFill="1" applyBorder="1" applyAlignment="1">
      <alignment horizontal="left" wrapText="1"/>
      <protection/>
    </xf>
    <xf numFmtId="164" fontId="1" fillId="0" borderId="11" xfId="101" applyNumberFormat="1" applyFont="1" applyFill="1" applyBorder="1" applyAlignment="1">
      <alignment horizontal="right" wrapText="1"/>
      <protection/>
    </xf>
    <xf numFmtId="0" fontId="1" fillId="33" borderId="10" xfId="71" applyFont="1" applyFill="1" applyBorder="1" applyAlignment="1">
      <alignment horizontal="center"/>
      <protection/>
    </xf>
    <xf numFmtId="0" fontId="1" fillId="0" borderId="11" xfId="71" applyFont="1" applyFill="1" applyBorder="1" applyAlignment="1">
      <alignment horizontal="right" wrapText="1"/>
      <protection/>
    </xf>
    <xf numFmtId="0" fontId="1" fillId="0" borderId="11" xfId="71" applyFont="1" applyFill="1" applyBorder="1" applyAlignment="1">
      <alignment horizontal="left" wrapText="1"/>
      <protection/>
    </xf>
    <xf numFmtId="165" fontId="1" fillId="33" borderId="10" xfId="94" applyNumberFormat="1" applyFont="1" applyFill="1" applyBorder="1" applyAlignment="1">
      <alignment horizontal="center"/>
      <protection/>
    </xf>
    <xf numFmtId="4" fontId="1" fillId="0" borderId="0" xfId="0" applyNumberFormat="1" applyFont="1" applyFill="1" applyAlignment="1">
      <alignment horizontal="right"/>
    </xf>
    <xf numFmtId="164" fontId="1" fillId="0" borderId="11" xfId="71" applyNumberFormat="1" applyFont="1" applyFill="1" applyBorder="1" applyAlignment="1">
      <alignment horizontal="right" wrapText="1"/>
      <protection/>
    </xf>
    <xf numFmtId="164" fontId="1" fillId="33" borderId="10" xfId="71" applyNumberFormat="1" applyFont="1" applyFill="1" applyBorder="1" applyAlignment="1">
      <alignment horizontal="center"/>
      <protection/>
    </xf>
    <xf numFmtId="165" fontId="1" fillId="33" borderId="10" xfId="83" applyNumberFormat="1" applyFont="1" applyFill="1" applyBorder="1" applyAlignment="1">
      <alignment horizontal="center"/>
      <protection/>
    </xf>
    <xf numFmtId="164" fontId="1" fillId="33" borderId="10" xfId="80" applyNumberFormat="1" applyFont="1" applyFill="1" applyBorder="1" applyAlignment="1">
      <alignment horizontal="center"/>
      <protection/>
    </xf>
    <xf numFmtId="164" fontId="1" fillId="0" borderId="11" xfId="80" applyNumberFormat="1" applyFont="1" applyFill="1" applyBorder="1" applyAlignment="1">
      <alignment horizontal="right" wrapText="1"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11" xfId="97" applyNumberFormat="1" applyFont="1" applyFill="1" applyBorder="1" applyAlignment="1">
      <alignment horizontal="right" wrapText="1"/>
      <protection/>
    </xf>
    <xf numFmtId="164" fontId="1" fillId="0" borderId="11" xfId="94" applyNumberFormat="1" applyFont="1" applyFill="1" applyBorder="1" applyAlignment="1">
      <alignment horizontal="right" wrapText="1"/>
      <protection/>
    </xf>
    <xf numFmtId="0" fontId="1" fillId="33" borderId="10" xfId="63" applyFont="1" applyFill="1" applyBorder="1" applyAlignment="1">
      <alignment horizontal="center"/>
      <protection/>
    </xf>
    <xf numFmtId="164" fontId="1" fillId="33" borderId="10" xfId="76" applyNumberFormat="1" applyFont="1" applyFill="1" applyBorder="1" applyAlignment="1">
      <alignment horizontal="center"/>
      <protection/>
    </xf>
    <xf numFmtId="164" fontId="1" fillId="33" borderId="10" xfId="67" applyNumberFormat="1" applyFont="1" applyFill="1" applyBorder="1" applyAlignment="1">
      <alignment horizontal="center"/>
      <protection/>
    </xf>
    <xf numFmtId="0" fontId="1" fillId="0" borderId="11" xfId="87" applyFont="1" applyFill="1" applyBorder="1" applyAlignment="1">
      <alignment horizontal="left" wrapText="1"/>
      <protection/>
    </xf>
    <xf numFmtId="164" fontId="1" fillId="33" borderId="10" xfId="87" applyNumberFormat="1" applyFont="1" applyFill="1" applyBorder="1" applyAlignment="1">
      <alignment horizontal="center"/>
      <protection/>
    </xf>
    <xf numFmtId="164" fontId="1" fillId="0" borderId="11" xfId="87" applyNumberFormat="1" applyFont="1" applyFill="1" applyBorder="1" applyAlignment="1">
      <alignment horizontal="right" wrapText="1"/>
      <protection/>
    </xf>
    <xf numFmtId="10" fontId="1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1" xfId="90" applyFont="1" applyFill="1" applyBorder="1" applyAlignment="1">
      <alignment horizontal="left" wrapText="1"/>
      <protection/>
    </xf>
    <xf numFmtId="164" fontId="1" fillId="0" borderId="11" xfId="84" applyNumberFormat="1" applyFont="1" applyFill="1" applyBorder="1" applyAlignment="1">
      <alignment horizontal="right" wrapText="1"/>
      <protection/>
    </xf>
    <xf numFmtId="0" fontId="1" fillId="33" borderId="10" xfId="102" applyFont="1" applyFill="1" applyBorder="1" applyAlignment="1">
      <alignment horizontal="center"/>
      <protection/>
    </xf>
    <xf numFmtId="0" fontId="1" fillId="0" borderId="11" xfId="102" applyFont="1" applyFill="1" applyBorder="1" applyAlignment="1">
      <alignment horizontal="left" wrapText="1"/>
      <protection/>
    </xf>
    <xf numFmtId="164" fontId="1" fillId="33" borderId="10" xfId="102" applyNumberFormat="1" applyFont="1" applyFill="1" applyBorder="1" applyAlignment="1">
      <alignment horizontal="center"/>
      <protection/>
    </xf>
    <xf numFmtId="164" fontId="1" fillId="0" borderId="11" xfId="102" applyNumberFormat="1" applyFont="1" applyFill="1" applyBorder="1" applyAlignment="1">
      <alignment horizontal="right" wrapText="1"/>
      <protection/>
    </xf>
    <xf numFmtId="0" fontId="1" fillId="0" borderId="11" xfId="98" applyFont="1" applyFill="1" applyBorder="1" applyAlignment="1">
      <alignment horizontal="left" wrapText="1"/>
      <protection/>
    </xf>
    <xf numFmtId="164" fontId="1" fillId="33" borderId="10" xfId="98" applyNumberFormat="1" applyFont="1" applyFill="1" applyBorder="1" applyAlignment="1">
      <alignment horizontal="center"/>
      <protection/>
    </xf>
    <xf numFmtId="164" fontId="1" fillId="0" borderId="11" xfId="98" applyNumberFormat="1" applyFont="1" applyFill="1" applyBorder="1" applyAlignment="1">
      <alignment horizontal="right" wrapText="1"/>
      <protection/>
    </xf>
    <xf numFmtId="0" fontId="1" fillId="0" borderId="11" xfId="95" applyFont="1" applyFill="1" applyBorder="1" applyAlignment="1">
      <alignment horizontal="left" wrapText="1"/>
      <protection/>
    </xf>
    <xf numFmtId="164" fontId="1" fillId="0" borderId="11" xfId="72" applyNumberFormat="1" applyFont="1" applyFill="1" applyBorder="1" applyAlignment="1">
      <alignment horizontal="right" wrapText="1"/>
      <protection/>
    </xf>
    <xf numFmtId="0" fontId="1" fillId="0" borderId="11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left" wrapText="1"/>
      <protection/>
    </xf>
    <xf numFmtId="42" fontId="0" fillId="0" borderId="0" xfId="0" applyNumberFormat="1" applyAlignment="1">
      <alignment/>
    </xf>
    <xf numFmtId="42" fontId="1" fillId="0" borderId="0" xfId="0" applyNumberFormat="1" applyFont="1" applyFill="1" applyAlignment="1">
      <alignment horizontal="right"/>
    </xf>
    <xf numFmtId="164" fontId="1" fillId="0" borderId="0" xfId="64" applyNumberFormat="1" applyFont="1" applyFill="1" applyBorder="1" applyAlignment="1">
      <alignment horizontal="right" wrapText="1"/>
      <protection/>
    </xf>
    <xf numFmtId="9" fontId="1" fillId="0" borderId="0" xfId="64" applyNumberFormat="1" applyFont="1" applyFill="1" applyBorder="1" applyAlignment="1">
      <alignment horizontal="right" wrapText="1"/>
      <protection/>
    </xf>
    <xf numFmtId="164" fontId="1" fillId="0" borderId="0" xfId="72" applyNumberFormat="1" applyFont="1" applyFill="1" applyBorder="1" applyAlignment="1">
      <alignment horizontal="right" wrapText="1"/>
      <protection/>
    </xf>
    <xf numFmtId="10" fontId="1" fillId="0" borderId="0" xfId="64" applyNumberFormat="1" applyFont="1" applyFill="1" applyBorder="1" applyAlignment="1">
      <alignment horizontal="right" wrapText="1"/>
      <protection/>
    </xf>
    <xf numFmtId="10" fontId="1" fillId="0" borderId="0" xfId="0" applyNumberFormat="1" applyFont="1" applyFill="1" applyAlignment="1">
      <alignment horizontal="right"/>
    </xf>
    <xf numFmtId="0" fontId="1" fillId="0" borderId="11" xfId="77" applyFont="1" applyFill="1" applyBorder="1" applyAlignment="1">
      <alignment horizontal="left" wrapText="1"/>
      <protection/>
    </xf>
    <xf numFmtId="0" fontId="1" fillId="0" borderId="11" xfId="103" applyFont="1" applyFill="1" applyBorder="1" applyAlignment="1">
      <alignment horizontal="left" wrapText="1"/>
      <protection/>
    </xf>
    <xf numFmtId="0" fontId="1" fillId="0" borderId="11" xfId="88" applyFont="1" applyFill="1" applyBorder="1" applyAlignment="1">
      <alignment horizontal="left" wrapText="1"/>
      <protection/>
    </xf>
    <xf numFmtId="164" fontId="1" fillId="33" borderId="10" xfId="58" applyNumberFormat="1" applyFont="1" applyFill="1" applyBorder="1" applyAlignment="1">
      <alignment horizontal="center"/>
      <protection/>
    </xf>
    <xf numFmtId="0" fontId="1" fillId="33" borderId="10" xfId="91" applyFont="1" applyFill="1" applyBorder="1" applyAlignment="1">
      <alignment horizontal="center"/>
      <protection/>
    </xf>
    <xf numFmtId="0" fontId="1" fillId="0" borderId="11" xfId="85" applyFont="1" applyFill="1" applyBorder="1" applyAlignment="1">
      <alignment horizontal="left" wrapText="1"/>
      <protection/>
    </xf>
    <xf numFmtId="0" fontId="1" fillId="0" borderId="0" xfId="85" applyFont="1" applyFill="1" applyBorder="1" applyAlignment="1">
      <alignment horizontal="left" wrapText="1"/>
      <protection/>
    </xf>
    <xf numFmtId="0" fontId="1" fillId="0" borderId="11" xfId="81" applyFont="1" applyFill="1" applyBorder="1" applyAlignment="1">
      <alignment horizontal="left" wrapText="1"/>
      <protection/>
    </xf>
    <xf numFmtId="0" fontId="1" fillId="0" borderId="0" xfId="81" applyFont="1" applyFill="1" applyBorder="1" applyAlignment="1">
      <alignment horizontal="left" wrapText="1"/>
      <protection/>
    </xf>
    <xf numFmtId="0" fontId="1" fillId="33" borderId="10" xfId="6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horizontal="left" wrapText="1"/>
      <protection/>
    </xf>
    <xf numFmtId="164" fontId="1" fillId="33" borderId="10" xfId="61" applyNumberFormat="1" applyFont="1" applyFill="1" applyBorder="1" applyAlignment="1">
      <alignment horizontal="center"/>
      <protection/>
    </xf>
    <xf numFmtId="5" fontId="1" fillId="33" borderId="10" xfId="61" applyNumberFormat="1" applyFont="1" applyFill="1" applyBorder="1" applyAlignment="1">
      <alignment horizontal="center"/>
      <protection/>
    </xf>
    <xf numFmtId="0" fontId="1" fillId="0" borderId="11" xfId="73" applyFont="1" applyFill="1" applyBorder="1" applyAlignment="1">
      <alignment horizontal="left" wrapText="1"/>
      <protection/>
    </xf>
    <xf numFmtId="164" fontId="1" fillId="0" borderId="11" xfId="73" applyNumberFormat="1" applyFont="1" applyFill="1" applyBorder="1" applyAlignment="1">
      <alignment horizontal="right" wrapText="1"/>
      <protection/>
    </xf>
    <xf numFmtId="0" fontId="1" fillId="33" borderId="10" xfId="99" applyFont="1" applyFill="1" applyBorder="1" applyAlignment="1">
      <alignment horizontal="center"/>
      <protection/>
    </xf>
    <xf numFmtId="0" fontId="1" fillId="0" borderId="11" xfId="99" applyFont="1" applyFill="1" applyBorder="1" applyAlignment="1">
      <alignment horizontal="left" wrapText="1"/>
      <protection/>
    </xf>
    <xf numFmtId="164" fontId="1" fillId="0" borderId="11" xfId="99" applyNumberFormat="1" applyFont="1" applyFill="1" applyBorder="1" applyAlignment="1">
      <alignment horizontal="right" wrapText="1"/>
      <protection/>
    </xf>
    <xf numFmtId="0" fontId="1" fillId="0" borderId="11" xfId="65" applyFont="1" applyFill="1" applyBorder="1" applyAlignment="1">
      <alignment horizontal="left" wrapText="1"/>
      <protection/>
    </xf>
    <xf numFmtId="164" fontId="1" fillId="0" borderId="11" xfId="65" applyNumberFormat="1" applyFont="1" applyFill="1" applyBorder="1" applyAlignment="1">
      <alignment horizontal="right" wrapText="1"/>
      <protection/>
    </xf>
    <xf numFmtId="0" fontId="1" fillId="0" borderId="11" xfId="78" applyFont="1" applyFill="1" applyBorder="1" applyAlignment="1">
      <alignment horizontal="left" wrapText="1"/>
      <protection/>
    </xf>
    <xf numFmtId="164" fontId="1" fillId="0" borderId="11" xfId="78" applyNumberFormat="1" applyFont="1" applyFill="1" applyBorder="1" applyAlignment="1">
      <alignment horizontal="right" wrapText="1"/>
      <protection/>
    </xf>
    <xf numFmtId="0" fontId="1" fillId="0" borderId="11" xfId="68" applyFont="1" applyFill="1" applyBorder="1" applyAlignment="1">
      <alignment horizontal="left" wrapText="1"/>
      <protection/>
    </xf>
    <xf numFmtId="164" fontId="1" fillId="0" borderId="11" xfId="68" applyNumberFormat="1" applyFont="1" applyFill="1" applyBorder="1" applyAlignment="1">
      <alignment horizontal="right" wrapText="1"/>
      <protection/>
    </xf>
    <xf numFmtId="0" fontId="1" fillId="0" borderId="11" xfId="59" applyFont="1" applyFill="1" applyBorder="1" applyAlignment="1">
      <alignment horizontal="left" wrapText="1"/>
      <protection/>
    </xf>
    <xf numFmtId="164" fontId="1" fillId="0" borderId="11" xfId="59" applyNumberFormat="1" applyFont="1" applyFill="1" applyBorder="1" applyAlignment="1">
      <alignment horizontal="right" wrapText="1"/>
      <protection/>
    </xf>
    <xf numFmtId="0" fontId="1" fillId="0" borderId="11" xfId="92" applyFont="1" applyFill="1" applyBorder="1" applyAlignment="1">
      <alignment horizontal="left" wrapText="1"/>
      <protection/>
    </xf>
    <xf numFmtId="164" fontId="1" fillId="0" borderId="11" xfId="92" applyNumberFormat="1" applyFont="1" applyFill="1" applyBorder="1" applyAlignment="1">
      <alignment horizontal="right" wrapText="1"/>
      <protection/>
    </xf>
    <xf numFmtId="164" fontId="1" fillId="33" borderId="10" xfId="100" applyNumberFormat="1" applyFont="1" applyFill="1" applyBorder="1" applyAlignment="1">
      <alignment horizontal="center"/>
      <protection/>
    </xf>
    <xf numFmtId="164" fontId="1" fillId="0" borderId="11" xfId="100" applyNumberFormat="1" applyFont="1" applyFill="1" applyBorder="1" applyAlignment="1">
      <alignment horizontal="right" wrapText="1"/>
      <protection/>
    </xf>
    <xf numFmtId="164" fontId="1" fillId="33" borderId="10" xfId="74" applyNumberFormat="1" applyFont="1" applyFill="1" applyBorder="1" applyAlignment="1">
      <alignment horizontal="center"/>
      <protection/>
    </xf>
    <xf numFmtId="164" fontId="1" fillId="0" borderId="11" xfId="74" applyNumberFormat="1" applyFont="1" applyFill="1" applyBorder="1" applyAlignment="1">
      <alignment horizontal="right" wrapText="1"/>
      <protection/>
    </xf>
    <xf numFmtId="10" fontId="1" fillId="33" borderId="10" xfId="71" applyNumberFormat="1" applyFont="1" applyFill="1" applyBorder="1" applyAlignment="1">
      <alignment horizontal="center"/>
      <protection/>
    </xf>
    <xf numFmtId="10" fontId="1" fillId="0" borderId="11" xfId="71" applyNumberFormat="1" applyFont="1" applyFill="1" applyBorder="1" applyAlignment="1">
      <alignment horizontal="right" wrapText="1"/>
      <protection/>
    </xf>
    <xf numFmtId="0" fontId="1" fillId="33" borderId="10" xfId="96" applyFont="1" applyFill="1" applyBorder="1" applyAlignment="1">
      <alignment horizontal="center"/>
      <protection/>
    </xf>
    <xf numFmtId="0" fontId="1" fillId="0" borderId="11" xfId="96" applyFont="1" applyFill="1" applyBorder="1" applyAlignment="1">
      <alignment horizontal="left" wrapText="1"/>
      <protection/>
    </xf>
    <xf numFmtId="164" fontId="1" fillId="33" borderId="10" xfId="96" applyNumberFormat="1" applyFont="1" applyFill="1" applyBorder="1" applyAlignment="1">
      <alignment horizontal="center"/>
      <protection/>
    </xf>
    <xf numFmtId="164" fontId="1" fillId="0" borderId="11" xfId="96" applyNumberFormat="1" applyFont="1" applyFill="1" applyBorder="1" applyAlignment="1">
      <alignment horizontal="right" wrapText="1"/>
      <protection/>
    </xf>
    <xf numFmtId="0" fontId="1" fillId="33" borderId="10" xfId="74" applyFont="1" applyFill="1" applyBorder="1" applyAlignment="1">
      <alignment horizontal="center"/>
      <protection/>
    </xf>
    <xf numFmtId="0" fontId="1" fillId="0" borderId="11" xfId="74" applyFont="1" applyFill="1" applyBorder="1" applyAlignment="1">
      <alignment horizontal="left" wrapText="1"/>
      <protection/>
    </xf>
    <xf numFmtId="0" fontId="1" fillId="33" borderId="10" xfId="66" applyFont="1" applyFill="1" applyBorder="1" applyAlignment="1">
      <alignment horizontal="center"/>
      <protection/>
    </xf>
    <xf numFmtId="0" fontId="1" fillId="0" borderId="11" xfId="66" applyFont="1" applyFill="1" applyBorder="1" applyAlignment="1">
      <alignment horizontal="left" wrapText="1"/>
      <protection/>
    </xf>
    <xf numFmtId="164" fontId="1" fillId="33" borderId="10" xfId="66" applyNumberFormat="1" applyFont="1" applyFill="1" applyBorder="1" applyAlignment="1">
      <alignment horizontal="center"/>
      <protection/>
    </xf>
    <xf numFmtId="164" fontId="1" fillId="0" borderId="11" xfId="66" applyNumberFormat="1" applyFont="1" applyFill="1" applyBorder="1" applyAlignment="1">
      <alignment horizontal="right" wrapText="1"/>
      <protection/>
    </xf>
    <xf numFmtId="0" fontId="1" fillId="33" borderId="10" xfId="79" applyFont="1" applyFill="1" applyBorder="1" applyAlignment="1">
      <alignment horizontal="center"/>
      <protection/>
    </xf>
    <xf numFmtId="0" fontId="1" fillId="0" borderId="11" xfId="79" applyFont="1" applyFill="1" applyBorder="1" applyAlignment="1">
      <alignment horizontal="left" wrapText="1"/>
      <protection/>
    </xf>
    <xf numFmtId="164" fontId="1" fillId="33" borderId="10" xfId="79" applyNumberFormat="1" applyFont="1" applyFill="1" applyBorder="1" applyAlignment="1">
      <alignment horizontal="center"/>
      <protection/>
    </xf>
    <xf numFmtId="164" fontId="1" fillId="0" borderId="11" xfId="79" applyNumberFormat="1" applyFont="1" applyFill="1" applyBorder="1" applyAlignment="1">
      <alignment horizontal="right" wrapText="1"/>
      <protection/>
    </xf>
    <xf numFmtId="0" fontId="1" fillId="33" borderId="10" xfId="69" applyFont="1" applyFill="1" applyBorder="1" applyAlignment="1">
      <alignment horizontal="center"/>
      <protection/>
    </xf>
    <xf numFmtId="0" fontId="1" fillId="0" borderId="11" xfId="69" applyFont="1" applyFill="1" applyBorder="1" applyAlignment="1">
      <alignment horizontal="left" wrapText="1"/>
      <protection/>
    </xf>
    <xf numFmtId="164" fontId="1" fillId="33" borderId="10" xfId="69" applyNumberFormat="1" applyFont="1" applyFill="1" applyBorder="1" applyAlignment="1">
      <alignment horizontal="center"/>
      <protection/>
    </xf>
    <xf numFmtId="164" fontId="1" fillId="0" borderId="11" xfId="69" applyNumberFormat="1" applyFont="1" applyFill="1" applyBorder="1" applyAlignment="1">
      <alignment horizontal="right" wrapText="1"/>
      <protection/>
    </xf>
    <xf numFmtId="0" fontId="1" fillId="33" borderId="10" xfId="89" applyFont="1" applyFill="1" applyBorder="1" applyAlignment="1">
      <alignment horizontal="center"/>
      <protection/>
    </xf>
    <xf numFmtId="0" fontId="1" fillId="0" borderId="11" xfId="89" applyFont="1" applyFill="1" applyBorder="1" applyAlignment="1">
      <alignment horizontal="left" wrapText="1"/>
      <protection/>
    </xf>
    <xf numFmtId="164" fontId="1" fillId="33" borderId="10" xfId="89" applyNumberFormat="1" applyFont="1" applyFill="1" applyBorder="1" applyAlignment="1">
      <alignment horizontal="center"/>
      <protection/>
    </xf>
    <xf numFmtId="164" fontId="1" fillId="0" borderId="11" xfId="89" applyNumberFormat="1" applyFont="1" applyFill="1" applyBorder="1" applyAlignment="1">
      <alignment horizontal="right" wrapText="1"/>
      <protection/>
    </xf>
    <xf numFmtId="164" fontId="1" fillId="33" borderId="10" xfId="60" applyNumberFormat="1" applyFont="1" applyFill="1" applyBorder="1" applyAlignment="1">
      <alignment horizontal="center"/>
      <protection/>
    </xf>
    <xf numFmtId="164" fontId="1" fillId="0" borderId="11" xfId="60" applyNumberFormat="1" applyFont="1" applyFill="1" applyBorder="1" applyAlignment="1">
      <alignment horizontal="right" wrapText="1"/>
      <protection/>
    </xf>
    <xf numFmtId="0" fontId="1" fillId="33" borderId="10" xfId="60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horizontal="left" wrapText="1"/>
      <protection/>
    </xf>
    <xf numFmtId="0" fontId="1" fillId="33" borderId="10" xfId="93" applyFont="1" applyFill="1" applyBorder="1" applyAlignment="1">
      <alignment horizontal="center"/>
      <protection/>
    </xf>
    <xf numFmtId="0" fontId="1" fillId="0" borderId="11" xfId="93" applyFont="1" applyFill="1" applyBorder="1" applyAlignment="1">
      <alignment horizontal="left" wrapText="1"/>
      <protection/>
    </xf>
    <xf numFmtId="164" fontId="1" fillId="33" borderId="10" xfId="93" applyNumberFormat="1" applyFont="1" applyFill="1" applyBorder="1" applyAlignment="1">
      <alignment horizontal="center"/>
      <protection/>
    </xf>
    <xf numFmtId="164" fontId="1" fillId="0" borderId="11" xfId="93" applyNumberFormat="1" applyFont="1" applyFill="1" applyBorder="1" applyAlignment="1">
      <alignment horizontal="right" wrapText="1"/>
      <protection/>
    </xf>
    <xf numFmtId="0" fontId="1" fillId="33" borderId="10" xfId="86" applyFont="1" applyFill="1" applyBorder="1" applyAlignment="1">
      <alignment horizontal="center"/>
      <protection/>
    </xf>
    <xf numFmtId="0" fontId="1" fillId="0" borderId="11" xfId="86" applyFont="1" applyFill="1" applyBorder="1" applyAlignment="1">
      <alignment horizontal="left" wrapText="1"/>
      <protection/>
    </xf>
    <xf numFmtId="164" fontId="1" fillId="33" borderId="10" xfId="86" applyNumberFormat="1" applyFont="1" applyFill="1" applyBorder="1" applyAlignment="1">
      <alignment horizontal="center"/>
      <protection/>
    </xf>
    <xf numFmtId="164" fontId="1" fillId="0" borderId="11" xfId="86" applyNumberFormat="1" applyFont="1" applyFill="1" applyBorder="1" applyAlignment="1">
      <alignment horizontal="right" wrapText="1"/>
      <protection/>
    </xf>
    <xf numFmtId="0" fontId="1" fillId="33" borderId="10" xfId="82" applyFont="1" applyFill="1" applyBorder="1" applyAlignment="1">
      <alignment horizontal="center"/>
      <protection/>
    </xf>
    <xf numFmtId="0" fontId="1" fillId="0" borderId="11" xfId="82" applyFont="1" applyFill="1" applyBorder="1" applyAlignment="1">
      <alignment horizontal="left" wrapText="1"/>
      <protection/>
    </xf>
    <xf numFmtId="164" fontId="1" fillId="33" borderId="10" xfId="82" applyNumberFormat="1" applyFont="1" applyFill="1" applyBorder="1" applyAlignment="1">
      <alignment horizontal="center"/>
      <protection/>
    </xf>
    <xf numFmtId="164" fontId="1" fillId="0" borderId="11" xfId="82" applyNumberFormat="1" applyFont="1" applyFill="1" applyBorder="1" applyAlignment="1">
      <alignment horizontal="right" wrapText="1"/>
      <protection/>
    </xf>
    <xf numFmtId="5" fontId="1" fillId="33" borderId="10" xfId="74" applyNumberFormat="1" applyFont="1" applyFill="1" applyBorder="1" applyAlignment="1">
      <alignment horizontal="center"/>
      <protection/>
    </xf>
    <xf numFmtId="5" fontId="1" fillId="0" borderId="11" xfId="74" applyNumberFormat="1" applyFont="1" applyFill="1" applyBorder="1" applyAlignment="1">
      <alignment horizontal="right" wrapText="1"/>
      <protection/>
    </xf>
    <xf numFmtId="164" fontId="1" fillId="33" borderId="10" xfId="62" applyNumberFormat="1" applyFont="1" applyFill="1" applyBorder="1" applyAlignment="1">
      <alignment horizontal="center"/>
      <protection/>
    </xf>
    <xf numFmtId="164" fontId="1" fillId="0" borderId="11" xfId="62" applyNumberFormat="1" applyFont="1" applyFill="1" applyBorder="1" applyAlignment="1">
      <alignment horizontal="right" wrapText="1"/>
      <protection/>
    </xf>
    <xf numFmtId="0" fontId="1" fillId="33" borderId="10" xfId="75" applyFont="1" applyFill="1" applyBorder="1" applyAlignment="1">
      <alignment horizontal="center"/>
      <protection/>
    </xf>
    <xf numFmtId="0" fontId="1" fillId="0" borderId="11" xfId="75" applyFont="1" applyFill="1" applyBorder="1" applyAlignment="1">
      <alignment horizontal="left" wrapText="1"/>
      <protection/>
    </xf>
    <xf numFmtId="164" fontId="1" fillId="33" borderId="10" xfId="75" applyNumberFormat="1" applyFont="1" applyFill="1" applyBorder="1" applyAlignment="1">
      <alignment horizontal="center"/>
      <protection/>
    </xf>
    <xf numFmtId="164" fontId="1" fillId="0" borderId="11" xfId="75" applyNumberFormat="1" applyFont="1" applyFill="1" applyBorder="1" applyAlignment="1">
      <alignment horizontal="righ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r2007" xfId="57"/>
    <cellStyle name="Normal_Apr2010" xfId="58"/>
    <cellStyle name="Normal_Apr2011" xfId="59"/>
    <cellStyle name="Normal_Apr2012" xfId="60"/>
    <cellStyle name="Normal_Aug2010" xfId="61"/>
    <cellStyle name="Normal_Aug2012" xfId="62"/>
    <cellStyle name="Normal_Dec2008" xfId="63"/>
    <cellStyle name="Normal_Dec2009" xfId="64"/>
    <cellStyle name="Normal_Dec2010" xfId="65"/>
    <cellStyle name="Normal_Dec2011" xfId="66"/>
    <cellStyle name="Normal_Feb2009" xfId="67"/>
    <cellStyle name="Normal_Feb2011" xfId="68"/>
    <cellStyle name="Normal_Feb2012" xfId="69"/>
    <cellStyle name="Normal_FY20062007" xfId="70"/>
    <cellStyle name="Normal_FY20072008" xfId="71"/>
    <cellStyle name="Normal_FY20092010" xfId="72"/>
    <cellStyle name="Normal_FY20102011" xfId="73"/>
    <cellStyle name="Normal_FY20112012" xfId="74"/>
    <cellStyle name="Normal_FY20112012_1" xfId="75"/>
    <cellStyle name="Normal_Jan2009" xfId="76"/>
    <cellStyle name="Normal_Jan2010" xfId="77"/>
    <cellStyle name="Normal_Jan2011" xfId="78"/>
    <cellStyle name="Normal_Jan2012" xfId="79"/>
    <cellStyle name="Normal_July2008" xfId="80"/>
    <cellStyle name="Normal_July2010" xfId="81"/>
    <cellStyle name="Normal_July2012" xfId="82"/>
    <cellStyle name="Normal_June2008" xfId="83"/>
    <cellStyle name="Normal_June2009" xfId="84"/>
    <cellStyle name="Normal_June2010" xfId="85"/>
    <cellStyle name="Normal_June2012" xfId="86"/>
    <cellStyle name="Normal_Mar2009" xfId="87"/>
    <cellStyle name="Normal_Mar2010" xfId="88"/>
    <cellStyle name="Normal_Mar2012" xfId="89"/>
    <cellStyle name="Normal_May2009" xfId="90"/>
    <cellStyle name="Normal_May2010" xfId="91"/>
    <cellStyle name="Normal_May2011" xfId="92"/>
    <cellStyle name="Normal_May2012" xfId="93"/>
    <cellStyle name="Normal_Nov2007" xfId="94"/>
    <cellStyle name="Normal_Nov2009" xfId="95"/>
    <cellStyle name="Normal_Nov2011" xfId="96"/>
    <cellStyle name="Normal_Oct2008" xfId="97"/>
    <cellStyle name="Normal_Oct2009" xfId="98"/>
    <cellStyle name="Normal_Oct2010" xfId="99"/>
    <cellStyle name="Normal_Oct2011" xfId="100"/>
    <cellStyle name="Normal_Sept2007" xfId="101"/>
    <cellStyle name="Normal_Sept2009" xfId="102"/>
    <cellStyle name="Normal_Sheet2" xfId="103"/>
    <cellStyle name="Note" xfId="104"/>
    <cellStyle name="Output" xfId="105"/>
    <cellStyle name="Percent" xfId="106"/>
    <cellStyle name="Title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5"/>
          <c:y val="0.1875"/>
          <c:w val="0.46275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'FY20112012'!$X$2:$X$14</c:f>
              <c:strCache/>
            </c:strRef>
          </c:cat>
          <c:val>
            <c:numRef>
              <c:f>'FY20112012'!$Z$2:$Z$14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205"/>
          <c:w val="0.126"/>
          <c:h val="0.7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25"/>
          <c:y val="0.18075"/>
          <c:w val="0.499"/>
          <c:h val="0.74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'FY20112012'!$AI$2:$AI$12</c:f>
              <c:strCache/>
            </c:strRef>
          </c:cat>
          <c:val>
            <c:numRef>
              <c:f>'FY20112012'!$AJ$2:$AJ$12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745"/>
          <c:w val="0.13475"/>
          <c:h val="0.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725"/>
          <c:y val="0.28875"/>
          <c:w val="0.344"/>
          <c:h val="0.51875"/>
        </c:manualLayout>
      </c:layout>
      <c:pieChart>
        <c:varyColors val="1"/>
        <c:ser>
          <c:idx val="0"/>
          <c:order val="0"/>
          <c:tx>
            <c:strRef>
              <c:f>'FY20112012'!$AR$1</c:f>
              <c:strCache>
                <c:ptCount val="1"/>
                <c:pt idx="0">
                  <c:v>Food_Beverage_Tax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'FY20112012'!$AW$2:$AW$12</c:f>
              <c:strCache/>
            </c:strRef>
          </c:cat>
          <c:val>
            <c:numRef>
              <c:f>'FY20112012'!$AX$2:$AX$12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26175"/>
          <c:w val="0.13125"/>
          <c:h val="0.5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Tax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25"/>
          <c:y val="0.1875"/>
          <c:w val="0.477"/>
          <c:h val="0.7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'FY20112012'!$BI$2:$BI$22</c:f>
              <c:strCache/>
            </c:strRef>
          </c:cat>
          <c:val>
            <c:numRef>
              <c:f>'FY20112012'!$BJ$2:$BJ$22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'FY20112012'!$BI$2:$BI$22</c:f>
              <c:strCache/>
            </c:strRef>
          </c:cat>
          <c:val>
            <c:numRef>
              <c:f>'FY20112012'!$BK$2:$BK$22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"/>
          <c:w val="0.126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5"/>
          <c:y val="0.29125"/>
          <c:w val="0.334"/>
          <c:h val="0.52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'FY20112012'!$BW$2:$BW$19</c:f>
              <c:strCache/>
            </c:strRef>
          </c:cat>
          <c:val>
            <c:numRef>
              <c:f>'FY20112012'!$BX$2:$BX$19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75"/>
          <c:y val="0.06425"/>
          <c:w val="0.125"/>
          <c:h val="0.9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525625" y="2524125"/>
        <a:ext cx="6210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5898475" y="2457450"/>
        <a:ext cx="63055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5585400" y="248602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5100875" y="4076700"/>
        <a:ext cx="60293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466725</xdr:colOff>
      <xdr:row>25</xdr:row>
      <xdr:rowOff>47625</xdr:rowOff>
    </xdr:from>
    <xdr:to>
      <xdr:col>82</xdr:col>
      <xdr:colOff>0</xdr:colOff>
      <xdr:row>49</xdr:row>
      <xdr:rowOff>104775</xdr:rowOff>
    </xdr:to>
    <xdr:graphicFrame>
      <xdr:nvGraphicFramePr>
        <xdr:cNvPr id="5" name="Chart 7"/>
        <xdr:cNvGraphicFramePr/>
      </xdr:nvGraphicFramePr>
      <xdr:xfrm>
        <a:off x="54559200" y="4171950"/>
        <a:ext cx="61817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zoomScalePageLayoutView="0" workbookViewId="0" topLeftCell="A1">
      <selection activeCell="F20" sqref="F20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I2" sqref="I2"/>
    </sheetView>
  </sheetViews>
  <sheetFormatPr defaultColWidth="9.140625" defaultRowHeight="12.75"/>
  <cols>
    <col min="3" max="3" width="18.140625" style="4" customWidth="1"/>
    <col min="5" max="5" width="13.140625" style="0" customWidth="1"/>
    <col min="7" max="7" width="20.140625" style="0" customWidth="1"/>
    <col min="8" max="8" width="11.28125" style="10" bestFit="1" customWidth="1"/>
    <col min="9" max="9" width="14.28125" style="0" customWidth="1"/>
    <col min="10" max="10" width="9.140625" style="10" customWidth="1"/>
    <col min="11" max="11" width="13.28125" style="0" customWidth="1"/>
    <col min="12" max="12" width="11.28125" style="10" bestFit="1" customWidth="1"/>
    <col min="13" max="13" width="14.71093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41061</v>
      </c>
      <c r="F1" t="s">
        <v>157</v>
      </c>
    </row>
    <row r="2" spans="2:12" ht="12.75">
      <c r="B2" s="131" t="s">
        <v>150</v>
      </c>
      <c r="C2" s="133" t="s">
        <v>151</v>
      </c>
      <c r="D2" s="1" t="s">
        <v>159</v>
      </c>
      <c r="E2" s="133" t="s">
        <v>152</v>
      </c>
      <c r="F2" s="45" t="s">
        <v>159</v>
      </c>
      <c r="G2" s="133" t="s">
        <v>153</v>
      </c>
      <c r="H2" s="45" t="s">
        <v>159</v>
      </c>
      <c r="I2" s="133" t="s">
        <v>154</v>
      </c>
      <c r="J2" s="45" t="s">
        <v>159</v>
      </c>
      <c r="K2" s="32" t="s">
        <v>155</v>
      </c>
      <c r="L2" s="45" t="s">
        <v>156</v>
      </c>
    </row>
    <row r="3" spans="2:12" ht="12.75">
      <c r="B3" s="132" t="s">
        <v>2</v>
      </c>
      <c r="C3" s="134">
        <v>28754.205</v>
      </c>
      <c r="D3" s="6">
        <f>+C3/$C$79</f>
        <v>0.006251357881715026</v>
      </c>
      <c r="E3" s="134">
        <v>28754.205</v>
      </c>
      <c r="F3" s="6">
        <f>+E3/$E$79</f>
        <v>0.01230638683955455</v>
      </c>
      <c r="G3" s="134">
        <v>1292.37</v>
      </c>
      <c r="H3" s="6">
        <f>+G3/$G$79</f>
        <v>0.0021522122321033913</v>
      </c>
      <c r="I3" s="134">
        <v>2814.73</v>
      </c>
      <c r="J3" s="6">
        <f>+I3/$I$79</f>
        <v>0.0017046182374124005</v>
      </c>
      <c r="K3" s="48">
        <f>+C3+E3+G3+I3</f>
        <v>61615.51000000001</v>
      </c>
      <c r="L3" s="6">
        <f>+K3/$K$79</f>
        <v>0.006706141545370516</v>
      </c>
    </row>
    <row r="4" spans="2:12" ht="12.75">
      <c r="B4" s="132" t="s">
        <v>6</v>
      </c>
      <c r="C4" s="134">
        <v>8316.12</v>
      </c>
      <c r="D4" s="6">
        <f aca="true" t="shared" si="0" ref="D4:D67">+C4/$C$79</f>
        <v>0.001807980513016721</v>
      </c>
      <c r="E4" s="134">
        <v>8316.12</v>
      </c>
      <c r="F4" s="6">
        <f aca="true" t="shared" si="1" ref="F4:F67">+E4/$E$79</f>
        <v>0.0035591799433911104</v>
      </c>
      <c r="G4" s="134">
        <v>470.13</v>
      </c>
      <c r="H4" s="6">
        <f aca="true" t="shared" si="2" ref="H4:H67">+G4/$G$79</f>
        <v>0.0007829178460338507</v>
      </c>
      <c r="I4" s="134">
        <v>43817.66</v>
      </c>
      <c r="J4" s="6">
        <f aca="true" t="shared" si="3" ref="J4:J67">+I4/$I$79</f>
        <v>0.026536251205883283</v>
      </c>
      <c r="K4" s="48">
        <f aca="true" t="shared" si="4" ref="K4:K67">+C4+E4+G4+I4</f>
        <v>60920.030000000006</v>
      </c>
      <c r="L4" s="6">
        <f aca="true" t="shared" si="5" ref="L4:L67">+K4/$K$79</f>
        <v>0.0066304465243932605</v>
      </c>
    </row>
    <row r="5" spans="2:12" ht="12.75">
      <c r="B5" s="132" t="s">
        <v>7</v>
      </c>
      <c r="C5" s="134">
        <v>0</v>
      </c>
      <c r="D5" s="6">
        <f t="shared" si="0"/>
        <v>0</v>
      </c>
      <c r="E5" s="134">
        <v>0</v>
      </c>
      <c r="F5" s="6">
        <f t="shared" si="1"/>
        <v>0</v>
      </c>
      <c r="G5" s="134">
        <v>0</v>
      </c>
      <c r="H5" s="6">
        <f t="shared" si="2"/>
        <v>0</v>
      </c>
      <c r="I5" s="134">
        <v>1732.18</v>
      </c>
      <c r="J5" s="6">
        <f t="shared" si="3"/>
        <v>0.001049019130957858</v>
      </c>
      <c r="K5" s="48">
        <f t="shared" si="4"/>
        <v>1732.18</v>
      </c>
      <c r="L5" s="6">
        <f t="shared" si="5"/>
        <v>0.00018852792522629284</v>
      </c>
    </row>
    <row r="6" spans="2:12" ht="12.75">
      <c r="B6" s="132" t="s">
        <v>8</v>
      </c>
      <c r="C6" s="134">
        <v>15130.5</v>
      </c>
      <c r="D6" s="6">
        <f t="shared" si="0"/>
        <v>0.003289472632934529</v>
      </c>
      <c r="E6" s="134">
        <v>15130.5</v>
      </c>
      <c r="F6" s="6">
        <f t="shared" si="1"/>
        <v>0.006475636731249572</v>
      </c>
      <c r="G6" s="134">
        <v>15226.11</v>
      </c>
      <c r="H6" s="6">
        <f t="shared" si="2"/>
        <v>0.025356376416468793</v>
      </c>
      <c r="I6" s="134">
        <v>27922.11</v>
      </c>
      <c r="J6" s="6">
        <f t="shared" si="3"/>
        <v>0.016909805890097863</v>
      </c>
      <c r="K6" s="48">
        <f t="shared" si="4"/>
        <v>73409.22</v>
      </c>
      <c r="L6" s="6">
        <f t="shared" si="5"/>
        <v>0.007989751607269729</v>
      </c>
    </row>
    <row r="7" spans="2:12" ht="12.75">
      <c r="B7" s="132" t="s">
        <v>12</v>
      </c>
      <c r="C7" s="134">
        <v>0</v>
      </c>
      <c r="D7" s="6">
        <f t="shared" si="0"/>
        <v>0</v>
      </c>
      <c r="E7" s="134">
        <v>0</v>
      </c>
      <c r="F7" s="6">
        <f t="shared" si="1"/>
        <v>0</v>
      </c>
      <c r="G7" s="134">
        <v>0</v>
      </c>
      <c r="H7" s="6">
        <f t="shared" si="2"/>
        <v>0</v>
      </c>
      <c r="I7" s="134">
        <v>11802.94</v>
      </c>
      <c r="J7" s="6">
        <f t="shared" si="3"/>
        <v>0.007147934892186575</v>
      </c>
      <c r="K7" s="48">
        <f t="shared" si="4"/>
        <v>11802.94</v>
      </c>
      <c r="L7" s="6">
        <f t="shared" si="5"/>
        <v>0.0012846146415328781</v>
      </c>
    </row>
    <row r="8" spans="2:12" ht="12.75">
      <c r="B8" s="132" t="s">
        <v>15</v>
      </c>
      <c r="C8" s="134">
        <v>36735.87</v>
      </c>
      <c r="D8" s="6">
        <f t="shared" si="0"/>
        <v>0.00798662562453591</v>
      </c>
      <c r="E8" s="134">
        <v>36735.87</v>
      </c>
      <c r="F8" s="6">
        <f t="shared" si="1"/>
        <v>0.015722424845603863</v>
      </c>
      <c r="G8" s="134">
        <v>1184.59</v>
      </c>
      <c r="H8" s="6">
        <f t="shared" si="2"/>
        <v>0.001972723823693955</v>
      </c>
      <c r="I8" s="134">
        <v>19168.9</v>
      </c>
      <c r="J8" s="6">
        <f t="shared" si="3"/>
        <v>0.011608806717210733</v>
      </c>
      <c r="K8" s="48">
        <f t="shared" si="4"/>
        <v>93825.23000000001</v>
      </c>
      <c r="L8" s="6">
        <f t="shared" si="5"/>
        <v>0.010211800128035036</v>
      </c>
    </row>
    <row r="9" spans="2:12" ht="12.75">
      <c r="B9" s="132" t="s">
        <v>16</v>
      </c>
      <c r="C9" s="134">
        <v>0</v>
      </c>
      <c r="D9" s="6">
        <f t="shared" si="0"/>
        <v>0</v>
      </c>
      <c r="E9" s="134">
        <v>0</v>
      </c>
      <c r="F9" s="6">
        <f t="shared" si="1"/>
        <v>0</v>
      </c>
      <c r="G9" s="134">
        <v>0</v>
      </c>
      <c r="H9" s="6">
        <f t="shared" si="2"/>
        <v>0</v>
      </c>
      <c r="I9" s="134">
        <v>2619.92</v>
      </c>
      <c r="J9" s="6">
        <f t="shared" si="3"/>
        <v>0.001586640072959572</v>
      </c>
      <c r="K9" s="48">
        <f t="shared" si="4"/>
        <v>2619.92</v>
      </c>
      <c r="L9" s="6">
        <f t="shared" si="5"/>
        <v>0.000285148242018075</v>
      </c>
    </row>
    <row r="10" spans="2:12" ht="12.75">
      <c r="B10" s="132" t="s">
        <v>17</v>
      </c>
      <c r="C10" s="134">
        <v>9137.645</v>
      </c>
      <c r="D10" s="6">
        <f t="shared" si="0"/>
        <v>0.001986585582563103</v>
      </c>
      <c r="E10" s="134">
        <v>9137.645</v>
      </c>
      <c r="F10" s="6">
        <f t="shared" si="1"/>
        <v>0.003910780846576055</v>
      </c>
      <c r="G10" s="134">
        <v>188.79</v>
      </c>
      <c r="H10" s="6">
        <f t="shared" si="2"/>
        <v>0.00031439614607179007</v>
      </c>
      <c r="I10" s="134">
        <v>6402.56</v>
      </c>
      <c r="J10" s="6">
        <f t="shared" si="3"/>
        <v>0.0038774307099178748</v>
      </c>
      <c r="K10" s="48">
        <f t="shared" si="4"/>
        <v>24866.640000000003</v>
      </c>
      <c r="L10" s="6">
        <f t="shared" si="5"/>
        <v>0.0027064485483893953</v>
      </c>
    </row>
    <row r="11" spans="2:12" ht="12.75">
      <c r="B11" s="132" t="s">
        <v>22</v>
      </c>
      <c r="C11" s="134">
        <v>0</v>
      </c>
      <c r="D11" s="6">
        <f t="shared" si="0"/>
        <v>0</v>
      </c>
      <c r="E11" s="134">
        <v>0</v>
      </c>
      <c r="F11" s="6">
        <f t="shared" si="1"/>
        <v>0</v>
      </c>
      <c r="G11" s="134">
        <v>0</v>
      </c>
      <c r="H11" s="6">
        <f t="shared" si="2"/>
        <v>0</v>
      </c>
      <c r="I11" s="134">
        <v>391.08</v>
      </c>
      <c r="J11" s="6">
        <f t="shared" si="3"/>
        <v>0.0002368405141122742</v>
      </c>
      <c r="K11" s="48">
        <f t="shared" si="4"/>
        <v>391.08</v>
      </c>
      <c r="L11" s="6">
        <f t="shared" si="5"/>
        <v>4.256457238710677E-05</v>
      </c>
    </row>
    <row r="12" spans="2:12" ht="12.75">
      <c r="B12" s="132" t="s">
        <v>24</v>
      </c>
      <c r="C12" s="134">
        <v>598.03</v>
      </c>
      <c r="D12" s="6">
        <f t="shared" si="0"/>
        <v>0.00013001575087894228</v>
      </c>
      <c r="E12" s="134">
        <v>598.03</v>
      </c>
      <c r="F12" s="6">
        <f t="shared" si="1"/>
        <v>0.00025594825249589776</v>
      </c>
      <c r="G12" s="134">
        <v>0</v>
      </c>
      <c r="H12" s="6">
        <f t="shared" si="2"/>
        <v>0</v>
      </c>
      <c r="I12" s="134">
        <v>3500.21</v>
      </c>
      <c r="J12" s="6">
        <f t="shared" si="3"/>
        <v>0.0021197492479823137</v>
      </c>
      <c r="K12" s="48">
        <f t="shared" si="4"/>
        <v>4696.27</v>
      </c>
      <c r="L12" s="6">
        <f t="shared" si="5"/>
        <v>0.0005111351241802135</v>
      </c>
    </row>
    <row r="13" spans="2:12" ht="12.75">
      <c r="B13" s="132" t="s">
        <v>27</v>
      </c>
      <c r="C13" s="134">
        <v>16523.69</v>
      </c>
      <c r="D13" s="6">
        <f t="shared" si="0"/>
        <v>0.003592361524741016</v>
      </c>
      <c r="E13" s="134">
        <v>16523.69</v>
      </c>
      <c r="F13" s="6">
        <f t="shared" si="1"/>
        <v>0.007071902045522702</v>
      </c>
      <c r="G13" s="134">
        <v>68.98</v>
      </c>
      <c r="H13" s="6">
        <f t="shared" si="2"/>
        <v>0.00011487391363966354</v>
      </c>
      <c r="I13" s="134">
        <v>16953.37</v>
      </c>
      <c r="J13" s="6">
        <f t="shared" si="3"/>
        <v>0.010267067778294994</v>
      </c>
      <c r="K13" s="48">
        <f t="shared" si="4"/>
        <v>50069.729999999996</v>
      </c>
      <c r="L13" s="6">
        <f t="shared" si="5"/>
        <v>0.00544951582026156</v>
      </c>
    </row>
    <row r="14" spans="2:12" ht="12.75">
      <c r="B14" s="132" t="s">
        <v>28</v>
      </c>
      <c r="C14" s="134">
        <v>46003.04</v>
      </c>
      <c r="D14" s="6">
        <f t="shared" si="0"/>
        <v>0.010001370814698289</v>
      </c>
      <c r="E14" s="134">
        <v>46003.04</v>
      </c>
      <c r="F14" s="6">
        <f t="shared" si="1"/>
        <v>0.019688640532245685</v>
      </c>
      <c r="G14" s="134">
        <v>109.82</v>
      </c>
      <c r="H14" s="6">
        <f t="shared" si="2"/>
        <v>0.0001828856653509401</v>
      </c>
      <c r="I14" s="134">
        <v>12220.57</v>
      </c>
      <c r="J14" s="6">
        <f t="shared" si="3"/>
        <v>0.007400854253720555</v>
      </c>
      <c r="K14" s="48">
        <f t="shared" si="4"/>
        <v>104336.47</v>
      </c>
      <c r="L14" s="6">
        <f t="shared" si="5"/>
        <v>0.011355828040120164</v>
      </c>
    </row>
    <row r="15" spans="2:12" ht="12.75">
      <c r="B15" s="132" t="s">
        <v>31</v>
      </c>
      <c r="C15" s="134">
        <v>55.845</v>
      </c>
      <c r="D15" s="6">
        <f t="shared" si="0"/>
        <v>1.214107922317364E-05</v>
      </c>
      <c r="E15" s="134">
        <v>55.845</v>
      </c>
      <c r="F15" s="6">
        <f t="shared" si="1"/>
        <v>2.390085808510177E-05</v>
      </c>
      <c r="G15" s="134">
        <v>0</v>
      </c>
      <c r="H15" s="6">
        <f t="shared" si="2"/>
        <v>0</v>
      </c>
      <c r="I15" s="134">
        <v>0</v>
      </c>
      <c r="J15" s="6">
        <f t="shared" si="3"/>
        <v>0</v>
      </c>
      <c r="K15" s="48">
        <f t="shared" si="4"/>
        <v>111.69</v>
      </c>
      <c r="L15" s="6">
        <f t="shared" si="5"/>
        <v>1.2156175437035786E-05</v>
      </c>
    </row>
    <row r="16" spans="2:12" ht="12.75">
      <c r="B16" s="132" t="s">
        <v>32</v>
      </c>
      <c r="C16" s="134">
        <v>0</v>
      </c>
      <c r="D16" s="6">
        <f t="shared" si="0"/>
        <v>0</v>
      </c>
      <c r="E16" s="134">
        <v>0</v>
      </c>
      <c r="F16" s="6">
        <f t="shared" si="1"/>
        <v>0</v>
      </c>
      <c r="G16" s="134">
        <v>0</v>
      </c>
      <c r="H16" s="6">
        <f t="shared" si="2"/>
        <v>0</v>
      </c>
      <c r="I16" s="134">
        <v>473.43</v>
      </c>
      <c r="J16" s="6">
        <f t="shared" si="3"/>
        <v>0.0002867121934033292</v>
      </c>
      <c r="K16" s="48">
        <f t="shared" si="4"/>
        <v>473.43</v>
      </c>
      <c r="L16" s="6">
        <f t="shared" si="5"/>
        <v>5.1527425348337826E-05</v>
      </c>
    </row>
    <row r="17" spans="2:12" ht="12.75">
      <c r="B17" s="132" t="s">
        <v>33</v>
      </c>
      <c r="C17" s="134">
        <v>4928.235</v>
      </c>
      <c r="D17" s="6">
        <f t="shared" si="0"/>
        <v>0.0010714314901140146</v>
      </c>
      <c r="E17" s="134">
        <v>4928.235</v>
      </c>
      <c r="F17" s="6">
        <f t="shared" si="1"/>
        <v>0.0021092138122487513</v>
      </c>
      <c r="G17" s="134">
        <v>108.15</v>
      </c>
      <c r="H17" s="6">
        <f t="shared" si="2"/>
        <v>0.00018010457756059163</v>
      </c>
      <c r="I17" s="134">
        <v>6422.11</v>
      </c>
      <c r="J17" s="6">
        <f t="shared" si="3"/>
        <v>0.0038892703131982644</v>
      </c>
      <c r="K17" s="48">
        <f t="shared" si="4"/>
        <v>16386.73</v>
      </c>
      <c r="L17" s="6">
        <f t="shared" si="5"/>
        <v>0.0017835076078372048</v>
      </c>
    </row>
    <row r="18" spans="2:12" ht="12.75">
      <c r="B18" s="132" t="s">
        <v>35</v>
      </c>
      <c r="C18" s="134">
        <v>8410.44</v>
      </c>
      <c r="D18" s="6">
        <f t="shared" si="0"/>
        <v>0.0018284863164428062</v>
      </c>
      <c r="E18" s="134">
        <v>8410.44</v>
      </c>
      <c r="F18" s="6">
        <f t="shared" si="1"/>
        <v>0.0035995475489885103</v>
      </c>
      <c r="G18" s="134">
        <v>7790.5</v>
      </c>
      <c r="H18" s="6">
        <f t="shared" si="2"/>
        <v>0.012973691275874149</v>
      </c>
      <c r="I18" s="134">
        <v>0</v>
      </c>
      <c r="J18" s="6">
        <f t="shared" si="3"/>
        <v>0</v>
      </c>
      <c r="K18" s="48">
        <f t="shared" si="4"/>
        <v>24611.38</v>
      </c>
      <c r="L18" s="6">
        <f t="shared" si="5"/>
        <v>0.0026786664251728337</v>
      </c>
    </row>
    <row r="19" spans="2:12" ht="12.75">
      <c r="B19" s="132" t="s">
        <v>38</v>
      </c>
      <c r="C19" s="134">
        <v>56135.74</v>
      </c>
      <c r="D19" s="6">
        <f t="shared" si="0"/>
        <v>0.012204288057865116</v>
      </c>
      <c r="E19" s="134">
        <v>56135.74</v>
      </c>
      <c r="F19" s="6">
        <f t="shared" si="1"/>
        <v>0.02402529063017586</v>
      </c>
      <c r="G19" s="134">
        <v>4702.42</v>
      </c>
      <c r="H19" s="6">
        <f t="shared" si="2"/>
        <v>0.007831043621012274</v>
      </c>
      <c r="I19" s="134">
        <v>54357.02</v>
      </c>
      <c r="J19" s="6">
        <f t="shared" si="3"/>
        <v>0.03291895408205782</v>
      </c>
      <c r="K19" s="48">
        <f t="shared" si="4"/>
        <v>171330.91999999998</v>
      </c>
      <c r="L19" s="6">
        <f t="shared" si="5"/>
        <v>0.018647405509076398</v>
      </c>
    </row>
    <row r="20" spans="2:12" ht="12.75">
      <c r="B20" s="132" t="s">
        <v>39</v>
      </c>
      <c r="C20" s="134">
        <v>941.985</v>
      </c>
      <c r="D20" s="6">
        <f t="shared" si="0"/>
        <v>0.00020479388507549864</v>
      </c>
      <c r="E20" s="134">
        <v>941.985</v>
      </c>
      <c r="F20" s="6">
        <f t="shared" si="1"/>
        <v>0.00040315605342097934</v>
      </c>
      <c r="G20" s="134">
        <v>0</v>
      </c>
      <c r="H20" s="6">
        <f t="shared" si="2"/>
        <v>0</v>
      </c>
      <c r="I20" s="134">
        <v>50188.37</v>
      </c>
      <c r="J20" s="6">
        <f t="shared" si="3"/>
        <v>0.03039439335495817</v>
      </c>
      <c r="K20" s="48">
        <f t="shared" si="4"/>
        <v>52072.340000000004</v>
      </c>
      <c r="L20" s="6">
        <f t="shared" si="5"/>
        <v>0.0056674769492074135</v>
      </c>
    </row>
    <row r="21" spans="2:12" ht="12.75">
      <c r="B21" s="132" t="s">
        <v>40</v>
      </c>
      <c r="C21" s="134">
        <v>252981.92</v>
      </c>
      <c r="D21" s="6">
        <f t="shared" si="0"/>
        <v>0.05499997372639585</v>
      </c>
      <c r="E21" s="134">
        <v>252981.92</v>
      </c>
      <c r="F21" s="6">
        <f t="shared" si="1"/>
        <v>0.10827262902706723</v>
      </c>
      <c r="G21" s="134">
        <v>37697.62</v>
      </c>
      <c r="H21" s="6">
        <f t="shared" si="2"/>
        <v>0.06277867707017763</v>
      </c>
      <c r="I21" s="134">
        <v>38935.44</v>
      </c>
      <c r="J21" s="6">
        <f t="shared" si="3"/>
        <v>0.02357954798708092</v>
      </c>
      <c r="K21" s="48">
        <f t="shared" si="4"/>
        <v>582596.9000000001</v>
      </c>
      <c r="L21" s="6">
        <f t="shared" si="5"/>
        <v>0.06340899028984864</v>
      </c>
    </row>
    <row r="22" spans="2:12" ht="12.75">
      <c r="B22" s="132" t="s">
        <v>164</v>
      </c>
      <c r="C22" s="134">
        <v>0</v>
      </c>
      <c r="D22" s="6">
        <f t="shared" si="0"/>
        <v>0</v>
      </c>
      <c r="E22" s="134">
        <v>0</v>
      </c>
      <c r="F22" s="6">
        <f t="shared" si="1"/>
        <v>0</v>
      </c>
      <c r="G22" s="134">
        <v>0</v>
      </c>
      <c r="H22" s="6">
        <f t="shared" si="2"/>
        <v>0</v>
      </c>
      <c r="I22" s="134">
        <v>12160.49</v>
      </c>
      <c r="J22" s="6">
        <f t="shared" si="3"/>
        <v>0.0073644694268619445</v>
      </c>
      <c r="K22" s="48">
        <f t="shared" si="4"/>
        <v>12160.49</v>
      </c>
      <c r="L22" s="6">
        <f t="shared" si="5"/>
        <v>0.0013235298580026797</v>
      </c>
    </row>
    <row r="23" spans="2:12" ht="12.75">
      <c r="B23" s="132" t="s">
        <v>42</v>
      </c>
      <c r="C23" s="134">
        <v>0</v>
      </c>
      <c r="D23" s="6">
        <f t="shared" si="0"/>
        <v>0</v>
      </c>
      <c r="E23" s="134">
        <v>0</v>
      </c>
      <c r="F23" s="6">
        <f t="shared" si="1"/>
        <v>0</v>
      </c>
      <c r="G23" s="134">
        <v>0</v>
      </c>
      <c r="H23" s="6">
        <f t="shared" si="2"/>
        <v>0</v>
      </c>
      <c r="I23" s="134">
        <v>13463.31</v>
      </c>
      <c r="J23" s="6">
        <f t="shared" si="3"/>
        <v>0.008153465434317587</v>
      </c>
      <c r="K23" s="48">
        <f t="shared" si="4"/>
        <v>13463.31</v>
      </c>
      <c r="L23" s="6">
        <f t="shared" si="5"/>
        <v>0.0014653268719061533</v>
      </c>
    </row>
    <row r="24" spans="2:12" ht="12.75">
      <c r="B24" s="132" t="s">
        <v>43</v>
      </c>
      <c r="C24" s="134">
        <v>12011.79</v>
      </c>
      <c r="D24" s="6">
        <f t="shared" si="0"/>
        <v>0.0026114440684416674</v>
      </c>
      <c r="E24" s="134">
        <v>12011.79</v>
      </c>
      <c r="F24" s="6">
        <f t="shared" si="1"/>
        <v>0.005140873634847249</v>
      </c>
      <c r="G24" s="134">
        <v>613.48</v>
      </c>
      <c r="H24" s="6">
        <f t="shared" si="2"/>
        <v>0.0010216417590556796</v>
      </c>
      <c r="I24" s="134">
        <v>2899.98</v>
      </c>
      <c r="J24" s="6">
        <f t="shared" si="3"/>
        <v>0.001756246174990572</v>
      </c>
      <c r="K24" s="48">
        <f t="shared" si="4"/>
        <v>27537.04</v>
      </c>
      <c r="L24" s="6">
        <f t="shared" si="5"/>
        <v>0.0029970909594115133</v>
      </c>
    </row>
    <row r="25" spans="2:12" ht="12.75">
      <c r="B25" s="132" t="s">
        <v>44</v>
      </c>
      <c r="C25" s="134">
        <v>44894.025</v>
      </c>
      <c r="D25" s="6">
        <f t="shared" si="0"/>
        <v>0.009760263482355412</v>
      </c>
      <c r="E25" s="134">
        <v>44894.025</v>
      </c>
      <c r="F25" s="6">
        <f t="shared" si="1"/>
        <v>0.019213998037317773</v>
      </c>
      <c r="G25" s="134">
        <v>773.36</v>
      </c>
      <c r="H25" s="6">
        <f t="shared" si="2"/>
        <v>0.0012878934452358682</v>
      </c>
      <c r="I25" s="134">
        <v>84913.7</v>
      </c>
      <c r="J25" s="6">
        <f t="shared" si="3"/>
        <v>0.05142427217749672</v>
      </c>
      <c r="K25" s="48">
        <f t="shared" si="4"/>
        <v>175475.11</v>
      </c>
      <c r="L25" s="6">
        <f t="shared" si="5"/>
        <v>0.01909845305750875</v>
      </c>
    </row>
    <row r="26" spans="2:12" ht="12.75">
      <c r="B26" s="132" t="s">
        <v>45</v>
      </c>
      <c r="C26" s="134">
        <v>389582.65</v>
      </c>
      <c r="D26" s="6">
        <f t="shared" si="0"/>
        <v>0.08469789269628308</v>
      </c>
      <c r="E26" s="134">
        <v>389582.65</v>
      </c>
      <c r="F26" s="6">
        <f t="shared" si="1"/>
        <v>0.1667357799277979</v>
      </c>
      <c r="G26" s="134">
        <v>166233.39</v>
      </c>
      <c r="H26" s="6">
        <f t="shared" si="2"/>
        <v>0.27683212651331557</v>
      </c>
      <c r="I26" s="134">
        <v>60768.97</v>
      </c>
      <c r="J26" s="6">
        <f t="shared" si="3"/>
        <v>0.03680207143518811</v>
      </c>
      <c r="K26" s="48">
        <f t="shared" si="4"/>
        <v>1006167.66</v>
      </c>
      <c r="L26" s="6">
        <f t="shared" si="5"/>
        <v>0.1095098092401448</v>
      </c>
    </row>
    <row r="27" spans="2:12" ht="12.75">
      <c r="B27" s="132" t="s">
        <v>46</v>
      </c>
      <c r="C27" s="134">
        <v>154202.72</v>
      </c>
      <c r="D27" s="6">
        <f t="shared" si="0"/>
        <v>0.03352471017904669</v>
      </c>
      <c r="E27" s="134">
        <v>154202.72</v>
      </c>
      <c r="F27" s="6">
        <f t="shared" si="1"/>
        <v>0.06599654986223806</v>
      </c>
      <c r="G27" s="134">
        <v>33751.91</v>
      </c>
      <c r="H27" s="6">
        <f t="shared" si="2"/>
        <v>0.05620779928259925</v>
      </c>
      <c r="I27" s="134">
        <v>100932.58</v>
      </c>
      <c r="J27" s="6">
        <f t="shared" si="3"/>
        <v>0.06112540691898907</v>
      </c>
      <c r="K27" s="48">
        <f t="shared" si="4"/>
        <v>443089.93</v>
      </c>
      <c r="L27" s="6">
        <f t="shared" si="5"/>
        <v>0.04822525672364496</v>
      </c>
    </row>
    <row r="28" spans="2:12" ht="12.75">
      <c r="B28" s="132" t="s">
        <v>48</v>
      </c>
      <c r="C28" s="134">
        <v>91546.035</v>
      </c>
      <c r="D28" s="6">
        <f t="shared" si="0"/>
        <v>0.019902724747111234</v>
      </c>
      <c r="E28" s="134">
        <v>91546.035</v>
      </c>
      <c r="F28" s="6">
        <f t="shared" si="1"/>
        <v>0.03918038841057856</v>
      </c>
      <c r="G28" s="134">
        <v>26034.55</v>
      </c>
      <c r="H28" s="6">
        <f t="shared" si="2"/>
        <v>0.043355909660010176</v>
      </c>
      <c r="I28" s="134">
        <v>62589.52</v>
      </c>
      <c r="J28" s="6">
        <f t="shared" si="3"/>
        <v>0.037904607995398555</v>
      </c>
      <c r="K28" s="48">
        <f t="shared" si="4"/>
        <v>271716.14</v>
      </c>
      <c r="L28" s="6">
        <f t="shared" si="5"/>
        <v>0.02957318530677927</v>
      </c>
    </row>
    <row r="29" spans="2:12" ht="12.75">
      <c r="B29" s="132" t="s">
        <v>51</v>
      </c>
      <c r="C29" s="134">
        <v>120773.475</v>
      </c>
      <c r="D29" s="6">
        <f t="shared" si="0"/>
        <v>0.02625696710597155</v>
      </c>
      <c r="E29" s="134">
        <v>120773.475</v>
      </c>
      <c r="F29" s="6">
        <f t="shared" si="1"/>
        <v>0.051689313034642075</v>
      </c>
      <c r="G29" s="134">
        <v>51319.19</v>
      </c>
      <c r="H29" s="6">
        <f t="shared" si="2"/>
        <v>0.08546297767639148</v>
      </c>
      <c r="I29" s="134">
        <v>96453.21</v>
      </c>
      <c r="J29" s="6">
        <f t="shared" si="3"/>
        <v>0.058412672200519454</v>
      </c>
      <c r="K29" s="48">
        <f t="shared" si="4"/>
        <v>389319.35000000003</v>
      </c>
      <c r="L29" s="6">
        <f t="shared" si="5"/>
        <v>0.04237294582892594</v>
      </c>
    </row>
    <row r="30" spans="2:12" ht="12.75">
      <c r="B30" s="132" t="s">
        <v>52</v>
      </c>
      <c r="C30" s="134">
        <v>2270.06</v>
      </c>
      <c r="D30" s="6">
        <f t="shared" si="0"/>
        <v>0.0004935263372075844</v>
      </c>
      <c r="E30" s="134">
        <v>2270.06</v>
      </c>
      <c r="F30" s="6">
        <f t="shared" si="1"/>
        <v>0.0009715530827230035</v>
      </c>
      <c r="G30" s="134">
        <v>0</v>
      </c>
      <c r="H30" s="6">
        <f t="shared" si="2"/>
        <v>0</v>
      </c>
      <c r="I30" s="134">
        <v>23840.89</v>
      </c>
      <c r="J30" s="6">
        <f t="shared" si="3"/>
        <v>0.014438193322323252</v>
      </c>
      <c r="K30" s="48">
        <f t="shared" si="4"/>
        <v>28381.01</v>
      </c>
      <c r="L30" s="6">
        <f t="shared" si="5"/>
        <v>0.0030889474137368337</v>
      </c>
    </row>
    <row r="31" spans="2:12" ht="12.75">
      <c r="B31" s="132" t="s">
        <v>53</v>
      </c>
      <c r="C31" s="134">
        <v>15537.65</v>
      </c>
      <c r="D31" s="6">
        <f t="shared" si="0"/>
        <v>0.0033779897858706043</v>
      </c>
      <c r="E31" s="134">
        <v>15537.65</v>
      </c>
      <c r="F31" s="6">
        <f t="shared" si="1"/>
        <v>0.006649891084716295</v>
      </c>
      <c r="G31" s="134">
        <v>2319.02</v>
      </c>
      <c r="H31" s="6">
        <f t="shared" si="2"/>
        <v>0.003861915094355647</v>
      </c>
      <c r="I31" s="134">
        <v>1513.95</v>
      </c>
      <c r="J31" s="6">
        <f t="shared" si="3"/>
        <v>0.0009168576668207977</v>
      </c>
      <c r="K31" s="48">
        <f t="shared" si="4"/>
        <v>34908.27</v>
      </c>
      <c r="L31" s="6">
        <f t="shared" si="5"/>
        <v>0.0037993647983115154</v>
      </c>
    </row>
    <row r="32" spans="2:12" ht="12.75">
      <c r="B32" s="132" t="s">
        <v>54</v>
      </c>
      <c r="C32" s="134">
        <v>7790.24</v>
      </c>
      <c r="D32" s="6">
        <f t="shared" si="0"/>
        <v>0.0016936506582063966</v>
      </c>
      <c r="E32" s="134">
        <v>7790.24</v>
      </c>
      <c r="F32" s="6">
        <f t="shared" si="1"/>
        <v>0.0033341108548461495</v>
      </c>
      <c r="G32" s="134">
        <v>0</v>
      </c>
      <c r="H32" s="6">
        <f t="shared" si="2"/>
        <v>0</v>
      </c>
      <c r="I32" s="134">
        <v>47348.54</v>
      </c>
      <c r="J32" s="6">
        <f t="shared" si="3"/>
        <v>0.028674574399267617</v>
      </c>
      <c r="K32" s="48">
        <f t="shared" si="4"/>
        <v>62929.020000000004</v>
      </c>
      <c r="L32" s="6">
        <f t="shared" si="5"/>
        <v>0.006849102043161731</v>
      </c>
    </row>
    <row r="33" spans="2:12" ht="12.75">
      <c r="B33" s="132" t="s">
        <v>55</v>
      </c>
      <c r="C33" s="134">
        <v>55048.015</v>
      </c>
      <c r="D33" s="6">
        <f t="shared" si="0"/>
        <v>0.01196780931495122</v>
      </c>
      <c r="E33" s="134">
        <v>55048.015</v>
      </c>
      <c r="F33" s="6">
        <f t="shared" si="1"/>
        <v>0.02355975994953091</v>
      </c>
      <c r="G33" s="134">
        <v>21786.75</v>
      </c>
      <c r="H33" s="6">
        <f t="shared" si="2"/>
        <v>0.03628195474034415</v>
      </c>
      <c r="I33" s="134">
        <v>11415.83</v>
      </c>
      <c r="J33" s="6">
        <f t="shared" si="3"/>
        <v>0.006913498635108733</v>
      </c>
      <c r="K33" s="48">
        <f t="shared" si="4"/>
        <v>143298.61</v>
      </c>
      <c r="L33" s="6">
        <f t="shared" si="5"/>
        <v>0.015596410090817176</v>
      </c>
    </row>
    <row r="34" spans="2:12" ht="12.75">
      <c r="B34" s="132" t="s">
        <v>58</v>
      </c>
      <c r="C34" s="134">
        <v>1370558.3</v>
      </c>
      <c r="D34" s="6">
        <f t="shared" si="0"/>
        <v>0.29796860775858514</v>
      </c>
      <c r="E34" s="134">
        <v>0</v>
      </c>
      <c r="F34" s="6">
        <f t="shared" si="1"/>
        <v>0</v>
      </c>
      <c r="G34" s="134">
        <v>0</v>
      </c>
      <c r="H34" s="6">
        <f t="shared" si="2"/>
        <v>0</v>
      </c>
      <c r="I34" s="134">
        <v>0</v>
      </c>
      <c r="J34" s="6">
        <f t="shared" si="3"/>
        <v>0</v>
      </c>
      <c r="K34" s="48">
        <f t="shared" si="4"/>
        <v>1370558.3</v>
      </c>
      <c r="L34" s="6">
        <f t="shared" si="5"/>
        <v>0.1491695509131124</v>
      </c>
    </row>
    <row r="35" spans="2:12" ht="12.75">
      <c r="B35" s="132" t="s">
        <v>61</v>
      </c>
      <c r="C35" s="134">
        <v>793031.63</v>
      </c>
      <c r="D35" s="6">
        <f t="shared" si="0"/>
        <v>0.17241041895089132</v>
      </c>
      <c r="E35" s="134">
        <v>0</v>
      </c>
      <c r="F35" s="6">
        <f t="shared" si="1"/>
        <v>0</v>
      </c>
      <c r="G35" s="134">
        <v>0</v>
      </c>
      <c r="H35" s="6">
        <f t="shared" si="2"/>
        <v>0</v>
      </c>
      <c r="I35" s="134">
        <v>0</v>
      </c>
      <c r="J35" s="6">
        <f t="shared" si="3"/>
        <v>0</v>
      </c>
      <c r="K35" s="48">
        <f t="shared" si="4"/>
        <v>793031.63</v>
      </c>
      <c r="L35" s="6">
        <f t="shared" si="5"/>
        <v>0.08631239700419421</v>
      </c>
    </row>
    <row r="36" spans="2:12" ht="12.75">
      <c r="B36" s="132" t="s">
        <v>63</v>
      </c>
      <c r="C36" s="134">
        <v>107745.04</v>
      </c>
      <c r="D36" s="6">
        <f t="shared" si="0"/>
        <v>0.0234244975654761</v>
      </c>
      <c r="E36" s="134">
        <v>8188.49</v>
      </c>
      <c r="F36" s="6">
        <f t="shared" si="1"/>
        <v>0.003504556136113797</v>
      </c>
      <c r="G36" s="134">
        <v>7938.7</v>
      </c>
      <c r="H36" s="6">
        <f t="shared" si="2"/>
        <v>0.013220492000742198</v>
      </c>
      <c r="I36" s="134">
        <v>8391.27</v>
      </c>
      <c r="J36" s="6">
        <f t="shared" si="3"/>
        <v>0.0050818060265288515</v>
      </c>
      <c r="K36" s="48">
        <f t="shared" si="4"/>
        <v>132263.5</v>
      </c>
      <c r="L36" s="6">
        <f t="shared" si="5"/>
        <v>0.014395364937920875</v>
      </c>
    </row>
    <row r="37" spans="2:12" ht="12.75">
      <c r="B37" s="132" t="s">
        <v>67</v>
      </c>
      <c r="C37" s="134">
        <v>76288.785</v>
      </c>
      <c r="D37" s="6">
        <f t="shared" si="0"/>
        <v>0.016585695810272378</v>
      </c>
      <c r="E37" s="134">
        <v>76288.785</v>
      </c>
      <c r="F37" s="6">
        <f t="shared" si="1"/>
        <v>0.03265050449941518</v>
      </c>
      <c r="G37" s="134">
        <v>7125.01</v>
      </c>
      <c r="H37" s="6">
        <f t="shared" si="2"/>
        <v>0.011865436118030431</v>
      </c>
      <c r="I37" s="134">
        <v>15569.38</v>
      </c>
      <c r="J37" s="6">
        <f t="shared" si="3"/>
        <v>0.009428914706989259</v>
      </c>
      <c r="K37" s="48">
        <f t="shared" si="4"/>
        <v>175271.96000000002</v>
      </c>
      <c r="L37" s="6">
        <f t="shared" si="5"/>
        <v>0.019076342510100448</v>
      </c>
    </row>
    <row r="38" spans="2:12" ht="12.75">
      <c r="B38" s="132" t="s">
        <v>68</v>
      </c>
      <c r="C38" s="134">
        <v>16916.575</v>
      </c>
      <c r="D38" s="6">
        <f t="shared" si="0"/>
        <v>0.0036777773705749597</v>
      </c>
      <c r="E38" s="134">
        <v>16916.575</v>
      </c>
      <c r="F38" s="6">
        <f t="shared" si="1"/>
        <v>0.007240051183829896</v>
      </c>
      <c r="G38" s="134">
        <v>0</v>
      </c>
      <c r="H38" s="6">
        <f t="shared" si="2"/>
        <v>0</v>
      </c>
      <c r="I38" s="134">
        <v>56018.54</v>
      </c>
      <c r="J38" s="6">
        <f t="shared" si="3"/>
        <v>0.033925181071440616</v>
      </c>
      <c r="K38" s="48">
        <f t="shared" si="4"/>
        <v>89851.69</v>
      </c>
      <c r="L38" s="6">
        <f t="shared" si="5"/>
        <v>0.009779325874779784</v>
      </c>
    </row>
    <row r="39" spans="2:12" ht="12.75">
      <c r="B39" s="132" t="s">
        <v>70</v>
      </c>
      <c r="C39" s="134">
        <v>11720.445</v>
      </c>
      <c r="D39" s="6">
        <f t="shared" si="0"/>
        <v>0.0025481037026743552</v>
      </c>
      <c r="E39" s="134">
        <v>11720.445</v>
      </c>
      <c r="F39" s="6">
        <f t="shared" si="1"/>
        <v>0.005016182158460751</v>
      </c>
      <c r="G39" s="134">
        <v>427.21</v>
      </c>
      <c r="H39" s="6">
        <f t="shared" si="2"/>
        <v>0.0007114422244998645</v>
      </c>
      <c r="I39" s="134">
        <v>26164.45</v>
      </c>
      <c r="J39" s="6">
        <f t="shared" si="3"/>
        <v>0.015845355910465615</v>
      </c>
      <c r="K39" s="48">
        <f t="shared" si="4"/>
        <v>50032.55</v>
      </c>
      <c r="L39" s="6">
        <f t="shared" si="5"/>
        <v>0.005445469203709059</v>
      </c>
    </row>
    <row r="40" spans="2:12" ht="12.75">
      <c r="B40" s="132" t="s">
        <v>73</v>
      </c>
      <c r="C40" s="134">
        <v>5561.165</v>
      </c>
      <c r="D40" s="6">
        <f t="shared" si="0"/>
        <v>0.0012090347361113874</v>
      </c>
      <c r="E40" s="134">
        <v>5561.165</v>
      </c>
      <c r="F40" s="6">
        <f t="shared" si="1"/>
        <v>0.002380098763592712</v>
      </c>
      <c r="G40" s="134">
        <v>0</v>
      </c>
      <c r="H40" s="6">
        <f t="shared" si="2"/>
        <v>0</v>
      </c>
      <c r="I40" s="134">
        <v>23321.64</v>
      </c>
      <c r="J40" s="6">
        <f t="shared" si="3"/>
        <v>0.014123732247983477</v>
      </c>
      <c r="K40" s="48">
        <f t="shared" si="4"/>
        <v>34443.97</v>
      </c>
      <c r="L40" s="6">
        <f t="shared" si="5"/>
        <v>0.003748831068743822</v>
      </c>
    </row>
    <row r="41" spans="2:12" ht="12.75">
      <c r="B41" s="132" t="s">
        <v>75</v>
      </c>
      <c r="C41" s="134">
        <v>12478.42</v>
      </c>
      <c r="D41" s="6">
        <f t="shared" si="0"/>
        <v>0.002712892574089613</v>
      </c>
      <c r="E41" s="134">
        <v>12478.42</v>
      </c>
      <c r="F41" s="6">
        <f t="shared" si="1"/>
        <v>0.00534058457420173</v>
      </c>
      <c r="G41" s="134">
        <v>648.1</v>
      </c>
      <c r="H41" s="6">
        <f t="shared" si="2"/>
        <v>0.0010792952077394308</v>
      </c>
      <c r="I41" s="134">
        <v>31839.54</v>
      </c>
      <c r="J41" s="6">
        <f t="shared" si="3"/>
        <v>0.01928222620102874</v>
      </c>
      <c r="K41" s="48">
        <f t="shared" si="4"/>
        <v>57444.479999999996</v>
      </c>
      <c r="L41" s="6">
        <f t="shared" si="5"/>
        <v>0.006252172770787836</v>
      </c>
    </row>
    <row r="42" spans="2:12" ht="12.75">
      <c r="B42" s="132" t="s">
        <v>78</v>
      </c>
      <c r="C42" s="134">
        <v>1104.995</v>
      </c>
      <c r="D42" s="6">
        <f t="shared" si="0"/>
        <v>0.00024023335726046656</v>
      </c>
      <c r="E42" s="134">
        <v>1104.995</v>
      </c>
      <c r="F42" s="6">
        <f t="shared" si="1"/>
        <v>0.0004729219926537206</v>
      </c>
      <c r="G42" s="134">
        <v>0</v>
      </c>
      <c r="H42" s="6">
        <f t="shared" si="2"/>
        <v>0</v>
      </c>
      <c r="I42" s="134">
        <v>0</v>
      </c>
      <c r="J42" s="6">
        <f t="shared" si="3"/>
        <v>0</v>
      </c>
      <c r="K42" s="48">
        <f t="shared" si="4"/>
        <v>2209.99</v>
      </c>
      <c r="L42" s="6">
        <f t="shared" si="5"/>
        <v>0.00024053206333686733</v>
      </c>
    </row>
    <row r="43" spans="2:12" ht="12.75">
      <c r="B43" s="132" t="s">
        <v>79</v>
      </c>
      <c r="C43" s="134">
        <v>102904.435</v>
      </c>
      <c r="D43" s="6">
        <f t="shared" si="0"/>
        <v>0.02237211742771819</v>
      </c>
      <c r="E43" s="134">
        <v>102904.435</v>
      </c>
      <c r="F43" s="6">
        <f t="shared" si="1"/>
        <v>0.04404162050788038</v>
      </c>
      <c r="G43" s="134">
        <v>59859.91</v>
      </c>
      <c r="H43" s="6">
        <f t="shared" si="2"/>
        <v>0.09968602684572386</v>
      </c>
      <c r="I43" s="134">
        <v>25925.01</v>
      </c>
      <c r="J43" s="6">
        <f t="shared" si="3"/>
        <v>0.015700349536580366</v>
      </c>
      <c r="K43" s="48">
        <f t="shared" si="4"/>
        <v>291593.79000000004</v>
      </c>
      <c r="L43" s="6">
        <f t="shared" si="5"/>
        <v>0.03173663951643094</v>
      </c>
    </row>
    <row r="44" spans="2:12" ht="12.75">
      <c r="B44" s="132" t="s">
        <v>81</v>
      </c>
      <c r="C44" s="134">
        <v>153.855</v>
      </c>
      <c r="D44" s="6">
        <f t="shared" si="0"/>
        <v>3.3449113508485635E-05</v>
      </c>
      <c r="E44" s="134">
        <v>153.855</v>
      </c>
      <c r="F44" s="6">
        <f t="shared" si="1"/>
        <v>6.584773069537707E-05</v>
      </c>
      <c r="G44" s="134">
        <v>0</v>
      </c>
      <c r="H44" s="6">
        <f t="shared" si="2"/>
        <v>0</v>
      </c>
      <c r="I44" s="134">
        <v>0</v>
      </c>
      <c r="J44" s="6">
        <f t="shared" si="3"/>
        <v>0</v>
      </c>
      <c r="K44" s="48">
        <f t="shared" si="4"/>
        <v>307.71</v>
      </c>
      <c r="L44" s="6">
        <f t="shared" si="5"/>
        <v>3.349070412508086E-05</v>
      </c>
    </row>
    <row r="45" spans="2:12" ht="12.75">
      <c r="B45" s="132" t="s">
        <v>82</v>
      </c>
      <c r="C45" s="134">
        <v>6213.305</v>
      </c>
      <c r="D45" s="6">
        <f t="shared" si="0"/>
        <v>0.0013508143655249511</v>
      </c>
      <c r="E45" s="134">
        <v>6213.305</v>
      </c>
      <c r="F45" s="6">
        <f t="shared" si="1"/>
        <v>0.002659205319087712</v>
      </c>
      <c r="G45" s="134">
        <v>5463.18</v>
      </c>
      <c r="H45" s="6">
        <f t="shared" si="2"/>
        <v>0.009097954008668268</v>
      </c>
      <c r="I45" s="134">
        <v>1069.98</v>
      </c>
      <c r="J45" s="6">
        <f t="shared" si="3"/>
        <v>0.0006479866351893505</v>
      </c>
      <c r="K45" s="48">
        <f t="shared" si="4"/>
        <v>18959.77</v>
      </c>
      <c r="L45" s="6">
        <f t="shared" si="5"/>
        <v>0.0020635534995599248</v>
      </c>
    </row>
    <row r="46" spans="2:12" ht="12.75">
      <c r="B46" s="132" t="s">
        <v>88</v>
      </c>
      <c r="C46" s="134">
        <v>0</v>
      </c>
      <c r="D46" s="6">
        <f t="shared" si="0"/>
        <v>0</v>
      </c>
      <c r="E46" s="134">
        <v>0</v>
      </c>
      <c r="F46" s="6">
        <f t="shared" si="1"/>
        <v>0</v>
      </c>
      <c r="G46" s="134">
        <v>0</v>
      </c>
      <c r="H46" s="6">
        <f t="shared" si="2"/>
        <v>0</v>
      </c>
      <c r="I46" s="134">
        <v>34356.86</v>
      </c>
      <c r="J46" s="6">
        <f t="shared" si="3"/>
        <v>0.020806731067002735</v>
      </c>
      <c r="K46" s="48">
        <f t="shared" si="4"/>
        <v>34356.86</v>
      </c>
      <c r="L46" s="6">
        <f t="shared" si="5"/>
        <v>0.003739350144378882</v>
      </c>
    </row>
    <row r="47" spans="2:12" ht="12.75">
      <c r="B47" s="132" t="s">
        <v>89</v>
      </c>
      <c r="C47" s="134">
        <v>44904.215</v>
      </c>
      <c r="D47" s="6">
        <f t="shared" si="0"/>
        <v>0.009762478857004604</v>
      </c>
      <c r="E47" s="134">
        <v>44904.215</v>
      </c>
      <c r="F47" s="6">
        <f t="shared" si="1"/>
        <v>0.019218359210992894</v>
      </c>
      <c r="G47" s="134">
        <v>6487.35</v>
      </c>
      <c r="H47" s="6">
        <f t="shared" si="2"/>
        <v>0.010803526872285753</v>
      </c>
      <c r="I47" s="134">
        <v>54802.45</v>
      </c>
      <c r="J47" s="6">
        <f t="shared" si="3"/>
        <v>0.033188709298895884</v>
      </c>
      <c r="K47" s="48">
        <f t="shared" si="4"/>
        <v>151098.22999999998</v>
      </c>
      <c r="L47" s="6">
        <f t="shared" si="5"/>
        <v>0.01644530926766571</v>
      </c>
    </row>
    <row r="48" spans="2:12" ht="12.75">
      <c r="B48" s="132" t="s">
        <v>93</v>
      </c>
      <c r="C48" s="134">
        <v>115.755</v>
      </c>
      <c r="D48" s="6">
        <f t="shared" si="0"/>
        <v>2.516591683191807E-05</v>
      </c>
      <c r="E48" s="134">
        <v>115.755</v>
      </c>
      <c r="F48" s="6">
        <f t="shared" si="1"/>
        <v>4.954147779820853E-05</v>
      </c>
      <c r="G48" s="134">
        <v>0</v>
      </c>
      <c r="H48" s="6">
        <f t="shared" si="2"/>
        <v>0</v>
      </c>
      <c r="I48" s="134">
        <v>4740.62</v>
      </c>
      <c r="J48" s="6">
        <f t="shared" si="3"/>
        <v>0.0028709493658865943</v>
      </c>
      <c r="K48" s="48">
        <f t="shared" si="4"/>
        <v>4972.13</v>
      </c>
      <c r="L48" s="6">
        <f t="shared" si="5"/>
        <v>0.0005411593211187102</v>
      </c>
    </row>
    <row r="49" spans="2:12" ht="12.75">
      <c r="B49" s="132" t="s">
        <v>97</v>
      </c>
      <c r="C49" s="134">
        <v>0</v>
      </c>
      <c r="D49" s="6">
        <f t="shared" si="0"/>
        <v>0</v>
      </c>
      <c r="E49" s="134">
        <v>0</v>
      </c>
      <c r="F49" s="6">
        <f t="shared" si="1"/>
        <v>0</v>
      </c>
      <c r="G49" s="134">
        <v>0</v>
      </c>
      <c r="H49" s="6">
        <f t="shared" si="2"/>
        <v>0</v>
      </c>
      <c r="I49" s="134">
        <v>1454.4</v>
      </c>
      <c r="J49" s="6">
        <f t="shared" si="3"/>
        <v>0.0008807938113043153</v>
      </c>
      <c r="K49" s="48">
        <f t="shared" si="4"/>
        <v>1454.4</v>
      </c>
      <c r="L49" s="6">
        <f t="shared" si="5"/>
        <v>0.0001582947583098294</v>
      </c>
    </row>
    <row r="50" spans="2:12" ht="12.75">
      <c r="B50" s="132" t="s">
        <v>99</v>
      </c>
      <c r="C50" s="134">
        <v>185450.91</v>
      </c>
      <c r="D50" s="6">
        <f t="shared" si="0"/>
        <v>0.040318277201533616</v>
      </c>
      <c r="E50" s="134">
        <v>185450.91</v>
      </c>
      <c r="F50" s="6">
        <f t="shared" si="1"/>
        <v>0.07937032646903001</v>
      </c>
      <c r="G50" s="134">
        <v>38420.46</v>
      </c>
      <c r="H50" s="6">
        <f t="shared" si="2"/>
        <v>0.06398243844645038</v>
      </c>
      <c r="I50" s="134">
        <v>73853.26</v>
      </c>
      <c r="J50" s="6">
        <f t="shared" si="3"/>
        <v>0.04472599996744261</v>
      </c>
      <c r="K50" s="48">
        <f t="shared" si="4"/>
        <v>483175.54000000004</v>
      </c>
      <c r="L50" s="6">
        <f t="shared" si="5"/>
        <v>0.05258811559785569</v>
      </c>
    </row>
    <row r="51" spans="2:12" ht="12.75">
      <c r="B51" s="132" t="s">
        <v>106</v>
      </c>
      <c r="C51" s="134">
        <v>0</v>
      </c>
      <c r="D51" s="6">
        <f t="shared" si="0"/>
        <v>0</v>
      </c>
      <c r="E51" s="134">
        <v>0</v>
      </c>
      <c r="F51" s="6">
        <f t="shared" si="1"/>
        <v>0</v>
      </c>
      <c r="G51" s="134">
        <v>0</v>
      </c>
      <c r="H51" s="6">
        <f t="shared" si="2"/>
        <v>0</v>
      </c>
      <c r="I51" s="134">
        <v>1569.58</v>
      </c>
      <c r="J51" s="6">
        <f t="shared" si="3"/>
        <v>0.0009505475456181429</v>
      </c>
      <c r="K51" s="48">
        <f t="shared" si="4"/>
        <v>1569.58</v>
      </c>
      <c r="L51" s="6">
        <f t="shared" si="5"/>
        <v>0.00017083078021723188</v>
      </c>
    </row>
    <row r="52" spans="2:12" ht="12.75">
      <c r="B52" s="132" t="s">
        <v>110</v>
      </c>
      <c r="C52" s="134">
        <v>0</v>
      </c>
      <c r="D52" s="6">
        <f t="shared" si="0"/>
        <v>0</v>
      </c>
      <c r="E52" s="134">
        <v>0</v>
      </c>
      <c r="F52" s="6">
        <f t="shared" si="1"/>
        <v>0</v>
      </c>
      <c r="G52" s="134">
        <v>0</v>
      </c>
      <c r="H52" s="6">
        <f t="shared" si="2"/>
        <v>0</v>
      </c>
      <c r="I52" s="134">
        <v>8881.27</v>
      </c>
      <c r="J52" s="6">
        <f t="shared" si="3"/>
        <v>0.005378553116420982</v>
      </c>
      <c r="K52" s="48">
        <f t="shared" si="4"/>
        <v>8881.27</v>
      </c>
      <c r="L52" s="6">
        <f t="shared" si="5"/>
        <v>0.0009666243730296608</v>
      </c>
    </row>
    <row r="53" spans="2:12" ht="12.75">
      <c r="B53" s="132" t="s">
        <v>112</v>
      </c>
      <c r="C53" s="134">
        <v>0</v>
      </c>
      <c r="D53" s="6">
        <f t="shared" si="0"/>
        <v>0</v>
      </c>
      <c r="E53" s="134">
        <v>0</v>
      </c>
      <c r="F53" s="6">
        <f t="shared" si="1"/>
        <v>0</v>
      </c>
      <c r="G53" s="134">
        <v>0</v>
      </c>
      <c r="H53" s="6">
        <f t="shared" si="2"/>
        <v>0</v>
      </c>
      <c r="I53" s="134">
        <v>21867.25</v>
      </c>
      <c r="J53" s="6">
        <f t="shared" si="3"/>
        <v>0.013242944492742222</v>
      </c>
      <c r="K53" s="48">
        <f t="shared" si="4"/>
        <v>21867.25</v>
      </c>
      <c r="L53" s="6">
        <f t="shared" si="5"/>
        <v>0.0023799993493197314</v>
      </c>
    </row>
    <row r="54" spans="2:12" ht="12.75">
      <c r="B54" s="132" t="s">
        <v>115</v>
      </c>
      <c r="C54" s="134">
        <v>117237.255</v>
      </c>
      <c r="D54" s="6">
        <f t="shared" si="0"/>
        <v>0.02548816905474814</v>
      </c>
      <c r="E54" s="134">
        <v>117237.255</v>
      </c>
      <c r="F54" s="6">
        <f t="shared" si="1"/>
        <v>0.05017586165353905</v>
      </c>
      <c r="G54" s="134">
        <v>3938.66</v>
      </c>
      <c r="H54" s="6">
        <f t="shared" si="2"/>
        <v>0.006559137267265833</v>
      </c>
      <c r="I54" s="134">
        <v>11406.65</v>
      </c>
      <c r="J54" s="6">
        <f t="shared" si="3"/>
        <v>0.006907939169220549</v>
      </c>
      <c r="K54" s="48">
        <f t="shared" si="4"/>
        <v>249819.82</v>
      </c>
      <c r="L54" s="6">
        <f t="shared" si="5"/>
        <v>0.027190022021386887</v>
      </c>
    </row>
    <row r="55" spans="2:12" ht="12.75">
      <c r="B55" s="132" t="s">
        <v>121</v>
      </c>
      <c r="C55" s="134">
        <v>1068.235</v>
      </c>
      <c r="D55" s="6">
        <f t="shared" si="0"/>
        <v>0.00023224148561136883</v>
      </c>
      <c r="E55" s="134">
        <v>1068.235</v>
      </c>
      <c r="F55" s="6">
        <f t="shared" si="1"/>
        <v>0.00045718924051461527</v>
      </c>
      <c r="G55" s="134">
        <v>0</v>
      </c>
      <c r="H55" s="6">
        <f t="shared" si="2"/>
        <v>0</v>
      </c>
      <c r="I55" s="134">
        <v>3761.83</v>
      </c>
      <c r="J55" s="6">
        <f t="shared" si="3"/>
        <v>0.0022781879697324754</v>
      </c>
      <c r="K55" s="48">
        <f t="shared" si="4"/>
        <v>5898.299999999999</v>
      </c>
      <c r="L55" s="6">
        <f t="shared" si="5"/>
        <v>0.0006419623026257334</v>
      </c>
    </row>
    <row r="56" spans="2:12" ht="12.75">
      <c r="B56" s="132" t="s">
        <v>122</v>
      </c>
      <c r="C56" s="134">
        <v>5476.41</v>
      </c>
      <c r="D56" s="6">
        <f t="shared" si="0"/>
        <v>0.0011906084281239208</v>
      </c>
      <c r="E56" s="134">
        <v>5476.41</v>
      </c>
      <c r="F56" s="6">
        <f t="shared" si="1"/>
        <v>0.002343824840645218</v>
      </c>
      <c r="G56" s="134">
        <v>0</v>
      </c>
      <c r="H56" s="6">
        <f t="shared" si="2"/>
        <v>0</v>
      </c>
      <c r="I56" s="134">
        <v>21081.69</v>
      </c>
      <c r="J56" s="6">
        <f t="shared" si="3"/>
        <v>0.012767204403077605</v>
      </c>
      <c r="K56" s="48">
        <f t="shared" si="4"/>
        <v>32034.51</v>
      </c>
      <c r="L56" s="6">
        <f t="shared" si="5"/>
        <v>0.0034865889837897503</v>
      </c>
    </row>
    <row r="57" spans="2:12" ht="12.75">
      <c r="B57" s="132" t="s">
        <v>123</v>
      </c>
      <c r="C57" s="134">
        <v>294.56</v>
      </c>
      <c r="D57" s="6">
        <f t="shared" si="0"/>
        <v>6.403932842650241E-05</v>
      </c>
      <c r="E57" s="134">
        <v>294.56</v>
      </c>
      <c r="F57" s="6">
        <f t="shared" si="1"/>
        <v>0.00012606745022020912</v>
      </c>
      <c r="G57" s="134">
        <v>0</v>
      </c>
      <c r="H57" s="6">
        <f t="shared" si="2"/>
        <v>0</v>
      </c>
      <c r="I57" s="134">
        <v>0</v>
      </c>
      <c r="J57" s="6">
        <f t="shared" si="3"/>
        <v>0</v>
      </c>
      <c r="K57" s="48">
        <f t="shared" si="4"/>
        <v>589.12</v>
      </c>
      <c r="L57" s="6">
        <f t="shared" si="5"/>
        <v>6.411895490613772E-05</v>
      </c>
    </row>
    <row r="58" spans="2:12" ht="12.75">
      <c r="B58" s="132" t="s">
        <v>127</v>
      </c>
      <c r="C58" s="134">
        <v>73719.085</v>
      </c>
      <c r="D58" s="6">
        <f t="shared" si="0"/>
        <v>0.016027025718414748</v>
      </c>
      <c r="E58" s="134">
        <v>73719.085</v>
      </c>
      <c r="F58" s="6">
        <f t="shared" si="1"/>
        <v>0.03155070979941901</v>
      </c>
      <c r="G58" s="134">
        <v>6039.59</v>
      </c>
      <c r="H58" s="6">
        <f t="shared" si="2"/>
        <v>0.01005786228006633</v>
      </c>
      <c r="I58" s="134">
        <v>90702.79</v>
      </c>
      <c r="J58" s="6">
        <f t="shared" si="3"/>
        <v>0.054930181586932705</v>
      </c>
      <c r="K58" s="48">
        <f t="shared" si="4"/>
        <v>244180.55</v>
      </c>
      <c r="L58" s="6">
        <f t="shared" si="5"/>
        <v>0.026576252163236534</v>
      </c>
    </row>
    <row r="59" spans="2:12" ht="12.75">
      <c r="B59" s="132" t="s">
        <v>128</v>
      </c>
      <c r="C59" s="134">
        <v>0</v>
      </c>
      <c r="D59" s="6">
        <f t="shared" si="0"/>
        <v>0</v>
      </c>
      <c r="E59" s="134">
        <v>0</v>
      </c>
      <c r="F59" s="6">
        <f t="shared" si="1"/>
        <v>0</v>
      </c>
      <c r="G59" s="134">
        <v>0</v>
      </c>
      <c r="H59" s="6">
        <f t="shared" si="2"/>
        <v>0</v>
      </c>
      <c r="I59" s="134">
        <v>11678.14</v>
      </c>
      <c r="J59" s="6">
        <f t="shared" si="3"/>
        <v>0.007072355225209967</v>
      </c>
      <c r="K59" s="48">
        <f t="shared" si="4"/>
        <v>11678.14</v>
      </c>
      <c r="L59" s="6">
        <f t="shared" si="5"/>
        <v>0.001271031592965038</v>
      </c>
    </row>
    <row r="60" spans="2:12" ht="12.75">
      <c r="B60" s="132" t="s">
        <v>130</v>
      </c>
      <c r="C60" s="134">
        <v>56.16</v>
      </c>
      <c r="D60" s="6">
        <f t="shared" si="0"/>
        <v>1.2209562345302742E-05</v>
      </c>
      <c r="E60" s="134">
        <v>56.16</v>
      </c>
      <c r="F60" s="6">
        <f t="shared" si="1"/>
        <v>2.4035673561810642E-05</v>
      </c>
      <c r="G60" s="134">
        <v>0</v>
      </c>
      <c r="H60" s="6">
        <f t="shared" si="2"/>
        <v>0</v>
      </c>
      <c r="I60" s="134">
        <v>8257.99</v>
      </c>
      <c r="J60" s="6">
        <f t="shared" si="3"/>
        <v>0.005001090818078192</v>
      </c>
      <c r="K60" s="48">
        <f t="shared" si="4"/>
        <v>8370.31</v>
      </c>
      <c r="L60" s="6">
        <f t="shared" si="5"/>
        <v>0.0009110122376432536</v>
      </c>
    </row>
    <row r="61" spans="2:12" ht="12.75">
      <c r="B61" s="132" t="s">
        <v>131</v>
      </c>
      <c r="C61" s="134">
        <v>6230.62</v>
      </c>
      <c r="D61" s="6">
        <f t="shared" si="0"/>
        <v>0.0013545787631746825</v>
      </c>
      <c r="E61" s="134">
        <v>6230.62</v>
      </c>
      <c r="F61" s="6">
        <f t="shared" si="1"/>
        <v>0.002666615890450296</v>
      </c>
      <c r="G61" s="134">
        <v>0</v>
      </c>
      <c r="H61" s="6">
        <f t="shared" si="2"/>
        <v>0</v>
      </c>
      <c r="I61" s="134">
        <v>16173.62</v>
      </c>
      <c r="J61" s="6">
        <f t="shared" si="3"/>
        <v>0.00979484626126767</v>
      </c>
      <c r="K61" s="48">
        <f t="shared" si="4"/>
        <v>28634.86</v>
      </c>
      <c r="L61" s="6">
        <f t="shared" si="5"/>
        <v>0.003116576074625826</v>
      </c>
    </row>
    <row r="62" spans="2:12" ht="12.75">
      <c r="B62" s="132" t="s">
        <v>132</v>
      </c>
      <c r="C62" s="134">
        <v>8543.815</v>
      </c>
      <c r="D62" s="6">
        <f t="shared" si="0"/>
        <v>0.0018574829399792157</v>
      </c>
      <c r="E62" s="134">
        <v>8543.815</v>
      </c>
      <c r="F62" s="6">
        <f t="shared" si="1"/>
        <v>0.003656630133769609</v>
      </c>
      <c r="G62" s="134">
        <v>0</v>
      </c>
      <c r="H62" s="6">
        <f t="shared" si="2"/>
        <v>0</v>
      </c>
      <c r="I62" s="134">
        <v>57520.95</v>
      </c>
      <c r="J62" s="6">
        <f t="shared" si="3"/>
        <v>0.0348350500414913</v>
      </c>
      <c r="K62" s="48">
        <f t="shared" si="4"/>
        <v>74608.58</v>
      </c>
      <c r="L62" s="6">
        <f t="shared" si="5"/>
        <v>0.008120288186839639</v>
      </c>
    </row>
    <row r="63" spans="2:12" ht="12.75">
      <c r="B63" s="132" t="s">
        <v>134</v>
      </c>
      <c r="C63" s="134">
        <v>1126.8</v>
      </c>
      <c r="D63" s="6">
        <f t="shared" si="0"/>
        <v>0.0002449739111589589</v>
      </c>
      <c r="E63" s="134">
        <v>1126.8</v>
      </c>
      <c r="F63" s="6">
        <f t="shared" si="1"/>
        <v>0.00048225421954145717</v>
      </c>
      <c r="G63" s="134">
        <v>0</v>
      </c>
      <c r="H63" s="6">
        <f t="shared" si="2"/>
        <v>0</v>
      </c>
      <c r="I63" s="134">
        <v>7783.15</v>
      </c>
      <c r="J63" s="6">
        <f t="shared" si="3"/>
        <v>0.00471352471978354</v>
      </c>
      <c r="K63" s="48">
        <f t="shared" si="4"/>
        <v>10036.75</v>
      </c>
      <c r="L63" s="6">
        <f t="shared" si="5"/>
        <v>0.0010923851178947885</v>
      </c>
    </row>
    <row r="64" spans="2:12" ht="12.75">
      <c r="B64" s="132" t="s">
        <v>135</v>
      </c>
      <c r="C64" s="134">
        <v>129514.23</v>
      </c>
      <c r="D64" s="6">
        <f t="shared" si="0"/>
        <v>0.02815726612871935</v>
      </c>
      <c r="E64" s="134">
        <v>129514.23</v>
      </c>
      <c r="F64" s="6">
        <f t="shared" si="1"/>
        <v>0.055430230660421353</v>
      </c>
      <c r="G64" s="134">
        <v>49585.15</v>
      </c>
      <c r="H64" s="6">
        <f t="shared" si="2"/>
        <v>0.08257524266323228</v>
      </c>
      <c r="I64" s="134">
        <v>16242.41</v>
      </c>
      <c r="J64" s="6">
        <f t="shared" si="3"/>
        <v>0.00983650591905069</v>
      </c>
      <c r="K64" s="48">
        <f t="shared" si="4"/>
        <v>324856.01999999996</v>
      </c>
      <c r="L64" s="6">
        <f t="shared" si="5"/>
        <v>0.03535685174050681</v>
      </c>
    </row>
    <row r="65" spans="2:12" ht="12.75">
      <c r="B65" s="132" t="s">
        <v>136</v>
      </c>
      <c r="C65" s="134">
        <v>997.8</v>
      </c>
      <c r="D65" s="6">
        <f t="shared" si="0"/>
        <v>0.00021692844209656473</v>
      </c>
      <c r="E65" s="134">
        <v>997.8</v>
      </c>
      <c r="F65" s="6">
        <f t="shared" si="1"/>
        <v>0.00042704407193687075</v>
      </c>
      <c r="G65" s="134">
        <v>0</v>
      </c>
      <c r="H65" s="6">
        <f t="shared" si="2"/>
        <v>0</v>
      </c>
      <c r="I65" s="134">
        <v>0</v>
      </c>
      <c r="J65" s="6">
        <f t="shared" si="3"/>
        <v>0</v>
      </c>
      <c r="K65" s="48">
        <f t="shared" si="4"/>
        <v>1995.6</v>
      </c>
      <c r="L65" s="6">
        <f t="shared" si="5"/>
        <v>0.0002171981708492131</v>
      </c>
    </row>
    <row r="66" spans="2:12" ht="12.75">
      <c r="B66" s="132" t="s">
        <v>137</v>
      </c>
      <c r="C66" s="134">
        <v>91015.09</v>
      </c>
      <c r="D66" s="6">
        <f t="shared" si="0"/>
        <v>0.019787293727178423</v>
      </c>
      <c r="E66" s="134">
        <v>91015.09</v>
      </c>
      <c r="F66" s="6">
        <f t="shared" si="1"/>
        <v>0.03895315157476525</v>
      </c>
      <c r="G66" s="134">
        <v>42880.01</v>
      </c>
      <c r="H66" s="6">
        <f t="shared" si="2"/>
        <v>0.07140902530600042</v>
      </c>
      <c r="I66" s="134">
        <v>57185.82</v>
      </c>
      <c r="J66" s="6">
        <f t="shared" si="3"/>
        <v>0.03463209320019427</v>
      </c>
      <c r="K66" s="48">
        <f t="shared" si="4"/>
        <v>282096.01</v>
      </c>
      <c r="L66" s="6">
        <f t="shared" si="5"/>
        <v>0.030702915101153205</v>
      </c>
    </row>
    <row r="67" spans="2:12" ht="12.75">
      <c r="B67" s="132" t="s">
        <v>139</v>
      </c>
      <c r="C67" s="134">
        <v>12094.58</v>
      </c>
      <c r="D67" s="6">
        <f t="shared" si="0"/>
        <v>0.0026294431721910904</v>
      </c>
      <c r="E67" s="134">
        <v>12094.58</v>
      </c>
      <c r="F67" s="6">
        <f t="shared" si="1"/>
        <v>0.005176306566011464</v>
      </c>
      <c r="G67" s="134">
        <v>0</v>
      </c>
      <c r="H67" s="6">
        <f t="shared" si="2"/>
        <v>0</v>
      </c>
      <c r="I67" s="134">
        <v>19109.73</v>
      </c>
      <c r="J67" s="6">
        <f t="shared" si="3"/>
        <v>0.011572972992090492</v>
      </c>
      <c r="K67" s="48">
        <f t="shared" si="4"/>
        <v>43298.89</v>
      </c>
      <c r="L67" s="6">
        <f t="shared" si="5"/>
        <v>0.0047125875465029495</v>
      </c>
    </row>
    <row r="68" spans="2:12" ht="12.75">
      <c r="B68" s="132" t="s">
        <v>140</v>
      </c>
      <c r="C68" s="134">
        <v>11038.13</v>
      </c>
      <c r="D68" s="6">
        <f aca="true" t="shared" si="6" ref="D68:D76">+C68/$C$79</f>
        <v>0.0023997638249742977</v>
      </c>
      <c r="E68" s="134">
        <v>11038.13</v>
      </c>
      <c r="F68" s="6">
        <f aca="true" t="shared" si="7" ref="F68:F76">+E68/$E$79</f>
        <v>0.0047241611362683214</v>
      </c>
      <c r="G68" s="134">
        <v>0</v>
      </c>
      <c r="H68" s="6">
        <f aca="true" t="shared" si="8" ref="H68:H76">+G68/$G$79</f>
        <v>0</v>
      </c>
      <c r="I68" s="134">
        <v>25765.97</v>
      </c>
      <c r="J68" s="6">
        <f aca="true" t="shared" si="9" ref="J68:J76">+I68/$I$79</f>
        <v>0.015604033909689665</v>
      </c>
      <c r="K68" s="48">
        <f aca="true" t="shared" si="10" ref="K68:K76">+C68+E68+G68+I68</f>
        <v>47842.229999999996</v>
      </c>
      <c r="L68" s="6">
        <f aca="true" t="shared" si="11" ref="L68:L76">+K68/$K$79</f>
        <v>0.0052070779942610486</v>
      </c>
    </row>
    <row r="69" spans="2:12" ht="12.75">
      <c r="B69" s="132" t="s">
        <v>141</v>
      </c>
      <c r="C69" s="134">
        <v>0</v>
      </c>
      <c r="D69" s="6">
        <f t="shared" si="6"/>
        <v>0</v>
      </c>
      <c r="E69" s="134">
        <v>0</v>
      </c>
      <c r="F69" s="6">
        <f t="shared" si="7"/>
        <v>0</v>
      </c>
      <c r="G69" s="134">
        <v>0</v>
      </c>
      <c r="H69" s="6">
        <f t="shared" si="8"/>
        <v>0</v>
      </c>
      <c r="I69" s="134">
        <v>6325.28</v>
      </c>
      <c r="J69" s="6">
        <f t="shared" si="9"/>
        <v>0.003830629454597744</v>
      </c>
      <c r="K69" s="48">
        <f t="shared" si="10"/>
        <v>6325.28</v>
      </c>
      <c r="L69" s="6">
        <f t="shared" si="11"/>
        <v>0.000688434178246698</v>
      </c>
    </row>
    <row r="70" spans="2:12" ht="12.75">
      <c r="B70" s="132" t="s">
        <v>142</v>
      </c>
      <c r="C70" s="134">
        <v>0</v>
      </c>
      <c r="D70" s="6">
        <f t="shared" si="6"/>
        <v>0</v>
      </c>
      <c r="E70" s="134">
        <v>0</v>
      </c>
      <c r="F70" s="6">
        <f t="shared" si="7"/>
        <v>0</v>
      </c>
      <c r="G70" s="134">
        <v>0</v>
      </c>
      <c r="H70" s="6">
        <f t="shared" si="8"/>
        <v>0</v>
      </c>
      <c r="I70" s="134">
        <v>1682.36</v>
      </c>
      <c r="J70" s="6">
        <f t="shared" si="9"/>
        <v>0.0010188478247978052</v>
      </c>
      <c r="K70" s="48">
        <f t="shared" si="10"/>
        <v>1682.36</v>
      </c>
      <c r="L70" s="6">
        <f t="shared" si="11"/>
        <v>0.00018310558965217586</v>
      </c>
    </row>
    <row r="71" spans="2:12" ht="12.75">
      <c r="B71" s="132" t="s">
        <v>143</v>
      </c>
      <c r="C71" s="134">
        <v>13590.77</v>
      </c>
      <c r="D71" s="6">
        <f t="shared" si="6"/>
        <v>0.0029547249579001096</v>
      </c>
      <c r="E71" s="134">
        <v>13590.77</v>
      </c>
      <c r="F71" s="6">
        <f t="shared" si="7"/>
        <v>0.005816654401240194</v>
      </c>
      <c r="G71" s="134">
        <v>0</v>
      </c>
      <c r="H71" s="6">
        <f t="shared" si="8"/>
        <v>0</v>
      </c>
      <c r="I71" s="134">
        <v>53614.39</v>
      </c>
      <c r="J71" s="6">
        <f t="shared" si="9"/>
        <v>0.032469212671105585</v>
      </c>
      <c r="K71" s="48">
        <f t="shared" si="10"/>
        <v>80795.93</v>
      </c>
      <c r="L71" s="6">
        <f t="shared" si="11"/>
        <v>0.00879371026661709</v>
      </c>
    </row>
    <row r="72" spans="2:12" ht="12.75">
      <c r="B72" s="132" t="s">
        <v>145</v>
      </c>
      <c r="C72" s="134">
        <v>1491.42</v>
      </c>
      <c r="D72" s="6">
        <f t="shared" si="6"/>
        <v>0.00032424475557392125</v>
      </c>
      <c r="E72" s="134">
        <v>1491.42</v>
      </c>
      <c r="F72" s="6">
        <f t="shared" si="7"/>
        <v>0.0006383063437242812</v>
      </c>
      <c r="G72" s="134">
        <v>0</v>
      </c>
      <c r="H72" s="6">
        <f t="shared" si="8"/>
        <v>0</v>
      </c>
      <c r="I72" s="134">
        <v>632.66</v>
      </c>
      <c r="J72" s="6">
        <f t="shared" si="9"/>
        <v>0.0003831428854921535</v>
      </c>
      <c r="K72" s="48">
        <f t="shared" si="10"/>
        <v>3615.5</v>
      </c>
      <c r="L72" s="6">
        <f t="shared" si="11"/>
        <v>0.00039350570590565744</v>
      </c>
    </row>
    <row r="73" spans="2:12" ht="12.75">
      <c r="B73" s="132" t="s">
        <v>146</v>
      </c>
      <c r="C73" s="134">
        <v>10302.2</v>
      </c>
      <c r="D73" s="6">
        <f t="shared" si="6"/>
        <v>0.002239767685074393</v>
      </c>
      <c r="E73" s="134">
        <v>10302.2</v>
      </c>
      <c r="F73" s="6">
        <f t="shared" si="7"/>
        <v>0.0044091936639687615</v>
      </c>
      <c r="G73" s="134">
        <v>0</v>
      </c>
      <c r="H73" s="6">
        <f t="shared" si="8"/>
        <v>0</v>
      </c>
      <c r="I73" s="134">
        <v>9172.06</v>
      </c>
      <c r="J73" s="6">
        <f t="shared" si="9"/>
        <v>0.0055546573741143135</v>
      </c>
      <c r="K73" s="48">
        <f t="shared" si="10"/>
        <v>29776.46</v>
      </c>
      <c r="L73" s="6">
        <f t="shared" si="11"/>
        <v>0.003240826140691902</v>
      </c>
    </row>
    <row r="74" spans="2:12" ht="12.75">
      <c r="B74" s="132" t="s">
        <v>148</v>
      </c>
      <c r="C74" s="134">
        <v>2418.555</v>
      </c>
      <c r="D74" s="6">
        <f t="shared" si="6"/>
        <v>0.0005258101506061907</v>
      </c>
      <c r="E74" s="134">
        <v>2418.555</v>
      </c>
      <c r="F74" s="6">
        <f t="shared" si="7"/>
        <v>0.0010351068103861278</v>
      </c>
      <c r="G74" s="134">
        <v>0</v>
      </c>
      <c r="H74" s="6">
        <f t="shared" si="8"/>
        <v>0</v>
      </c>
      <c r="I74" s="134">
        <v>4786.66</v>
      </c>
      <c r="J74" s="6">
        <f t="shared" si="9"/>
        <v>0.0028988314802103365</v>
      </c>
      <c r="K74" s="48">
        <f t="shared" si="10"/>
        <v>9623.77</v>
      </c>
      <c r="L74" s="6">
        <f t="shared" si="11"/>
        <v>0.0010474369816964983</v>
      </c>
    </row>
    <row r="75" spans="2:12" ht="12.75">
      <c r="B75" s="132" t="s">
        <v>163</v>
      </c>
      <c r="C75" s="134">
        <v>0</v>
      </c>
      <c r="D75" s="6">
        <f t="shared" si="6"/>
        <v>0</v>
      </c>
      <c r="E75" s="134">
        <v>0</v>
      </c>
      <c r="F75" s="6">
        <f t="shared" si="7"/>
        <v>0</v>
      </c>
      <c r="G75" s="134">
        <v>0</v>
      </c>
      <c r="H75" s="6">
        <f t="shared" si="8"/>
        <v>0</v>
      </c>
      <c r="I75" s="134">
        <v>4166.82</v>
      </c>
      <c r="J75" s="6">
        <f t="shared" si="9"/>
        <v>0.0025234524675598505</v>
      </c>
      <c r="K75" s="48">
        <f t="shared" si="10"/>
        <v>4166.82</v>
      </c>
      <c r="L75" s="6">
        <f t="shared" si="11"/>
        <v>0.0004535105643705743</v>
      </c>
    </row>
    <row r="76" spans="2:12" ht="12.75">
      <c r="B76" s="132" t="s">
        <v>149</v>
      </c>
      <c r="C76" s="134">
        <v>0</v>
      </c>
      <c r="D76" s="6">
        <f t="shared" si="6"/>
        <v>0</v>
      </c>
      <c r="E76" s="134">
        <v>0</v>
      </c>
      <c r="F76" s="6">
        <f t="shared" si="7"/>
        <v>0</v>
      </c>
      <c r="G76" s="134">
        <v>0</v>
      </c>
      <c r="H76" s="6">
        <f t="shared" si="8"/>
        <v>0</v>
      </c>
      <c r="I76" s="134">
        <v>16337.72</v>
      </c>
      <c r="J76" s="6">
        <f t="shared" si="9"/>
        <v>0.009894226256066238</v>
      </c>
      <c r="K76" s="48">
        <f t="shared" si="10"/>
        <v>16337.72</v>
      </c>
      <c r="L76" s="6">
        <f t="shared" si="11"/>
        <v>0.0017781734314725427</v>
      </c>
    </row>
    <row r="77" spans="2:12" ht="12.75">
      <c r="B77" s="72"/>
      <c r="C77" s="55"/>
      <c r="D77" s="6"/>
      <c r="E77" s="55"/>
      <c r="F77" s="6"/>
      <c r="G77" s="55"/>
      <c r="H77" s="6"/>
      <c r="I77" s="55"/>
      <c r="J77" s="6"/>
      <c r="K77" s="48"/>
      <c r="L77" s="6"/>
    </row>
    <row r="78" spans="2:12" ht="12.75">
      <c r="B78" s="72"/>
      <c r="C78" s="55"/>
      <c r="D78" s="6"/>
      <c r="E78" s="55"/>
      <c r="F78" s="6"/>
      <c r="G78" s="55"/>
      <c r="H78" s="6"/>
      <c r="I78" s="55"/>
      <c r="J78" s="6"/>
      <c r="K78" s="48"/>
      <c r="L78" s="6"/>
    </row>
    <row r="79" spans="2:11" ht="12.75">
      <c r="B79" s="73"/>
      <c r="C79" s="4">
        <f>SUM(C3:C78)</f>
        <v>4599673.47</v>
      </c>
      <c r="D79" s="7"/>
      <c r="E79" s="4">
        <f>SUM(E3:E78)</f>
        <v>2336526.9899999998</v>
      </c>
      <c r="F79" s="7"/>
      <c r="G79" s="4">
        <f>SUM(G3:G78)</f>
        <v>600484.4600000001</v>
      </c>
      <c r="I79" s="4">
        <f>SUM(I3:I78)</f>
        <v>1651237.7599999998</v>
      </c>
      <c r="K79" s="4">
        <f>SUM(K3:K78)</f>
        <v>9187922.68</v>
      </c>
    </row>
    <row r="80" spans="3:11" ht="12.75">
      <c r="C80" s="4">
        <f>+C79-C81</f>
        <v>0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</v>
      </c>
    </row>
    <row r="81" spans="3:11" ht="12.75">
      <c r="C81" s="16">
        <v>4599673.47</v>
      </c>
      <c r="E81" s="9">
        <v>2336526.99</v>
      </c>
      <c r="G81" s="9">
        <v>600484.46</v>
      </c>
      <c r="I81" s="9">
        <v>1651237.76</v>
      </c>
      <c r="K81" s="4">
        <f>SUM(C81:I81)</f>
        <v>9187922.68</v>
      </c>
    </row>
    <row r="90" spans="3:21" ht="12.75">
      <c r="C90" s="16"/>
      <c r="D90" s="13"/>
      <c r="E90" s="14"/>
      <c r="G90" s="13"/>
      <c r="H90" s="66"/>
      <c r="I90" s="14"/>
      <c r="K90" s="13"/>
      <c r="L90" s="66"/>
      <c r="M90" s="14"/>
      <c r="O90" s="13">
        <v>12</v>
      </c>
      <c r="P90" s="13">
        <v>2006</v>
      </c>
      <c r="Q90" s="14">
        <v>473674</v>
      </c>
      <c r="S90" s="13">
        <v>12</v>
      </c>
      <c r="T90" s="13">
        <v>2006</v>
      </c>
      <c r="U90" s="14">
        <v>1386654.57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3" width="13.7109375" style="4" customWidth="1"/>
    <col min="4" max="4" width="17.8515625" style="0" customWidth="1"/>
    <col min="5" max="5" width="17.8515625" style="4" customWidth="1"/>
    <col min="6" max="6" width="9.28125" style="10" bestFit="1" customWidth="1"/>
    <col min="7" max="7" width="20.421875" style="4" customWidth="1"/>
    <col min="8" max="8" width="11.28125" style="10" bestFit="1" customWidth="1"/>
    <col min="9" max="9" width="17.140625" style="0" customWidth="1"/>
    <col min="10" max="10" width="9.28125" style="10" bestFit="1" customWidth="1"/>
    <col min="11" max="11" width="12.57421875" style="0" customWidth="1"/>
    <col min="12" max="12" width="13.421875" style="0" bestFit="1" customWidth="1"/>
    <col min="13" max="13" width="12.421875" style="0" customWidth="1"/>
    <col min="14" max="14" width="11.140625" style="0" customWidth="1"/>
    <col min="15" max="16" width="9.28125" style="0" bestFit="1" customWidth="1"/>
    <col min="17" max="17" width="11.28125" style="0" bestFit="1" customWidth="1"/>
    <col min="19" max="20" width="9.28125" style="0" bestFit="1" customWidth="1"/>
    <col min="21" max="21" width="12.8515625" style="0" bestFit="1" customWidth="1"/>
  </cols>
  <sheetData>
    <row r="1" spans="4:6" ht="12.75">
      <c r="D1" s="5">
        <v>41091</v>
      </c>
      <c r="F1" s="10" t="s">
        <v>157</v>
      </c>
    </row>
    <row r="2" spans="2:12" ht="12.75">
      <c r="B2" s="135" t="s">
        <v>150</v>
      </c>
      <c r="C2" s="137" t="s">
        <v>151</v>
      </c>
      <c r="D2" s="1" t="s">
        <v>159</v>
      </c>
      <c r="E2" s="137" t="s">
        <v>152</v>
      </c>
      <c r="F2" s="45" t="s">
        <v>159</v>
      </c>
      <c r="G2" s="137" t="s">
        <v>153</v>
      </c>
      <c r="H2" s="45" t="s">
        <v>159</v>
      </c>
      <c r="I2" s="137" t="s">
        <v>154</v>
      </c>
      <c r="J2" s="45" t="s">
        <v>159</v>
      </c>
      <c r="K2" s="33" t="s">
        <v>155</v>
      </c>
      <c r="L2" s="1" t="s">
        <v>156</v>
      </c>
    </row>
    <row r="3" spans="2:12" ht="12.75">
      <c r="B3" s="136" t="s">
        <v>2</v>
      </c>
      <c r="C3" s="138">
        <v>26165.355</v>
      </c>
      <c r="D3" s="6">
        <f>+C3/$C$79</f>
        <v>0.006699968210727373</v>
      </c>
      <c r="E3" s="138">
        <v>26165.355</v>
      </c>
      <c r="F3" s="6">
        <f>+E3/$E$79</f>
        <v>0.013441439673163682</v>
      </c>
      <c r="G3" s="138">
        <v>1183.61</v>
      </c>
      <c r="H3" s="6">
        <f>+G3/$G$79</f>
        <v>0.002413688278463208</v>
      </c>
      <c r="I3" s="138">
        <v>2236.11</v>
      </c>
      <c r="J3" s="6">
        <f>+I3/$I$79</f>
        <v>0.0013590279655052156</v>
      </c>
      <c r="K3" s="34">
        <f>+C3+E3+G3+I3</f>
        <v>55750.43</v>
      </c>
      <c r="L3" s="6">
        <f>+K3/$K$79</f>
        <v>0.006979567617368357</v>
      </c>
    </row>
    <row r="4" spans="2:12" ht="12.75">
      <c r="B4" s="136" t="s">
        <v>6</v>
      </c>
      <c r="C4" s="138">
        <v>7232.73</v>
      </c>
      <c r="D4" s="6">
        <f aca="true" t="shared" si="0" ref="D4:D67">+C4/$C$79</f>
        <v>0.0018520314773781664</v>
      </c>
      <c r="E4" s="138">
        <v>7232.73</v>
      </c>
      <c r="F4" s="6">
        <f aca="true" t="shared" si="1" ref="F4:F67">+E4/$E$79</f>
        <v>0.0037155354462907594</v>
      </c>
      <c r="G4" s="138">
        <v>359.23</v>
      </c>
      <c r="H4" s="6">
        <f aca="true" t="shared" si="2" ref="H4:H67">+G4/$G$79</f>
        <v>0.0007325632938825612</v>
      </c>
      <c r="I4" s="138">
        <v>48449.57</v>
      </c>
      <c r="J4" s="6">
        <f aca="true" t="shared" si="3" ref="J4:J67">+I4/$I$79</f>
        <v>0.029445921956747438</v>
      </c>
      <c r="K4" s="34">
        <f aca="true" t="shared" si="4" ref="K4:K67">+C4+E4+G4+I4</f>
        <v>63274.259999999995</v>
      </c>
      <c r="L4" s="6">
        <f aca="true" t="shared" si="5" ref="L4:L67">+K4/$K$79</f>
        <v>0.00792149901102011</v>
      </c>
    </row>
    <row r="5" spans="2:12" ht="12.75">
      <c r="B5" s="136" t="s">
        <v>7</v>
      </c>
      <c r="C5" s="138">
        <v>0</v>
      </c>
      <c r="D5" s="6">
        <f t="shared" si="0"/>
        <v>0</v>
      </c>
      <c r="E5" s="138">
        <v>0</v>
      </c>
      <c r="F5" s="6">
        <f t="shared" si="1"/>
        <v>0</v>
      </c>
      <c r="G5" s="138">
        <v>0</v>
      </c>
      <c r="H5" s="6">
        <f t="shared" si="2"/>
        <v>0</v>
      </c>
      <c r="I5" s="138">
        <v>1554.85</v>
      </c>
      <c r="J5" s="6">
        <f t="shared" si="3"/>
        <v>0.0009449824168604336</v>
      </c>
      <c r="K5" s="34">
        <f t="shared" si="4"/>
        <v>1554.85</v>
      </c>
      <c r="L5" s="6">
        <f t="shared" si="5"/>
        <v>0.00019465644856667813</v>
      </c>
    </row>
    <row r="6" spans="2:12" ht="12.75">
      <c r="B6" s="136" t="s">
        <v>8</v>
      </c>
      <c r="C6" s="138">
        <v>13234.54</v>
      </c>
      <c r="D6" s="6">
        <f t="shared" si="0"/>
        <v>0.003388870408354859</v>
      </c>
      <c r="E6" s="138">
        <v>13234.54</v>
      </c>
      <c r="F6" s="6">
        <f t="shared" si="1"/>
        <v>0.006798733325501286</v>
      </c>
      <c r="G6" s="138">
        <v>5481.9</v>
      </c>
      <c r="H6" s="6">
        <f t="shared" si="2"/>
        <v>0.011179018235489275</v>
      </c>
      <c r="I6" s="138">
        <v>23075.17</v>
      </c>
      <c r="J6" s="6">
        <f t="shared" si="3"/>
        <v>0.014024265952384712</v>
      </c>
      <c r="K6" s="34">
        <f t="shared" si="4"/>
        <v>55026.15</v>
      </c>
      <c r="L6" s="6">
        <f t="shared" si="5"/>
        <v>0.006888892778915854</v>
      </c>
    </row>
    <row r="7" spans="2:12" ht="12.75">
      <c r="B7" s="136" t="s">
        <v>12</v>
      </c>
      <c r="C7" s="138">
        <v>8.9</v>
      </c>
      <c r="D7" s="6">
        <f t="shared" si="0"/>
        <v>2.278956928941863E-06</v>
      </c>
      <c r="E7" s="138">
        <v>8.9</v>
      </c>
      <c r="F7" s="6">
        <f t="shared" si="1"/>
        <v>4.572030958156569E-06</v>
      </c>
      <c r="G7" s="138">
        <v>0</v>
      </c>
      <c r="H7" s="6">
        <f t="shared" si="2"/>
        <v>0</v>
      </c>
      <c r="I7" s="138">
        <v>12764.08</v>
      </c>
      <c r="J7" s="6">
        <f t="shared" si="3"/>
        <v>0.007757552926262934</v>
      </c>
      <c r="K7" s="34">
        <f t="shared" si="4"/>
        <v>12781.88</v>
      </c>
      <c r="L7" s="6">
        <f t="shared" si="5"/>
        <v>0.0016002028278003998</v>
      </c>
    </row>
    <row r="8" spans="2:12" ht="12.75">
      <c r="B8" s="136" t="s">
        <v>15</v>
      </c>
      <c r="C8" s="138">
        <v>31769.465</v>
      </c>
      <c r="D8" s="6">
        <f t="shared" si="0"/>
        <v>0.008134971055115282</v>
      </c>
      <c r="E8" s="138">
        <v>31769.465</v>
      </c>
      <c r="F8" s="6">
        <f t="shared" si="1"/>
        <v>0.016320334551019278</v>
      </c>
      <c r="G8" s="138">
        <v>1255.68</v>
      </c>
      <c r="H8" s="6">
        <f t="shared" si="2"/>
        <v>0.0025606577314323817</v>
      </c>
      <c r="I8" s="138">
        <v>16796.85</v>
      </c>
      <c r="J8" s="6">
        <f t="shared" si="3"/>
        <v>0.01020852680878681</v>
      </c>
      <c r="K8" s="34">
        <f t="shared" si="4"/>
        <v>81591.45999999999</v>
      </c>
      <c r="L8" s="6">
        <f t="shared" si="5"/>
        <v>0.010214685556143792</v>
      </c>
    </row>
    <row r="9" spans="2:12" ht="12.75">
      <c r="B9" s="136" t="s">
        <v>16</v>
      </c>
      <c r="C9" s="138">
        <v>0</v>
      </c>
      <c r="D9" s="6">
        <f t="shared" si="0"/>
        <v>0</v>
      </c>
      <c r="E9" s="138">
        <v>0</v>
      </c>
      <c r="F9" s="6">
        <f t="shared" si="1"/>
        <v>0</v>
      </c>
      <c r="G9" s="138">
        <v>0</v>
      </c>
      <c r="H9" s="6">
        <f t="shared" si="2"/>
        <v>0</v>
      </c>
      <c r="I9" s="138">
        <v>2554.01</v>
      </c>
      <c r="J9" s="6">
        <f t="shared" si="3"/>
        <v>0.0015522362558997435</v>
      </c>
      <c r="K9" s="34">
        <f t="shared" si="4"/>
        <v>2554.01</v>
      </c>
      <c r="L9" s="6">
        <f t="shared" si="5"/>
        <v>0.00031974435875086447</v>
      </c>
    </row>
    <row r="10" spans="2:12" ht="12.75">
      <c r="B10" s="136" t="s">
        <v>17</v>
      </c>
      <c r="C10" s="138">
        <v>4418.535</v>
      </c>
      <c r="D10" s="6">
        <f t="shared" si="0"/>
        <v>0.001131421455508105</v>
      </c>
      <c r="E10" s="138">
        <v>4418.535</v>
      </c>
      <c r="F10" s="6">
        <f t="shared" si="1"/>
        <v>0.002269851551651498</v>
      </c>
      <c r="G10" s="138">
        <v>185.81</v>
      </c>
      <c r="H10" s="6">
        <f t="shared" si="2"/>
        <v>0.00037891486133206773</v>
      </c>
      <c r="I10" s="138">
        <v>6391.27</v>
      </c>
      <c r="J10" s="6">
        <f t="shared" si="3"/>
        <v>0.0038843861281844445</v>
      </c>
      <c r="K10" s="34">
        <f t="shared" si="4"/>
        <v>15414.15</v>
      </c>
      <c r="L10" s="6">
        <f t="shared" si="5"/>
        <v>0.0019297447963945473</v>
      </c>
    </row>
    <row r="11" spans="2:12" ht="12.75">
      <c r="B11" s="136" t="s">
        <v>22</v>
      </c>
      <c r="C11" s="138">
        <v>0</v>
      </c>
      <c r="D11" s="6">
        <f t="shared" si="0"/>
        <v>0</v>
      </c>
      <c r="E11" s="138">
        <v>0</v>
      </c>
      <c r="F11" s="6">
        <f t="shared" si="1"/>
        <v>0</v>
      </c>
      <c r="G11" s="138">
        <v>0</v>
      </c>
      <c r="H11" s="6">
        <f t="shared" si="2"/>
        <v>0</v>
      </c>
      <c r="I11" s="138">
        <v>332.97</v>
      </c>
      <c r="J11" s="6">
        <f t="shared" si="3"/>
        <v>0.00020236729931634472</v>
      </c>
      <c r="K11" s="34">
        <f t="shared" si="4"/>
        <v>332.97</v>
      </c>
      <c r="L11" s="6">
        <f t="shared" si="5"/>
        <v>4.1685537305365034E-05</v>
      </c>
    </row>
    <row r="12" spans="2:12" ht="12.75">
      <c r="B12" s="136" t="s">
        <v>24</v>
      </c>
      <c r="C12" s="138">
        <v>580.575</v>
      </c>
      <c r="D12" s="6">
        <f t="shared" si="0"/>
        <v>0.00014866353022701374</v>
      </c>
      <c r="E12" s="138">
        <v>580.575</v>
      </c>
      <c r="F12" s="6">
        <f t="shared" si="1"/>
        <v>0.00029824796331817416</v>
      </c>
      <c r="G12" s="138">
        <v>0</v>
      </c>
      <c r="H12" s="6">
        <f t="shared" si="2"/>
        <v>0</v>
      </c>
      <c r="I12" s="138">
        <v>5659.52</v>
      </c>
      <c r="J12" s="6">
        <f t="shared" si="3"/>
        <v>0.003439654556947591</v>
      </c>
      <c r="K12" s="34">
        <f t="shared" si="4"/>
        <v>6820.67</v>
      </c>
      <c r="L12" s="6">
        <f t="shared" si="5"/>
        <v>0.0008539006328875999</v>
      </c>
    </row>
    <row r="13" spans="2:12" ht="12.75">
      <c r="B13" s="136" t="s">
        <v>27</v>
      </c>
      <c r="C13" s="138">
        <v>16272.74</v>
      </c>
      <c r="D13" s="6">
        <f t="shared" si="0"/>
        <v>0.004166839727625777</v>
      </c>
      <c r="E13" s="138">
        <v>16272.74</v>
      </c>
      <c r="F13" s="6">
        <f t="shared" si="1"/>
        <v>0.008359491129666599</v>
      </c>
      <c r="G13" s="138">
        <v>100.13</v>
      </c>
      <c r="H13" s="6">
        <f t="shared" si="2"/>
        <v>0.0002041910826391472</v>
      </c>
      <c r="I13" s="138">
        <v>25088.62</v>
      </c>
      <c r="J13" s="6">
        <f t="shared" si="3"/>
        <v>0.015247969105246815</v>
      </c>
      <c r="K13" s="34">
        <f t="shared" si="4"/>
        <v>57734.229999999996</v>
      </c>
      <c r="L13" s="6">
        <f t="shared" si="5"/>
        <v>0.00722792563432599</v>
      </c>
    </row>
    <row r="14" spans="2:12" ht="12.75">
      <c r="B14" s="136" t="s">
        <v>28</v>
      </c>
      <c r="C14" s="138">
        <v>36508.605</v>
      </c>
      <c r="D14" s="6">
        <f t="shared" si="0"/>
        <v>0.009348487452893434</v>
      </c>
      <c r="E14" s="138">
        <v>36508.605</v>
      </c>
      <c r="F14" s="6">
        <f t="shared" si="1"/>
        <v>0.018754884527989856</v>
      </c>
      <c r="G14" s="138">
        <v>87.11</v>
      </c>
      <c r="H14" s="6">
        <f t="shared" si="2"/>
        <v>0.0001776399201907132</v>
      </c>
      <c r="I14" s="138">
        <v>9389.8</v>
      </c>
      <c r="J14" s="6">
        <f t="shared" si="3"/>
        <v>0.005706785797881531</v>
      </c>
      <c r="K14" s="34">
        <f t="shared" si="4"/>
        <v>82494.12000000001</v>
      </c>
      <c r="L14" s="6">
        <f t="shared" si="5"/>
        <v>0.01032769233484476</v>
      </c>
    </row>
    <row r="15" spans="2:12" ht="12.75">
      <c r="B15" s="136" t="s">
        <v>31</v>
      </c>
      <c r="C15" s="138">
        <v>84.55</v>
      </c>
      <c r="D15" s="6">
        <f t="shared" si="0"/>
        <v>2.16500908249477E-05</v>
      </c>
      <c r="E15" s="138">
        <v>84.55</v>
      </c>
      <c r="F15" s="6">
        <f t="shared" si="1"/>
        <v>4.3434294102487404E-05</v>
      </c>
      <c r="G15" s="138">
        <v>0</v>
      </c>
      <c r="H15" s="6">
        <f t="shared" si="2"/>
        <v>0</v>
      </c>
      <c r="I15" s="138">
        <v>0</v>
      </c>
      <c r="J15" s="6">
        <f t="shared" si="3"/>
        <v>0</v>
      </c>
      <c r="K15" s="34">
        <f t="shared" si="4"/>
        <v>169.1</v>
      </c>
      <c r="L15" s="6">
        <f t="shared" si="5"/>
        <v>2.117014853691692E-05</v>
      </c>
    </row>
    <row r="16" spans="2:12" ht="12.75">
      <c r="B16" s="136" t="s">
        <v>32</v>
      </c>
      <c r="C16" s="138">
        <v>0</v>
      </c>
      <c r="D16" s="6">
        <f t="shared" si="0"/>
        <v>0</v>
      </c>
      <c r="E16" s="138">
        <v>0</v>
      </c>
      <c r="F16" s="6">
        <f t="shared" si="1"/>
        <v>0</v>
      </c>
      <c r="G16" s="138">
        <v>0</v>
      </c>
      <c r="H16" s="6">
        <f t="shared" si="2"/>
        <v>0</v>
      </c>
      <c r="I16" s="138">
        <v>384.06</v>
      </c>
      <c r="J16" s="6">
        <f t="shared" si="3"/>
        <v>0.00023341798052507837</v>
      </c>
      <c r="K16" s="34">
        <f t="shared" si="4"/>
        <v>384.06</v>
      </c>
      <c r="L16" s="6">
        <f t="shared" si="5"/>
        <v>4.80816513724915E-05</v>
      </c>
    </row>
    <row r="17" spans="2:12" ht="12.75">
      <c r="B17" s="136" t="s">
        <v>33</v>
      </c>
      <c r="C17" s="138">
        <v>4994.705</v>
      </c>
      <c r="D17" s="6">
        <f t="shared" si="0"/>
        <v>0.0012789570300865806</v>
      </c>
      <c r="E17" s="138">
        <v>4994.705</v>
      </c>
      <c r="F17" s="6">
        <f t="shared" si="1"/>
        <v>0.002565836616501057</v>
      </c>
      <c r="G17" s="138">
        <v>181.01</v>
      </c>
      <c r="H17" s="6">
        <f t="shared" si="2"/>
        <v>0.00036912641434646995</v>
      </c>
      <c r="I17" s="138">
        <v>9544.31</v>
      </c>
      <c r="J17" s="6">
        <f t="shared" si="3"/>
        <v>0.0058006914693155</v>
      </c>
      <c r="K17" s="34">
        <f t="shared" si="4"/>
        <v>19714.73</v>
      </c>
      <c r="L17" s="6">
        <f t="shared" si="5"/>
        <v>0.0024681476195459024</v>
      </c>
    </row>
    <row r="18" spans="2:12" ht="12.75">
      <c r="B18" s="136" t="s">
        <v>35</v>
      </c>
      <c r="C18" s="138">
        <v>5214.93</v>
      </c>
      <c r="D18" s="6">
        <f t="shared" si="0"/>
        <v>0.0013353484109490776</v>
      </c>
      <c r="E18" s="138">
        <v>5214.93</v>
      </c>
      <c r="F18" s="6">
        <f t="shared" si="1"/>
        <v>0.0026789686971482513</v>
      </c>
      <c r="G18" s="138">
        <v>5515.28</v>
      </c>
      <c r="H18" s="6">
        <f t="shared" si="2"/>
        <v>0.011247088727234952</v>
      </c>
      <c r="I18" s="138">
        <v>0</v>
      </c>
      <c r="J18" s="6">
        <f t="shared" si="3"/>
        <v>0</v>
      </c>
      <c r="K18" s="34">
        <f t="shared" si="4"/>
        <v>15945.14</v>
      </c>
      <c r="L18" s="6">
        <f t="shared" si="5"/>
        <v>0.0019962210658896243</v>
      </c>
    </row>
    <row r="19" spans="2:12" ht="12.75">
      <c r="B19" s="136" t="s">
        <v>38</v>
      </c>
      <c r="C19" s="138">
        <v>48593.665</v>
      </c>
      <c r="D19" s="6">
        <f t="shared" si="0"/>
        <v>0.012443019051059517</v>
      </c>
      <c r="E19" s="138">
        <v>48593.665</v>
      </c>
      <c r="F19" s="6">
        <f t="shared" si="1"/>
        <v>0.024963116938234758</v>
      </c>
      <c r="G19" s="138">
        <v>4261.01</v>
      </c>
      <c r="H19" s="6">
        <f t="shared" si="2"/>
        <v>0.008689306352104591</v>
      </c>
      <c r="I19" s="138">
        <v>54666.53</v>
      </c>
      <c r="J19" s="6">
        <f t="shared" si="3"/>
        <v>0.03322436867914808</v>
      </c>
      <c r="K19" s="34">
        <f t="shared" si="4"/>
        <v>156114.87</v>
      </c>
      <c r="L19" s="6">
        <f t="shared" si="5"/>
        <v>0.01954450021715834</v>
      </c>
    </row>
    <row r="20" spans="2:12" ht="12.75">
      <c r="B20" s="136" t="s">
        <v>39</v>
      </c>
      <c r="C20" s="138">
        <v>0</v>
      </c>
      <c r="D20" s="6">
        <f t="shared" si="0"/>
        <v>0</v>
      </c>
      <c r="E20" s="138">
        <v>0</v>
      </c>
      <c r="F20" s="6">
        <f t="shared" si="1"/>
        <v>0</v>
      </c>
      <c r="G20" s="138">
        <v>0</v>
      </c>
      <c r="H20" s="6">
        <f t="shared" si="2"/>
        <v>0</v>
      </c>
      <c r="I20" s="138">
        <v>57227.6</v>
      </c>
      <c r="J20" s="6">
        <f t="shared" si="3"/>
        <v>0.03478089575143721</v>
      </c>
      <c r="K20" s="34">
        <f t="shared" si="4"/>
        <v>57227.6</v>
      </c>
      <c r="L20" s="6">
        <f t="shared" si="5"/>
        <v>0.007164499068073723</v>
      </c>
    </row>
    <row r="21" spans="2:12" ht="12.75">
      <c r="B21" s="136" t="s">
        <v>40</v>
      </c>
      <c r="C21" s="138">
        <v>226008.015</v>
      </c>
      <c r="D21" s="6">
        <f t="shared" si="0"/>
        <v>0.05787219458209512</v>
      </c>
      <c r="E21" s="138">
        <v>226008.015</v>
      </c>
      <c r="F21" s="6">
        <f t="shared" si="1"/>
        <v>0.11610288105297914</v>
      </c>
      <c r="G21" s="138">
        <v>34152.54</v>
      </c>
      <c r="H21" s="6">
        <f t="shared" si="2"/>
        <v>0.06964590150281415</v>
      </c>
      <c r="I21" s="138">
        <v>33060.23</v>
      </c>
      <c r="J21" s="6">
        <f t="shared" si="3"/>
        <v>0.0200928295638562</v>
      </c>
      <c r="K21" s="34">
        <f t="shared" si="4"/>
        <v>519228.8</v>
      </c>
      <c r="L21" s="6">
        <f t="shared" si="5"/>
        <v>0.06500384873237805</v>
      </c>
    </row>
    <row r="22" spans="2:12" ht="12.75">
      <c r="B22" s="136" t="s">
        <v>164</v>
      </c>
      <c r="C22" s="138">
        <v>0</v>
      </c>
      <c r="D22" s="6">
        <f t="shared" si="0"/>
        <v>0</v>
      </c>
      <c r="E22" s="138">
        <v>0</v>
      </c>
      <c r="F22" s="6">
        <f t="shared" si="1"/>
        <v>0</v>
      </c>
      <c r="G22" s="138">
        <v>0</v>
      </c>
      <c r="H22" s="6">
        <f t="shared" si="2"/>
        <v>0</v>
      </c>
      <c r="I22" s="138">
        <v>11097.17</v>
      </c>
      <c r="J22" s="6">
        <f t="shared" si="3"/>
        <v>0.006744464435097339</v>
      </c>
      <c r="K22" s="34">
        <f t="shared" si="4"/>
        <v>11097.17</v>
      </c>
      <c r="L22" s="6">
        <f t="shared" si="5"/>
        <v>0.0013892888068564064</v>
      </c>
    </row>
    <row r="23" spans="2:12" ht="12.75">
      <c r="B23" s="136" t="s">
        <v>42</v>
      </c>
      <c r="C23" s="138">
        <v>0</v>
      </c>
      <c r="D23" s="6">
        <f t="shared" si="0"/>
        <v>0</v>
      </c>
      <c r="E23" s="138">
        <v>0</v>
      </c>
      <c r="F23" s="6">
        <f t="shared" si="1"/>
        <v>0</v>
      </c>
      <c r="G23" s="138">
        <v>0</v>
      </c>
      <c r="H23" s="6">
        <f t="shared" si="2"/>
        <v>0</v>
      </c>
      <c r="I23" s="138">
        <v>7172.45</v>
      </c>
      <c r="J23" s="6">
        <f t="shared" si="3"/>
        <v>0.004359159491790602</v>
      </c>
      <c r="K23" s="34">
        <f t="shared" si="4"/>
        <v>7172.45</v>
      </c>
      <c r="L23" s="6">
        <f t="shared" si="5"/>
        <v>0.0008979410518841499</v>
      </c>
    </row>
    <row r="24" spans="2:12" ht="12.75">
      <c r="B24" s="136" t="s">
        <v>43</v>
      </c>
      <c r="C24" s="138">
        <v>5407.955</v>
      </c>
      <c r="D24" s="6">
        <f t="shared" si="0"/>
        <v>0.0013847748897366059</v>
      </c>
      <c r="E24" s="138">
        <v>5407.955</v>
      </c>
      <c r="F24" s="6">
        <f t="shared" si="1"/>
        <v>0.0027781278292491694</v>
      </c>
      <c r="G24" s="138">
        <v>0</v>
      </c>
      <c r="H24" s="6">
        <f t="shared" si="2"/>
        <v>0</v>
      </c>
      <c r="I24" s="138">
        <v>2765.41</v>
      </c>
      <c r="J24" s="6">
        <f t="shared" si="3"/>
        <v>0.0016807176418368406</v>
      </c>
      <c r="K24" s="34">
        <f t="shared" si="4"/>
        <v>13581.32</v>
      </c>
      <c r="L24" s="6">
        <f t="shared" si="5"/>
        <v>0.001700287177571854</v>
      </c>
    </row>
    <row r="25" spans="2:12" ht="12.75">
      <c r="B25" s="136" t="s">
        <v>44</v>
      </c>
      <c r="C25" s="138">
        <v>33346.575</v>
      </c>
      <c r="D25" s="6">
        <f t="shared" si="0"/>
        <v>0.008538809904801067</v>
      </c>
      <c r="E25" s="138">
        <v>33346.575</v>
      </c>
      <c r="F25" s="6">
        <f t="shared" si="1"/>
        <v>0.01713051384814493</v>
      </c>
      <c r="G25" s="138">
        <v>849.03</v>
      </c>
      <c r="H25" s="6">
        <f t="shared" si="2"/>
        <v>0.0017313927383712689</v>
      </c>
      <c r="I25" s="138">
        <v>82215.46</v>
      </c>
      <c r="J25" s="6">
        <f t="shared" si="3"/>
        <v>0.04996762651965933</v>
      </c>
      <c r="K25" s="34">
        <f t="shared" si="4"/>
        <v>149757.64</v>
      </c>
      <c r="L25" s="6">
        <f t="shared" si="5"/>
        <v>0.018748619061727565</v>
      </c>
    </row>
    <row r="26" spans="2:12" ht="12.75">
      <c r="B26" s="136" t="s">
        <v>45</v>
      </c>
      <c r="C26" s="138">
        <v>308259.515</v>
      </c>
      <c r="D26" s="6">
        <f t="shared" si="0"/>
        <v>0.07893372557545036</v>
      </c>
      <c r="E26" s="138">
        <v>308259.515</v>
      </c>
      <c r="F26" s="6">
        <f t="shared" si="1"/>
        <v>0.15835640963217185</v>
      </c>
      <c r="G26" s="138">
        <v>149621.37</v>
      </c>
      <c r="H26" s="6">
        <f t="shared" si="2"/>
        <v>0.3051168433661482</v>
      </c>
      <c r="I26" s="138">
        <v>60631.64</v>
      </c>
      <c r="J26" s="6">
        <f t="shared" si="3"/>
        <v>0.03684974994720503</v>
      </c>
      <c r="K26" s="34">
        <f t="shared" si="4"/>
        <v>826772.04</v>
      </c>
      <c r="L26" s="6">
        <f t="shared" si="5"/>
        <v>0.10350613183305628</v>
      </c>
    </row>
    <row r="27" spans="2:12" ht="12.75">
      <c r="B27" s="136" t="s">
        <v>46</v>
      </c>
      <c r="C27" s="138">
        <v>132948.33</v>
      </c>
      <c r="D27" s="6">
        <f t="shared" si="0"/>
        <v>0.034043091892668464</v>
      </c>
      <c r="E27" s="138">
        <v>132948.33</v>
      </c>
      <c r="F27" s="6">
        <f t="shared" si="1"/>
        <v>0.0682970652354175</v>
      </c>
      <c r="G27" s="138">
        <v>31605.26</v>
      </c>
      <c r="H27" s="6">
        <f t="shared" si="2"/>
        <v>0.06445133582834049</v>
      </c>
      <c r="I27" s="138">
        <v>103727.98</v>
      </c>
      <c r="J27" s="6">
        <f t="shared" si="3"/>
        <v>0.063042169493167</v>
      </c>
      <c r="K27" s="34">
        <f t="shared" si="4"/>
        <v>401229.89999999997</v>
      </c>
      <c r="L27" s="6">
        <f t="shared" si="5"/>
        <v>0.050231203905690844</v>
      </c>
    </row>
    <row r="28" spans="2:12" ht="12.75">
      <c r="B28" s="136" t="s">
        <v>48</v>
      </c>
      <c r="C28" s="138">
        <v>63596.635</v>
      </c>
      <c r="D28" s="6">
        <f t="shared" si="0"/>
        <v>0.016284718201195123</v>
      </c>
      <c r="E28" s="138">
        <v>63596.635</v>
      </c>
      <c r="F28" s="6">
        <f t="shared" si="1"/>
        <v>0.032670312815121755</v>
      </c>
      <c r="G28" s="138">
        <v>20086.18</v>
      </c>
      <c r="H28" s="6">
        <f t="shared" si="2"/>
        <v>0.04096093918191138</v>
      </c>
      <c r="I28" s="138">
        <v>53989.07</v>
      </c>
      <c r="J28" s="6">
        <f t="shared" si="3"/>
        <v>0.032812632635075493</v>
      </c>
      <c r="K28" s="34">
        <f t="shared" si="4"/>
        <v>201268.52000000002</v>
      </c>
      <c r="L28" s="6">
        <f t="shared" si="5"/>
        <v>0.025197424389151</v>
      </c>
    </row>
    <row r="29" spans="2:12" ht="12.75">
      <c r="B29" s="136" t="s">
        <v>51</v>
      </c>
      <c r="C29" s="138">
        <v>95974.08</v>
      </c>
      <c r="D29" s="6">
        <f t="shared" si="0"/>
        <v>0.024575370181440525</v>
      </c>
      <c r="E29" s="138">
        <v>95974.08</v>
      </c>
      <c r="F29" s="6">
        <f t="shared" si="1"/>
        <v>0.04930297358883092</v>
      </c>
      <c r="G29" s="138">
        <v>41017.63</v>
      </c>
      <c r="H29" s="6">
        <f t="shared" si="2"/>
        <v>0.08364560348538863</v>
      </c>
      <c r="I29" s="138">
        <v>97821.53</v>
      </c>
      <c r="J29" s="6">
        <f t="shared" si="3"/>
        <v>0.05945243968253234</v>
      </c>
      <c r="K29" s="34">
        <f t="shared" si="4"/>
        <v>330787.32</v>
      </c>
      <c r="L29" s="6">
        <f t="shared" si="5"/>
        <v>0.04141228089017545</v>
      </c>
    </row>
    <row r="30" spans="2:12" ht="12.75">
      <c r="B30" s="136" t="s">
        <v>52</v>
      </c>
      <c r="C30" s="138">
        <v>1727.725</v>
      </c>
      <c r="D30" s="6">
        <f t="shared" si="0"/>
        <v>0.0004424057146130427</v>
      </c>
      <c r="E30" s="138">
        <v>1727.725</v>
      </c>
      <c r="F30" s="6">
        <f t="shared" si="1"/>
        <v>0.0008875519311439391</v>
      </c>
      <c r="G30" s="138">
        <v>0</v>
      </c>
      <c r="H30" s="6">
        <f t="shared" si="2"/>
        <v>0</v>
      </c>
      <c r="I30" s="138">
        <v>24634.93</v>
      </c>
      <c r="J30" s="6">
        <f t="shared" si="3"/>
        <v>0.014972232492258162</v>
      </c>
      <c r="K30" s="34">
        <f t="shared" si="4"/>
        <v>28090.38</v>
      </c>
      <c r="L30" s="6">
        <f t="shared" si="5"/>
        <v>0.003516720976099588</v>
      </c>
    </row>
    <row r="31" spans="2:12" ht="12.75">
      <c r="B31" s="136" t="s">
        <v>53</v>
      </c>
      <c r="C31" s="138">
        <v>13782.695</v>
      </c>
      <c r="D31" s="6">
        <f t="shared" si="0"/>
        <v>0.0035292323898586933</v>
      </c>
      <c r="E31" s="138">
        <v>13782.695</v>
      </c>
      <c r="F31" s="6">
        <f t="shared" si="1"/>
        <v>0.007080326767059522</v>
      </c>
      <c r="G31" s="138">
        <v>2142.97</v>
      </c>
      <c r="H31" s="6">
        <f t="shared" si="2"/>
        <v>0.004370072549318019</v>
      </c>
      <c r="I31" s="138">
        <v>570.26</v>
      </c>
      <c r="J31" s="6">
        <f t="shared" si="3"/>
        <v>0.0003465837045623892</v>
      </c>
      <c r="K31" s="34">
        <f t="shared" si="4"/>
        <v>30278.62</v>
      </c>
      <c r="L31" s="6">
        <f t="shared" si="5"/>
        <v>0.003790673464771516</v>
      </c>
    </row>
    <row r="32" spans="2:12" ht="12.75">
      <c r="B32" s="136" t="s">
        <v>54</v>
      </c>
      <c r="C32" s="138">
        <v>6402.43</v>
      </c>
      <c r="D32" s="6">
        <f t="shared" si="0"/>
        <v>0.0016394227202882307</v>
      </c>
      <c r="E32" s="138">
        <v>6402.43</v>
      </c>
      <c r="F32" s="6">
        <f t="shared" si="1"/>
        <v>0.003289000917688805</v>
      </c>
      <c r="G32" s="138">
        <v>0</v>
      </c>
      <c r="H32" s="6">
        <f t="shared" si="2"/>
        <v>0</v>
      </c>
      <c r="I32" s="138">
        <v>44211.29</v>
      </c>
      <c r="J32" s="6">
        <f t="shared" si="3"/>
        <v>0.02687004642037336</v>
      </c>
      <c r="K32" s="34">
        <f t="shared" si="4"/>
        <v>57016.15</v>
      </c>
      <c r="L32" s="6">
        <f t="shared" si="5"/>
        <v>0.00713802699292215</v>
      </c>
    </row>
    <row r="33" spans="2:12" ht="12.75">
      <c r="B33" s="136" t="s">
        <v>55</v>
      </c>
      <c r="C33" s="138">
        <v>43090.065</v>
      </c>
      <c r="D33" s="6">
        <f t="shared" si="0"/>
        <v>0.011033753056214075</v>
      </c>
      <c r="E33" s="138">
        <v>43090.065</v>
      </c>
      <c r="F33" s="6">
        <f t="shared" si="1"/>
        <v>0.022135855187525713</v>
      </c>
      <c r="G33" s="138">
        <v>14697.68</v>
      </c>
      <c r="H33" s="6">
        <f t="shared" si="2"/>
        <v>0.029972387810683523</v>
      </c>
      <c r="I33" s="138">
        <v>8496.17</v>
      </c>
      <c r="J33" s="6">
        <f t="shared" si="3"/>
        <v>0.005163669331869383</v>
      </c>
      <c r="K33" s="34">
        <f t="shared" si="4"/>
        <v>109373.98</v>
      </c>
      <c r="L33" s="6">
        <f t="shared" si="5"/>
        <v>0.0136928645929851</v>
      </c>
    </row>
    <row r="34" spans="2:12" ht="12.75">
      <c r="B34" s="136" t="s">
        <v>58</v>
      </c>
      <c r="C34" s="138">
        <v>1210120.88</v>
      </c>
      <c r="D34" s="6">
        <f t="shared" si="0"/>
        <v>0.3098666701498005</v>
      </c>
      <c r="E34" s="138">
        <v>0</v>
      </c>
      <c r="F34" s="6">
        <f t="shared" si="1"/>
        <v>0</v>
      </c>
      <c r="G34" s="138">
        <v>0</v>
      </c>
      <c r="H34" s="6">
        <f t="shared" si="2"/>
        <v>0</v>
      </c>
      <c r="I34" s="138">
        <v>0</v>
      </c>
      <c r="J34" s="6">
        <f t="shared" si="3"/>
        <v>0</v>
      </c>
      <c r="K34" s="34">
        <f t="shared" si="4"/>
        <v>1210120.88</v>
      </c>
      <c r="L34" s="6">
        <f t="shared" si="5"/>
        <v>0.15149875090020468</v>
      </c>
    </row>
    <row r="35" spans="2:12" ht="12.75">
      <c r="B35" s="136" t="s">
        <v>61</v>
      </c>
      <c r="C35" s="138">
        <v>672209.03</v>
      </c>
      <c r="D35" s="6">
        <f t="shared" si="0"/>
        <v>0.17212757602424592</v>
      </c>
      <c r="E35" s="138">
        <v>0</v>
      </c>
      <c r="F35" s="6">
        <f t="shared" si="1"/>
        <v>0</v>
      </c>
      <c r="G35" s="138">
        <v>0</v>
      </c>
      <c r="H35" s="6">
        <f t="shared" si="2"/>
        <v>0</v>
      </c>
      <c r="I35" s="138">
        <v>0</v>
      </c>
      <c r="J35" s="6">
        <f t="shared" si="3"/>
        <v>0</v>
      </c>
      <c r="K35" s="34">
        <f t="shared" si="4"/>
        <v>672209.03</v>
      </c>
      <c r="L35" s="6">
        <f t="shared" si="5"/>
        <v>0.08415591373717825</v>
      </c>
    </row>
    <row r="36" spans="2:12" ht="12.75">
      <c r="B36" s="136" t="s">
        <v>63</v>
      </c>
      <c r="C36" s="138">
        <v>83781.42</v>
      </c>
      <c r="D36" s="6">
        <f t="shared" si="0"/>
        <v>0.02145328625006611</v>
      </c>
      <c r="E36" s="138">
        <v>7434.425000000512</v>
      </c>
      <c r="F36" s="6">
        <f t="shared" si="1"/>
        <v>0.0038191484557410665</v>
      </c>
      <c r="G36" s="138">
        <v>7522.61</v>
      </c>
      <c r="H36" s="6">
        <f t="shared" si="2"/>
        <v>0.015340556078818287</v>
      </c>
      <c r="I36" s="138">
        <v>8220.8</v>
      </c>
      <c r="J36" s="6">
        <f t="shared" si="3"/>
        <v>0.004996309259752549</v>
      </c>
      <c r="K36" s="34">
        <f t="shared" si="4"/>
        <v>106959.25500000051</v>
      </c>
      <c r="L36" s="6">
        <f t="shared" si="5"/>
        <v>0.013390557751318656</v>
      </c>
    </row>
    <row r="37" spans="2:12" ht="12.75">
      <c r="B37" s="136" t="s">
        <v>67</v>
      </c>
      <c r="C37" s="138">
        <v>71080.53</v>
      </c>
      <c r="D37" s="6">
        <f t="shared" si="0"/>
        <v>0.018201063635546064</v>
      </c>
      <c r="E37" s="138">
        <v>71080.53</v>
      </c>
      <c r="F37" s="6">
        <f t="shared" si="1"/>
        <v>0.03651487457103109</v>
      </c>
      <c r="G37" s="138">
        <v>6372.19</v>
      </c>
      <c r="H37" s="6">
        <f t="shared" si="2"/>
        <v>0.01299455083274091</v>
      </c>
      <c r="I37" s="138">
        <v>17437.74</v>
      </c>
      <c r="J37" s="6">
        <f t="shared" si="3"/>
        <v>0.01059803691017388</v>
      </c>
      <c r="K37" s="34">
        <f t="shared" si="4"/>
        <v>165970.99</v>
      </c>
      <c r="L37" s="6">
        <f t="shared" si="5"/>
        <v>0.020778418161556195</v>
      </c>
    </row>
    <row r="38" spans="2:12" ht="12.75">
      <c r="B38" s="136" t="s">
        <v>68</v>
      </c>
      <c r="C38" s="138">
        <v>13453.91</v>
      </c>
      <c r="D38" s="6">
        <f t="shared" si="0"/>
        <v>0.0034450428557146317</v>
      </c>
      <c r="E38" s="138">
        <v>13453.91</v>
      </c>
      <c r="F38" s="6">
        <f t="shared" si="1"/>
        <v>0.00691142618294969</v>
      </c>
      <c r="G38" s="138">
        <v>0</v>
      </c>
      <c r="H38" s="6">
        <f t="shared" si="2"/>
        <v>0</v>
      </c>
      <c r="I38" s="138">
        <v>57763.25</v>
      </c>
      <c r="J38" s="6">
        <f t="shared" si="3"/>
        <v>0.035106444731461836</v>
      </c>
      <c r="K38" s="34">
        <f t="shared" si="4"/>
        <v>84671.07</v>
      </c>
      <c r="L38" s="6">
        <f t="shared" si="5"/>
        <v>0.010600231393729688</v>
      </c>
    </row>
    <row r="39" spans="2:12" ht="12.75">
      <c r="B39" s="136" t="s">
        <v>70</v>
      </c>
      <c r="C39" s="138">
        <v>10051.91</v>
      </c>
      <c r="D39" s="6">
        <f t="shared" si="0"/>
        <v>0.0025739179711910115</v>
      </c>
      <c r="E39" s="138">
        <v>10051.91</v>
      </c>
      <c r="F39" s="6">
        <f t="shared" si="1"/>
        <v>0.0051637801919779324</v>
      </c>
      <c r="G39" s="138">
        <v>443.87</v>
      </c>
      <c r="H39" s="6">
        <f t="shared" si="2"/>
        <v>0.0009051662423952689</v>
      </c>
      <c r="I39" s="138">
        <v>29589.69</v>
      </c>
      <c r="J39" s="6">
        <f t="shared" si="3"/>
        <v>0.017983559038075057</v>
      </c>
      <c r="K39" s="34">
        <f t="shared" si="4"/>
        <v>50137.38</v>
      </c>
      <c r="L39" s="6">
        <f t="shared" si="5"/>
        <v>0.006276852642530146</v>
      </c>
    </row>
    <row r="40" spans="2:12" ht="12.75">
      <c r="B40" s="136" t="s">
        <v>73</v>
      </c>
      <c r="C40" s="138">
        <v>3905.535</v>
      </c>
      <c r="D40" s="6">
        <f t="shared" si="0"/>
        <v>0.0010000613538735908</v>
      </c>
      <c r="E40" s="138">
        <v>3905.535</v>
      </c>
      <c r="F40" s="6">
        <f t="shared" si="1"/>
        <v>0.002006317632377979</v>
      </c>
      <c r="G40" s="138">
        <v>0</v>
      </c>
      <c r="H40" s="6">
        <f t="shared" si="2"/>
        <v>0</v>
      </c>
      <c r="I40" s="138">
        <v>21604.56</v>
      </c>
      <c r="J40" s="6">
        <f t="shared" si="3"/>
        <v>0.013130481605303567</v>
      </c>
      <c r="K40" s="34">
        <f t="shared" si="4"/>
        <v>29415.63</v>
      </c>
      <c r="L40" s="6">
        <f t="shared" si="5"/>
        <v>0.0036826330952512685</v>
      </c>
    </row>
    <row r="41" spans="2:12" ht="12.75">
      <c r="B41" s="136" t="s">
        <v>75</v>
      </c>
      <c r="C41" s="138">
        <v>9132.855</v>
      </c>
      <c r="D41" s="6">
        <f t="shared" si="0"/>
        <v>0.002338582380142847</v>
      </c>
      <c r="E41" s="138">
        <v>9132.855</v>
      </c>
      <c r="F41" s="6">
        <f t="shared" si="1"/>
        <v>0.004691651213073597</v>
      </c>
      <c r="G41" s="138">
        <v>534.97</v>
      </c>
      <c r="H41" s="6">
        <f t="shared" si="2"/>
        <v>0.0010909428091427603</v>
      </c>
      <c r="I41" s="138">
        <v>33015.93</v>
      </c>
      <c r="J41" s="6">
        <f t="shared" si="3"/>
        <v>0.02006590560265935</v>
      </c>
      <c r="K41" s="34">
        <f t="shared" si="4"/>
        <v>51816.61</v>
      </c>
      <c r="L41" s="6">
        <f t="shared" si="5"/>
        <v>0.0064870806054375795</v>
      </c>
    </row>
    <row r="42" spans="2:12" ht="12.75">
      <c r="B42" s="136" t="s">
        <v>78</v>
      </c>
      <c r="C42" s="138">
        <v>947.425</v>
      </c>
      <c r="D42" s="6">
        <f t="shared" si="0"/>
        <v>0.00024260008633738702</v>
      </c>
      <c r="E42" s="138">
        <v>947.425</v>
      </c>
      <c r="F42" s="6">
        <f t="shared" si="1"/>
        <v>0.00048670296972263904</v>
      </c>
      <c r="G42" s="138">
        <v>0</v>
      </c>
      <c r="H42" s="6">
        <f t="shared" si="2"/>
        <v>0</v>
      </c>
      <c r="I42" s="138">
        <v>0</v>
      </c>
      <c r="J42" s="6">
        <f t="shared" si="3"/>
        <v>0</v>
      </c>
      <c r="K42" s="34">
        <f t="shared" si="4"/>
        <v>1894.85</v>
      </c>
      <c r="L42" s="6">
        <f t="shared" si="5"/>
        <v>0.0002372220931707689</v>
      </c>
    </row>
    <row r="43" spans="2:12" ht="12.75">
      <c r="B43" s="136" t="s">
        <v>79</v>
      </c>
      <c r="C43" s="138">
        <v>79784.495</v>
      </c>
      <c r="D43" s="6">
        <f t="shared" si="0"/>
        <v>0.020429823337345776</v>
      </c>
      <c r="E43" s="138">
        <v>79784.495</v>
      </c>
      <c r="F43" s="6">
        <f t="shared" si="1"/>
        <v>0.04098620012594247</v>
      </c>
      <c r="G43" s="138">
        <v>40388.97</v>
      </c>
      <c r="H43" s="6">
        <f t="shared" si="2"/>
        <v>0.08236360242664574</v>
      </c>
      <c r="I43" s="138">
        <v>16945.22</v>
      </c>
      <c r="J43" s="6">
        <f t="shared" si="3"/>
        <v>0.01029870080704361</v>
      </c>
      <c r="K43" s="34">
        <f t="shared" si="4"/>
        <v>216903.18</v>
      </c>
      <c r="L43" s="6">
        <f t="shared" si="5"/>
        <v>0.027154775509932744</v>
      </c>
    </row>
    <row r="44" spans="2:12" ht="12.75">
      <c r="B44" s="136" t="s">
        <v>81</v>
      </c>
      <c r="C44" s="138">
        <v>148.59</v>
      </c>
      <c r="D44" s="6">
        <f t="shared" si="0"/>
        <v>3.804833821027769E-05</v>
      </c>
      <c r="E44" s="138">
        <v>148.59</v>
      </c>
      <c r="F44" s="6">
        <f t="shared" si="1"/>
        <v>7.633236854747018E-05</v>
      </c>
      <c r="G44" s="138">
        <v>0</v>
      </c>
      <c r="H44" s="6">
        <f t="shared" si="2"/>
        <v>0</v>
      </c>
      <c r="I44" s="138">
        <v>0</v>
      </c>
      <c r="J44" s="6">
        <f t="shared" si="3"/>
        <v>0</v>
      </c>
      <c r="K44" s="34">
        <f t="shared" si="4"/>
        <v>297.18</v>
      </c>
      <c r="L44" s="6">
        <f t="shared" si="5"/>
        <v>3.720487724542265E-05</v>
      </c>
    </row>
    <row r="45" spans="2:12" ht="12.75">
      <c r="B45" s="136" t="s">
        <v>82</v>
      </c>
      <c r="C45" s="138">
        <v>10518.095</v>
      </c>
      <c r="D45" s="6">
        <f t="shared" si="0"/>
        <v>0.002693290503316715</v>
      </c>
      <c r="E45" s="138">
        <v>10518.095</v>
      </c>
      <c r="F45" s="6">
        <f t="shared" si="1"/>
        <v>0.005403264714700204</v>
      </c>
      <c r="G45" s="138">
        <v>5663.96</v>
      </c>
      <c r="H45" s="6">
        <f t="shared" si="2"/>
        <v>0.011550285872613844</v>
      </c>
      <c r="I45" s="138">
        <v>972.07</v>
      </c>
      <c r="J45" s="6">
        <f t="shared" si="3"/>
        <v>0.0005907895024970394</v>
      </c>
      <c r="K45" s="34">
        <f t="shared" si="4"/>
        <v>27672.219999999998</v>
      </c>
      <c r="L45" s="6">
        <f t="shared" si="5"/>
        <v>0.0034643702409594503</v>
      </c>
    </row>
    <row r="46" spans="2:12" ht="12.75">
      <c r="B46" s="136" t="s">
        <v>88</v>
      </c>
      <c r="C46" s="138">
        <v>0</v>
      </c>
      <c r="D46" s="6">
        <f t="shared" si="0"/>
        <v>0</v>
      </c>
      <c r="E46" s="138">
        <v>0</v>
      </c>
      <c r="F46" s="6">
        <f t="shared" si="1"/>
        <v>0</v>
      </c>
      <c r="G46" s="138">
        <v>0</v>
      </c>
      <c r="H46" s="6">
        <f t="shared" si="2"/>
        <v>0</v>
      </c>
      <c r="I46" s="138">
        <v>36056.15</v>
      </c>
      <c r="J46" s="6">
        <f t="shared" si="3"/>
        <v>0.02191364296857081</v>
      </c>
      <c r="K46" s="34">
        <f t="shared" si="4"/>
        <v>36056.15</v>
      </c>
      <c r="L46" s="6">
        <f t="shared" si="5"/>
        <v>0.004513980196152318</v>
      </c>
    </row>
    <row r="47" spans="2:12" ht="12.75">
      <c r="B47" s="136" t="s">
        <v>89</v>
      </c>
      <c r="C47" s="138">
        <v>39027.095</v>
      </c>
      <c r="D47" s="6">
        <f t="shared" si="0"/>
        <v>0.00999337849064296</v>
      </c>
      <c r="E47" s="138">
        <v>39027.095</v>
      </c>
      <c r="F47" s="6">
        <f t="shared" si="1"/>
        <v>0.020048661409766005</v>
      </c>
      <c r="G47" s="138">
        <v>6541.39</v>
      </c>
      <c r="H47" s="6">
        <f t="shared" si="2"/>
        <v>0.013339593588983234</v>
      </c>
      <c r="I47" s="138">
        <v>54527.79</v>
      </c>
      <c r="J47" s="6">
        <f t="shared" si="3"/>
        <v>0.033140047451688706</v>
      </c>
      <c r="K47" s="34">
        <f t="shared" si="4"/>
        <v>139123.37</v>
      </c>
      <c r="L47" s="6">
        <f t="shared" si="5"/>
        <v>0.017417282128068902</v>
      </c>
    </row>
    <row r="48" spans="2:12" ht="12.75">
      <c r="B48" s="136" t="s">
        <v>93</v>
      </c>
      <c r="C48" s="138">
        <v>50.765</v>
      </c>
      <c r="D48" s="6">
        <f t="shared" si="0"/>
        <v>1.2999016685138616E-05</v>
      </c>
      <c r="E48" s="138">
        <v>50.765</v>
      </c>
      <c r="F48" s="6">
        <f t="shared" si="1"/>
        <v>2.6078556358518903E-05</v>
      </c>
      <c r="G48" s="138">
        <v>0</v>
      </c>
      <c r="H48" s="6">
        <f t="shared" si="2"/>
        <v>0</v>
      </c>
      <c r="I48" s="138">
        <v>4960.49</v>
      </c>
      <c r="J48" s="6">
        <f t="shared" si="3"/>
        <v>0.003014809035606015</v>
      </c>
      <c r="K48" s="34">
        <f t="shared" si="4"/>
        <v>5062.0199999999995</v>
      </c>
      <c r="L48" s="6">
        <f t="shared" si="5"/>
        <v>0.0006337298361729401</v>
      </c>
    </row>
    <row r="49" spans="2:12" ht="12.75">
      <c r="B49" s="136" t="s">
        <v>97</v>
      </c>
      <c r="C49" s="138">
        <v>65.85</v>
      </c>
      <c r="D49" s="6">
        <f t="shared" si="0"/>
        <v>1.686172064840693E-05</v>
      </c>
      <c r="E49" s="138">
        <v>65.85</v>
      </c>
      <c r="F49" s="6">
        <f t="shared" si="1"/>
        <v>3.382789197692248E-05</v>
      </c>
      <c r="G49" s="138">
        <v>0</v>
      </c>
      <c r="H49" s="6">
        <f t="shared" si="2"/>
        <v>0</v>
      </c>
      <c r="I49" s="138">
        <v>942.15</v>
      </c>
      <c r="J49" s="6">
        <f t="shared" si="3"/>
        <v>0.0005726051928128485</v>
      </c>
      <c r="K49" s="34">
        <f t="shared" si="4"/>
        <v>1073.85</v>
      </c>
      <c r="L49" s="6">
        <f t="shared" si="5"/>
        <v>0.00013443858075912616</v>
      </c>
    </row>
    <row r="50" spans="2:12" ht="12.75">
      <c r="B50" s="136" t="s">
        <v>99</v>
      </c>
      <c r="C50" s="138">
        <v>169382.815</v>
      </c>
      <c r="D50" s="6">
        <f t="shared" si="0"/>
        <v>0.04337259998740761</v>
      </c>
      <c r="E50" s="138">
        <v>169382.815</v>
      </c>
      <c r="F50" s="6">
        <f t="shared" si="1"/>
        <v>0.08701387347861875</v>
      </c>
      <c r="G50" s="138">
        <v>36704.18</v>
      </c>
      <c r="H50" s="6">
        <f t="shared" si="2"/>
        <v>0.07484935834996638</v>
      </c>
      <c r="I50" s="138">
        <v>71929.13</v>
      </c>
      <c r="J50" s="6">
        <f t="shared" si="3"/>
        <v>0.04371596173911845</v>
      </c>
      <c r="K50" s="34">
        <f t="shared" si="4"/>
        <v>447398.94</v>
      </c>
      <c r="L50" s="6">
        <f t="shared" si="5"/>
        <v>0.05601124787143218</v>
      </c>
    </row>
    <row r="51" spans="2:12" ht="12.75">
      <c r="B51" s="136" t="s">
        <v>106</v>
      </c>
      <c r="C51" s="138">
        <v>0</v>
      </c>
      <c r="D51" s="6">
        <f t="shared" si="0"/>
        <v>0</v>
      </c>
      <c r="E51" s="138">
        <v>0</v>
      </c>
      <c r="F51" s="6">
        <f t="shared" si="1"/>
        <v>0</v>
      </c>
      <c r="G51" s="138">
        <v>0</v>
      </c>
      <c r="H51" s="6">
        <f t="shared" si="2"/>
        <v>0</v>
      </c>
      <c r="I51" s="138">
        <v>1148.76</v>
      </c>
      <c r="J51" s="6">
        <f t="shared" si="3"/>
        <v>0.0006981753874602642</v>
      </c>
      <c r="K51" s="34">
        <f t="shared" si="4"/>
        <v>1148.76</v>
      </c>
      <c r="L51" s="6">
        <f t="shared" si="5"/>
        <v>0.00014381679380998628</v>
      </c>
    </row>
    <row r="52" spans="2:12" ht="12.75">
      <c r="B52" s="136" t="s">
        <v>110</v>
      </c>
      <c r="C52" s="138">
        <v>0</v>
      </c>
      <c r="D52" s="6">
        <f t="shared" si="0"/>
        <v>0</v>
      </c>
      <c r="E52" s="138">
        <v>0</v>
      </c>
      <c r="F52" s="6">
        <f t="shared" si="1"/>
        <v>0</v>
      </c>
      <c r="G52" s="138">
        <v>0</v>
      </c>
      <c r="H52" s="6">
        <f t="shared" si="2"/>
        <v>0</v>
      </c>
      <c r="I52" s="138">
        <v>3865.19</v>
      </c>
      <c r="J52" s="6">
        <f t="shared" si="3"/>
        <v>0.0023491247308902977</v>
      </c>
      <c r="K52" s="34">
        <f t="shared" si="4"/>
        <v>3865.19</v>
      </c>
      <c r="L52" s="6">
        <f t="shared" si="5"/>
        <v>0.0004838950113743697</v>
      </c>
    </row>
    <row r="53" spans="2:12" ht="12.75">
      <c r="B53" s="136" t="s">
        <v>112</v>
      </c>
      <c r="C53" s="138">
        <v>0</v>
      </c>
      <c r="D53" s="6">
        <f t="shared" si="0"/>
        <v>0</v>
      </c>
      <c r="E53" s="138">
        <v>0</v>
      </c>
      <c r="F53" s="6">
        <f t="shared" si="1"/>
        <v>0</v>
      </c>
      <c r="G53" s="138">
        <v>0</v>
      </c>
      <c r="H53" s="6">
        <f t="shared" si="2"/>
        <v>0</v>
      </c>
      <c r="I53" s="138">
        <v>20610.17</v>
      </c>
      <c r="J53" s="6">
        <f t="shared" si="3"/>
        <v>0.012526126802266713</v>
      </c>
      <c r="K53" s="34">
        <f t="shared" si="4"/>
        <v>20610.17</v>
      </c>
      <c r="L53" s="6">
        <f t="shared" si="5"/>
        <v>0.0025802505042643938</v>
      </c>
    </row>
    <row r="54" spans="2:12" ht="12.75">
      <c r="B54" s="136" t="s">
        <v>115</v>
      </c>
      <c r="C54" s="138">
        <v>103113.48</v>
      </c>
      <c r="D54" s="6">
        <f t="shared" si="0"/>
        <v>0.026403503338573955</v>
      </c>
      <c r="E54" s="138">
        <v>103113.48</v>
      </c>
      <c r="F54" s="6">
        <f t="shared" si="1"/>
        <v>0.05297056435542227</v>
      </c>
      <c r="G54" s="138">
        <v>4329.31</v>
      </c>
      <c r="H54" s="6">
        <f t="shared" si="2"/>
        <v>0.008828587795670494</v>
      </c>
      <c r="I54" s="138">
        <v>10695.1</v>
      </c>
      <c r="J54" s="6">
        <f t="shared" si="3"/>
        <v>0.006500100618428802</v>
      </c>
      <c r="K54" s="34">
        <f t="shared" si="4"/>
        <v>221251.37</v>
      </c>
      <c r="L54" s="6">
        <f t="shared" si="5"/>
        <v>0.027699138775259396</v>
      </c>
    </row>
    <row r="55" spans="2:12" ht="12.75">
      <c r="B55" s="136" t="s">
        <v>121</v>
      </c>
      <c r="C55" s="138">
        <v>962.445</v>
      </c>
      <c r="D55" s="6">
        <f t="shared" si="0"/>
        <v>0.0002464461462331968</v>
      </c>
      <c r="E55" s="138">
        <v>962.445</v>
      </c>
      <c r="F55" s="6">
        <f t="shared" si="1"/>
        <v>0.0004944189141037078</v>
      </c>
      <c r="G55" s="138">
        <v>0</v>
      </c>
      <c r="H55" s="6">
        <f t="shared" si="2"/>
        <v>0</v>
      </c>
      <c r="I55" s="138">
        <v>4996.73</v>
      </c>
      <c r="J55" s="6">
        <f t="shared" si="3"/>
        <v>0.003036834416052374</v>
      </c>
      <c r="K55" s="34">
        <f t="shared" si="4"/>
        <v>6921.62</v>
      </c>
      <c r="L55" s="6">
        <f t="shared" si="5"/>
        <v>0.0008665388735428438</v>
      </c>
    </row>
    <row r="56" spans="2:12" ht="12.75">
      <c r="B56" s="136" t="s">
        <v>122</v>
      </c>
      <c r="C56" s="138">
        <v>5077.62</v>
      </c>
      <c r="D56" s="6">
        <f t="shared" si="0"/>
        <v>0.0013001884585993014</v>
      </c>
      <c r="E56" s="138">
        <v>5077.62</v>
      </c>
      <c r="F56" s="6">
        <f t="shared" si="1"/>
        <v>0.002608430992556737</v>
      </c>
      <c r="G56" s="138">
        <v>0</v>
      </c>
      <c r="H56" s="6">
        <f t="shared" si="2"/>
        <v>0</v>
      </c>
      <c r="I56" s="138">
        <v>9589.53</v>
      </c>
      <c r="J56" s="6">
        <f t="shared" si="3"/>
        <v>0.005828174573724561</v>
      </c>
      <c r="K56" s="34">
        <f t="shared" si="4"/>
        <v>19744.77</v>
      </c>
      <c r="L56" s="6">
        <f t="shared" si="5"/>
        <v>0.0024719084194397465</v>
      </c>
    </row>
    <row r="57" spans="2:12" ht="12.75">
      <c r="B57" s="136" t="s">
        <v>123</v>
      </c>
      <c r="C57" s="138">
        <v>256.12</v>
      </c>
      <c r="D57" s="6">
        <f t="shared" si="0"/>
        <v>6.558274703826854E-05</v>
      </c>
      <c r="E57" s="138">
        <v>256.12</v>
      </c>
      <c r="F57" s="6">
        <f t="shared" si="1"/>
        <v>0.00013157174932618658</v>
      </c>
      <c r="G57" s="138">
        <v>0</v>
      </c>
      <c r="H57" s="6">
        <f t="shared" si="2"/>
        <v>0</v>
      </c>
      <c r="I57" s="138">
        <v>0</v>
      </c>
      <c r="J57" s="6">
        <f t="shared" si="3"/>
        <v>0</v>
      </c>
      <c r="K57" s="34">
        <f t="shared" si="4"/>
        <v>512.24</v>
      </c>
      <c r="L57" s="6">
        <f t="shared" si="5"/>
        <v>6.412889938823372E-05</v>
      </c>
    </row>
    <row r="58" spans="2:12" ht="12.75">
      <c r="B58" s="136" t="s">
        <v>127</v>
      </c>
      <c r="C58" s="138">
        <v>60849.175</v>
      </c>
      <c r="D58" s="6">
        <f t="shared" si="0"/>
        <v>0.015581196515353482</v>
      </c>
      <c r="E58" s="138">
        <v>60849.175</v>
      </c>
      <c r="F58" s="6">
        <f t="shared" si="1"/>
        <v>0.031258911446998515</v>
      </c>
      <c r="G58" s="138">
        <v>6492.53</v>
      </c>
      <c r="H58" s="6">
        <f t="shared" si="2"/>
        <v>0.013239955355709002</v>
      </c>
      <c r="I58" s="138">
        <v>97581.23</v>
      </c>
      <c r="J58" s="6">
        <f t="shared" si="3"/>
        <v>0.059306393906559375</v>
      </c>
      <c r="K58" s="34">
        <f t="shared" si="4"/>
        <v>225772.11</v>
      </c>
      <c r="L58" s="6">
        <f t="shared" si="5"/>
        <v>0.02826510410522262</v>
      </c>
    </row>
    <row r="59" spans="2:12" ht="12.75">
      <c r="B59" s="136" t="s">
        <v>128</v>
      </c>
      <c r="C59" s="138">
        <v>0</v>
      </c>
      <c r="D59" s="6">
        <f t="shared" si="0"/>
        <v>0</v>
      </c>
      <c r="E59" s="138">
        <v>0</v>
      </c>
      <c r="F59" s="6">
        <f t="shared" si="1"/>
        <v>0</v>
      </c>
      <c r="G59" s="138">
        <v>0</v>
      </c>
      <c r="H59" s="6">
        <f t="shared" si="2"/>
        <v>0</v>
      </c>
      <c r="I59" s="138">
        <v>13006.74</v>
      </c>
      <c r="J59" s="6">
        <f t="shared" si="3"/>
        <v>0.0079050330261281</v>
      </c>
      <c r="K59" s="34">
        <f t="shared" si="4"/>
        <v>13006.74</v>
      </c>
      <c r="L59" s="6">
        <f t="shared" si="5"/>
        <v>0.0016283537420523878</v>
      </c>
    </row>
    <row r="60" spans="2:12" ht="12.75">
      <c r="B60" s="136" t="s">
        <v>130</v>
      </c>
      <c r="C60" s="138">
        <v>106.06</v>
      </c>
      <c r="D60" s="6">
        <f t="shared" si="0"/>
        <v>2.7157996840851012E-05</v>
      </c>
      <c r="E60" s="138">
        <v>106.06</v>
      </c>
      <c r="F60" s="6">
        <f t="shared" si="1"/>
        <v>5.448422510360514E-05</v>
      </c>
      <c r="G60" s="138">
        <v>0</v>
      </c>
      <c r="H60" s="6">
        <f t="shared" si="2"/>
        <v>0</v>
      </c>
      <c r="I60" s="138">
        <v>7006.08</v>
      </c>
      <c r="J60" s="6">
        <f t="shared" si="3"/>
        <v>0.004258045735033956</v>
      </c>
      <c r="K60" s="34">
        <f t="shared" si="4"/>
        <v>7218.2</v>
      </c>
      <c r="L60" s="6">
        <f t="shared" si="5"/>
        <v>0.0009036686349448475</v>
      </c>
    </row>
    <row r="61" spans="2:12" ht="12.75">
      <c r="B61" s="136" t="s">
        <v>131</v>
      </c>
      <c r="C61" s="138">
        <v>5459.485</v>
      </c>
      <c r="D61" s="6">
        <f t="shared" si="0"/>
        <v>0.001397969794292603</v>
      </c>
      <c r="E61" s="138">
        <v>5459.485</v>
      </c>
      <c r="F61" s="6">
        <f t="shared" si="1"/>
        <v>0.002804599374785552</v>
      </c>
      <c r="G61" s="138">
        <v>0</v>
      </c>
      <c r="H61" s="6">
        <f t="shared" si="2"/>
        <v>0</v>
      </c>
      <c r="I61" s="138">
        <v>16319.02</v>
      </c>
      <c r="J61" s="6">
        <f t="shared" si="3"/>
        <v>0.00991811876412114</v>
      </c>
      <c r="K61" s="34">
        <f t="shared" si="4"/>
        <v>27237.989999999998</v>
      </c>
      <c r="L61" s="6">
        <f t="shared" si="5"/>
        <v>0.003410007653146408</v>
      </c>
    </row>
    <row r="62" spans="2:12" ht="12.75">
      <c r="B62" s="136" t="s">
        <v>132</v>
      </c>
      <c r="C62" s="138">
        <v>20794.7</v>
      </c>
      <c r="D62" s="6">
        <f t="shared" si="0"/>
        <v>0.005324744455086221</v>
      </c>
      <c r="E62" s="138">
        <v>20794.7</v>
      </c>
      <c r="F62" s="6">
        <f t="shared" si="1"/>
        <v>0.010682473277031281</v>
      </c>
      <c r="G62" s="138">
        <v>980.38</v>
      </c>
      <c r="H62" s="6">
        <f t="shared" si="2"/>
        <v>0.001999249511612575</v>
      </c>
      <c r="I62" s="138">
        <v>62173.87</v>
      </c>
      <c r="J62" s="6">
        <f t="shared" si="3"/>
        <v>0.03778706237782835</v>
      </c>
      <c r="K62" s="34">
        <f t="shared" si="4"/>
        <v>104743.65</v>
      </c>
      <c r="L62" s="6">
        <f t="shared" si="5"/>
        <v>0.013113179354221394</v>
      </c>
    </row>
    <row r="63" spans="2:12" ht="12.75">
      <c r="B63" s="136" t="s">
        <v>134</v>
      </c>
      <c r="C63" s="138">
        <v>938.475</v>
      </c>
      <c r="D63" s="6">
        <f t="shared" si="0"/>
        <v>0.0002403083262796309</v>
      </c>
      <c r="E63" s="138">
        <v>938.475</v>
      </c>
      <c r="F63" s="6">
        <f t="shared" si="1"/>
        <v>0.0004821052531973018</v>
      </c>
      <c r="G63" s="138">
        <v>0</v>
      </c>
      <c r="H63" s="6">
        <f t="shared" si="2"/>
        <v>0</v>
      </c>
      <c r="I63" s="138">
        <v>7432.48</v>
      </c>
      <c r="J63" s="6">
        <f t="shared" si="3"/>
        <v>0.00451719645860812</v>
      </c>
      <c r="K63" s="34">
        <f t="shared" si="4"/>
        <v>9309.43</v>
      </c>
      <c r="L63" s="6">
        <f t="shared" si="5"/>
        <v>0.00116547614366665</v>
      </c>
    </row>
    <row r="64" spans="2:12" ht="12.75">
      <c r="B64" s="136" t="s">
        <v>135</v>
      </c>
      <c r="C64" s="138">
        <v>83574.475</v>
      </c>
      <c r="D64" s="6">
        <f t="shared" si="0"/>
        <v>0.021400295380216688</v>
      </c>
      <c r="E64" s="138">
        <v>83574.475</v>
      </c>
      <c r="F64" s="6">
        <f t="shared" si="1"/>
        <v>0.042933155844009245</v>
      </c>
      <c r="G64" s="138">
        <v>31567.97</v>
      </c>
      <c r="H64" s="6">
        <f t="shared" si="2"/>
        <v>0.06437529183082114</v>
      </c>
      <c r="I64" s="138">
        <v>26630.8</v>
      </c>
      <c r="J64" s="6">
        <f t="shared" si="3"/>
        <v>0.01618525114765208</v>
      </c>
      <c r="K64" s="34">
        <f t="shared" si="4"/>
        <v>225347.72</v>
      </c>
      <c r="L64" s="6">
        <f t="shared" si="5"/>
        <v>0.028211973417241652</v>
      </c>
    </row>
    <row r="65" spans="2:12" ht="12.75">
      <c r="B65" s="136" t="s">
        <v>136</v>
      </c>
      <c r="C65" s="138">
        <v>2130.695</v>
      </c>
      <c r="D65" s="6">
        <f t="shared" si="0"/>
        <v>0.0005455912509788521</v>
      </c>
      <c r="E65" s="138">
        <v>2130.695</v>
      </c>
      <c r="F65" s="6">
        <f t="shared" si="1"/>
        <v>0.0010945621912797092</v>
      </c>
      <c r="G65" s="138">
        <v>0</v>
      </c>
      <c r="H65" s="6">
        <f t="shared" si="2"/>
        <v>0</v>
      </c>
      <c r="I65" s="138">
        <v>1925.92</v>
      </c>
      <c r="J65" s="6">
        <f t="shared" si="3"/>
        <v>0.0011705055383347887</v>
      </c>
      <c r="K65" s="34">
        <f t="shared" si="4"/>
        <v>6187.31</v>
      </c>
      <c r="L65" s="6">
        <f t="shared" si="5"/>
        <v>0.0007746083485745206</v>
      </c>
    </row>
    <row r="66" spans="2:12" ht="12.75">
      <c r="B66" s="136" t="s">
        <v>137</v>
      </c>
      <c r="C66" s="138">
        <v>74667.73</v>
      </c>
      <c r="D66" s="6">
        <f t="shared" si="0"/>
        <v>0.019119611309197777</v>
      </c>
      <c r="E66" s="138">
        <v>74667.73</v>
      </c>
      <c r="F66" s="6">
        <f t="shared" si="1"/>
        <v>0.03835765990284</v>
      </c>
      <c r="G66" s="138">
        <v>30048.25</v>
      </c>
      <c r="H66" s="6">
        <f t="shared" si="2"/>
        <v>0.061276187944789326</v>
      </c>
      <c r="I66" s="138">
        <v>54278.06</v>
      </c>
      <c r="J66" s="6">
        <f t="shared" si="3"/>
        <v>0.03298827045779054</v>
      </c>
      <c r="K66" s="34">
        <f t="shared" si="4"/>
        <v>233661.77</v>
      </c>
      <c r="L66" s="6">
        <f t="shared" si="5"/>
        <v>0.029252834880537655</v>
      </c>
    </row>
    <row r="67" spans="2:12" ht="12.75">
      <c r="B67" s="136" t="s">
        <v>139</v>
      </c>
      <c r="C67" s="138">
        <v>11442.61</v>
      </c>
      <c r="D67" s="6">
        <f t="shared" si="0"/>
        <v>0.0029300241960313993</v>
      </c>
      <c r="E67" s="138">
        <v>11442.61</v>
      </c>
      <c r="F67" s="6">
        <f t="shared" si="1"/>
        <v>0.0058781985575406676</v>
      </c>
      <c r="G67" s="138">
        <v>0</v>
      </c>
      <c r="H67" s="6">
        <f t="shared" si="2"/>
        <v>0</v>
      </c>
      <c r="I67" s="138">
        <v>20155.2</v>
      </c>
      <c r="J67" s="6">
        <f t="shared" si="3"/>
        <v>0.01224961225089585</v>
      </c>
      <c r="K67" s="34">
        <f t="shared" si="4"/>
        <v>43040.42</v>
      </c>
      <c r="L67" s="6">
        <f t="shared" si="5"/>
        <v>0.005388362415678827</v>
      </c>
    </row>
    <row r="68" spans="2:12" ht="12.75">
      <c r="B68" s="136" t="s">
        <v>140</v>
      </c>
      <c r="C68" s="138">
        <v>11858.195</v>
      </c>
      <c r="D68" s="6">
        <f aca="true" t="shared" si="6" ref="D68:D78">+C68/$C$79</f>
        <v>0.003036439961797051</v>
      </c>
      <c r="E68" s="138">
        <v>11858.195</v>
      </c>
      <c r="F68" s="6">
        <f aca="true" t="shared" si="7" ref="F68:F78">+E68/$E$79</f>
        <v>0.0060916892862761165</v>
      </c>
      <c r="G68" s="138">
        <v>0</v>
      </c>
      <c r="H68" s="6">
        <f aca="true" t="shared" si="8" ref="H68:H78">+G68/$G$79</f>
        <v>0</v>
      </c>
      <c r="I68" s="138">
        <v>30960.31</v>
      </c>
      <c r="J68" s="6">
        <f aca="true" t="shared" si="9" ref="J68:J78">+I68/$I$79</f>
        <v>0.018816573026689553</v>
      </c>
      <c r="K68" s="34">
        <f aca="true" t="shared" si="10" ref="K68:K78">+C68+E68+G68+I68</f>
        <v>54676.7</v>
      </c>
      <c r="L68" s="6">
        <f aca="true" t="shared" si="11" ref="L68:L78">+K68/$K$79</f>
        <v>0.0068451440597779144</v>
      </c>
    </row>
    <row r="69" spans="2:12" ht="12.75">
      <c r="B69" s="136" t="s">
        <v>141</v>
      </c>
      <c r="C69" s="138">
        <v>0</v>
      </c>
      <c r="D69" s="6">
        <f t="shared" si="6"/>
        <v>0</v>
      </c>
      <c r="E69" s="138">
        <v>0</v>
      </c>
      <c r="F69" s="6">
        <f t="shared" si="7"/>
        <v>0</v>
      </c>
      <c r="G69" s="138">
        <v>0</v>
      </c>
      <c r="H69" s="6">
        <f t="shared" si="8"/>
        <v>0</v>
      </c>
      <c r="I69" s="138">
        <v>5140.5</v>
      </c>
      <c r="J69" s="6">
        <f t="shared" si="9"/>
        <v>0.0031242126982481003</v>
      </c>
      <c r="K69" s="34">
        <f t="shared" si="10"/>
        <v>5140.5</v>
      </c>
      <c r="L69" s="6">
        <f t="shared" si="11"/>
        <v>0.0006435549884921432</v>
      </c>
    </row>
    <row r="70" spans="2:12" ht="12.75">
      <c r="B70" s="136" t="s">
        <v>142</v>
      </c>
      <c r="C70" s="138">
        <v>0</v>
      </c>
      <c r="D70" s="6">
        <f t="shared" si="6"/>
        <v>0</v>
      </c>
      <c r="E70" s="138">
        <v>0</v>
      </c>
      <c r="F70" s="6">
        <f t="shared" si="7"/>
        <v>0</v>
      </c>
      <c r="G70" s="138">
        <v>0</v>
      </c>
      <c r="H70" s="6">
        <f t="shared" si="8"/>
        <v>0</v>
      </c>
      <c r="I70" s="138">
        <v>1478.25</v>
      </c>
      <c r="J70" s="6">
        <f t="shared" si="9"/>
        <v>0.0008984276667999716</v>
      </c>
      <c r="K70" s="34">
        <f t="shared" si="10"/>
        <v>1478.25</v>
      </c>
      <c r="L70" s="6">
        <f t="shared" si="11"/>
        <v>0.0001850666592235212</v>
      </c>
    </row>
    <row r="71" spans="2:12" ht="12.75">
      <c r="B71" s="136" t="s">
        <v>143</v>
      </c>
      <c r="C71" s="138">
        <v>11519.1</v>
      </c>
      <c r="D71" s="6">
        <f t="shared" si="6"/>
        <v>0.002949610422491485</v>
      </c>
      <c r="E71" s="138">
        <v>11519.1</v>
      </c>
      <c r="F71" s="6">
        <f t="shared" si="7"/>
        <v>0.005917492338213633</v>
      </c>
      <c r="G71" s="138">
        <v>0</v>
      </c>
      <c r="H71" s="6">
        <f t="shared" si="8"/>
        <v>0</v>
      </c>
      <c r="I71" s="138">
        <v>53422.37</v>
      </c>
      <c r="J71" s="6">
        <f t="shared" si="9"/>
        <v>0.03246821257163863</v>
      </c>
      <c r="K71" s="34">
        <f t="shared" si="10"/>
        <v>76460.57</v>
      </c>
      <c r="L71" s="6">
        <f t="shared" si="11"/>
        <v>0.009572333673077077</v>
      </c>
    </row>
    <row r="72" spans="2:12" ht="12.75">
      <c r="B72" s="136" t="s">
        <v>145</v>
      </c>
      <c r="C72" s="138">
        <v>1307.41</v>
      </c>
      <c r="D72" s="6">
        <f t="shared" si="6"/>
        <v>0.0003347787728615597</v>
      </c>
      <c r="E72" s="138">
        <v>1307.41</v>
      </c>
      <c r="F72" s="6">
        <f t="shared" si="7"/>
        <v>0.0006716313477532</v>
      </c>
      <c r="G72" s="138">
        <v>0</v>
      </c>
      <c r="H72" s="6">
        <f t="shared" si="8"/>
        <v>0</v>
      </c>
      <c r="I72" s="138">
        <v>556.94</v>
      </c>
      <c r="J72" s="6">
        <f t="shared" si="9"/>
        <v>0.00033848828327250215</v>
      </c>
      <c r="K72" s="34">
        <f t="shared" si="10"/>
        <v>3171.76</v>
      </c>
      <c r="L72" s="6">
        <f t="shared" si="11"/>
        <v>0.0003970823792043265</v>
      </c>
    </row>
    <row r="73" spans="2:12" ht="12.75">
      <c r="B73" s="136" t="s">
        <v>146</v>
      </c>
      <c r="C73" s="138">
        <v>9482.695</v>
      </c>
      <c r="D73" s="6">
        <f t="shared" si="6"/>
        <v>0.0024281633118306022</v>
      </c>
      <c r="E73" s="138">
        <v>9482.695</v>
      </c>
      <c r="F73" s="6">
        <f t="shared" si="7"/>
        <v>0.004871367989523203</v>
      </c>
      <c r="G73" s="138">
        <v>0</v>
      </c>
      <c r="H73" s="6">
        <f t="shared" si="8"/>
        <v>0</v>
      </c>
      <c r="I73" s="138">
        <v>9066.07</v>
      </c>
      <c r="J73" s="6">
        <f t="shared" si="9"/>
        <v>0.005510034241261775</v>
      </c>
      <c r="K73" s="34">
        <f t="shared" si="10"/>
        <v>28031.46</v>
      </c>
      <c r="L73" s="6">
        <f t="shared" si="11"/>
        <v>0.0035093446002758435</v>
      </c>
    </row>
    <row r="74" spans="2:12" ht="12.75">
      <c r="B74" s="136" t="s">
        <v>148</v>
      </c>
      <c r="C74" s="138">
        <v>2458.04</v>
      </c>
      <c r="D74" s="6">
        <f t="shared" si="6"/>
        <v>0.0006294120550130626</v>
      </c>
      <c r="E74" s="138">
        <v>2458.04</v>
      </c>
      <c r="F74" s="6">
        <f t="shared" si="7"/>
        <v>0.0012627230310547385</v>
      </c>
      <c r="G74" s="138">
        <v>0</v>
      </c>
      <c r="H74" s="6">
        <f t="shared" si="8"/>
        <v>0</v>
      </c>
      <c r="I74" s="138">
        <v>5618.47</v>
      </c>
      <c r="J74" s="6">
        <f t="shared" si="9"/>
        <v>0.0034147058299243273</v>
      </c>
      <c r="K74" s="34">
        <f t="shared" si="10"/>
        <v>10534.55</v>
      </c>
      <c r="L74" s="6">
        <f t="shared" si="11"/>
        <v>0.0013188526804824253</v>
      </c>
    </row>
    <row r="75" spans="2:12" ht="12.75">
      <c r="B75" s="136" t="s">
        <v>163</v>
      </c>
      <c r="C75" s="138">
        <v>0</v>
      </c>
      <c r="D75" s="6">
        <f t="shared" si="6"/>
        <v>0</v>
      </c>
      <c r="E75" s="138">
        <v>0</v>
      </c>
      <c r="F75" s="6">
        <f t="shared" si="7"/>
        <v>0</v>
      </c>
      <c r="G75" s="138">
        <v>0</v>
      </c>
      <c r="H75" s="6">
        <f t="shared" si="8"/>
        <v>0</v>
      </c>
      <c r="I75" s="138">
        <v>4451.89</v>
      </c>
      <c r="J75" s="6">
        <f t="shared" si="9"/>
        <v>0.0027057000815492145</v>
      </c>
      <c r="K75" s="34">
        <f t="shared" si="10"/>
        <v>4451.89</v>
      </c>
      <c r="L75" s="6">
        <f t="shared" si="11"/>
        <v>0.0005573457869308993</v>
      </c>
    </row>
    <row r="76" spans="2:12" ht="12.75">
      <c r="B76" s="136" t="s">
        <v>149</v>
      </c>
      <c r="C76" s="138">
        <v>12.37</v>
      </c>
      <c r="D76" s="6">
        <f t="shared" si="6"/>
        <v>3.167494068652904E-06</v>
      </c>
      <c r="E76" s="138">
        <v>12.37</v>
      </c>
      <c r="F76" s="6">
        <f t="shared" si="7"/>
        <v>6.354609320494018E-06</v>
      </c>
      <c r="G76" s="138">
        <v>0</v>
      </c>
      <c r="H76" s="6">
        <f t="shared" si="8"/>
        <v>0</v>
      </c>
      <c r="I76" s="138">
        <v>16790.97</v>
      </c>
      <c r="J76" s="6">
        <f t="shared" si="9"/>
        <v>0.010204953154343529</v>
      </c>
      <c r="K76" s="34">
        <f t="shared" si="10"/>
        <v>16815.710000000003</v>
      </c>
      <c r="L76" s="6">
        <f t="shared" si="11"/>
        <v>0.002105210398898399</v>
      </c>
    </row>
    <row r="77" spans="2:12" ht="12.75">
      <c r="B77" s="136"/>
      <c r="C77" s="55"/>
      <c r="D77" s="6">
        <f t="shared" si="6"/>
        <v>0</v>
      </c>
      <c r="E77" s="55"/>
      <c r="F77" s="6">
        <f t="shared" si="7"/>
        <v>0</v>
      </c>
      <c r="G77" s="55"/>
      <c r="H77" s="6">
        <f t="shared" si="8"/>
        <v>0</v>
      </c>
      <c r="I77" s="55"/>
      <c r="J77" s="6">
        <f t="shared" si="9"/>
        <v>0</v>
      </c>
      <c r="K77" s="34">
        <f t="shared" si="10"/>
        <v>0</v>
      </c>
      <c r="L77" s="6">
        <f t="shared" si="11"/>
        <v>0</v>
      </c>
    </row>
    <row r="78" spans="2:12" ht="12.75">
      <c r="B78" s="74"/>
      <c r="C78" s="55"/>
      <c r="D78" s="6">
        <f t="shared" si="6"/>
        <v>0</v>
      </c>
      <c r="E78" s="55"/>
      <c r="F78" s="6">
        <f t="shared" si="7"/>
        <v>0</v>
      </c>
      <c r="G78" s="55"/>
      <c r="H78" s="6">
        <f t="shared" si="8"/>
        <v>0</v>
      </c>
      <c r="I78" s="55"/>
      <c r="J78" s="6">
        <f t="shared" si="9"/>
        <v>0</v>
      </c>
      <c r="K78" s="34">
        <f t="shared" si="10"/>
        <v>0</v>
      </c>
      <c r="L78" s="6">
        <f t="shared" si="11"/>
        <v>0</v>
      </c>
    </row>
    <row r="79" spans="2:12" ht="12.75">
      <c r="B79" s="75"/>
      <c r="C79" s="4">
        <f>SUM(C3:C78)</f>
        <v>3905295.395</v>
      </c>
      <c r="D79" s="7"/>
      <c r="E79" s="4">
        <f>SUM(E3:E78)</f>
        <v>1946618.4900000014</v>
      </c>
      <c r="G79" s="4">
        <f>SUM(G3:G78)</f>
        <v>490374.01</v>
      </c>
      <c r="I79" s="4">
        <f>SUM(I3:I78)</f>
        <v>1645374.53</v>
      </c>
      <c r="K79" s="4">
        <f>SUM(K3:K78)</f>
        <v>7987662.425</v>
      </c>
      <c r="L79" s="7"/>
    </row>
    <row r="80" spans="3:11" ht="12.75">
      <c r="C80" s="4">
        <f>+C79-C81</f>
        <v>-0.004999999888241291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-0.004999999888241291</v>
      </c>
    </row>
    <row r="81" spans="3:11" ht="12.75">
      <c r="C81" s="16">
        <v>3905295.4</v>
      </c>
      <c r="E81" s="9">
        <v>1946618.49</v>
      </c>
      <c r="G81" s="9">
        <v>490374.01</v>
      </c>
      <c r="I81" s="9">
        <v>1645374.53</v>
      </c>
      <c r="K81" s="4">
        <f>SUM(C81:I81)</f>
        <v>7987662.43</v>
      </c>
    </row>
    <row r="90" spans="3:21" ht="12.75">
      <c r="C90" s="16"/>
      <c r="D90" s="13"/>
      <c r="E90" s="16"/>
      <c r="G90" s="16"/>
      <c r="H90" s="66"/>
      <c r="I90" s="14"/>
      <c r="K90" s="13"/>
      <c r="L90" s="13"/>
      <c r="M90" s="14"/>
      <c r="O90" s="13">
        <v>12</v>
      </c>
      <c r="P90" s="13">
        <v>2006</v>
      </c>
      <c r="Q90" s="14">
        <v>350582.78</v>
      </c>
      <c r="S90" s="13">
        <v>12</v>
      </c>
      <c r="T90" s="13">
        <v>2006</v>
      </c>
      <c r="U90" s="14">
        <v>1318660.83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62">
      <selection activeCell="C63" sqref="C63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0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41122</v>
      </c>
      <c r="F1" t="s">
        <v>157</v>
      </c>
    </row>
    <row r="2" spans="2:12" ht="12.75">
      <c r="B2" s="76" t="s">
        <v>150</v>
      </c>
      <c r="C2" s="141" t="s">
        <v>151</v>
      </c>
      <c r="D2" s="1" t="s">
        <v>159</v>
      </c>
      <c r="E2" s="78" t="s">
        <v>152</v>
      </c>
      <c r="F2" s="1" t="s">
        <v>159</v>
      </c>
      <c r="G2" s="78" t="s">
        <v>153</v>
      </c>
      <c r="H2" s="1" t="s">
        <v>159</v>
      </c>
      <c r="I2" s="78" t="s">
        <v>154</v>
      </c>
      <c r="J2" s="1" t="s">
        <v>159</v>
      </c>
      <c r="K2" s="79" t="s">
        <v>155</v>
      </c>
      <c r="L2" s="1" t="s">
        <v>156</v>
      </c>
    </row>
    <row r="3" spans="2:12" ht="12.75">
      <c r="B3" s="77">
        <v>33010</v>
      </c>
      <c r="C3" s="142">
        <v>25926.085</v>
      </c>
      <c r="D3" s="6">
        <f>+C3/$C$79</f>
        <v>0.006271760078264904</v>
      </c>
      <c r="E3" s="55">
        <v>25926.085</v>
      </c>
      <c r="F3" s="6">
        <f>+E3/$E$79</f>
        <v>0.012778246690917624</v>
      </c>
      <c r="G3" s="55">
        <v>1283.83</v>
      </c>
      <c r="H3" s="6">
        <f>+G3/$G$79</f>
        <v>0.003052869019879543</v>
      </c>
      <c r="I3" s="55">
        <v>3361.71</v>
      </c>
      <c r="J3" s="6">
        <f>+I3/$I$79</f>
        <v>0.002059048751216709</v>
      </c>
      <c r="K3" s="38">
        <f>+C3+E3+G3+I3</f>
        <v>56497.71</v>
      </c>
      <c r="L3" s="6">
        <f>+K3/$K$79</f>
        <v>0.0068766397734504</v>
      </c>
    </row>
    <row r="4" spans="2:12" ht="12.75">
      <c r="B4" s="77">
        <v>33012</v>
      </c>
      <c r="C4" s="142">
        <v>9261.33</v>
      </c>
      <c r="D4" s="6">
        <f aca="true" t="shared" si="0" ref="D4:D67">+C4/$C$79</f>
        <v>0.002240401501639646</v>
      </c>
      <c r="E4" s="55">
        <v>9261.33</v>
      </c>
      <c r="F4" s="6">
        <f aca="true" t="shared" si="1" ref="F4:F67">+E4/$E$79</f>
        <v>0.004564652141887065</v>
      </c>
      <c r="G4" s="55">
        <v>281.06</v>
      </c>
      <c r="H4" s="6">
        <f aca="true" t="shared" si="2" ref="H4:H67">+G4/$G$79</f>
        <v>0.0006683434463498628</v>
      </c>
      <c r="I4" s="55">
        <v>42810.52</v>
      </c>
      <c r="J4" s="6">
        <f aca="true" t="shared" si="3" ref="J4:J67">+I4/$I$79</f>
        <v>0.02622146102576901</v>
      </c>
      <c r="K4" s="38">
        <f aca="true" t="shared" si="4" ref="K4:K67">+C4+E4+G4+I4</f>
        <v>61614.24</v>
      </c>
      <c r="L4" s="6">
        <f aca="true" t="shared" si="5" ref="L4:L67">+K4/$K$79</f>
        <v>0.007499400124269082</v>
      </c>
    </row>
    <row r="5" spans="2:12" ht="12.75">
      <c r="B5" s="77">
        <v>33013</v>
      </c>
      <c r="C5" s="142">
        <v>0</v>
      </c>
      <c r="D5" s="6">
        <f t="shared" si="0"/>
        <v>0</v>
      </c>
      <c r="E5" s="55">
        <v>0</v>
      </c>
      <c r="F5" s="6">
        <f t="shared" si="1"/>
        <v>0</v>
      </c>
      <c r="G5" s="55">
        <v>0</v>
      </c>
      <c r="H5" s="6">
        <f t="shared" si="2"/>
        <v>0</v>
      </c>
      <c r="I5" s="55">
        <v>1695.26</v>
      </c>
      <c r="J5" s="6">
        <f t="shared" si="3"/>
        <v>0.0010383474440054728</v>
      </c>
      <c r="K5" s="38">
        <f t="shared" si="4"/>
        <v>1695.26</v>
      </c>
      <c r="L5" s="6">
        <f t="shared" si="5"/>
        <v>0.00020633920104619327</v>
      </c>
    </row>
    <row r="6" spans="2:12" ht="12.75">
      <c r="B6" s="77">
        <v>33014</v>
      </c>
      <c r="C6" s="142">
        <v>14249.02</v>
      </c>
      <c r="D6" s="6">
        <f t="shared" si="0"/>
        <v>0.003446969906578574</v>
      </c>
      <c r="E6" s="55">
        <v>14249.02</v>
      </c>
      <c r="F6" s="6">
        <f t="shared" si="1"/>
        <v>0.007022945911957746</v>
      </c>
      <c r="G6" s="55">
        <v>6523.14</v>
      </c>
      <c r="H6" s="6">
        <f t="shared" si="2"/>
        <v>0.015511626943082063</v>
      </c>
      <c r="I6" s="55">
        <v>28233.82</v>
      </c>
      <c r="J6" s="6">
        <f t="shared" si="3"/>
        <v>0.017293226308360134</v>
      </c>
      <c r="K6" s="38">
        <f t="shared" si="4"/>
        <v>63255</v>
      </c>
      <c r="L6" s="6">
        <f t="shared" si="5"/>
        <v>0.007699105837557045</v>
      </c>
    </row>
    <row r="7" spans="2:12" ht="12.75">
      <c r="B7" s="77">
        <v>33015</v>
      </c>
      <c r="C7" s="142">
        <v>0</v>
      </c>
      <c r="D7" s="6">
        <f t="shared" si="0"/>
        <v>0</v>
      </c>
      <c r="E7" s="55">
        <v>0</v>
      </c>
      <c r="F7" s="6">
        <f t="shared" si="1"/>
        <v>0</v>
      </c>
      <c r="G7" s="55">
        <v>0</v>
      </c>
      <c r="H7" s="6">
        <f t="shared" si="2"/>
        <v>0</v>
      </c>
      <c r="I7" s="55">
        <v>13148.69</v>
      </c>
      <c r="J7" s="6">
        <f t="shared" si="3"/>
        <v>0.008053578007810201</v>
      </c>
      <c r="K7" s="38">
        <f t="shared" si="4"/>
        <v>13148.69</v>
      </c>
      <c r="L7" s="6">
        <f t="shared" si="5"/>
        <v>0.0016003976908580816</v>
      </c>
    </row>
    <row r="8" spans="2:12" ht="12.75">
      <c r="B8" s="77">
        <v>33016</v>
      </c>
      <c r="C8" s="142">
        <v>35276.71</v>
      </c>
      <c r="D8" s="6">
        <f t="shared" si="0"/>
        <v>0.008533762867418212</v>
      </c>
      <c r="E8" s="55">
        <v>35276.71</v>
      </c>
      <c r="F8" s="6">
        <f t="shared" si="1"/>
        <v>0.017386909856384435</v>
      </c>
      <c r="G8" s="55">
        <v>1153.06</v>
      </c>
      <c r="H8" s="6">
        <f t="shared" si="2"/>
        <v>0.0027419059782543688</v>
      </c>
      <c r="I8" s="55">
        <v>19155.36</v>
      </c>
      <c r="J8" s="6">
        <f t="shared" si="3"/>
        <v>0.011732665841820533</v>
      </c>
      <c r="K8" s="38">
        <f t="shared" si="4"/>
        <v>90861.84</v>
      </c>
      <c r="L8" s="6">
        <f t="shared" si="5"/>
        <v>0.011059282629913432</v>
      </c>
    </row>
    <row r="9" spans="2:12" ht="12.75">
      <c r="B9" s="77">
        <v>33018</v>
      </c>
      <c r="C9" s="142">
        <v>0</v>
      </c>
      <c r="D9" s="6">
        <f t="shared" si="0"/>
        <v>0</v>
      </c>
      <c r="E9" s="55">
        <v>0</v>
      </c>
      <c r="F9" s="6">
        <f t="shared" si="1"/>
        <v>0</v>
      </c>
      <c r="G9" s="55">
        <v>0</v>
      </c>
      <c r="H9" s="6">
        <f t="shared" si="2"/>
        <v>0</v>
      </c>
      <c r="I9" s="55">
        <v>2409.73</v>
      </c>
      <c r="J9" s="6">
        <f t="shared" si="3"/>
        <v>0.0014759606114951738</v>
      </c>
      <c r="K9" s="38">
        <f t="shared" si="4"/>
        <v>2409.73</v>
      </c>
      <c r="L9" s="6">
        <f t="shared" si="5"/>
        <v>0.0002933011826723</v>
      </c>
    </row>
    <row r="10" spans="2:12" ht="12.75">
      <c r="B10" s="77">
        <v>33030</v>
      </c>
      <c r="C10" s="142">
        <v>3761.39</v>
      </c>
      <c r="D10" s="6">
        <f t="shared" si="0"/>
        <v>0.0009099150774513323</v>
      </c>
      <c r="E10" s="55">
        <v>3761.39</v>
      </c>
      <c r="F10" s="6">
        <f t="shared" si="1"/>
        <v>0.0018538845846085377</v>
      </c>
      <c r="G10" s="55">
        <v>181.08</v>
      </c>
      <c r="H10" s="6">
        <f t="shared" si="2"/>
        <v>0.0004305971367858577</v>
      </c>
      <c r="I10" s="55">
        <v>4358.58</v>
      </c>
      <c r="J10" s="6">
        <f t="shared" si="3"/>
        <v>0.002669632034315311</v>
      </c>
      <c r="K10" s="38">
        <f t="shared" si="4"/>
        <v>12062.439999999999</v>
      </c>
      <c r="L10" s="6">
        <f t="shared" si="5"/>
        <v>0.0014681843683373899</v>
      </c>
    </row>
    <row r="11" spans="2:12" ht="12.75">
      <c r="B11" s="77">
        <v>33031</v>
      </c>
      <c r="C11" s="142">
        <v>0</v>
      </c>
      <c r="D11" s="6">
        <f t="shared" si="0"/>
        <v>0</v>
      </c>
      <c r="E11" s="55">
        <v>0</v>
      </c>
      <c r="F11" s="6">
        <f t="shared" si="1"/>
        <v>0</v>
      </c>
      <c r="G11" s="55">
        <v>0</v>
      </c>
      <c r="H11" s="6">
        <f t="shared" si="2"/>
        <v>0</v>
      </c>
      <c r="I11" s="55">
        <v>350.99</v>
      </c>
      <c r="J11" s="6">
        <f t="shared" si="3"/>
        <v>0.00021498151868827256</v>
      </c>
      <c r="K11" s="38">
        <f t="shared" si="4"/>
        <v>350.99</v>
      </c>
      <c r="L11" s="6">
        <f t="shared" si="5"/>
        <v>4.272087831672038E-05</v>
      </c>
    </row>
    <row r="12" spans="2:12" ht="12.75">
      <c r="B12" s="77">
        <v>33032</v>
      </c>
      <c r="C12" s="142">
        <v>658.865</v>
      </c>
      <c r="D12" s="6">
        <f t="shared" si="0"/>
        <v>0.00015938554563737662</v>
      </c>
      <c r="E12" s="55">
        <v>658.865</v>
      </c>
      <c r="F12" s="6">
        <f t="shared" si="1"/>
        <v>0.0003247362456001915</v>
      </c>
      <c r="G12" s="55">
        <v>0</v>
      </c>
      <c r="H12" s="6">
        <f t="shared" si="2"/>
        <v>0</v>
      </c>
      <c r="I12" s="55">
        <v>331.46</v>
      </c>
      <c r="J12" s="6">
        <f t="shared" si="3"/>
        <v>0.0002030193856930819</v>
      </c>
      <c r="K12" s="38">
        <f t="shared" si="4"/>
        <v>1649.19</v>
      </c>
      <c r="L12" s="6">
        <f t="shared" si="5"/>
        <v>0.00020073177387148374</v>
      </c>
    </row>
    <row r="13" spans="2:12" ht="12.75">
      <c r="B13" s="77">
        <v>33033</v>
      </c>
      <c r="C13" s="142">
        <v>18947.755</v>
      </c>
      <c r="D13" s="6">
        <f t="shared" si="0"/>
        <v>0.004583637420834816</v>
      </c>
      <c r="E13" s="55">
        <v>18947.755</v>
      </c>
      <c r="F13" s="6">
        <f t="shared" si="1"/>
        <v>0.009338821793921754</v>
      </c>
      <c r="G13" s="55">
        <v>379.27</v>
      </c>
      <c r="H13" s="6">
        <f t="shared" si="2"/>
        <v>0.0009018808044442912</v>
      </c>
      <c r="I13" s="55">
        <v>19568.59</v>
      </c>
      <c r="J13" s="6">
        <f t="shared" si="3"/>
        <v>0.011985769385988613</v>
      </c>
      <c r="K13" s="38">
        <f t="shared" si="4"/>
        <v>57843.369999999995</v>
      </c>
      <c r="L13" s="6">
        <f t="shared" si="5"/>
        <v>0.00704042728054655</v>
      </c>
    </row>
    <row r="14" spans="2:12" ht="12.75">
      <c r="B14" s="77">
        <v>33034</v>
      </c>
      <c r="C14" s="142">
        <v>32908.09</v>
      </c>
      <c r="D14" s="6">
        <f t="shared" si="0"/>
        <v>0.007960771752231333</v>
      </c>
      <c r="E14" s="55">
        <v>32908.09</v>
      </c>
      <c r="F14" s="6">
        <f t="shared" si="1"/>
        <v>0.01621948289326828</v>
      </c>
      <c r="G14" s="55">
        <v>105.72</v>
      </c>
      <c r="H14" s="6">
        <f t="shared" si="2"/>
        <v>0.00025139567760658755</v>
      </c>
      <c r="I14" s="55">
        <v>6664.15</v>
      </c>
      <c r="J14" s="6">
        <f t="shared" si="3"/>
        <v>0.004081794603169468</v>
      </c>
      <c r="K14" s="38">
        <f t="shared" si="4"/>
        <v>72586.04999999999</v>
      </c>
      <c r="L14" s="6">
        <f t="shared" si="5"/>
        <v>0.008834838056757686</v>
      </c>
    </row>
    <row r="15" spans="2:12" ht="12.75">
      <c r="B15" s="77">
        <v>33054</v>
      </c>
      <c r="C15" s="142">
        <v>0</v>
      </c>
      <c r="D15" s="6">
        <f t="shared" si="0"/>
        <v>0</v>
      </c>
      <c r="E15" s="55">
        <v>0</v>
      </c>
      <c r="F15" s="6">
        <f t="shared" si="1"/>
        <v>0</v>
      </c>
      <c r="G15" s="55">
        <v>0</v>
      </c>
      <c r="H15" s="6">
        <f t="shared" si="2"/>
        <v>0</v>
      </c>
      <c r="I15" s="55">
        <v>354.6</v>
      </c>
      <c r="J15" s="6">
        <f t="shared" si="3"/>
        <v>0.00021719264516613422</v>
      </c>
      <c r="K15" s="38">
        <f t="shared" si="4"/>
        <v>354.6</v>
      </c>
      <c r="L15" s="6">
        <f t="shared" si="5"/>
        <v>4.316027080859582E-05</v>
      </c>
    </row>
    <row r="16" spans="2:12" ht="12.75">
      <c r="B16" s="77">
        <v>33056</v>
      </c>
      <c r="C16" s="142">
        <v>4522.91</v>
      </c>
      <c r="D16" s="6">
        <f t="shared" si="0"/>
        <v>0.001094133818337212</v>
      </c>
      <c r="E16" s="55">
        <v>4522.91</v>
      </c>
      <c r="F16" s="6">
        <f t="shared" si="1"/>
        <v>0.002229216626452402</v>
      </c>
      <c r="G16" s="55">
        <v>116.37</v>
      </c>
      <c r="H16" s="6">
        <f t="shared" si="2"/>
        <v>0.00027672072458454974</v>
      </c>
      <c r="I16" s="55">
        <v>11514.72</v>
      </c>
      <c r="J16" s="6">
        <f t="shared" si="3"/>
        <v>0.007052770713895626</v>
      </c>
      <c r="K16" s="38">
        <f t="shared" si="4"/>
        <v>20676.91</v>
      </c>
      <c r="L16" s="6">
        <f t="shared" si="5"/>
        <v>0.0025166977864776166</v>
      </c>
    </row>
    <row r="17" spans="2:12" ht="12.75">
      <c r="B17" s="77">
        <v>33109</v>
      </c>
      <c r="C17" s="142">
        <v>13495.32</v>
      </c>
      <c r="D17" s="6">
        <f t="shared" si="0"/>
        <v>0.003264642896118327</v>
      </c>
      <c r="E17" s="55">
        <v>13495.32</v>
      </c>
      <c r="F17" s="6">
        <f t="shared" si="1"/>
        <v>0.0066514681307599825</v>
      </c>
      <c r="G17" s="55">
        <v>8473.44</v>
      </c>
      <c r="H17" s="6">
        <f t="shared" si="2"/>
        <v>0.020149320757271695</v>
      </c>
      <c r="I17" s="55">
        <v>0</v>
      </c>
      <c r="J17" s="6">
        <f t="shared" si="3"/>
        <v>0</v>
      </c>
      <c r="K17" s="38">
        <f t="shared" si="4"/>
        <v>35464.08</v>
      </c>
      <c r="L17" s="6">
        <f t="shared" si="5"/>
        <v>0.004316523679576161</v>
      </c>
    </row>
    <row r="18" spans="2:12" ht="12.75">
      <c r="B18" s="77">
        <v>33122</v>
      </c>
      <c r="C18" s="142">
        <v>49057.755</v>
      </c>
      <c r="D18" s="6">
        <f t="shared" si="0"/>
        <v>0.01186752528730429</v>
      </c>
      <c r="E18" s="55">
        <v>49057.755</v>
      </c>
      <c r="F18" s="6">
        <f t="shared" si="1"/>
        <v>0.0241792038980277</v>
      </c>
      <c r="G18" s="55">
        <v>3943.85</v>
      </c>
      <c r="H18" s="6">
        <f t="shared" si="2"/>
        <v>0.009378233476435304</v>
      </c>
      <c r="I18" s="55">
        <v>54759.89</v>
      </c>
      <c r="J18" s="6">
        <f t="shared" si="3"/>
        <v>0.03354045504260164</v>
      </c>
      <c r="K18" s="38">
        <f t="shared" si="4"/>
        <v>156819.25</v>
      </c>
      <c r="L18" s="6">
        <f t="shared" si="5"/>
        <v>0.01908731330513505</v>
      </c>
    </row>
    <row r="19" spans="2:12" ht="12.75">
      <c r="B19" s="77">
        <v>33125</v>
      </c>
      <c r="C19" s="142">
        <v>611.55</v>
      </c>
      <c r="D19" s="6">
        <f t="shared" si="0"/>
        <v>0.0001479396089252543</v>
      </c>
      <c r="E19" s="55">
        <v>611.55</v>
      </c>
      <c r="F19" s="6">
        <f t="shared" si="1"/>
        <v>0.00030141599720245735</v>
      </c>
      <c r="G19" s="55">
        <v>0</v>
      </c>
      <c r="H19" s="6">
        <f t="shared" si="2"/>
        <v>0</v>
      </c>
      <c r="I19" s="55">
        <v>39924.5</v>
      </c>
      <c r="J19" s="6">
        <f t="shared" si="3"/>
        <v>0.024453772594290258</v>
      </c>
      <c r="K19" s="38">
        <f t="shared" si="4"/>
        <v>41147.6</v>
      </c>
      <c r="L19" s="6">
        <f t="shared" si="5"/>
        <v>0.005008295429001063</v>
      </c>
    </row>
    <row r="20" spans="2:12" ht="12.75">
      <c r="B20" s="77">
        <v>33126</v>
      </c>
      <c r="C20" s="142">
        <v>227720.15</v>
      </c>
      <c r="D20" s="6">
        <f t="shared" si="0"/>
        <v>0.055087613335623</v>
      </c>
      <c r="E20" s="55">
        <v>227720.15</v>
      </c>
      <c r="F20" s="6">
        <f t="shared" si="1"/>
        <v>0.1122369325408277</v>
      </c>
      <c r="G20" s="55">
        <v>26394.25</v>
      </c>
      <c r="H20" s="6">
        <f t="shared" si="2"/>
        <v>0.06276390809371618</v>
      </c>
      <c r="I20" s="55">
        <v>35051.39</v>
      </c>
      <c r="J20" s="6">
        <f t="shared" si="3"/>
        <v>0.021468990724336674</v>
      </c>
      <c r="K20" s="38">
        <f t="shared" si="4"/>
        <v>516885.94</v>
      </c>
      <c r="L20" s="6">
        <f t="shared" si="5"/>
        <v>0.06291296431910774</v>
      </c>
    </row>
    <row r="21" spans="2:12" ht="12.75">
      <c r="B21" s="77">
        <v>33127</v>
      </c>
      <c r="C21" s="142">
        <v>0</v>
      </c>
      <c r="D21" s="6">
        <f t="shared" si="0"/>
        <v>0</v>
      </c>
      <c r="E21" s="55">
        <v>0</v>
      </c>
      <c r="F21" s="6">
        <f t="shared" si="1"/>
        <v>0</v>
      </c>
      <c r="G21" s="55">
        <v>0</v>
      </c>
      <c r="H21" s="6">
        <f t="shared" si="2"/>
        <v>0</v>
      </c>
      <c r="I21" s="55">
        <v>10802.11</v>
      </c>
      <c r="J21" s="6">
        <f t="shared" si="3"/>
        <v>0.006616296797167372</v>
      </c>
      <c r="K21" s="38">
        <f t="shared" si="4"/>
        <v>10802.11</v>
      </c>
      <c r="L21" s="6">
        <f t="shared" si="5"/>
        <v>0.001314782833909309</v>
      </c>
    </row>
    <row r="22" spans="2:12" ht="12.75">
      <c r="B22" s="77">
        <v>33128</v>
      </c>
      <c r="C22" s="142">
        <v>0</v>
      </c>
      <c r="D22" s="6">
        <f t="shared" si="0"/>
        <v>0</v>
      </c>
      <c r="E22" s="55">
        <v>0</v>
      </c>
      <c r="F22" s="6">
        <f t="shared" si="1"/>
        <v>0</v>
      </c>
      <c r="G22" s="55">
        <v>0</v>
      </c>
      <c r="H22" s="6">
        <f t="shared" si="2"/>
        <v>0</v>
      </c>
      <c r="I22" s="55">
        <v>3330.41</v>
      </c>
      <c r="J22" s="6">
        <f t="shared" si="3"/>
        <v>0.0020398774884031164</v>
      </c>
      <c r="K22" s="38">
        <f t="shared" si="4"/>
        <v>3330.41</v>
      </c>
      <c r="L22" s="6">
        <f t="shared" si="5"/>
        <v>0.0004053620910988595</v>
      </c>
    </row>
    <row r="23" spans="2:12" ht="12.75">
      <c r="B23" s="77">
        <v>33129</v>
      </c>
      <c r="C23" s="142">
        <v>15471.300000000001</v>
      </c>
      <c r="D23" s="6">
        <f t="shared" si="0"/>
        <v>0.0037426507588345795</v>
      </c>
      <c r="E23" s="55">
        <v>15471.3</v>
      </c>
      <c r="F23" s="6">
        <f t="shared" si="1"/>
        <v>0.007625373751154246</v>
      </c>
      <c r="G23" s="55">
        <v>1302.18</v>
      </c>
      <c r="H23" s="6">
        <f t="shared" si="2"/>
        <v>0.0030965041947195065</v>
      </c>
      <c r="I23" s="55">
        <v>2749.67</v>
      </c>
      <c r="J23" s="6">
        <f t="shared" si="3"/>
        <v>0.0016841740006597978</v>
      </c>
      <c r="K23" s="38">
        <f t="shared" si="4"/>
        <v>34994.45</v>
      </c>
      <c r="L23" s="6">
        <f t="shared" si="5"/>
        <v>0.004259362489559689</v>
      </c>
    </row>
    <row r="24" spans="2:12" ht="12.75">
      <c r="B24" s="77">
        <v>33130</v>
      </c>
      <c r="C24" s="142">
        <v>37221.285</v>
      </c>
      <c r="D24" s="6">
        <f t="shared" si="0"/>
        <v>0.009004173569774237</v>
      </c>
      <c r="E24" s="55">
        <v>37221.285</v>
      </c>
      <c r="F24" s="6">
        <f t="shared" si="1"/>
        <v>0.01834533682516862</v>
      </c>
      <c r="G24" s="55">
        <v>677.34</v>
      </c>
      <c r="H24" s="6">
        <f t="shared" si="2"/>
        <v>0.0016106729877983924</v>
      </c>
      <c r="I24" s="55">
        <v>77703.14</v>
      </c>
      <c r="J24" s="6">
        <f t="shared" si="3"/>
        <v>0.04759320506010843</v>
      </c>
      <c r="K24" s="38">
        <f t="shared" si="4"/>
        <v>152823.05</v>
      </c>
      <c r="L24" s="6">
        <f t="shared" si="5"/>
        <v>0.01860091433670496</v>
      </c>
    </row>
    <row r="25" spans="2:12" ht="12.75">
      <c r="B25" s="77">
        <v>33131</v>
      </c>
      <c r="C25" s="142">
        <v>294570.17</v>
      </c>
      <c r="D25" s="6">
        <f t="shared" si="0"/>
        <v>0.07125925231108769</v>
      </c>
      <c r="E25" s="55">
        <v>294570.17</v>
      </c>
      <c r="F25" s="6">
        <f t="shared" si="1"/>
        <v>0.14518544932817823</v>
      </c>
      <c r="G25" s="55">
        <v>134686.76</v>
      </c>
      <c r="H25" s="6">
        <f t="shared" si="2"/>
        <v>0.32027685674267725</v>
      </c>
      <c r="I25" s="55">
        <v>51317.95</v>
      </c>
      <c r="J25" s="6">
        <f t="shared" si="3"/>
        <v>0.031432265383540374</v>
      </c>
      <c r="K25" s="38">
        <f t="shared" si="4"/>
        <v>775145.0499999999</v>
      </c>
      <c r="L25" s="6">
        <f t="shared" si="5"/>
        <v>0.0943470678904189</v>
      </c>
    </row>
    <row r="26" spans="2:12" ht="12.75">
      <c r="B26" s="77">
        <v>33132</v>
      </c>
      <c r="C26" s="142">
        <v>129358.515</v>
      </c>
      <c r="D26" s="6">
        <f t="shared" si="0"/>
        <v>0.031293022844005626</v>
      </c>
      <c r="E26" s="55">
        <v>129358.515</v>
      </c>
      <c r="F26" s="6">
        <f t="shared" si="1"/>
        <v>0.06375721657322221</v>
      </c>
      <c r="G26" s="55">
        <v>26180.67</v>
      </c>
      <c r="H26" s="6">
        <f t="shared" si="2"/>
        <v>0.06225602794972057</v>
      </c>
      <c r="I26" s="55">
        <v>92076.04</v>
      </c>
      <c r="J26" s="6">
        <f t="shared" si="3"/>
        <v>0.05639661219408567</v>
      </c>
      <c r="K26" s="38">
        <f t="shared" si="4"/>
        <v>376973.74</v>
      </c>
      <c r="L26" s="6">
        <f t="shared" si="5"/>
        <v>0.04588349888925321</v>
      </c>
    </row>
    <row r="27" spans="2:12" ht="12.75">
      <c r="B27" s="77">
        <v>33133</v>
      </c>
      <c r="C27" s="142">
        <v>76960.69</v>
      </c>
      <c r="D27" s="6">
        <f t="shared" si="0"/>
        <v>0.01861750368934303</v>
      </c>
      <c r="E27" s="55">
        <v>76960.69</v>
      </c>
      <c r="F27" s="6">
        <f t="shared" si="1"/>
        <v>0.037931785008158275</v>
      </c>
      <c r="G27" s="55">
        <v>18419.07</v>
      </c>
      <c r="H27" s="6">
        <f t="shared" si="2"/>
        <v>0.04379941906482377</v>
      </c>
      <c r="I27" s="55">
        <v>59326.93</v>
      </c>
      <c r="J27" s="6">
        <f t="shared" si="3"/>
        <v>0.0363377689122563</v>
      </c>
      <c r="K27" s="38">
        <f t="shared" si="4"/>
        <v>231667.38</v>
      </c>
      <c r="L27" s="6">
        <f t="shared" si="5"/>
        <v>0.028197481269931962</v>
      </c>
    </row>
    <row r="28" spans="2:12" ht="12.75">
      <c r="B28" s="77">
        <v>33134</v>
      </c>
      <c r="C28" s="142">
        <v>85934.82</v>
      </c>
      <c r="D28" s="6">
        <f t="shared" si="0"/>
        <v>0.02078842885105408</v>
      </c>
      <c r="E28" s="55">
        <v>85934.82</v>
      </c>
      <c r="F28" s="6">
        <f t="shared" si="1"/>
        <v>0.04235488425265912</v>
      </c>
      <c r="G28" s="55">
        <v>32070.15</v>
      </c>
      <c r="H28" s="6">
        <f t="shared" si="2"/>
        <v>0.07626085026669414</v>
      </c>
      <c r="I28" s="55">
        <v>105452.68</v>
      </c>
      <c r="J28" s="6">
        <f t="shared" si="3"/>
        <v>0.06458980967021404</v>
      </c>
      <c r="K28" s="38">
        <f t="shared" si="4"/>
        <v>309392.47</v>
      </c>
      <c r="L28" s="6">
        <f t="shared" si="5"/>
        <v>0.03765781949052553</v>
      </c>
    </row>
    <row r="29" spans="2:12" ht="12.75">
      <c r="B29" s="77">
        <v>33135</v>
      </c>
      <c r="C29" s="142">
        <v>1610.14</v>
      </c>
      <c r="D29" s="6">
        <f t="shared" si="0"/>
        <v>0.0003895077784562325</v>
      </c>
      <c r="E29" s="55">
        <v>1610.14</v>
      </c>
      <c r="F29" s="6">
        <f t="shared" si="1"/>
        <v>0.0007935932527766573</v>
      </c>
      <c r="G29" s="55">
        <v>0</v>
      </c>
      <c r="H29" s="6">
        <f t="shared" si="2"/>
        <v>0</v>
      </c>
      <c r="I29" s="55">
        <v>25212.41</v>
      </c>
      <c r="J29" s="6">
        <f t="shared" si="3"/>
        <v>0.015442611446455425</v>
      </c>
      <c r="K29" s="38">
        <f t="shared" si="4"/>
        <v>28432.69</v>
      </c>
      <c r="L29" s="6">
        <f t="shared" si="5"/>
        <v>0.003460695432083627</v>
      </c>
    </row>
    <row r="30" spans="2:12" ht="12.75">
      <c r="B30" s="77">
        <v>33136</v>
      </c>
      <c r="C30" s="142">
        <v>13107.42</v>
      </c>
      <c r="D30" s="6">
        <f t="shared" si="0"/>
        <v>0.003170806293547636</v>
      </c>
      <c r="E30" s="55">
        <v>13107.42</v>
      </c>
      <c r="F30" s="6">
        <f t="shared" si="1"/>
        <v>0.00646028300229161</v>
      </c>
      <c r="G30" s="55">
        <v>2025.14</v>
      </c>
      <c r="H30" s="6">
        <f t="shared" si="2"/>
        <v>0.004815658745253545</v>
      </c>
      <c r="I30" s="55">
        <v>385.86</v>
      </c>
      <c r="J30" s="6">
        <f t="shared" si="3"/>
        <v>0.0002363394079633518</v>
      </c>
      <c r="K30" s="38">
        <f t="shared" si="4"/>
        <v>28625.84</v>
      </c>
      <c r="L30" s="6">
        <f t="shared" si="5"/>
        <v>0.0034842047561295386</v>
      </c>
    </row>
    <row r="31" spans="2:12" ht="12.75">
      <c r="B31" s="77">
        <v>33137</v>
      </c>
      <c r="C31" s="142">
        <v>6573.45</v>
      </c>
      <c r="D31" s="6">
        <f t="shared" si="0"/>
        <v>0.001590178435597601</v>
      </c>
      <c r="E31" s="55">
        <v>6573.45</v>
      </c>
      <c r="F31" s="6">
        <f t="shared" si="1"/>
        <v>0.003239870798480081</v>
      </c>
      <c r="G31" s="55">
        <v>0</v>
      </c>
      <c r="H31" s="6">
        <f t="shared" si="2"/>
        <v>0</v>
      </c>
      <c r="I31" s="55">
        <v>46493.16</v>
      </c>
      <c r="J31" s="6">
        <f t="shared" si="3"/>
        <v>0.028477079533368036</v>
      </c>
      <c r="K31" s="38">
        <f t="shared" si="4"/>
        <v>59640.060000000005</v>
      </c>
      <c r="L31" s="6">
        <f t="shared" si="5"/>
        <v>0.007259112071745355</v>
      </c>
    </row>
    <row r="32" spans="2:12" ht="12.75">
      <c r="B32" s="77">
        <v>33138</v>
      </c>
      <c r="C32" s="142">
        <v>39772.77</v>
      </c>
      <c r="D32" s="6">
        <f t="shared" si="0"/>
        <v>0.009621401422081738</v>
      </c>
      <c r="E32" s="55">
        <v>39772.77</v>
      </c>
      <c r="F32" s="6">
        <f t="shared" si="1"/>
        <v>0.01960289286412228</v>
      </c>
      <c r="G32" s="55">
        <v>9481.51</v>
      </c>
      <c r="H32" s="6">
        <f t="shared" si="2"/>
        <v>0.02254644940582327</v>
      </c>
      <c r="I32" s="55">
        <v>8702.78</v>
      </c>
      <c r="J32" s="6">
        <f t="shared" si="3"/>
        <v>0.005330456312743739</v>
      </c>
      <c r="K32" s="38">
        <f t="shared" si="4"/>
        <v>97729.82999999999</v>
      </c>
      <c r="L32" s="6">
        <f t="shared" si="5"/>
        <v>0.011895222585668446</v>
      </c>
    </row>
    <row r="33" spans="2:12" ht="12.75">
      <c r="B33" s="77">
        <v>33139</v>
      </c>
      <c r="C33" s="142">
        <v>1268681.27</v>
      </c>
      <c r="D33" s="6">
        <f t="shared" si="0"/>
        <v>0.3069057492185348</v>
      </c>
      <c r="E33" s="55">
        <v>0</v>
      </c>
      <c r="F33" s="6">
        <f t="shared" si="1"/>
        <v>0</v>
      </c>
      <c r="G33" s="55">
        <v>0</v>
      </c>
      <c r="H33" s="6">
        <f t="shared" si="2"/>
        <v>0</v>
      </c>
      <c r="I33" s="55">
        <v>0</v>
      </c>
      <c r="J33" s="6">
        <f t="shared" si="3"/>
        <v>0</v>
      </c>
      <c r="K33" s="38">
        <f t="shared" si="4"/>
        <v>1268681.27</v>
      </c>
      <c r="L33" s="6">
        <f t="shared" si="5"/>
        <v>0.1544180123603871</v>
      </c>
    </row>
    <row r="34" spans="2:12" ht="12.75">
      <c r="B34" s="77">
        <v>33140</v>
      </c>
      <c r="C34" s="142">
        <v>726484.43</v>
      </c>
      <c r="D34" s="6">
        <f t="shared" si="0"/>
        <v>0.17574331201780113</v>
      </c>
      <c r="E34" s="55">
        <v>0</v>
      </c>
      <c r="F34" s="6">
        <f t="shared" si="1"/>
        <v>0</v>
      </c>
      <c r="G34" s="55">
        <v>0</v>
      </c>
      <c r="H34" s="6">
        <f t="shared" si="2"/>
        <v>0</v>
      </c>
      <c r="I34" s="55">
        <v>0</v>
      </c>
      <c r="J34" s="6">
        <f t="shared" si="3"/>
        <v>0</v>
      </c>
      <c r="K34" s="38">
        <f t="shared" si="4"/>
        <v>726484.43</v>
      </c>
      <c r="L34" s="6">
        <f t="shared" si="5"/>
        <v>0.08842432243944831</v>
      </c>
    </row>
    <row r="35" spans="2:12" ht="12.75">
      <c r="B35" s="77">
        <v>33141</v>
      </c>
      <c r="C35" s="142">
        <v>118486.25</v>
      </c>
      <c r="D35" s="6">
        <f t="shared" si="0"/>
        <v>0.028662921246046788</v>
      </c>
      <c r="E35" s="55">
        <v>8794.07500000042</v>
      </c>
      <c r="F35" s="6">
        <f t="shared" si="1"/>
        <v>0.004334355139560668</v>
      </c>
      <c r="G35" s="55">
        <v>7321.18</v>
      </c>
      <c r="H35" s="6">
        <f t="shared" si="2"/>
        <v>0.017409317129964026</v>
      </c>
      <c r="I35" s="55">
        <v>8477.93</v>
      </c>
      <c r="J35" s="6">
        <f t="shared" si="3"/>
        <v>0.005192735595694654</v>
      </c>
      <c r="K35" s="38">
        <f t="shared" si="4"/>
        <v>143079.4350000004</v>
      </c>
      <c r="L35" s="6">
        <f t="shared" si="5"/>
        <v>0.01741496661517456</v>
      </c>
    </row>
    <row r="36" spans="2:12" ht="12.75">
      <c r="B36" s="77">
        <v>33142</v>
      </c>
      <c r="C36" s="142">
        <v>77030.855</v>
      </c>
      <c r="D36" s="6">
        <f t="shared" si="0"/>
        <v>0.01863447725268248</v>
      </c>
      <c r="E36" s="55">
        <v>77030.855</v>
      </c>
      <c r="F36" s="6">
        <f t="shared" si="1"/>
        <v>0.037966367386449026</v>
      </c>
      <c r="G36" s="55">
        <v>6039.75</v>
      </c>
      <c r="H36" s="6">
        <f t="shared" si="2"/>
        <v>0.014362155162924587</v>
      </c>
      <c r="I36" s="55">
        <v>14237.39</v>
      </c>
      <c r="J36" s="6">
        <f t="shared" si="3"/>
        <v>0.008720407203502164</v>
      </c>
      <c r="K36" s="38">
        <f t="shared" si="4"/>
        <v>174338.84999999998</v>
      </c>
      <c r="L36" s="6">
        <f t="shared" si="5"/>
        <v>0.021219717931356918</v>
      </c>
    </row>
    <row r="37" spans="2:12" ht="12.75">
      <c r="B37" s="77">
        <v>33143</v>
      </c>
      <c r="C37" s="142">
        <v>14851.595</v>
      </c>
      <c r="D37" s="6">
        <f t="shared" si="0"/>
        <v>0.0035927383798810596</v>
      </c>
      <c r="E37" s="55">
        <v>14851.595</v>
      </c>
      <c r="F37" s="6">
        <f t="shared" si="1"/>
        <v>0.0073199383811168835</v>
      </c>
      <c r="G37" s="55">
        <v>0</v>
      </c>
      <c r="H37" s="6">
        <f t="shared" si="2"/>
        <v>0</v>
      </c>
      <c r="I37" s="55">
        <v>61664.56</v>
      </c>
      <c r="J37" s="6">
        <f t="shared" si="3"/>
        <v>0.03776956824423518</v>
      </c>
      <c r="K37" s="38">
        <f t="shared" si="4"/>
        <v>91367.75</v>
      </c>
      <c r="L37" s="6">
        <f t="shared" si="5"/>
        <v>0.011120859653615566</v>
      </c>
    </row>
    <row r="38" spans="2:12" ht="12.75">
      <c r="B38" s="77">
        <v>33144</v>
      </c>
      <c r="C38" s="142">
        <v>10063.525</v>
      </c>
      <c r="D38" s="6">
        <f t="shared" si="0"/>
        <v>0.002434459901740691</v>
      </c>
      <c r="E38" s="55">
        <v>10063.525</v>
      </c>
      <c r="F38" s="6">
        <f t="shared" si="1"/>
        <v>0.004960031760684915</v>
      </c>
      <c r="G38" s="55">
        <v>380.02</v>
      </c>
      <c r="H38" s="6">
        <f t="shared" si="2"/>
        <v>0.0009036642584568237</v>
      </c>
      <c r="I38" s="55">
        <v>26136.26</v>
      </c>
      <c r="J38" s="6">
        <f t="shared" si="3"/>
        <v>0.0160084699496611</v>
      </c>
      <c r="K38" s="38">
        <f t="shared" si="4"/>
        <v>46643.33</v>
      </c>
      <c r="L38" s="6">
        <f t="shared" si="5"/>
        <v>0.005677210248772424</v>
      </c>
    </row>
    <row r="39" spans="2:12" ht="12.75">
      <c r="B39" s="77">
        <v>33145</v>
      </c>
      <c r="C39" s="142">
        <v>5056.68</v>
      </c>
      <c r="D39" s="6">
        <f t="shared" si="0"/>
        <v>0.0012232577248960101</v>
      </c>
      <c r="E39" s="55">
        <v>5056.68</v>
      </c>
      <c r="F39" s="6">
        <f t="shared" si="1"/>
        <v>0.0024922970235201087</v>
      </c>
      <c r="G39" s="55">
        <v>0</v>
      </c>
      <c r="H39" s="6">
        <f t="shared" si="2"/>
        <v>0</v>
      </c>
      <c r="I39" s="55">
        <v>20939.74</v>
      </c>
      <c r="J39" s="6">
        <f t="shared" si="3"/>
        <v>0.012825599322309948</v>
      </c>
      <c r="K39" s="38">
        <f t="shared" si="4"/>
        <v>31053.100000000002</v>
      </c>
      <c r="L39" s="6">
        <f t="shared" si="5"/>
        <v>0.0037796396092679265</v>
      </c>
    </row>
    <row r="40" spans="2:12" ht="12.75">
      <c r="B40" s="77">
        <v>33146</v>
      </c>
      <c r="C40" s="142">
        <v>9274.525</v>
      </c>
      <c r="D40" s="6">
        <f t="shared" si="0"/>
        <v>0.0022435934943463233</v>
      </c>
      <c r="E40" s="55">
        <v>9274.525</v>
      </c>
      <c r="F40" s="6">
        <f t="shared" si="1"/>
        <v>0.004571155590637104</v>
      </c>
      <c r="G40" s="55">
        <v>507.91</v>
      </c>
      <c r="H40" s="6">
        <f t="shared" si="2"/>
        <v>0.0012077788366738735</v>
      </c>
      <c r="I40" s="55">
        <v>27045.8</v>
      </c>
      <c r="J40" s="6">
        <f t="shared" si="3"/>
        <v>0.016565563572008554</v>
      </c>
      <c r="K40" s="38">
        <f t="shared" si="4"/>
        <v>46102.759999999995</v>
      </c>
      <c r="L40" s="6">
        <f t="shared" si="5"/>
        <v>0.005611414570286798</v>
      </c>
    </row>
    <row r="41" spans="2:12" ht="12.75">
      <c r="B41" s="77">
        <v>33147</v>
      </c>
      <c r="C41" s="142">
        <v>852.61</v>
      </c>
      <c r="D41" s="6">
        <f t="shared" si="0"/>
        <v>0.00020625425552409627</v>
      </c>
      <c r="E41" s="55">
        <v>852.61</v>
      </c>
      <c r="F41" s="6">
        <f t="shared" si="1"/>
        <v>0.00042022777103227407</v>
      </c>
      <c r="G41" s="55">
        <v>0</v>
      </c>
      <c r="H41" s="6">
        <f t="shared" si="2"/>
        <v>0</v>
      </c>
      <c r="I41" s="55">
        <v>0</v>
      </c>
      <c r="J41" s="6">
        <f t="shared" si="3"/>
        <v>0</v>
      </c>
      <c r="K41" s="38">
        <f t="shared" si="4"/>
        <v>1705.22</v>
      </c>
      <c r="L41" s="6">
        <f t="shared" si="5"/>
        <v>0.00020755148614843134</v>
      </c>
    </row>
    <row r="42" spans="2:12" ht="12.75">
      <c r="B42" s="77">
        <v>33149</v>
      </c>
      <c r="C42" s="142">
        <v>79359.175</v>
      </c>
      <c r="D42" s="6">
        <f t="shared" si="0"/>
        <v>0.01919771942462729</v>
      </c>
      <c r="E42" s="55">
        <v>79359.175</v>
      </c>
      <c r="F42" s="6">
        <f t="shared" si="1"/>
        <v>0.03911393159968821</v>
      </c>
      <c r="G42" s="55">
        <v>33879.31</v>
      </c>
      <c r="H42" s="6">
        <f t="shared" si="2"/>
        <v>0.08056292181511197</v>
      </c>
      <c r="I42" s="55">
        <v>38005.04</v>
      </c>
      <c r="J42" s="6">
        <f t="shared" si="3"/>
        <v>0.0232781025585018</v>
      </c>
      <c r="K42" s="38">
        <f t="shared" si="4"/>
        <v>230602.7</v>
      </c>
      <c r="L42" s="6">
        <f t="shared" si="5"/>
        <v>0.02806789334797907</v>
      </c>
    </row>
    <row r="43" spans="2:12" ht="12.75">
      <c r="B43" s="77">
        <v>33150</v>
      </c>
      <c r="C43" s="142">
        <v>152.25</v>
      </c>
      <c r="D43" s="6">
        <f t="shared" si="0"/>
        <v>3.6830685077050066E-05</v>
      </c>
      <c r="E43" s="55">
        <v>152.25</v>
      </c>
      <c r="F43" s="6">
        <f t="shared" si="1"/>
        <v>7.503979326968219E-05</v>
      </c>
      <c r="G43" s="55">
        <v>0</v>
      </c>
      <c r="H43" s="6">
        <f t="shared" si="2"/>
        <v>0</v>
      </c>
      <c r="I43" s="55">
        <v>0</v>
      </c>
      <c r="J43" s="6">
        <f t="shared" si="3"/>
        <v>0</v>
      </c>
      <c r="K43" s="38">
        <f t="shared" si="4"/>
        <v>304.5</v>
      </c>
      <c r="L43" s="6">
        <f t="shared" si="5"/>
        <v>3.7062330685892344E-05</v>
      </c>
    </row>
    <row r="44" spans="2:12" ht="12.75">
      <c r="B44" s="77">
        <v>33154</v>
      </c>
      <c r="C44" s="142">
        <v>9592.245</v>
      </c>
      <c r="D44" s="6">
        <f t="shared" si="0"/>
        <v>0.002320452904938641</v>
      </c>
      <c r="E44" s="55">
        <v>9592.245</v>
      </c>
      <c r="F44" s="6">
        <f t="shared" si="1"/>
        <v>0.0047277509477316425</v>
      </c>
      <c r="G44" s="55">
        <v>5300.26</v>
      </c>
      <c r="H44" s="6">
        <f t="shared" si="2"/>
        <v>0.01260369328595433</v>
      </c>
      <c r="I44" s="55">
        <v>1114.83</v>
      </c>
      <c r="J44" s="6">
        <f t="shared" si="3"/>
        <v>0.0006828338313890621</v>
      </c>
      <c r="K44" s="38">
        <f t="shared" si="4"/>
        <v>25599.58</v>
      </c>
      <c r="L44" s="6">
        <f t="shared" si="5"/>
        <v>0.003115862395336473</v>
      </c>
    </row>
    <row r="45" spans="2:12" ht="12.75">
      <c r="B45" s="77">
        <v>33155</v>
      </c>
      <c r="C45" s="142">
        <v>0</v>
      </c>
      <c r="D45" s="6">
        <f t="shared" si="0"/>
        <v>0</v>
      </c>
      <c r="E45" s="55">
        <v>0</v>
      </c>
      <c r="F45" s="6">
        <f t="shared" si="1"/>
        <v>0</v>
      </c>
      <c r="G45" s="55">
        <v>0</v>
      </c>
      <c r="H45" s="6">
        <f t="shared" si="2"/>
        <v>0</v>
      </c>
      <c r="I45" s="55">
        <v>48229.72</v>
      </c>
      <c r="J45" s="6">
        <f t="shared" si="3"/>
        <v>0.0295407232442809</v>
      </c>
      <c r="K45" s="38">
        <f t="shared" si="4"/>
        <v>48229.72</v>
      </c>
      <c r="L45" s="6">
        <f t="shared" si="5"/>
        <v>0.005870298297300479</v>
      </c>
    </row>
    <row r="46" spans="2:12" ht="12.75">
      <c r="B46" s="77">
        <v>33156</v>
      </c>
      <c r="C46" s="142">
        <v>33074.38</v>
      </c>
      <c r="D46" s="6">
        <f t="shared" si="0"/>
        <v>0.008000998843341104</v>
      </c>
      <c r="E46" s="55">
        <v>33074.38</v>
      </c>
      <c r="F46" s="6">
        <f t="shared" si="1"/>
        <v>0.01630144261230155</v>
      </c>
      <c r="G46" s="55">
        <v>3629.94</v>
      </c>
      <c r="H46" s="6">
        <f t="shared" si="2"/>
        <v>0.008631774744336516</v>
      </c>
      <c r="I46" s="55">
        <v>55358.69</v>
      </c>
      <c r="J46" s="6">
        <f t="shared" si="3"/>
        <v>0.03390722028773836</v>
      </c>
      <c r="K46" s="38">
        <f t="shared" si="4"/>
        <v>125137.39</v>
      </c>
      <c r="L46" s="6">
        <f t="shared" si="5"/>
        <v>0.015231143938750337</v>
      </c>
    </row>
    <row r="47" spans="2:12" ht="12.75">
      <c r="B47" s="77">
        <v>33157</v>
      </c>
      <c r="C47" s="142">
        <v>0</v>
      </c>
      <c r="D47" s="6">
        <f t="shared" si="0"/>
        <v>0</v>
      </c>
      <c r="E47" s="55">
        <v>0</v>
      </c>
      <c r="F47" s="6">
        <f t="shared" si="1"/>
        <v>0</v>
      </c>
      <c r="G47" s="55">
        <v>0</v>
      </c>
      <c r="H47" s="6">
        <f t="shared" si="2"/>
        <v>0</v>
      </c>
      <c r="I47" s="55">
        <v>5089.56</v>
      </c>
      <c r="J47" s="6">
        <f t="shared" si="3"/>
        <v>0.003117357583563875</v>
      </c>
      <c r="K47" s="38">
        <f t="shared" si="4"/>
        <v>5089.56</v>
      </c>
      <c r="L47" s="6">
        <f t="shared" si="5"/>
        <v>0.0006194776872436461</v>
      </c>
    </row>
    <row r="48" spans="2:12" ht="12.75">
      <c r="B48" s="77">
        <v>33158</v>
      </c>
      <c r="C48" s="142">
        <v>0</v>
      </c>
      <c r="D48" s="6">
        <f t="shared" si="0"/>
        <v>0</v>
      </c>
      <c r="E48" s="55">
        <v>0</v>
      </c>
      <c r="F48" s="6">
        <f t="shared" si="1"/>
        <v>0</v>
      </c>
      <c r="G48" s="55">
        <v>0</v>
      </c>
      <c r="H48" s="6">
        <f t="shared" si="2"/>
        <v>0</v>
      </c>
      <c r="I48" s="55">
        <v>531.84</v>
      </c>
      <c r="J48" s="6">
        <f t="shared" si="3"/>
        <v>0.00032575221772463856</v>
      </c>
      <c r="K48" s="38">
        <f t="shared" si="4"/>
        <v>531.84</v>
      </c>
      <c r="L48" s="6">
        <f t="shared" si="5"/>
        <v>6.473310329059109E-05</v>
      </c>
    </row>
    <row r="49" spans="2:12" ht="12.75">
      <c r="B49" s="77">
        <v>33160</v>
      </c>
      <c r="C49" s="142">
        <v>218055.38</v>
      </c>
      <c r="D49" s="6">
        <f t="shared" si="0"/>
        <v>0.05274961596148756</v>
      </c>
      <c r="E49" s="55">
        <v>218055.38</v>
      </c>
      <c r="F49" s="6">
        <f t="shared" si="1"/>
        <v>0.1074734360364006</v>
      </c>
      <c r="G49" s="55">
        <v>38850.58</v>
      </c>
      <c r="H49" s="6">
        <f t="shared" si="2"/>
        <v>0.09238429705362221</v>
      </c>
      <c r="I49" s="55">
        <v>65460.78</v>
      </c>
      <c r="J49" s="6">
        <f t="shared" si="3"/>
        <v>0.04009475454833157</v>
      </c>
      <c r="K49" s="38">
        <f t="shared" si="4"/>
        <v>540422.12</v>
      </c>
      <c r="L49" s="6">
        <f t="shared" si="5"/>
        <v>0.06577767921645647</v>
      </c>
    </row>
    <row r="50" spans="2:12" ht="12.75">
      <c r="B50" s="77">
        <v>33161</v>
      </c>
      <c r="C50" s="142">
        <v>0</v>
      </c>
      <c r="D50" s="6">
        <f t="shared" si="0"/>
        <v>0</v>
      </c>
      <c r="E50" s="55">
        <v>0</v>
      </c>
      <c r="F50" s="6">
        <f t="shared" si="1"/>
        <v>0</v>
      </c>
      <c r="G50" s="55">
        <v>0</v>
      </c>
      <c r="H50" s="6">
        <f t="shared" si="2"/>
        <v>0</v>
      </c>
      <c r="I50" s="55">
        <v>1089.73</v>
      </c>
      <c r="J50" s="6">
        <f t="shared" si="3"/>
        <v>0.000667460071113625</v>
      </c>
      <c r="K50" s="38">
        <f t="shared" si="4"/>
        <v>1089.73</v>
      </c>
      <c r="L50" s="6">
        <f t="shared" si="5"/>
        <v>0.00013263689201424456</v>
      </c>
    </row>
    <row r="51" spans="2:12" ht="12.75">
      <c r="B51" s="77">
        <v>33162</v>
      </c>
      <c r="C51" s="142">
        <v>0</v>
      </c>
      <c r="D51" s="6">
        <f t="shared" si="0"/>
        <v>0</v>
      </c>
      <c r="E51" s="55">
        <v>0</v>
      </c>
      <c r="F51" s="6">
        <f t="shared" si="1"/>
        <v>0</v>
      </c>
      <c r="G51" s="55">
        <v>0</v>
      </c>
      <c r="H51" s="6">
        <f t="shared" si="2"/>
        <v>0</v>
      </c>
      <c r="I51" s="55">
        <v>3638.77</v>
      </c>
      <c r="J51" s="6">
        <f t="shared" si="3"/>
        <v>0.002228748114639521</v>
      </c>
      <c r="K51" s="38">
        <f t="shared" si="4"/>
        <v>3638.77</v>
      </c>
      <c r="L51" s="6">
        <f t="shared" si="5"/>
        <v>0.00044289424311955497</v>
      </c>
    </row>
    <row r="52" spans="2:12" ht="12.75">
      <c r="B52" s="77">
        <v>33165</v>
      </c>
      <c r="C52" s="142">
        <v>0</v>
      </c>
      <c r="D52" s="6">
        <f t="shared" si="0"/>
        <v>0</v>
      </c>
      <c r="E52" s="55">
        <v>0</v>
      </c>
      <c r="F52" s="6">
        <f t="shared" si="1"/>
        <v>0</v>
      </c>
      <c r="G52" s="55">
        <v>0</v>
      </c>
      <c r="H52" s="6">
        <f t="shared" si="2"/>
        <v>0</v>
      </c>
      <c r="I52" s="55">
        <v>20361.11</v>
      </c>
      <c r="J52" s="6">
        <f t="shared" si="3"/>
        <v>0.01247118821043042</v>
      </c>
      <c r="K52" s="38">
        <f t="shared" si="4"/>
        <v>20361.11</v>
      </c>
      <c r="L52" s="6">
        <f t="shared" si="5"/>
        <v>0.002478260072091394</v>
      </c>
    </row>
    <row r="53" spans="2:12" ht="12.75">
      <c r="B53" s="77">
        <v>33166</v>
      </c>
      <c r="C53" s="142">
        <v>98749.46</v>
      </c>
      <c r="D53" s="6">
        <f t="shared" si="0"/>
        <v>0.02388840895099345</v>
      </c>
      <c r="E53" s="55">
        <v>98749.46</v>
      </c>
      <c r="F53" s="6">
        <f t="shared" si="1"/>
        <v>0.04867086413065846</v>
      </c>
      <c r="G53" s="55">
        <v>3913.15</v>
      </c>
      <c r="H53" s="6">
        <f t="shared" si="2"/>
        <v>0.00930523075885564</v>
      </c>
      <c r="I53" s="55">
        <v>9838.64</v>
      </c>
      <c r="J53" s="6">
        <f t="shared" si="3"/>
        <v>0.006026171027742061</v>
      </c>
      <c r="K53" s="38">
        <f t="shared" si="4"/>
        <v>211250.71000000002</v>
      </c>
      <c r="L53" s="6">
        <f t="shared" si="5"/>
        <v>0.025712458691788325</v>
      </c>
    </row>
    <row r="54" spans="2:12" ht="12.75">
      <c r="B54" s="77">
        <v>33168</v>
      </c>
      <c r="C54" s="142">
        <v>987.96</v>
      </c>
      <c r="D54" s="6">
        <f t="shared" si="0"/>
        <v>0.00023899667408027838</v>
      </c>
      <c r="E54" s="55">
        <v>987.96</v>
      </c>
      <c r="F54" s="6">
        <f t="shared" si="1"/>
        <v>0.0004869380240309702</v>
      </c>
      <c r="G54" s="55">
        <v>0</v>
      </c>
      <c r="H54" s="6">
        <f t="shared" si="2"/>
        <v>0</v>
      </c>
      <c r="I54" s="55">
        <v>4008.43</v>
      </c>
      <c r="J54" s="6">
        <f t="shared" si="3"/>
        <v>0.0024551650159709173</v>
      </c>
      <c r="K54" s="38">
        <f t="shared" si="4"/>
        <v>5984.35</v>
      </c>
      <c r="L54" s="6">
        <f t="shared" si="5"/>
        <v>0.000728387384696617</v>
      </c>
    </row>
    <row r="55" spans="2:12" ht="12.75">
      <c r="B55" s="77">
        <v>33169</v>
      </c>
      <c r="C55" s="142">
        <v>5536.95</v>
      </c>
      <c r="D55" s="6">
        <f t="shared" si="0"/>
        <v>0.0013394394859597527</v>
      </c>
      <c r="E55" s="55">
        <v>5536.95</v>
      </c>
      <c r="F55" s="6">
        <f t="shared" si="1"/>
        <v>0.0027290087575997817</v>
      </c>
      <c r="G55" s="55">
        <v>-2.64</v>
      </c>
      <c r="H55" s="6">
        <f t="shared" si="2"/>
        <v>-6.277758124114559E-06</v>
      </c>
      <c r="I55" s="55">
        <v>29856.42</v>
      </c>
      <c r="J55" s="6">
        <f t="shared" si="3"/>
        <v>0.018287069472620057</v>
      </c>
      <c r="K55" s="38">
        <f t="shared" si="4"/>
        <v>40927.68</v>
      </c>
      <c r="L55" s="6">
        <f t="shared" si="5"/>
        <v>0.0049815277844544575</v>
      </c>
    </row>
    <row r="56" spans="2:12" ht="12.75">
      <c r="B56" s="77">
        <v>33170</v>
      </c>
      <c r="C56" s="142">
        <v>274.415</v>
      </c>
      <c r="D56" s="6">
        <f t="shared" si="0"/>
        <v>6.63835300191704E-05</v>
      </c>
      <c r="E56" s="55">
        <v>274.415</v>
      </c>
      <c r="F56" s="6">
        <f t="shared" si="1"/>
        <v>0.00013525152624039303</v>
      </c>
      <c r="G56" s="55">
        <v>0</v>
      </c>
      <c r="H56" s="6">
        <f t="shared" si="2"/>
        <v>0</v>
      </c>
      <c r="I56" s="55">
        <v>0</v>
      </c>
      <c r="J56" s="6">
        <f t="shared" si="3"/>
        <v>0</v>
      </c>
      <c r="K56" s="38">
        <f t="shared" si="4"/>
        <v>548.83</v>
      </c>
      <c r="L56" s="6">
        <f t="shared" si="5"/>
        <v>6.680104745595499E-05</v>
      </c>
    </row>
    <row r="57" spans="2:12" ht="12.75">
      <c r="B57" s="77">
        <v>33172</v>
      </c>
      <c r="C57" s="142">
        <v>64547.21</v>
      </c>
      <c r="D57" s="6">
        <f t="shared" si="0"/>
        <v>0.015614567908783033</v>
      </c>
      <c r="E57" s="55">
        <v>64547.21</v>
      </c>
      <c r="F57" s="6">
        <f t="shared" si="1"/>
        <v>0.03181352574407069</v>
      </c>
      <c r="G57" s="55">
        <v>6164.6</v>
      </c>
      <c r="H57" s="6">
        <f t="shared" si="2"/>
        <v>0.014659040807544172</v>
      </c>
      <c r="I57" s="55">
        <v>94364.9</v>
      </c>
      <c r="J57" s="6">
        <f t="shared" si="3"/>
        <v>0.05779853988109909</v>
      </c>
      <c r="K57" s="38">
        <f t="shared" si="4"/>
        <v>229623.91999999998</v>
      </c>
      <c r="L57" s="6">
        <f t="shared" si="5"/>
        <v>0.027948760776456118</v>
      </c>
    </row>
    <row r="58" spans="2:12" ht="12.75">
      <c r="B58" s="77">
        <v>33173</v>
      </c>
      <c r="C58" s="142">
        <v>0</v>
      </c>
      <c r="D58" s="6">
        <f t="shared" si="0"/>
        <v>0</v>
      </c>
      <c r="E58" s="55">
        <v>0</v>
      </c>
      <c r="F58" s="6">
        <f t="shared" si="1"/>
        <v>0</v>
      </c>
      <c r="G58" s="55">
        <v>0</v>
      </c>
      <c r="H58" s="6">
        <f t="shared" si="2"/>
        <v>0</v>
      </c>
      <c r="I58" s="55">
        <v>11902.08</v>
      </c>
      <c r="J58" s="6">
        <f t="shared" si="3"/>
        <v>0.007290028872473047</v>
      </c>
      <c r="K58" s="38">
        <f t="shared" si="4"/>
        <v>11902.08</v>
      </c>
      <c r="L58" s="6">
        <f t="shared" si="5"/>
        <v>0.0014486660913298705</v>
      </c>
    </row>
    <row r="59" spans="2:12" ht="12.75">
      <c r="B59" s="77">
        <v>33174</v>
      </c>
      <c r="C59" s="142">
        <v>118.04</v>
      </c>
      <c r="D59" s="6">
        <f t="shared" si="0"/>
        <v>2.8554969238062332E-05</v>
      </c>
      <c r="E59" s="55">
        <v>118.04</v>
      </c>
      <c r="F59" s="6">
        <f t="shared" si="1"/>
        <v>5.81786351235027E-05</v>
      </c>
      <c r="G59" s="55">
        <v>0</v>
      </c>
      <c r="H59" s="6">
        <f t="shared" si="2"/>
        <v>0</v>
      </c>
      <c r="I59" s="55">
        <v>7515.14</v>
      </c>
      <c r="J59" s="6">
        <f t="shared" si="3"/>
        <v>0.004603026326547722</v>
      </c>
      <c r="K59" s="38">
        <f t="shared" si="4"/>
        <v>7751.22</v>
      </c>
      <c r="L59" s="6">
        <f t="shared" si="5"/>
        <v>0.0009434426235110097</v>
      </c>
    </row>
    <row r="60" spans="2:12" ht="12.75">
      <c r="B60" s="77">
        <v>33175</v>
      </c>
      <c r="C60" s="142">
        <v>5530.775</v>
      </c>
      <c r="D60" s="6">
        <f t="shared" si="0"/>
        <v>0.0013379456962694354</v>
      </c>
      <c r="E60" s="55">
        <v>5530.775</v>
      </c>
      <c r="F60" s="6">
        <f t="shared" si="1"/>
        <v>0.0027259652717315365</v>
      </c>
      <c r="G60" s="55">
        <v>0</v>
      </c>
      <c r="H60" s="6">
        <f t="shared" si="2"/>
        <v>0</v>
      </c>
      <c r="I60" s="55">
        <v>17993.95</v>
      </c>
      <c r="J60" s="6">
        <f t="shared" si="3"/>
        <v>0.011021301741362552</v>
      </c>
      <c r="K60" s="38">
        <f t="shared" si="4"/>
        <v>29055.5</v>
      </c>
      <c r="L60" s="6">
        <f t="shared" si="5"/>
        <v>0.0035365009827387356</v>
      </c>
    </row>
    <row r="61" spans="2:12" ht="12.75">
      <c r="B61" s="77">
        <v>33176</v>
      </c>
      <c r="C61" s="142">
        <v>7729.3</v>
      </c>
      <c r="D61" s="6">
        <f t="shared" si="0"/>
        <v>0.0018697892556061944</v>
      </c>
      <c r="E61" s="55">
        <v>7729.3</v>
      </c>
      <c r="F61" s="6">
        <f t="shared" si="1"/>
        <v>0.003809557137072936</v>
      </c>
      <c r="G61" s="55">
        <v>0</v>
      </c>
      <c r="H61" s="6">
        <f t="shared" si="2"/>
        <v>0</v>
      </c>
      <c r="I61" s="55">
        <v>53682.44</v>
      </c>
      <c r="J61" s="6">
        <f t="shared" si="3"/>
        <v>0.0328805164765152</v>
      </c>
      <c r="K61" s="38">
        <f t="shared" si="4"/>
        <v>69141.04000000001</v>
      </c>
      <c r="L61" s="6">
        <f t="shared" si="5"/>
        <v>0.00841552738406079</v>
      </c>
    </row>
    <row r="62" spans="2:12" ht="12.75">
      <c r="B62" s="77">
        <v>33177</v>
      </c>
      <c r="C62" s="142">
        <v>0</v>
      </c>
      <c r="D62" s="6">
        <f t="shared" si="0"/>
        <v>0</v>
      </c>
      <c r="E62" s="55">
        <v>0</v>
      </c>
      <c r="F62" s="6">
        <f t="shared" si="1"/>
        <v>0</v>
      </c>
      <c r="G62" s="55">
        <v>0</v>
      </c>
      <c r="H62" s="6">
        <f t="shared" si="2"/>
        <v>0</v>
      </c>
      <c r="I62" s="55">
        <v>7725.98</v>
      </c>
      <c r="J62" s="6">
        <f t="shared" si="3"/>
        <v>0.0047321659128613915</v>
      </c>
      <c r="K62" s="38">
        <f t="shared" si="4"/>
        <v>7725.98</v>
      </c>
      <c r="L62" s="6">
        <f t="shared" si="5"/>
        <v>0.0009403705275290329</v>
      </c>
    </row>
    <row r="63" spans="2:12" ht="12.75">
      <c r="B63" s="77">
        <v>33178</v>
      </c>
      <c r="C63" s="142">
        <v>115353.645</v>
      </c>
      <c r="D63" s="6">
        <f t="shared" si="0"/>
        <v>0.02790511508364421</v>
      </c>
      <c r="E63" s="55">
        <v>115353.645</v>
      </c>
      <c r="F63" s="6">
        <f t="shared" si="1"/>
        <v>0.05685460541020892</v>
      </c>
      <c r="G63" s="55">
        <v>15363.24</v>
      </c>
      <c r="H63" s="6">
        <f t="shared" si="2"/>
        <v>0.03653284269800067</v>
      </c>
      <c r="I63" s="55">
        <v>17872.23</v>
      </c>
      <c r="J63" s="6">
        <f t="shared" si="3"/>
        <v>0.010946748191532822</v>
      </c>
      <c r="K63" s="38">
        <f t="shared" si="4"/>
        <v>263942.76</v>
      </c>
      <c r="L63" s="6">
        <f t="shared" si="5"/>
        <v>0.03212589114373438</v>
      </c>
    </row>
    <row r="64" spans="2:12" ht="12.75">
      <c r="B64" s="77">
        <v>33179</v>
      </c>
      <c r="C64" s="142">
        <v>1701.195</v>
      </c>
      <c r="D64" s="6">
        <f t="shared" si="0"/>
        <v>0.00041153482627029347</v>
      </c>
      <c r="E64" s="55">
        <v>1701.195</v>
      </c>
      <c r="F64" s="6">
        <f t="shared" si="1"/>
        <v>0.0008384717314378783</v>
      </c>
      <c r="G64" s="55">
        <v>0</v>
      </c>
      <c r="H64" s="6">
        <f t="shared" si="2"/>
        <v>0</v>
      </c>
      <c r="I64" s="55">
        <v>0</v>
      </c>
      <c r="J64" s="6">
        <f t="shared" si="3"/>
        <v>0</v>
      </c>
      <c r="K64" s="38">
        <f t="shared" si="4"/>
        <v>3402.39</v>
      </c>
      <c r="L64" s="6">
        <f t="shared" si="5"/>
        <v>0.0004141231635545919</v>
      </c>
    </row>
    <row r="65" spans="2:12" ht="12.75">
      <c r="B65" s="77">
        <v>33180</v>
      </c>
      <c r="C65" s="142">
        <v>77000.265</v>
      </c>
      <c r="D65" s="6">
        <f t="shared" si="0"/>
        <v>0.018627077248370445</v>
      </c>
      <c r="E65" s="55">
        <v>77000.265</v>
      </c>
      <c r="F65" s="6">
        <f t="shared" si="1"/>
        <v>0.03795129042568633</v>
      </c>
      <c r="G65" s="55">
        <v>25507.1</v>
      </c>
      <c r="H65" s="6">
        <f t="shared" si="2"/>
        <v>0.060654319790758505</v>
      </c>
      <c r="I65" s="55">
        <v>69171.58</v>
      </c>
      <c r="J65" s="6">
        <f t="shared" si="3"/>
        <v>0.042367621067458734</v>
      </c>
      <c r="K65" s="38">
        <f t="shared" si="4"/>
        <v>248679.21000000002</v>
      </c>
      <c r="L65" s="6">
        <f t="shared" si="5"/>
        <v>0.030268082481860317</v>
      </c>
    </row>
    <row r="66" spans="2:12" ht="12.75">
      <c r="B66" s="77">
        <v>33181</v>
      </c>
      <c r="C66" s="142">
        <v>11780.095</v>
      </c>
      <c r="D66" s="6">
        <f t="shared" si="0"/>
        <v>0.002849714082907928</v>
      </c>
      <c r="E66" s="55">
        <v>11780.095</v>
      </c>
      <c r="F66" s="6">
        <f t="shared" si="1"/>
        <v>0.005806081402280569</v>
      </c>
      <c r="G66" s="55">
        <v>0</v>
      </c>
      <c r="H66" s="6">
        <f t="shared" si="2"/>
        <v>0</v>
      </c>
      <c r="I66" s="55">
        <v>18096.35</v>
      </c>
      <c r="J66" s="6">
        <f t="shared" si="3"/>
        <v>0.01108402178328306</v>
      </c>
      <c r="K66" s="38">
        <f t="shared" si="4"/>
        <v>41656.53999999999</v>
      </c>
      <c r="L66" s="6">
        <f t="shared" si="5"/>
        <v>0.00507024125027948</v>
      </c>
    </row>
    <row r="67" spans="2:12" ht="12.75">
      <c r="B67" s="77">
        <v>33183</v>
      </c>
      <c r="C67" s="142">
        <v>11008.95</v>
      </c>
      <c r="D67" s="6">
        <f t="shared" si="0"/>
        <v>0.002663166965379247</v>
      </c>
      <c r="E67" s="55">
        <v>11008.95</v>
      </c>
      <c r="F67" s="6">
        <f t="shared" si="1"/>
        <v>0.005426005465459886</v>
      </c>
      <c r="G67" s="55">
        <v>0</v>
      </c>
      <c r="H67" s="6">
        <f t="shared" si="2"/>
        <v>0</v>
      </c>
      <c r="I67" s="55">
        <v>27939.6</v>
      </c>
      <c r="J67" s="6">
        <f t="shared" si="3"/>
        <v>0.01711301643791236</v>
      </c>
      <c r="K67" s="38">
        <f t="shared" si="4"/>
        <v>49957.5</v>
      </c>
      <c r="L67" s="6">
        <f t="shared" si="5"/>
        <v>0.006080595682234702</v>
      </c>
    </row>
    <row r="68" spans="2:12" ht="12.75">
      <c r="B68" s="77">
        <v>33184</v>
      </c>
      <c r="C68" s="142">
        <v>0</v>
      </c>
      <c r="D68" s="6">
        <f aca="true" t="shared" si="6" ref="D68:D74">+C68/$C$79</f>
        <v>0</v>
      </c>
      <c r="E68" s="55">
        <v>0</v>
      </c>
      <c r="F68" s="6">
        <f aca="true" t="shared" si="7" ref="F68:F74">+E68/$E$79</f>
        <v>0</v>
      </c>
      <c r="G68" s="55">
        <v>0</v>
      </c>
      <c r="H68" s="6">
        <f aca="true" t="shared" si="8" ref="H68:H74">+G68/$G$79</f>
        <v>0</v>
      </c>
      <c r="I68" s="55">
        <v>5649.36</v>
      </c>
      <c r="J68" s="6">
        <f aca="true" t="shared" si="9" ref="J68:J74">+I68/$I$79</f>
        <v>0.003460235312734777</v>
      </c>
      <c r="K68" s="38">
        <f aca="true" t="shared" si="10" ref="K68:K74">+C68+E68+G68+I68</f>
        <v>5649.36</v>
      </c>
      <c r="L68" s="6">
        <f aca="true" t="shared" si="11" ref="L68:L74">+K68/$K$79</f>
        <v>0.0006876139523272669</v>
      </c>
    </row>
    <row r="69" spans="2:12" ht="12.75">
      <c r="B69" s="77">
        <v>33186</v>
      </c>
      <c r="C69" s="142">
        <v>12367.705</v>
      </c>
      <c r="D69" s="6">
        <f t="shared" si="6"/>
        <v>0.0029918623841107225</v>
      </c>
      <c r="E69" s="55">
        <v>12367.705</v>
      </c>
      <c r="F69" s="6">
        <f t="shared" si="7"/>
        <v>0.006095698038886139</v>
      </c>
      <c r="G69" s="55">
        <v>0</v>
      </c>
      <c r="H69" s="6">
        <f t="shared" si="8"/>
        <v>0</v>
      </c>
      <c r="I69" s="55">
        <v>57349.57</v>
      </c>
      <c r="J69" s="6">
        <f t="shared" si="9"/>
        <v>0.03512663510276474</v>
      </c>
      <c r="K69" s="38">
        <f t="shared" si="10"/>
        <v>82084.98</v>
      </c>
      <c r="L69" s="6">
        <f t="shared" si="11"/>
        <v>0.009991003852561114</v>
      </c>
    </row>
    <row r="70" spans="2:12" ht="12.75">
      <c r="B70" s="77">
        <v>33187</v>
      </c>
      <c r="C70" s="142">
        <v>1564.92</v>
      </c>
      <c r="D70" s="6">
        <f t="shared" si="6"/>
        <v>0.0003785686416471408</v>
      </c>
      <c r="E70" s="55">
        <v>1564.92</v>
      </c>
      <c r="F70" s="6">
        <f t="shared" si="7"/>
        <v>0.0007713055716492023</v>
      </c>
      <c r="G70" s="55">
        <v>0</v>
      </c>
      <c r="H70" s="6">
        <f t="shared" si="8"/>
        <v>0</v>
      </c>
      <c r="I70" s="55">
        <v>510.69</v>
      </c>
      <c r="J70" s="6">
        <f t="shared" si="9"/>
        <v>0.00031279783406625234</v>
      </c>
      <c r="K70" s="38">
        <f t="shared" si="10"/>
        <v>3640.53</v>
      </c>
      <c r="L70" s="6">
        <f t="shared" si="11"/>
        <v>0.00044310846217376573</v>
      </c>
    </row>
    <row r="71" spans="2:12" ht="12.75">
      <c r="B71" s="77">
        <v>33189</v>
      </c>
      <c r="C71" s="142">
        <v>9387.67</v>
      </c>
      <c r="D71" s="6">
        <f t="shared" si="6"/>
        <v>0.002270964317748904</v>
      </c>
      <c r="E71" s="55">
        <v>9387.67</v>
      </c>
      <c r="F71" s="6">
        <f t="shared" si="7"/>
        <v>0.004626921616315253</v>
      </c>
      <c r="G71" s="55">
        <v>0</v>
      </c>
      <c r="H71" s="6">
        <f t="shared" si="8"/>
        <v>0</v>
      </c>
      <c r="I71" s="55">
        <v>7932.14</v>
      </c>
      <c r="J71" s="6">
        <f t="shared" si="9"/>
        <v>0.004858438997259165</v>
      </c>
      <c r="K71" s="38">
        <f t="shared" si="10"/>
        <v>26707.48</v>
      </c>
      <c r="L71" s="6">
        <f t="shared" si="11"/>
        <v>0.0032507108556547</v>
      </c>
    </row>
    <row r="72" spans="2:12" ht="12.75">
      <c r="B72" s="77">
        <v>33196</v>
      </c>
      <c r="C72" s="142">
        <v>2146.74</v>
      </c>
      <c r="D72" s="6">
        <f t="shared" si="6"/>
        <v>0.0005193162882253297</v>
      </c>
      <c r="E72" s="55">
        <v>2146.74</v>
      </c>
      <c r="F72" s="6">
        <f t="shared" si="7"/>
        <v>0.0010580684781855995</v>
      </c>
      <c r="G72" s="55">
        <v>0</v>
      </c>
      <c r="H72" s="6">
        <f t="shared" si="8"/>
        <v>0</v>
      </c>
      <c r="I72" s="55">
        <v>4301.96</v>
      </c>
      <c r="J72" s="6">
        <f t="shared" si="9"/>
        <v>0.0026349522611362176</v>
      </c>
      <c r="K72" s="38">
        <f t="shared" si="10"/>
        <v>8595.439999999999</v>
      </c>
      <c r="L72" s="6">
        <f t="shared" si="11"/>
        <v>0.001046197174616573</v>
      </c>
    </row>
    <row r="73" spans="2:12" ht="12.75">
      <c r="B73" s="77">
        <v>33199</v>
      </c>
      <c r="C73" s="142">
        <v>0</v>
      </c>
      <c r="D73" s="6">
        <f t="shared" si="6"/>
        <v>0</v>
      </c>
      <c r="E73" s="55">
        <v>0</v>
      </c>
      <c r="F73" s="6">
        <f t="shared" si="7"/>
        <v>0</v>
      </c>
      <c r="G73" s="55">
        <v>0</v>
      </c>
      <c r="H73" s="6">
        <f t="shared" si="8"/>
        <v>0</v>
      </c>
      <c r="I73" s="55">
        <v>4607.89</v>
      </c>
      <c r="J73" s="6">
        <f t="shared" si="9"/>
        <v>0.002822334511377829</v>
      </c>
      <c r="K73" s="38">
        <f t="shared" si="10"/>
        <v>4607.89</v>
      </c>
      <c r="L73" s="6">
        <f t="shared" si="11"/>
        <v>0.0005608510441517783</v>
      </c>
    </row>
    <row r="74" spans="2:12" ht="12.75">
      <c r="B74" s="77">
        <v>33299</v>
      </c>
      <c r="C74" s="142">
        <v>3.42</v>
      </c>
      <c r="D74" s="6">
        <f t="shared" si="6"/>
        <v>8.273296746371837E-07</v>
      </c>
      <c r="E74" s="55">
        <v>3.42</v>
      </c>
      <c r="F74" s="6">
        <f t="shared" si="7"/>
        <v>1.6856229424125652E-06</v>
      </c>
      <c r="G74" s="55">
        <v>0</v>
      </c>
      <c r="H74" s="6">
        <f t="shared" si="8"/>
        <v>0</v>
      </c>
      <c r="I74" s="55">
        <v>17703.77</v>
      </c>
      <c r="J74" s="6">
        <f t="shared" si="9"/>
        <v>0.010843566372568674</v>
      </c>
      <c r="K74" s="38">
        <f t="shared" si="10"/>
        <v>17710.61</v>
      </c>
      <c r="L74" s="6">
        <f t="shared" si="11"/>
        <v>0.0021556534793723213</v>
      </c>
    </row>
    <row r="75" spans="2:12" ht="12.75">
      <c r="B75" s="77"/>
      <c r="C75" s="55"/>
      <c r="D75" s="6"/>
      <c r="E75" s="55"/>
      <c r="F75" s="6"/>
      <c r="G75" s="55"/>
      <c r="H75" s="6"/>
      <c r="I75" s="55"/>
      <c r="J75" s="6"/>
      <c r="K75" s="38"/>
      <c r="L75" s="6"/>
    </row>
    <row r="76" spans="2:12" ht="12.75">
      <c r="B76" s="77"/>
      <c r="C76" s="55"/>
      <c r="D76" s="6"/>
      <c r="E76" s="55"/>
      <c r="F76" s="6"/>
      <c r="G76" s="55"/>
      <c r="H76" s="6"/>
      <c r="I76" s="55"/>
      <c r="J76" s="6"/>
      <c r="K76" s="38"/>
      <c r="L76" s="6"/>
    </row>
    <row r="77" spans="2:12" ht="12.75">
      <c r="B77" s="77"/>
      <c r="C77" s="55"/>
      <c r="D77" s="6"/>
      <c r="E77" s="55"/>
      <c r="F77" s="6"/>
      <c r="G77" s="55"/>
      <c r="H77" s="6"/>
      <c r="I77" s="55"/>
      <c r="J77" s="6"/>
      <c r="K77" s="38"/>
      <c r="L77" s="6"/>
    </row>
    <row r="78" spans="2:12" ht="12.75">
      <c r="B78" s="77"/>
      <c r="C78" s="55"/>
      <c r="D78" s="6"/>
      <c r="E78" s="55"/>
      <c r="F78" s="6"/>
      <c r="G78" s="55"/>
      <c r="H78" s="6"/>
      <c r="I78" s="55"/>
      <c r="J78" s="6"/>
      <c r="K78" s="38"/>
      <c r="L78" s="6"/>
    </row>
    <row r="79" spans="3:12" ht="12.75">
      <c r="C79" s="4">
        <f>SUM(C3:C78)</f>
        <v>4133781.375</v>
      </c>
      <c r="D79" s="7">
        <f aca="true" t="shared" si="12" ref="D79:L79">SUM(D3:D77)</f>
        <v>1.0000000000000002</v>
      </c>
      <c r="E79" s="4">
        <f>SUM(E3:E78)</f>
        <v>2028923.4999999998</v>
      </c>
      <c r="F79" s="7">
        <f t="shared" si="12"/>
        <v>1.0000000000000004</v>
      </c>
      <c r="G79" s="4">
        <f>SUM(G3:G78)</f>
        <v>420532.29000000004</v>
      </c>
      <c r="H79" s="7">
        <f t="shared" si="12"/>
        <v>1</v>
      </c>
      <c r="I79" s="4">
        <f>SUM(I3:I78)</f>
        <v>1632651.97</v>
      </c>
      <c r="J79" s="7">
        <f t="shared" si="12"/>
        <v>1.0000000000000002</v>
      </c>
      <c r="K79" s="4">
        <f>SUM(K3:K78)</f>
        <v>8215889.135</v>
      </c>
      <c r="L79" s="7">
        <f t="shared" si="12"/>
        <v>1.0000000000000004</v>
      </c>
    </row>
    <row r="80" spans="3:11" ht="12.75">
      <c r="C80" s="4">
        <f>+C79-C81</f>
        <v>-0.004999999888241291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-0.004999999888241291</v>
      </c>
    </row>
    <row r="81" spans="3:11" ht="12.75">
      <c r="C81" s="16">
        <v>4133781.38</v>
      </c>
      <c r="E81" s="9">
        <v>2028923.5</v>
      </c>
      <c r="G81" s="9">
        <v>420532.29</v>
      </c>
      <c r="I81" s="9">
        <v>1632651.97</v>
      </c>
      <c r="K81" s="4">
        <f>SUM(C81:I81)</f>
        <v>8215889.14</v>
      </c>
    </row>
    <row r="90" spans="3:21" ht="12.75">
      <c r="C90" s="13"/>
      <c r="D90" s="13"/>
      <c r="E90" s="14"/>
      <c r="G90" s="13"/>
      <c r="H90" s="13"/>
      <c r="I90" s="14"/>
      <c r="K90" s="13"/>
      <c r="L90" s="13"/>
      <c r="M90" s="14"/>
      <c r="O90" s="13"/>
      <c r="P90" s="13"/>
      <c r="Q90" s="14"/>
      <c r="S90" s="13"/>
      <c r="T90" s="13"/>
      <c r="U90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102"/>
  <sheetViews>
    <sheetView zoomScalePageLayoutView="0" workbookViewId="0" topLeftCell="A1">
      <selection activeCell="B3" sqref="B3"/>
    </sheetView>
  </sheetViews>
  <sheetFormatPr defaultColWidth="9.140625" defaultRowHeight="12.75"/>
  <cols>
    <col min="3" max="3" width="14.57421875" style="4" customWidth="1"/>
    <col min="5" max="5" width="13.8515625" style="4" customWidth="1"/>
    <col min="6" max="6" width="9.140625" style="10" customWidth="1"/>
    <col min="7" max="7" width="18.140625" style="4" customWidth="1"/>
    <col min="8" max="8" width="9.140625" style="10" customWidth="1"/>
    <col min="9" max="9" width="15.57421875" style="0" customWidth="1"/>
    <col min="11" max="11" width="12.57421875" style="0" customWidth="1"/>
    <col min="13" max="13" width="14.421875" style="0" customWidth="1"/>
    <col min="14" max="14" width="10.140625" style="0" bestFit="1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41153</v>
      </c>
      <c r="F1" s="10" t="s">
        <v>157</v>
      </c>
    </row>
    <row r="2" spans="2:12" ht="12.75">
      <c r="B2" s="49" t="s">
        <v>150</v>
      </c>
      <c r="C2" s="51" t="s">
        <v>151</v>
      </c>
      <c r="D2" s="1" t="s">
        <v>159</v>
      </c>
      <c r="E2" s="51" t="s">
        <v>152</v>
      </c>
      <c r="F2" s="45" t="s">
        <v>159</v>
      </c>
      <c r="G2" s="51" t="s">
        <v>153</v>
      </c>
      <c r="H2" s="45" t="s">
        <v>159</v>
      </c>
      <c r="I2" s="51" t="s">
        <v>154</v>
      </c>
      <c r="J2" s="1" t="s">
        <v>159</v>
      </c>
      <c r="K2" s="51" t="s">
        <v>155</v>
      </c>
      <c r="L2" s="1" t="s">
        <v>156</v>
      </c>
    </row>
    <row r="3" spans="2:12" ht="12.75">
      <c r="B3" s="50">
        <v>33010</v>
      </c>
      <c r="C3" s="52">
        <v>28435.03</v>
      </c>
      <c r="D3" s="6">
        <f aca="true" t="shared" si="0" ref="D3:D34">+C3/$C$79</f>
        <v>0.007679200579724346</v>
      </c>
      <c r="E3" s="52">
        <v>28435.03</v>
      </c>
      <c r="F3" s="6">
        <f>+E3/$E$79</f>
        <v>0.01577575502747705</v>
      </c>
      <c r="G3" s="52">
        <v>1355.54</v>
      </c>
      <c r="H3" s="6">
        <f>+G3/$G$79</f>
        <v>0.004105266403182261</v>
      </c>
      <c r="I3" s="52">
        <v>1977.21</v>
      </c>
      <c r="J3" s="6">
        <f>+I3/$I$79</f>
        <v>0.001401670815488268</v>
      </c>
      <c r="K3" s="38">
        <f>+C3+E3+G3+I3</f>
        <v>60202.81</v>
      </c>
      <c r="L3" s="6">
        <f>+K3/$K$79</f>
        <v>0.008308282970801467</v>
      </c>
    </row>
    <row r="4" spans="2:12" ht="12.75">
      <c r="B4" s="50">
        <v>33012</v>
      </c>
      <c r="C4" s="52">
        <v>10317.63</v>
      </c>
      <c r="D4" s="6">
        <f t="shared" si="0"/>
        <v>0.0027863923575034495</v>
      </c>
      <c r="E4" s="52">
        <v>10317.63</v>
      </c>
      <c r="F4" s="6">
        <f aca="true" t="shared" si="1" ref="F4:F67">+E4/$E$79</f>
        <v>0.00572422126314437</v>
      </c>
      <c r="G4" s="52">
        <v>348.37</v>
      </c>
      <c r="H4" s="6">
        <f aca="true" t="shared" si="2" ref="H4:H67">+G4/$G$79</f>
        <v>0.0010550420178501588</v>
      </c>
      <c r="I4" s="52">
        <v>35373.83</v>
      </c>
      <c r="J4" s="6">
        <f aca="true" t="shared" si="3" ref="J4:J67">+I4/$I$79</f>
        <v>0.025076984813471186</v>
      </c>
      <c r="K4" s="38">
        <f aca="true" t="shared" si="4" ref="K4:K67">+C4+E4+G4+I4</f>
        <v>56357.46</v>
      </c>
      <c r="L4" s="6">
        <f aca="true" t="shared" si="5" ref="L4:L67">+K4/$K$79</f>
        <v>0.007777605816001361</v>
      </c>
    </row>
    <row r="5" spans="2:12" ht="12.75">
      <c r="B5" s="50">
        <v>33013</v>
      </c>
      <c r="C5" s="52">
        <v>0</v>
      </c>
      <c r="D5" s="6">
        <f t="shared" si="0"/>
        <v>0</v>
      </c>
      <c r="E5" s="52">
        <v>0</v>
      </c>
      <c r="F5" s="6">
        <f t="shared" si="1"/>
        <v>0</v>
      </c>
      <c r="G5" s="52">
        <v>0</v>
      </c>
      <c r="H5" s="6">
        <f t="shared" si="2"/>
        <v>0</v>
      </c>
      <c r="I5" s="52">
        <v>1628.01</v>
      </c>
      <c r="J5" s="6">
        <f t="shared" si="3"/>
        <v>0.001154118229385374</v>
      </c>
      <c r="K5" s="38">
        <f t="shared" si="4"/>
        <v>1628.01</v>
      </c>
      <c r="L5" s="6">
        <f t="shared" si="5"/>
        <v>0.00022467336257717038</v>
      </c>
    </row>
    <row r="6" spans="2:12" ht="12.75">
      <c r="B6" s="50">
        <v>33014</v>
      </c>
      <c r="C6" s="52">
        <v>13570.08</v>
      </c>
      <c r="D6" s="6">
        <f t="shared" si="0"/>
        <v>0.003664753165476026</v>
      </c>
      <c r="E6" s="52">
        <v>13570.08</v>
      </c>
      <c r="F6" s="6">
        <f t="shared" si="1"/>
        <v>0.007528680567007167</v>
      </c>
      <c r="G6" s="52">
        <v>6756.73</v>
      </c>
      <c r="H6" s="6">
        <f t="shared" si="2"/>
        <v>0.020462824161864405</v>
      </c>
      <c r="I6" s="52">
        <v>24943.42</v>
      </c>
      <c r="J6" s="6">
        <f t="shared" si="3"/>
        <v>0.017682726595792238</v>
      </c>
      <c r="K6" s="38">
        <f t="shared" si="4"/>
        <v>58840.31</v>
      </c>
      <c r="L6" s="6">
        <f t="shared" si="5"/>
        <v>0.008120251290092261</v>
      </c>
    </row>
    <row r="7" spans="2:12" ht="12.75">
      <c r="B7" s="50">
        <v>33015</v>
      </c>
      <c r="C7" s="52">
        <v>0</v>
      </c>
      <c r="D7" s="6">
        <f t="shared" si="0"/>
        <v>0</v>
      </c>
      <c r="E7" s="52">
        <v>0</v>
      </c>
      <c r="F7" s="6">
        <f t="shared" si="1"/>
        <v>0</v>
      </c>
      <c r="G7" s="52">
        <v>0</v>
      </c>
      <c r="H7" s="6">
        <f t="shared" si="2"/>
        <v>0</v>
      </c>
      <c r="I7" s="52">
        <v>6375.98</v>
      </c>
      <c r="J7" s="6">
        <f t="shared" si="3"/>
        <v>0.004520018149886399</v>
      </c>
      <c r="K7" s="38">
        <f t="shared" si="4"/>
        <v>6375.98</v>
      </c>
      <c r="L7" s="6">
        <f t="shared" si="5"/>
        <v>0.0008799165031693827</v>
      </c>
    </row>
    <row r="8" spans="2:12" ht="12.75">
      <c r="B8" s="50">
        <v>33016</v>
      </c>
      <c r="C8" s="52">
        <v>37928.725</v>
      </c>
      <c r="D8" s="6">
        <f t="shared" si="0"/>
        <v>0.01024307999703905</v>
      </c>
      <c r="E8" s="52">
        <v>37928.725</v>
      </c>
      <c r="F8" s="6">
        <f t="shared" si="1"/>
        <v>0.02104285714150977</v>
      </c>
      <c r="G8" s="52">
        <v>1517.87</v>
      </c>
      <c r="H8" s="6">
        <f t="shared" si="2"/>
        <v>0.004596884426426559</v>
      </c>
      <c r="I8" s="52">
        <v>16866.72</v>
      </c>
      <c r="J8" s="6">
        <f t="shared" si="3"/>
        <v>0.011957045117621436</v>
      </c>
      <c r="K8" s="38">
        <f t="shared" si="4"/>
        <v>94242.04</v>
      </c>
      <c r="L8" s="6">
        <f t="shared" si="5"/>
        <v>0.013005863614432461</v>
      </c>
    </row>
    <row r="9" spans="2:12" ht="12.75">
      <c r="B9" s="50">
        <v>33018</v>
      </c>
      <c r="C9" s="52">
        <v>0</v>
      </c>
      <c r="D9" s="6">
        <f t="shared" si="0"/>
        <v>0</v>
      </c>
      <c r="E9" s="52">
        <v>0</v>
      </c>
      <c r="F9" s="6">
        <f t="shared" si="1"/>
        <v>0</v>
      </c>
      <c r="G9" s="52">
        <v>0</v>
      </c>
      <c r="H9" s="6">
        <f t="shared" si="2"/>
        <v>0</v>
      </c>
      <c r="I9" s="52">
        <v>2345.86</v>
      </c>
      <c r="J9" s="6">
        <f t="shared" si="3"/>
        <v>0.0016630117687151636</v>
      </c>
      <c r="K9" s="38">
        <f t="shared" si="4"/>
        <v>2345.86</v>
      </c>
      <c r="L9" s="6">
        <f t="shared" si="5"/>
        <v>0.00032374018239155833</v>
      </c>
    </row>
    <row r="10" spans="2:12" ht="12.75">
      <c r="B10" s="50">
        <v>33030</v>
      </c>
      <c r="C10" s="52">
        <v>2879.33</v>
      </c>
      <c r="D10" s="6">
        <f t="shared" si="0"/>
        <v>0.0007775955434271637</v>
      </c>
      <c r="E10" s="52">
        <v>2879.33</v>
      </c>
      <c r="F10" s="6">
        <f t="shared" si="1"/>
        <v>0.001597452322830871</v>
      </c>
      <c r="G10" s="52">
        <v>273.14</v>
      </c>
      <c r="H10" s="6">
        <f t="shared" si="2"/>
        <v>0.0008272072128931663</v>
      </c>
      <c r="I10" s="52">
        <v>4813.58</v>
      </c>
      <c r="J10" s="6">
        <f t="shared" si="3"/>
        <v>0.0034124117337146873</v>
      </c>
      <c r="K10" s="38">
        <f t="shared" si="4"/>
        <v>10845.380000000001</v>
      </c>
      <c r="L10" s="6">
        <f t="shared" si="5"/>
        <v>0.001496715617856888</v>
      </c>
    </row>
    <row r="11" spans="2:12" ht="12.75">
      <c r="B11" s="50">
        <v>33031</v>
      </c>
      <c r="C11" s="52">
        <v>0</v>
      </c>
      <c r="D11" s="6">
        <f t="shared" si="0"/>
        <v>0</v>
      </c>
      <c r="E11" s="52">
        <v>0</v>
      </c>
      <c r="F11" s="6">
        <f t="shared" si="1"/>
        <v>0</v>
      </c>
      <c r="G11" s="52">
        <v>0</v>
      </c>
      <c r="H11" s="6">
        <f t="shared" si="2"/>
        <v>0</v>
      </c>
      <c r="I11" s="52">
        <v>341.29</v>
      </c>
      <c r="J11" s="6">
        <f t="shared" si="3"/>
        <v>0.0002419450805013079</v>
      </c>
      <c r="K11" s="38">
        <f t="shared" si="4"/>
        <v>341.29</v>
      </c>
      <c r="L11" s="6">
        <f t="shared" si="5"/>
        <v>4.709969343797795E-05</v>
      </c>
    </row>
    <row r="12" spans="2:12" ht="12.75">
      <c r="B12" s="50">
        <v>33032</v>
      </c>
      <c r="C12" s="52">
        <v>464.98</v>
      </c>
      <c r="D12" s="6">
        <f t="shared" si="0"/>
        <v>0.0001255730936651105</v>
      </c>
      <c r="E12" s="52">
        <v>464.98</v>
      </c>
      <c r="F12" s="6">
        <f t="shared" si="1"/>
        <v>0.0002579709102707569</v>
      </c>
      <c r="G12" s="52">
        <v>0</v>
      </c>
      <c r="H12" s="6">
        <f t="shared" si="2"/>
        <v>0</v>
      </c>
      <c r="I12" s="52">
        <v>2810.9</v>
      </c>
      <c r="J12" s="6">
        <f t="shared" si="3"/>
        <v>0.0019926848919720073</v>
      </c>
      <c r="K12" s="38">
        <f t="shared" si="4"/>
        <v>3740.86</v>
      </c>
      <c r="L12" s="6">
        <f t="shared" si="5"/>
        <v>0.0005162570224571309</v>
      </c>
    </row>
    <row r="13" spans="2:12" ht="12.75">
      <c r="B13" s="50">
        <v>33033</v>
      </c>
      <c r="C13" s="52">
        <v>17061.525</v>
      </c>
      <c r="D13" s="6">
        <f t="shared" si="0"/>
        <v>0.0046076572689032315</v>
      </c>
      <c r="E13" s="52">
        <v>17061.525</v>
      </c>
      <c r="F13" s="6">
        <f t="shared" si="1"/>
        <v>0.00946573430009307</v>
      </c>
      <c r="G13" s="52">
        <v>363.03</v>
      </c>
      <c r="H13" s="6">
        <f t="shared" si="2"/>
        <v>0.001099439973993579</v>
      </c>
      <c r="I13" s="52">
        <v>13184</v>
      </c>
      <c r="J13" s="6">
        <f t="shared" si="3"/>
        <v>0.009346315278294832</v>
      </c>
      <c r="K13" s="38">
        <f t="shared" si="4"/>
        <v>47670.08</v>
      </c>
      <c r="L13" s="6">
        <f t="shared" si="5"/>
        <v>0.006578704779407201</v>
      </c>
    </row>
    <row r="14" spans="2:12" ht="12.75">
      <c r="B14" s="50">
        <v>33034</v>
      </c>
      <c r="C14" s="52">
        <v>16778.11</v>
      </c>
      <c r="D14" s="6">
        <f t="shared" si="0"/>
        <v>0.00453111785142055</v>
      </c>
      <c r="E14" s="52">
        <v>16778.11</v>
      </c>
      <c r="F14" s="6">
        <f t="shared" si="1"/>
        <v>0.009308495654270912</v>
      </c>
      <c r="G14" s="52">
        <v>91.28</v>
      </c>
      <c r="H14" s="6">
        <f t="shared" si="2"/>
        <v>0.0002764423899571217</v>
      </c>
      <c r="I14" s="52">
        <v>5891.93</v>
      </c>
      <c r="J14" s="6">
        <f t="shared" si="3"/>
        <v>0.0041768685814353515</v>
      </c>
      <c r="K14" s="38">
        <f t="shared" si="4"/>
        <v>39539.43</v>
      </c>
      <c r="L14" s="6">
        <f t="shared" si="5"/>
        <v>0.005456635212612114</v>
      </c>
    </row>
    <row r="15" spans="2:12" ht="12.75">
      <c r="B15" s="50">
        <v>33035</v>
      </c>
      <c r="C15" s="52">
        <v>157.65</v>
      </c>
      <c r="D15" s="6">
        <f t="shared" si="0"/>
        <v>4.257516068713637E-05</v>
      </c>
      <c r="E15" s="52">
        <v>157.65</v>
      </c>
      <c r="F15" s="6">
        <f t="shared" si="1"/>
        <v>8.746422212608031E-05</v>
      </c>
      <c r="G15" s="52">
        <v>0</v>
      </c>
      <c r="H15" s="6">
        <f t="shared" si="2"/>
        <v>0</v>
      </c>
      <c r="I15" s="52">
        <v>0</v>
      </c>
      <c r="J15" s="6">
        <f t="shared" si="3"/>
        <v>0</v>
      </c>
      <c r="K15" s="38">
        <f t="shared" si="4"/>
        <v>315.3</v>
      </c>
      <c r="L15" s="6">
        <f t="shared" si="5"/>
        <v>4.351294600191757E-05</v>
      </c>
    </row>
    <row r="16" spans="2:12" ht="12.75">
      <c r="B16" s="50">
        <v>33056</v>
      </c>
      <c r="C16" s="52">
        <v>3932.22</v>
      </c>
      <c r="D16" s="6">
        <f t="shared" si="0"/>
        <v>0.0010619403638260157</v>
      </c>
      <c r="E16" s="52">
        <v>3932.22</v>
      </c>
      <c r="F16" s="6">
        <f t="shared" si="1"/>
        <v>0.0021815957090302283</v>
      </c>
      <c r="G16" s="52">
        <v>36.22</v>
      </c>
      <c r="H16" s="6">
        <f t="shared" si="2"/>
        <v>0.00010969263107194289</v>
      </c>
      <c r="I16" s="52">
        <v>16546.4</v>
      </c>
      <c r="J16" s="6">
        <f t="shared" si="3"/>
        <v>0.011729965952728886</v>
      </c>
      <c r="K16" s="38">
        <f t="shared" si="4"/>
        <v>24447.06</v>
      </c>
      <c r="L16" s="6">
        <f t="shared" si="5"/>
        <v>0.003373814150604627</v>
      </c>
    </row>
    <row r="17" spans="2:12" ht="12.75">
      <c r="B17" s="50">
        <v>33109</v>
      </c>
      <c r="C17" s="52">
        <v>7634.04</v>
      </c>
      <c r="D17" s="6">
        <f t="shared" si="0"/>
        <v>0.002061658608893286</v>
      </c>
      <c r="E17" s="52">
        <v>7634.04</v>
      </c>
      <c r="F17" s="6">
        <f t="shared" si="1"/>
        <v>0.004235365494953265</v>
      </c>
      <c r="G17" s="52">
        <v>5278.08</v>
      </c>
      <c r="H17" s="6">
        <f t="shared" si="2"/>
        <v>0.015984717896416353</v>
      </c>
      <c r="I17" s="52">
        <v>0</v>
      </c>
      <c r="J17" s="6">
        <f t="shared" si="3"/>
        <v>0</v>
      </c>
      <c r="K17" s="38">
        <f t="shared" si="4"/>
        <v>20546.16</v>
      </c>
      <c r="L17" s="6">
        <f t="shared" si="5"/>
        <v>0.0028354708234277154</v>
      </c>
    </row>
    <row r="18" spans="2:12" ht="12.75">
      <c r="B18" s="50">
        <v>33122</v>
      </c>
      <c r="C18" s="52">
        <v>50508.645</v>
      </c>
      <c r="D18" s="6">
        <f t="shared" si="0"/>
        <v>0.013640429286168898</v>
      </c>
      <c r="E18" s="52">
        <v>50508.645</v>
      </c>
      <c r="F18" s="6">
        <f t="shared" si="1"/>
        <v>0.02802219692716356</v>
      </c>
      <c r="G18" s="52">
        <v>4023.64</v>
      </c>
      <c r="H18" s="6">
        <f t="shared" si="2"/>
        <v>0.012185633851085375</v>
      </c>
      <c r="I18" s="52">
        <v>58328.59</v>
      </c>
      <c r="J18" s="6">
        <f t="shared" si="3"/>
        <v>0.04134992353446565</v>
      </c>
      <c r="K18" s="38">
        <f t="shared" si="4"/>
        <v>163369.52</v>
      </c>
      <c r="L18" s="6">
        <f t="shared" si="5"/>
        <v>0.022545794805325696</v>
      </c>
    </row>
    <row r="19" spans="2:12" ht="12.75">
      <c r="B19" s="50">
        <v>33125</v>
      </c>
      <c r="C19" s="52">
        <v>642.85</v>
      </c>
      <c r="D19" s="6">
        <f t="shared" si="0"/>
        <v>0.0001736088934203972</v>
      </c>
      <c r="E19" s="52">
        <v>642.85</v>
      </c>
      <c r="F19" s="6">
        <f t="shared" si="1"/>
        <v>0.0003566531886695257</v>
      </c>
      <c r="G19" s="52">
        <v>0</v>
      </c>
      <c r="H19" s="6">
        <f t="shared" si="2"/>
        <v>0</v>
      </c>
      <c r="I19" s="52">
        <v>26064.59</v>
      </c>
      <c r="J19" s="6">
        <f t="shared" si="3"/>
        <v>0.01847753911859001</v>
      </c>
      <c r="K19" s="38">
        <f t="shared" si="4"/>
        <v>27350.29</v>
      </c>
      <c r="L19" s="6">
        <f t="shared" si="5"/>
        <v>0.0037744741259333526</v>
      </c>
    </row>
    <row r="20" spans="2:12" ht="12.75">
      <c r="B20" s="50">
        <v>33126</v>
      </c>
      <c r="C20" s="52">
        <v>207712.67</v>
      </c>
      <c r="D20" s="6">
        <f t="shared" si="0"/>
        <v>0.05609514939425392</v>
      </c>
      <c r="E20" s="52">
        <v>207712.67</v>
      </c>
      <c r="F20" s="6">
        <f t="shared" si="1"/>
        <v>0.11523899211722942</v>
      </c>
      <c r="G20" s="52">
        <v>29964.98</v>
      </c>
      <c r="H20" s="6">
        <f t="shared" si="2"/>
        <v>0.09074924064655294</v>
      </c>
      <c r="I20" s="52">
        <v>26638.99</v>
      </c>
      <c r="J20" s="6">
        <f t="shared" si="3"/>
        <v>0.01888473901967106</v>
      </c>
      <c r="K20" s="38">
        <f t="shared" si="4"/>
        <v>472029.31</v>
      </c>
      <c r="L20" s="6">
        <f t="shared" si="5"/>
        <v>0.06514235926848211</v>
      </c>
    </row>
    <row r="21" spans="2:12" ht="12.75">
      <c r="B21" s="50">
        <v>33127</v>
      </c>
      <c r="C21" s="52">
        <v>0</v>
      </c>
      <c r="D21" s="6">
        <f t="shared" si="0"/>
        <v>0</v>
      </c>
      <c r="E21" s="52">
        <v>0</v>
      </c>
      <c r="F21" s="6">
        <f t="shared" si="1"/>
        <v>0</v>
      </c>
      <c r="G21" s="52">
        <v>0</v>
      </c>
      <c r="H21" s="6">
        <f t="shared" si="2"/>
        <v>0</v>
      </c>
      <c r="I21" s="52">
        <v>12316.26</v>
      </c>
      <c r="J21" s="6">
        <f t="shared" si="3"/>
        <v>0.008731162697925631</v>
      </c>
      <c r="K21" s="38">
        <f t="shared" si="4"/>
        <v>12316.26</v>
      </c>
      <c r="L21" s="6">
        <f t="shared" si="5"/>
        <v>0.0016997042699828013</v>
      </c>
    </row>
    <row r="22" spans="2:12" ht="12.75">
      <c r="B22" s="50">
        <v>33128</v>
      </c>
      <c r="C22" s="52">
        <v>0</v>
      </c>
      <c r="D22" s="6">
        <f t="shared" si="0"/>
        <v>0</v>
      </c>
      <c r="E22" s="52">
        <v>0</v>
      </c>
      <c r="F22" s="6">
        <f t="shared" si="1"/>
        <v>0</v>
      </c>
      <c r="G22" s="52">
        <v>0</v>
      </c>
      <c r="H22" s="6">
        <f t="shared" si="2"/>
        <v>0</v>
      </c>
      <c r="I22" s="52">
        <v>7333.91</v>
      </c>
      <c r="J22" s="6">
        <f t="shared" si="3"/>
        <v>0.005199107636729312</v>
      </c>
      <c r="K22" s="38">
        <f t="shared" si="4"/>
        <v>7333.91</v>
      </c>
      <c r="L22" s="6">
        <f t="shared" si="5"/>
        <v>0.0010121155401615074</v>
      </c>
    </row>
    <row r="23" spans="2:12" ht="12.75">
      <c r="B23" s="50">
        <v>33129</v>
      </c>
      <c r="C23" s="52">
        <v>11750.54</v>
      </c>
      <c r="D23" s="6">
        <f t="shared" si="0"/>
        <v>0.003173365865275125</v>
      </c>
      <c r="E23" s="52">
        <v>11750.54</v>
      </c>
      <c r="F23" s="6">
        <f t="shared" si="1"/>
        <v>0.006519199750468708</v>
      </c>
      <c r="G23" s="52">
        <v>947.88</v>
      </c>
      <c r="H23" s="6">
        <f t="shared" si="2"/>
        <v>0.0028706640292786648</v>
      </c>
      <c r="I23" s="52">
        <v>2730.23</v>
      </c>
      <c r="J23" s="6">
        <f t="shared" si="3"/>
        <v>0.0019354968417975502</v>
      </c>
      <c r="K23" s="38">
        <f t="shared" si="4"/>
        <v>27179.190000000002</v>
      </c>
      <c r="L23" s="6">
        <f t="shared" si="5"/>
        <v>0.0037508614869833745</v>
      </c>
    </row>
    <row r="24" spans="2:12" ht="12.75">
      <c r="B24" s="50">
        <v>33130</v>
      </c>
      <c r="C24" s="52">
        <v>28274.725</v>
      </c>
      <c r="D24" s="6">
        <f t="shared" si="0"/>
        <v>0.007635908406340576</v>
      </c>
      <c r="E24" s="52">
        <v>28274.725</v>
      </c>
      <c r="F24" s="6">
        <f t="shared" si="1"/>
        <v>0.015686817811315167</v>
      </c>
      <c r="G24" s="52">
        <v>530.37</v>
      </c>
      <c r="H24" s="6">
        <f t="shared" si="2"/>
        <v>0.0016062308321818431</v>
      </c>
      <c r="I24" s="52">
        <v>75328.9</v>
      </c>
      <c r="J24" s="6">
        <f t="shared" si="3"/>
        <v>0.053401672403454455</v>
      </c>
      <c r="K24" s="38">
        <f t="shared" si="4"/>
        <v>132408.72</v>
      </c>
      <c r="L24" s="6">
        <f t="shared" si="5"/>
        <v>0.018273052596076825</v>
      </c>
    </row>
    <row r="25" spans="2:12" ht="12.75">
      <c r="B25" s="50">
        <v>33131</v>
      </c>
      <c r="C25" s="52">
        <v>216291.43</v>
      </c>
      <c r="D25" s="6">
        <f t="shared" si="0"/>
        <v>0.058411940294960406</v>
      </c>
      <c r="E25" s="52">
        <v>216291.43</v>
      </c>
      <c r="F25" s="6">
        <f t="shared" si="1"/>
        <v>0.11999848828092324</v>
      </c>
      <c r="G25" s="52">
        <v>102217.51</v>
      </c>
      <c r="H25" s="6">
        <f t="shared" si="2"/>
        <v>0.3095667480265774</v>
      </c>
      <c r="I25" s="52">
        <v>45389.69</v>
      </c>
      <c r="J25" s="6">
        <f t="shared" si="3"/>
        <v>0.03217736294933755</v>
      </c>
      <c r="K25" s="38">
        <f t="shared" si="4"/>
        <v>580190.06</v>
      </c>
      <c r="L25" s="6">
        <f t="shared" si="5"/>
        <v>0.0800690731101469</v>
      </c>
    </row>
    <row r="26" spans="2:12" ht="12.75">
      <c r="B26" s="50">
        <v>33132</v>
      </c>
      <c r="C26" s="52">
        <v>131198.58</v>
      </c>
      <c r="D26" s="6">
        <f t="shared" si="0"/>
        <v>0.03543165636171339</v>
      </c>
      <c r="E26" s="52">
        <v>131198.58</v>
      </c>
      <c r="F26" s="6">
        <f t="shared" si="1"/>
        <v>0.07278897395335437</v>
      </c>
      <c r="G26" s="52">
        <v>17062.02</v>
      </c>
      <c r="H26" s="6">
        <f t="shared" si="2"/>
        <v>0.05167249765881036</v>
      </c>
      <c r="I26" s="52">
        <v>67549.2</v>
      </c>
      <c r="J26" s="6">
        <f t="shared" si="3"/>
        <v>0.047886538227896944</v>
      </c>
      <c r="K26" s="38">
        <f t="shared" si="4"/>
        <v>347008.38</v>
      </c>
      <c r="L26" s="6">
        <f t="shared" si="5"/>
        <v>0.04788885791675513</v>
      </c>
    </row>
    <row r="27" spans="2:12" ht="12.75">
      <c r="B27" s="50">
        <v>33133</v>
      </c>
      <c r="C27" s="52">
        <v>83608.455</v>
      </c>
      <c r="D27" s="6">
        <f t="shared" si="0"/>
        <v>0.022579406320508786</v>
      </c>
      <c r="E27" s="52">
        <v>83608.455</v>
      </c>
      <c r="F27" s="6">
        <f t="shared" si="1"/>
        <v>0.046385971961550206</v>
      </c>
      <c r="G27" s="52">
        <v>16603.79</v>
      </c>
      <c r="H27" s="6">
        <f t="shared" si="2"/>
        <v>0.050284743535781745</v>
      </c>
      <c r="I27" s="52">
        <v>50628.13</v>
      </c>
      <c r="J27" s="6">
        <f t="shared" si="3"/>
        <v>0.03589096366281075</v>
      </c>
      <c r="K27" s="38">
        <f t="shared" si="4"/>
        <v>234448.83000000002</v>
      </c>
      <c r="L27" s="6">
        <f t="shared" si="5"/>
        <v>0.03235508810657391</v>
      </c>
    </row>
    <row r="28" spans="2:12" ht="12.75">
      <c r="B28" s="50">
        <v>33134</v>
      </c>
      <c r="C28" s="52">
        <v>84839.99</v>
      </c>
      <c r="D28" s="6">
        <f t="shared" si="0"/>
        <v>0.022911996238154413</v>
      </c>
      <c r="E28" s="52">
        <v>84839.99</v>
      </c>
      <c r="F28" s="6">
        <f t="shared" si="1"/>
        <v>0.04706922759615879</v>
      </c>
      <c r="G28" s="52">
        <v>25766.86</v>
      </c>
      <c r="H28" s="6">
        <f t="shared" si="2"/>
        <v>0.07803519237610168</v>
      </c>
      <c r="I28" s="52">
        <v>95472.2</v>
      </c>
      <c r="J28" s="6">
        <f t="shared" si="3"/>
        <v>0.0676815292409299</v>
      </c>
      <c r="K28" s="38">
        <f t="shared" si="4"/>
        <v>290919.04000000004</v>
      </c>
      <c r="L28" s="6">
        <f t="shared" si="5"/>
        <v>0.040148253975419275</v>
      </c>
    </row>
    <row r="29" spans="2:12" ht="12.75">
      <c r="B29" s="50">
        <v>33135</v>
      </c>
      <c r="C29" s="52">
        <v>3818.7</v>
      </c>
      <c r="D29" s="6">
        <f t="shared" si="0"/>
        <v>0.0010312830073959255</v>
      </c>
      <c r="E29" s="52">
        <v>3818.7</v>
      </c>
      <c r="F29" s="6">
        <f t="shared" si="1"/>
        <v>0.0021186148114992888</v>
      </c>
      <c r="G29" s="52">
        <v>0</v>
      </c>
      <c r="H29" s="6">
        <f t="shared" si="2"/>
        <v>0</v>
      </c>
      <c r="I29" s="52">
        <v>21551.1</v>
      </c>
      <c r="J29" s="6">
        <f t="shared" si="3"/>
        <v>0.015277865230131958</v>
      </c>
      <c r="K29" s="38">
        <f t="shared" si="4"/>
        <v>29188.5</v>
      </c>
      <c r="L29" s="6">
        <f t="shared" si="5"/>
        <v>0.004028156119178468</v>
      </c>
    </row>
    <row r="30" spans="2:12" ht="12.75">
      <c r="B30" s="50">
        <v>33136</v>
      </c>
      <c r="C30" s="52">
        <v>14375.03</v>
      </c>
      <c r="D30" s="6">
        <f t="shared" si="0"/>
        <v>0.0038821389922765997</v>
      </c>
      <c r="E30" s="52">
        <v>14375.03</v>
      </c>
      <c r="F30" s="6">
        <f t="shared" si="1"/>
        <v>0.007975266837862786</v>
      </c>
      <c r="G30" s="52">
        <v>1966.72</v>
      </c>
      <c r="H30" s="6">
        <f t="shared" si="2"/>
        <v>0.005956231125947309</v>
      </c>
      <c r="I30" s="52">
        <v>320.7</v>
      </c>
      <c r="J30" s="6">
        <f t="shared" si="3"/>
        <v>0.00022734855201374035</v>
      </c>
      <c r="K30" s="38">
        <f t="shared" si="4"/>
        <v>31037.480000000003</v>
      </c>
      <c r="L30" s="6">
        <f t="shared" si="5"/>
        <v>0.004283324425231832</v>
      </c>
    </row>
    <row r="31" spans="2:12" ht="12.75">
      <c r="B31" s="50">
        <v>33137</v>
      </c>
      <c r="C31" s="52">
        <v>7415.575</v>
      </c>
      <c r="D31" s="6">
        <f t="shared" si="0"/>
        <v>0.002002659671503402</v>
      </c>
      <c r="E31" s="52">
        <v>7415.575</v>
      </c>
      <c r="F31" s="6">
        <f t="shared" si="1"/>
        <v>0.004114161110007028</v>
      </c>
      <c r="G31" s="52">
        <v>0</v>
      </c>
      <c r="H31" s="6">
        <f t="shared" si="2"/>
        <v>0</v>
      </c>
      <c r="I31" s="52">
        <v>41781.66</v>
      </c>
      <c r="J31" s="6">
        <f t="shared" si="3"/>
        <v>0.02961958185759406</v>
      </c>
      <c r="K31" s="38">
        <f t="shared" si="4"/>
        <v>56612.810000000005</v>
      </c>
      <c r="L31" s="6">
        <f t="shared" si="5"/>
        <v>0.007812845368052074</v>
      </c>
    </row>
    <row r="32" spans="2:12" ht="12.75">
      <c r="B32" s="50">
        <v>33138</v>
      </c>
      <c r="C32" s="52">
        <v>36636.5</v>
      </c>
      <c r="D32" s="6">
        <f t="shared" si="0"/>
        <v>0.009894100060350597</v>
      </c>
      <c r="E32" s="52">
        <v>36636.5</v>
      </c>
      <c r="F32" s="6">
        <f t="shared" si="1"/>
        <v>0.020325930694082724</v>
      </c>
      <c r="G32" s="52">
        <v>9143.66</v>
      </c>
      <c r="H32" s="6">
        <f t="shared" si="2"/>
        <v>0.027691665461824444</v>
      </c>
      <c r="I32" s="52">
        <v>5178.85</v>
      </c>
      <c r="J32" s="6">
        <f t="shared" si="3"/>
        <v>0.0036713565593899573</v>
      </c>
      <c r="K32" s="38">
        <f t="shared" si="4"/>
        <v>87595.51000000001</v>
      </c>
      <c r="L32" s="6">
        <f t="shared" si="5"/>
        <v>0.012088609884682622</v>
      </c>
    </row>
    <row r="33" spans="2:12" ht="12.75">
      <c r="B33" s="50">
        <v>33139</v>
      </c>
      <c r="C33" s="52">
        <v>1159135.58</v>
      </c>
      <c r="D33" s="6">
        <f t="shared" si="0"/>
        <v>0.3130376376573233</v>
      </c>
      <c r="E33" s="52">
        <v>0</v>
      </c>
      <c r="F33" s="6">
        <f t="shared" si="1"/>
        <v>0</v>
      </c>
      <c r="G33" s="52">
        <v>0</v>
      </c>
      <c r="H33" s="6">
        <f t="shared" si="2"/>
        <v>0</v>
      </c>
      <c r="I33" s="52">
        <v>0</v>
      </c>
      <c r="J33" s="6">
        <f t="shared" si="3"/>
        <v>0</v>
      </c>
      <c r="K33" s="38">
        <f t="shared" si="4"/>
        <v>1159135.58</v>
      </c>
      <c r="L33" s="6">
        <f t="shared" si="5"/>
        <v>0.15996639359797463</v>
      </c>
    </row>
    <row r="34" spans="2:12" ht="12.75">
      <c r="B34" s="50">
        <v>33140</v>
      </c>
      <c r="C34" s="52">
        <v>656110.87</v>
      </c>
      <c r="D34" s="6">
        <f t="shared" si="0"/>
        <v>0.1771901409376901</v>
      </c>
      <c r="E34" s="52">
        <v>0</v>
      </c>
      <c r="F34" s="6">
        <f t="shared" si="1"/>
        <v>0</v>
      </c>
      <c r="G34" s="52">
        <v>0</v>
      </c>
      <c r="H34" s="6">
        <f t="shared" si="2"/>
        <v>0</v>
      </c>
      <c r="I34" s="52">
        <v>0</v>
      </c>
      <c r="J34" s="6">
        <f t="shared" si="3"/>
        <v>0</v>
      </c>
      <c r="K34" s="38">
        <f t="shared" si="4"/>
        <v>656110.87</v>
      </c>
      <c r="L34" s="6">
        <f t="shared" si="5"/>
        <v>0.09054651715059041</v>
      </c>
    </row>
    <row r="35" spans="2:12" ht="12.75">
      <c r="B35" s="50">
        <v>33141</v>
      </c>
      <c r="C35" s="52">
        <v>85165.56</v>
      </c>
      <c r="D35" s="6">
        <f aca="true" t="shared" si="6" ref="D35:D66">+C35/$C$79</f>
        <v>0.02299992008886745</v>
      </c>
      <c r="E35" s="52">
        <v>0</v>
      </c>
      <c r="F35" s="6">
        <f t="shared" si="1"/>
        <v>0</v>
      </c>
      <c r="G35" s="52">
        <v>0</v>
      </c>
      <c r="H35" s="6">
        <f t="shared" si="2"/>
        <v>0</v>
      </c>
      <c r="I35" s="52">
        <v>7601.6</v>
      </c>
      <c r="J35" s="6">
        <f t="shared" si="3"/>
        <v>0.005388876685337227</v>
      </c>
      <c r="K35" s="38">
        <f t="shared" si="4"/>
        <v>92767.16</v>
      </c>
      <c r="L35" s="6">
        <f t="shared" si="5"/>
        <v>0.012802322942693458</v>
      </c>
    </row>
    <row r="36" spans="2:12" ht="12.75">
      <c r="B36" s="50">
        <v>33142</v>
      </c>
      <c r="C36" s="52">
        <v>77524.57</v>
      </c>
      <c r="D36" s="6">
        <f t="shared" si="6"/>
        <v>0.02093638455408279</v>
      </c>
      <c r="E36" s="52">
        <v>77524.57</v>
      </c>
      <c r="F36" s="6">
        <f t="shared" si="1"/>
        <v>0.043010632481502456</v>
      </c>
      <c r="G36" s="52">
        <v>5890.31</v>
      </c>
      <c r="H36" s="6">
        <f t="shared" si="2"/>
        <v>0.017838862554648702</v>
      </c>
      <c r="I36" s="52">
        <v>14669.29</v>
      </c>
      <c r="J36" s="6">
        <f t="shared" si="3"/>
        <v>0.01039925737626954</v>
      </c>
      <c r="K36" s="38">
        <f t="shared" si="4"/>
        <v>175608.74000000002</v>
      </c>
      <c r="L36" s="6">
        <f t="shared" si="5"/>
        <v>0.024234867177560362</v>
      </c>
    </row>
    <row r="37" spans="2:12" ht="12.75">
      <c r="B37" s="50">
        <v>33143</v>
      </c>
      <c r="C37" s="52">
        <v>15789.725</v>
      </c>
      <c r="D37" s="6">
        <f t="shared" si="6"/>
        <v>0.0042641933338451905</v>
      </c>
      <c r="E37" s="52">
        <v>15789.725</v>
      </c>
      <c r="F37" s="6">
        <f t="shared" si="1"/>
        <v>0.008760139642941474</v>
      </c>
      <c r="G37" s="52">
        <v>0</v>
      </c>
      <c r="H37" s="6">
        <f t="shared" si="2"/>
        <v>0</v>
      </c>
      <c r="I37" s="52">
        <v>54313.48</v>
      </c>
      <c r="J37" s="6">
        <f t="shared" si="3"/>
        <v>0.03850355794458137</v>
      </c>
      <c r="K37" s="38">
        <f t="shared" si="4"/>
        <v>85892.93000000001</v>
      </c>
      <c r="L37" s="6">
        <f t="shared" si="5"/>
        <v>0.011853645496468397</v>
      </c>
    </row>
    <row r="38" spans="2:12" ht="12.75">
      <c r="B38" s="50">
        <v>33144</v>
      </c>
      <c r="C38" s="52">
        <v>11402.28</v>
      </c>
      <c r="D38" s="6">
        <f t="shared" si="6"/>
        <v>0.003079314324133976</v>
      </c>
      <c r="E38" s="52">
        <v>11402.28</v>
      </c>
      <c r="F38" s="6">
        <f t="shared" si="1"/>
        <v>0.006325985097772046</v>
      </c>
      <c r="G38" s="52">
        <v>460.44</v>
      </c>
      <c r="H38" s="6">
        <f t="shared" si="2"/>
        <v>0.0013944471300597844</v>
      </c>
      <c r="I38" s="52">
        <v>21980.7</v>
      </c>
      <c r="J38" s="6">
        <f t="shared" si="3"/>
        <v>0.015582414459770573</v>
      </c>
      <c r="K38" s="38">
        <f t="shared" si="4"/>
        <v>45245.7</v>
      </c>
      <c r="L38" s="6">
        <f t="shared" si="5"/>
        <v>0.006244128452010661</v>
      </c>
    </row>
    <row r="39" spans="2:12" ht="12.75">
      <c r="B39" s="50">
        <v>33145</v>
      </c>
      <c r="C39" s="52">
        <v>5347.38</v>
      </c>
      <c r="D39" s="6">
        <f t="shared" si="6"/>
        <v>0.0014441202838894975</v>
      </c>
      <c r="E39" s="52">
        <v>5347.38</v>
      </c>
      <c r="F39" s="6">
        <f t="shared" si="1"/>
        <v>0.002966726496115188</v>
      </c>
      <c r="G39" s="52">
        <v>0</v>
      </c>
      <c r="H39" s="6">
        <f t="shared" si="2"/>
        <v>0</v>
      </c>
      <c r="I39" s="52">
        <v>19167.4</v>
      </c>
      <c r="J39" s="6">
        <f t="shared" si="3"/>
        <v>0.013588028175454216</v>
      </c>
      <c r="K39" s="38">
        <f t="shared" si="4"/>
        <v>29862.160000000003</v>
      </c>
      <c r="L39" s="6">
        <f t="shared" si="5"/>
        <v>0.004121124502317231</v>
      </c>
    </row>
    <row r="40" spans="2:12" ht="12.75">
      <c r="B40" s="50">
        <v>33146</v>
      </c>
      <c r="C40" s="52">
        <v>8999.13</v>
      </c>
      <c r="D40" s="6">
        <f t="shared" si="6"/>
        <v>0.0024303165607004727</v>
      </c>
      <c r="E40" s="52">
        <v>8999.13</v>
      </c>
      <c r="F40" s="6">
        <f t="shared" si="1"/>
        <v>0.0049927174453629755</v>
      </c>
      <c r="G40" s="52">
        <v>464.57</v>
      </c>
      <c r="H40" s="6">
        <f t="shared" si="2"/>
        <v>0.001406954876231157</v>
      </c>
      <c r="I40" s="52">
        <v>26097.8</v>
      </c>
      <c r="J40" s="6">
        <f t="shared" si="3"/>
        <v>0.018501082135154952</v>
      </c>
      <c r="K40" s="38">
        <f t="shared" si="4"/>
        <v>44560.63</v>
      </c>
      <c r="L40" s="6">
        <f t="shared" si="5"/>
        <v>0.0061495854329255565</v>
      </c>
    </row>
    <row r="41" spans="2:12" ht="12.75">
      <c r="B41" s="50">
        <v>33147</v>
      </c>
      <c r="C41" s="52">
        <v>1027.67</v>
      </c>
      <c r="D41" s="6">
        <f t="shared" si="6"/>
        <v>0.0002775338749340275</v>
      </c>
      <c r="E41" s="52">
        <v>1027.67</v>
      </c>
      <c r="F41" s="6">
        <f t="shared" si="1"/>
        <v>0.0005701513298592385</v>
      </c>
      <c r="G41" s="52">
        <v>0</v>
      </c>
      <c r="H41" s="6">
        <f t="shared" si="2"/>
        <v>0</v>
      </c>
      <c r="I41" s="52">
        <v>0</v>
      </c>
      <c r="J41" s="6">
        <f t="shared" si="3"/>
        <v>0</v>
      </c>
      <c r="K41" s="38">
        <f t="shared" si="4"/>
        <v>2055.34</v>
      </c>
      <c r="L41" s="6">
        <f t="shared" si="5"/>
        <v>0.00028364699789274107</v>
      </c>
    </row>
    <row r="42" spans="2:12" ht="12.75">
      <c r="B42" s="50">
        <v>33149</v>
      </c>
      <c r="C42" s="52">
        <v>68085.115</v>
      </c>
      <c r="D42" s="6">
        <f t="shared" si="6"/>
        <v>0.018387153260559206</v>
      </c>
      <c r="E42" s="52">
        <v>68085.115</v>
      </c>
      <c r="F42" s="6">
        <f t="shared" si="1"/>
        <v>0.037773622720201225</v>
      </c>
      <c r="G42" s="52">
        <v>26091.89</v>
      </c>
      <c r="H42" s="6">
        <f t="shared" si="2"/>
        <v>0.07901954897127875</v>
      </c>
      <c r="I42" s="52">
        <v>23992.5</v>
      </c>
      <c r="J42" s="6">
        <f t="shared" si="3"/>
        <v>0.01700860659242178</v>
      </c>
      <c r="K42" s="38">
        <f t="shared" si="4"/>
        <v>186254.62</v>
      </c>
      <c r="L42" s="6">
        <f t="shared" si="5"/>
        <v>0.02570405081721432</v>
      </c>
    </row>
    <row r="43" spans="2:12" ht="12.75">
      <c r="B43" s="50">
        <v>33150</v>
      </c>
      <c r="C43" s="52">
        <v>157.22</v>
      </c>
      <c r="D43" s="6">
        <f t="shared" si="6"/>
        <v>4.245903433702239E-05</v>
      </c>
      <c r="E43" s="52">
        <v>157.22</v>
      </c>
      <c r="F43" s="6">
        <f t="shared" si="1"/>
        <v>8.72256581202813E-05</v>
      </c>
      <c r="G43" s="52">
        <v>0</v>
      </c>
      <c r="H43" s="6">
        <f t="shared" si="2"/>
        <v>0</v>
      </c>
      <c r="I43" s="52">
        <v>0</v>
      </c>
      <c r="J43" s="6">
        <f t="shared" si="3"/>
        <v>0</v>
      </c>
      <c r="K43" s="38">
        <f t="shared" si="4"/>
        <v>314.44</v>
      </c>
      <c r="L43" s="6">
        <f t="shared" si="5"/>
        <v>4.3394261785102945E-05</v>
      </c>
    </row>
    <row r="44" spans="2:12" ht="12.75">
      <c r="B44" s="50">
        <v>33154</v>
      </c>
      <c r="C44" s="52">
        <v>12542.88</v>
      </c>
      <c r="D44" s="6">
        <f t="shared" si="6"/>
        <v>0.0033873462193432856</v>
      </c>
      <c r="E44" s="52">
        <v>12542.88</v>
      </c>
      <c r="F44" s="6">
        <f t="shared" si="1"/>
        <v>0.006958789993154266</v>
      </c>
      <c r="G44" s="52">
        <v>6211.39</v>
      </c>
      <c r="H44" s="6">
        <f t="shared" si="2"/>
        <v>0.0188112565354488</v>
      </c>
      <c r="I44" s="52">
        <v>1086.96</v>
      </c>
      <c r="J44" s="6">
        <f t="shared" si="3"/>
        <v>0.0007705605927560187</v>
      </c>
      <c r="K44" s="38">
        <f t="shared" si="4"/>
        <v>32384.109999999997</v>
      </c>
      <c r="L44" s="6">
        <f t="shared" si="5"/>
        <v>0.004469165968126097</v>
      </c>
    </row>
    <row r="45" spans="2:12" ht="12.75">
      <c r="B45" s="50">
        <v>33155</v>
      </c>
      <c r="C45" s="52">
        <v>0</v>
      </c>
      <c r="D45" s="6">
        <f t="shared" si="6"/>
        <v>0</v>
      </c>
      <c r="E45" s="52">
        <v>0</v>
      </c>
      <c r="F45" s="6">
        <f t="shared" si="1"/>
        <v>0</v>
      </c>
      <c r="G45" s="52">
        <v>0</v>
      </c>
      <c r="H45" s="6">
        <f t="shared" si="2"/>
        <v>0</v>
      </c>
      <c r="I45" s="52">
        <v>32332.04</v>
      </c>
      <c r="J45" s="6">
        <f t="shared" si="3"/>
        <v>0.02292061888883796</v>
      </c>
      <c r="K45" s="38">
        <f t="shared" si="4"/>
        <v>32332.04</v>
      </c>
      <c r="L45" s="6">
        <f t="shared" si="5"/>
        <v>0.004461980052812683</v>
      </c>
    </row>
    <row r="46" spans="2:12" ht="12.75">
      <c r="B46" s="50">
        <v>33156</v>
      </c>
      <c r="C46" s="52">
        <v>33658.13</v>
      </c>
      <c r="D46" s="6">
        <f t="shared" si="6"/>
        <v>0.00908975764781811</v>
      </c>
      <c r="E46" s="52">
        <v>33658.13</v>
      </c>
      <c r="F46" s="6">
        <f t="shared" si="1"/>
        <v>0.01867353097791619</v>
      </c>
      <c r="G46" s="52">
        <v>4519.57</v>
      </c>
      <c r="H46" s="6">
        <f t="shared" si="2"/>
        <v>0.013687562799939839</v>
      </c>
      <c r="I46" s="52">
        <v>51525.65</v>
      </c>
      <c r="J46" s="6">
        <f t="shared" si="3"/>
        <v>0.03652722768651943</v>
      </c>
      <c r="K46" s="38">
        <f t="shared" si="4"/>
        <v>123361.47999999998</v>
      </c>
      <c r="L46" s="6">
        <f t="shared" si="5"/>
        <v>0.017024489114990906</v>
      </c>
    </row>
    <row r="47" spans="2:12" ht="12.75">
      <c r="B47" s="50">
        <v>33157</v>
      </c>
      <c r="C47" s="52">
        <v>50.51</v>
      </c>
      <c r="D47" s="6">
        <f t="shared" si="6"/>
        <v>1.3640795219202397E-05</v>
      </c>
      <c r="E47" s="52">
        <v>50.51</v>
      </c>
      <c r="F47" s="6">
        <f t="shared" si="1"/>
        <v>2.8022948681181836E-05</v>
      </c>
      <c r="G47" s="52">
        <v>0</v>
      </c>
      <c r="H47" s="6">
        <f t="shared" si="2"/>
        <v>0</v>
      </c>
      <c r="I47" s="52">
        <v>4172.86</v>
      </c>
      <c r="J47" s="6">
        <f t="shared" si="3"/>
        <v>0.002958196690851439</v>
      </c>
      <c r="K47" s="38">
        <f t="shared" si="4"/>
        <v>4273.88</v>
      </c>
      <c r="L47" s="6">
        <f t="shared" si="5"/>
        <v>0.000589816395999605</v>
      </c>
    </row>
    <row r="48" spans="2:12" ht="12.75">
      <c r="B48" s="50">
        <v>33158</v>
      </c>
      <c r="C48" s="52">
        <v>77.155</v>
      </c>
      <c r="D48" s="6">
        <f t="shared" si="6"/>
        <v>2.0836578007079016E-05</v>
      </c>
      <c r="E48" s="52">
        <v>77.155</v>
      </c>
      <c r="F48" s="6">
        <f t="shared" si="1"/>
        <v>4.2805595040518406E-05</v>
      </c>
      <c r="G48" s="52">
        <v>0</v>
      </c>
      <c r="H48" s="6">
        <f t="shared" si="2"/>
        <v>0</v>
      </c>
      <c r="I48" s="52">
        <v>805.86</v>
      </c>
      <c r="J48" s="6">
        <f t="shared" si="3"/>
        <v>0.0005712850144240499</v>
      </c>
      <c r="K48" s="38">
        <f t="shared" si="4"/>
        <v>960.1700000000001</v>
      </c>
      <c r="L48" s="6">
        <f t="shared" si="5"/>
        <v>0.00013250816797545574</v>
      </c>
    </row>
    <row r="49" spans="2:12" ht="12.75">
      <c r="B49" s="50">
        <v>33160</v>
      </c>
      <c r="C49" s="52">
        <v>181748.04</v>
      </c>
      <c r="D49" s="6">
        <f t="shared" si="6"/>
        <v>0.049083108198998346</v>
      </c>
      <c r="E49" s="52">
        <v>181748.04</v>
      </c>
      <c r="F49" s="6">
        <f t="shared" si="1"/>
        <v>0.10083381504306838</v>
      </c>
      <c r="G49" s="52">
        <v>32126.09</v>
      </c>
      <c r="H49" s="6">
        <f t="shared" si="2"/>
        <v>0.09729418382534605</v>
      </c>
      <c r="I49" s="52">
        <v>74386.62</v>
      </c>
      <c r="J49" s="6">
        <f t="shared" si="3"/>
        <v>0.05273367741252366</v>
      </c>
      <c r="K49" s="38">
        <f t="shared" si="4"/>
        <v>470008.79000000004</v>
      </c>
      <c r="L49" s="6">
        <f t="shared" si="5"/>
        <v>0.06486351760132132</v>
      </c>
    </row>
    <row r="50" spans="2:12" ht="12.75">
      <c r="B50" s="50">
        <v>33161</v>
      </c>
      <c r="C50" s="52">
        <v>0</v>
      </c>
      <c r="D50" s="6">
        <f t="shared" si="6"/>
        <v>0</v>
      </c>
      <c r="E50" s="52">
        <v>0</v>
      </c>
      <c r="F50" s="6">
        <f t="shared" si="1"/>
        <v>0</v>
      </c>
      <c r="G50" s="52">
        <v>0</v>
      </c>
      <c r="H50" s="6">
        <f t="shared" si="2"/>
        <v>0</v>
      </c>
      <c r="I50" s="52">
        <v>1203.93</v>
      </c>
      <c r="J50" s="6">
        <f t="shared" si="3"/>
        <v>0.0008534822021387666</v>
      </c>
      <c r="K50" s="38">
        <f t="shared" si="4"/>
        <v>1203.93</v>
      </c>
      <c r="L50" s="6">
        <f t="shared" si="5"/>
        <v>0.00016614824319723635</v>
      </c>
    </row>
    <row r="51" spans="2:12" ht="12.75">
      <c r="B51" s="50">
        <v>33162</v>
      </c>
      <c r="C51" s="52">
        <v>0</v>
      </c>
      <c r="D51" s="6">
        <f t="shared" si="6"/>
        <v>0</v>
      </c>
      <c r="E51" s="52">
        <v>0</v>
      </c>
      <c r="F51" s="6">
        <f t="shared" si="1"/>
        <v>0</v>
      </c>
      <c r="G51" s="52">
        <v>0</v>
      </c>
      <c r="H51" s="6">
        <f t="shared" si="2"/>
        <v>0</v>
      </c>
      <c r="I51" s="52">
        <v>4026.26</v>
      </c>
      <c r="J51" s="6">
        <f t="shared" si="3"/>
        <v>0.0028542699751507397</v>
      </c>
      <c r="K51" s="38">
        <f t="shared" si="4"/>
        <v>4026.26</v>
      </c>
      <c r="L51" s="6">
        <f t="shared" si="5"/>
        <v>0.0005556436218511914</v>
      </c>
    </row>
    <row r="52" spans="2:12" ht="12.75">
      <c r="B52" s="50">
        <v>33165</v>
      </c>
      <c r="C52" s="52">
        <v>0</v>
      </c>
      <c r="D52" s="6">
        <f t="shared" si="6"/>
        <v>0</v>
      </c>
      <c r="E52" s="52">
        <v>0</v>
      </c>
      <c r="F52" s="6">
        <f t="shared" si="1"/>
        <v>0</v>
      </c>
      <c r="G52" s="52">
        <v>0</v>
      </c>
      <c r="H52" s="6">
        <f t="shared" si="2"/>
        <v>0</v>
      </c>
      <c r="I52" s="52">
        <v>18987.85</v>
      </c>
      <c r="J52" s="6">
        <f t="shared" si="3"/>
        <v>0.013460742760692545</v>
      </c>
      <c r="K52" s="38">
        <f t="shared" si="4"/>
        <v>18987.85</v>
      </c>
      <c r="L52" s="6">
        <f t="shared" si="5"/>
        <v>0.0026204164026086595</v>
      </c>
    </row>
    <row r="53" spans="2:12" ht="12.75">
      <c r="B53" s="50">
        <v>33166</v>
      </c>
      <c r="C53" s="52">
        <v>101547.155</v>
      </c>
      <c r="D53" s="6">
        <f t="shared" si="6"/>
        <v>0.02742395459211255</v>
      </c>
      <c r="E53" s="52">
        <v>101547.155</v>
      </c>
      <c r="F53" s="6">
        <f t="shared" si="1"/>
        <v>0.05633836296347292</v>
      </c>
      <c r="G53" s="52">
        <v>4061.74</v>
      </c>
      <c r="H53" s="6">
        <f t="shared" si="2"/>
        <v>0.012301020080898766</v>
      </c>
      <c r="I53" s="52">
        <v>11352.54</v>
      </c>
      <c r="J53" s="6">
        <f t="shared" si="3"/>
        <v>0.008047968602051973</v>
      </c>
      <c r="K53" s="38">
        <f t="shared" si="4"/>
        <v>218508.59</v>
      </c>
      <c r="L53" s="6">
        <f t="shared" si="5"/>
        <v>0.030155256827228496</v>
      </c>
    </row>
    <row r="54" spans="2:12" ht="12.75">
      <c r="B54" s="50">
        <v>33168</v>
      </c>
      <c r="C54" s="52">
        <v>994.14</v>
      </c>
      <c r="D54" s="6">
        <f t="shared" si="6"/>
        <v>0.00026847872023793055</v>
      </c>
      <c r="E54" s="52">
        <v>994.14</v>
      </c>
      <c r="F54" s="6">
        <f t="shared" si="1"/>
        <v>0.0005515488854070503</v>
      </c>
      <c r="G54" s="52">
        <v>0</v>
      </c>
      <c r="H54" s="6">
        <f t="shared" si="2"/>
        <v>0</v>
      </c>
      <c r="I54" s="52">
        <v>3845.38</v>
      </c>
      <c r="J54" s="6">
        <f t="shared" si="3"/>
        <v>0.0027260417054649107</v>
      </c>
      <c r="K54" s="38">
        <f t="shared" si="4"/>
        <v>5833.66</v>
      </c>
      <c r="L54" s="6">
        <f t="shared" si="5"/>
        <v>0.0008050736840264713</v>
      </c>
    </row>
    <row r="55" spans="2:12" ht="12.75">
      <c r="B55" s="50">
        <v>33169</v>
      </c>
      <c r="C55" s="52">
        <v>5195.55</v>
      </c>
      <c r="D55" s="6">
        <f t="shared" si="6"/>
        <v>0.0014031168798480898</v>
      </c>
      <c r="E55" s="52">
        <v>5195.55</v>
      </c>
      <c r="F55" s="6">
        <f t="shared" si="1"/>
        <v>0.002882491210067596</v>
      </c>
      <c r="G55" s="52">
        <v>0</v>
      </c>
      <c r="H55" s="6">
        <f t="shared" si="2"/>
        <v>0</v>
      </c>
      <c r="I55" s="52">
        <v>16569.82</v>
      </c>
      <c r="J55" s="6">
        <f t="shared" si="3"/>
        <v>0.01174656870635583</v>
      </c>
      <c r="K55" s="38">
        <f t="shared" si="4"/>
        <v>26960.92</v>
      </c>
      <c r="L55" s="6">
        <f t="shared" si="5"/>
        <v>0.0037207391567460175</v>
      </c>
    </row>
    <row r="56" spans="2:12" ht="12.75">
      <c r="B56" s="50">
        <v>33170</v>
      </c>
      <c r="C56" s="52">
        <v>244.665</v>
      </c>
      <c r="D56" s="6">
        <f t="shared" si="6"/>
        <v>6.607454290845683E-05</v>
      </c>
      <c r="E56" s="52">
        <v>244.665</v>
      </c>
      <c r="F56" s="6">
        <f t="shared" si="1"/>
        <v>0.00013574014529957144</v>
      </c>
      <c r="G56" s="52">
        <v>0</v>
      </c>
      <c r="H56" s="6">
        <f t="shared" si="2"/>
        <v>0</v>
      </c>
      <c r="I56" s="52">
        <v>0</v>
      </c>
      <c r="J56" s="6">
        <f t="shared" si="3"/>
        <v>0</v>
      </c>
      <c r="K56" s="38">
        <f t="shared" si="4"/>
        <v>489.33</v>
      </c>
      <c r="L56" s="6">
        <f t="shared" si="5"/>
        <v>6.752993931848501E-05</v>
      </c>
    </row>
    <row r="57" spans="2:12" ht="12.75">
      <c r="B57" s="50">
        <v>33172</v>
      </c>
      <c r="C57" s="52">
        <v>71693.33</v>
      </c>
      <c r="D57" s="6">
        <f t="shared" si="6"/>
        <v>0.01936159241957434</v>
      </c>
      <c r="E57" s="52">
        <v>71693.33</v>
      </c>
      <c r="F57" s="6">
        <f t="shared" si="1"/>
        <v>0.039775460450861895</v>
      </c>
      <c r="G57" s="52">
        <v>4911.08</v>
      </c>
      <c r="H57" s="6">
        <f t="shared" si="2"/>
        <v>0.01487325473784642</v>
      </c>
      <c r="I57" s="52">
        <v>82890.43</v>
      </c>
      <c r="J57" s="6">
        <f t="shared" si="3"/>
        <v>0.05876214292577581</v>
      </c>
      <c r="K57" s="38">
        <f t="shared" si="4"/>
        <v>231188.16999999998</v>
      </c>
      <c r="L57" s="6">
        <f t="shared" si="5"/>
        <v>0.03190510103866837</v>
      </c>
    </row>
    <row r="58" spans="2:12" ht="12.75">
      <c r="B58" s="50">
        <v>33173</v>
      </c>
      <c r="C58" s="52">
        <v>0</v>
      </c>
      <c r="D58" s="6">
        <f t="shared" si="6"/>
        <v>0</v>
      </c>
      <c r="E58" s="52">
        <v>0</v>
      </c>
      <c r="F58" s="6">
        <f t="shared" si="1"/>
        <v>0</v>
      </c>
      <c r="G58" s="52">
        <v>0</v>
      </c>
      <c r="H58" s="6">
        <f t="shared" si="2"/>
        <v>0</v>
      </c>
      <c r="I58" s="52">
        <v>10326.33</v>
      </c>
      <c r="J58" s="6">
        <f t="shared" si="3"/>
        <v>0.0073204745030123084</v>
      </c>
      <c r="K58" s="38">
        <f t="shared" si="4"/>
        <v>10326.33</v>
      </c>
      <c r="L58" s="6">
        <f t="shared" si="5"/>
        <v>0.001425084172813135</v>
      </c>
    </row>
    <row r="59" spans="2:12" ht="12.75">
      <c r="B59" s="50">
        <v>33174</v>
      </c>
      <c r="C59" s="52">
        <v>95.245</v>
      </c>
      <c r="D59" s="6">
        <f t="shared" si="6"/>
        <v>2.572198655024614E-05</v>
      </c>
      <c r="E59" s="52">
        <v>95.245</v>
      </c>
      <c r="F59" s="6">
        <f t="shared" si="1"/>
        <v>5.284192728448157E-05</v>
      </c>
      <c r="G59" s="52">
        <v>0</v>
      </c>
      <c r="H59" s="6">
        <f t="shared" si="2"/>
        <v>0</v>
      </c>
      <c r="I59" s="52">
        <v>6814.07</v>
      </c>
      <c r="J59" s="6">
        <f t="shared" si="3"/>
        <v>0.0048305860549431485</v>
      </c>
      <c r="K59" s="38">
        <f t="shared" si="4"/>
        <v>7004.5599999999995</v>
      </c>
      <c r="L59" s="6">
        <f t="shared" si="5"/>
        <v>0.0009666636252686067</v>
      </c>
    </row>
    <row r="60" spans="2:12" ht="12.75">
      <c r="B60" s="50">
        <v>33175</v>
      </c>
      <c r="C60" s="52">
        <v>5450.505</v>
      </c>
      <c r="D60" s="6">
        <f t="shared" si="6"/>
        <v>0.0014719703533209022</v>
      </c>
      <c r="E60" s="52">
        <v>5450.505</v>
      </c>
      <c r="F60" s="6">
        <f t="shared" si="1"/>
        <v>0.0030239402475059395</v>
      </c>
      <c r="G60" s="52">
        <v>0</v>
      </c>
      <c r="H60" s="6">
        <f t="shared" si="2"/>
        <v>0</v>
      </c>
      <c r="I60" s="52">
        <v>15478.7</v>
      </c>
      <c r="J60" s="6">
        <f t="shared" si="3"/>
        <v>0.010973059033536273</v>
      </c>
      <c r="K60" s="38">
        <f t="shared" si="4"/>
        <v>26379.71</v>
      </c>
      <c r="L60" s="6">
        <f t="shared" si="5"/>
        <v>0.0036405293269148264</v>
      </c>
    </row>
    <row r="61" spans="2:12" ht="12.75">
      <c r="B61" s="50">
        <v>33176</v>
      </c>
      <c r="C61" s="52">
        <v>12889.26</v>
      </c>
      <c r="D61" s="6">
        <f t="shared" si="6"/>
        <v>0.0034808900452792855</v>
      </c>
      <c r="E61" s="52">
        <v>12889.26</v>
      </c>
      <c r="F61" s="6">
        <f t="shared" si="1"/>
        <v>0.007150961621825575</v>
      </c>
      <c r="G61" s="52">
        <v>371.77</v>
      </c>
      <c r="H61" s="6">
        <f t="shared" si="2"/>
        <v>0.0011259091511213752</v>
      </c>
      <c r="I61" s="52">
        <v>50621.79</v>
      </c>
      <c r="J61" s="6">
        <f t="shared" si="3"/>
        <v>0.03588646915136776</v>
      </c>
      <c r="K61" s="38">
        <f t="shared" si="4"/>
        <v>76772.08</v>
      </c>
      <c r="L61" s="6">
        <f t="shared" si="5"/>
        <v>0.010594923474452572</v>
      </c>
    </row>
    <row r="62" spans="2:12" ht="12.75">
      <c r="B62" s="50">
        <v>33177</v>
      </c>
      <c r="C62" s="52">
        <v>1660.705</v>
      </c>
      <c r="D62" s="6">
        <f t="shared" si="6"/>
        <v>0.0004484921168977533</v>
      </c>
      <c r="E62" s="52">
        <v>1660.705</v>
      </c>
      <c r="F62" s="6">
        <f t="shared" si="1"/>
        <v>0.0009213591563963983</v>
      </c>
      <c r="G62" s="52">
        <v>0</v>
      </c>
      <c r="H62" s="6">
        <f t="shared" si="2"/>
        <v>0</v>
      </c>
      <c r="I62" s="52">
        <v>5575.72</v>
      </c>
      <c r="J62" s="6">
        <f t="shared" si="3"/>
        <v>0.003952703050932499</v>
      </c>
      <c r="K62" s="38">
        <f t="shared" si="4"/>
        <v>8897.130000000001</v>
      </c>
      <c r="L62" s="6">
        <f t="shared" si="5"/>
        <v>0.0012278475650556323</v>
      </c>
    </row>
    <row r="63" spans="2:12" ht="12.75">
      <c r="B63" s="50">
        <v>33178</v>
      </c>
      <c r="C63" s="52">
        <v>91995.725</v>
      </c>
      <c r="D63" s="6">
        <f t="shared" si="6"/>
        <v>0.02484448318683545</v>
      </c>
      <c r="E63" s="52">
        <v>91995.725</v>
      </c>
      <c r="F63" s="6">
        <f t="shared" si="1"/>
        <v>0.05103922947066159</v>
      </c>
      <c r="G63" s="52">
        <v>20032.74</v>
      </c>
      <c r="H63" s="6">
        <f t="shared" si="2"/>
        <v>0.0606693527934885</v>
      </c>
      <c r="I63" s="52">
        <v>14348.63</v>
      </c>
      <c r="J63" s="6">
        <f t="shared" si="3"/>
        <v>0.010171937180794871</v>
      </c>
      <c r="K63" s="38">
        <f t="shared" si="4"/>
        <v>218372.82</v>
      </c>
      <c r="L63" s="6">
        <f t="shared" si="5"/>
        <v>0.030136519901511147</v>
      </c>
    </row>
    <row r="64" spans="2:12" ht="12.75">
      <c r="B64" s="50">
        <v>33179</v>
      </c>
      <c r="C64" s="52">
        <v>1329.87</v>
      </c>
      <c r="D64" s="6">
        <f t="shared" si="6"/>
        <v>0.0003591463935490139</v>
      </c>
      <c r="E64" s="52">
        <v>1329.87</v>
      </c>
      <c r="F64" s="6">
        <f t="shared" si="1"/>
        <v>0.0007378118939347315</v>
      </c>
      <c r="G64" s="52">
        <v>0</v>
      </c>
      <c r="H64" s="6">
        <f t="shared" si="2"/>
        <v>0</v>
      </c>
      <c r="I64" s="52">
        <v>0</v>
      </c>
      <c r="J64" s="6">
        <f t="shared" si="3"/>
        <v>0</v>
      </c>
      <c r="K64" s="38">
        <f t="shared" si="4"/>
        <v>2659.74</v>
      </c>
      <c r="L64" s="6">
        <f t="shared" si="5"/>
        <v>0.00036705716143082845</v>
      </c>
    </row>
    <row r="65" spans="2:12" ht="12.75">
      <c r="B65" s="50">
        <v>33180</v>
      </c>
      <c r="C65" s="52">
        <v>32602.55</v>
      </c>
      <c r="D65" s="6">
        <f t="shared" si="6"/>
        <v>0.008804686362577849</v>
      </c>
      <c r="E65" s="52">
        <v>32602.55</v>
      </c>
      <c r="F65" s="6">
        <f t="shared" si="1"/>
        <v>0.018087895179680555</v>
      </c>
      <c r="G65" s="52">
        <v>806.1</v>
      </c>
      <c r="H65" s="6">
        <f t="shared" si="2"/>
        <v>0.002441281885894345</v>
      </c>
      <c r="I65" s="52">
        <v>53995.26</v>
      </c>
      <c r="J65" s="6">
        <f t="shared" si="3"/>
        <v>0.03827796749799013</v>
      </c>
      <c r="K65" s="38">
        <f t="shared" si="4"/>
        <v>120006.45999999999</v>
      </c>
      <c r="L65" s="6">
        <f t="shared" si="5"/>
        <v>0.01656147990441256</v>
      </c>
    </row>
    <row r="66" spans="2:12" ht="12.75">
      <c r="B66" s="50">
        <v>33181</v>
      </c>
      <c r="C66" s="52">
        <v>10935.12</v>
      </c>
      <c r="D66" s="6">
        <f t="shared" si="6"/>
        <v>0.002953152496879916</v>
      </c>
      <c r="E66" s="52">
        <v>10935.12</v>
      </c>
      <c r="F66" s="6">
        <f t="shared" si="1"/>
        <v>0.0060668047234718895</v>
      </c>
      <c r="G66" s="52">
        <v>0</v>
      </c>
      <c r="H66" s="6">
        <f t="shared" si="2"/>
        <v>0</v>
      </c>
      <c r="I66" s="52">
        <v>16304.7</v>
      </c>
      <c r="J66" s="6">
        <f t="shared" si="3"/>
        <v>0.011558621565383325</v>
      </c>
      <c r="K66" s="38">
        <f t="shared" si="4"/>
        <v>38174.94</v>
      </c>
      <c r="L66" s="6">
        <f t="shared" si="5"/>
        <v>0.005268328902145395</v>
      </c>
    </row>
    <row r="67" spans="2:12" ht="12.75">
      <c r="B67" s="50">
        <v>33183</v>
      </c>
      <c r="C67" s="52">
        <v>10245.585</v>
      </c>
      <c r="D67" s="6">
        <f aca="true" t="shared" si="7" ref="D67:D78">+C67/$C$79</f>
        <v>0.0027669357926337714</v>
      </c>
      <c r="E67" s="52">
        <v>10245.585</v>
      </c>
      <c r="F67" s="6">
        <f t="shared" si="1"/>
        <v>0.005684250696172765</v>
      </c>
      <c r="G67" s="52">
        <v>0</v>
      </c>
      <c r="H67" s="6">
        <f t="shared" si="2"/>
        <v>0</v>
      </c>
      <c r="I67" s="52">
        <v>24482.15</v>
      </c>
      <c r="J67" s="6">
        <f t="shared" si="3"/>
        <v>0.01735572607634298</v>
      </c>
      <c r="K67" s="38">
        <f t="shared" si="4"/>
        <v>44973.32</v>
      </c>
      <c r="L67" s="6">
        <f t="shared" si="5"/>
        <v>0.006206538676457213</v>
      </c>
    </row>
    <row r="68" spans="2:12" ht="12.75">
      <c r="B68" s="50">
        <v>33184</v>
      </c>
      <c r="C68" s="52">
        <v>0</v>
      </c>
      <c r="D68" s="6">
        <f t="shared" si="7"/>
        <v>0</v>
      </c>
      <c r="E68" s="52">
        <v>0</v>
      </c>
      <c r="F68" s="6">
        <f aca="true" t="shared" si="8" ref="F68:F78">+E68/$E$79</f>
        <v>0</v>
      </c>
      <c r="G68" s="52">
        <v>0</v>
      </c>
      <c r="H68" s="6">
        <f aca="true" t="shared" si="9" ref="H68:H78">+G68/$G$79</f>
        <v>0</v>
      </c>
      <c r="I68" s="52">
        <v>4055.55</v>
      </c>
      <c r="J68" s="6">
        <f aca="true" t="shared" si="10" ref="J68:J78">+I68/$I$79</f>
        <v>0.002875034050886575</v>
      </c>
      <c r="K68" s="38">
        <f aca="true" t="shared" si="11" ref="K68:K78">+C68+E68+G68+I68</f>
        <v>4055.55</v>
      </c>
      <c r="L68" s="6">
        <f aca="true" t="shared" si="12" ref="L68:L78">+K68/$K$79</f>
        <v>0.000559685785468052</v>
      </c>
    </row>
    <row r="69" spans="2:12" ht="12.75">
      <c r="B69" s="50">
        <v>33185</v>
      </c>
      <c r="C69" s="52">
        <v>0</v>
      </c>
      <c r="D69" s="6">
        <f t="shared" si="7"/>
        <v>0</v>
      </c>
      <c r="E69" s="52">
        <v>0</v>
      </c>
      <c r="F69" s="6">
        <f t="shared" si="8"/>
        <v>0</v>
      </c>
      <c r="G69" s="52">
        <v>0</v>
      </c>
      <c r="H69" s="6">
        <f t="shared" si="9"/>
        <v>0</v>
      </c>
      <c r="I69" s="52">
        <v>1859.76</v>
      </c>
      <c r="J69" s="6">
        <f t="shared" si="10"/>
        <v>0.0013184089276366503</v>
      </c>
      <c r="K69" s="38">
        <f t="shared" si="11"/>
        <v>1859.76</v>
      </c>
      <c r="L69" s="6">
        <f t="shared" si="12"/>
        <v>0.0002566559989106445</v>
      </c>
    </row>
    <row r="70" spans="2:12" ht="12.75">
      <c r="B70" s="50">
        <v>33186</v>
      </c>
      <c r="C70" s="52">
        <v>11843.595</v>
      </c>
      <c r="D70" s="6">
        <f t="shared" si="7"/>
        <v>0.0031984964176236274</v>
      </c>
      <c r="E70" s="52">
        <v>11843.595</v>
      </c>
      <c r="F70" s="6">
        <f t="shared" si="8"/>
        <v>0.006570826665723654</v>
      </c>
      <c r="G70" s="52">
        <v>0</v>
      </c>
      <c r="H70" s="6">
        <f t="shared" si="9"/>
        <v>0</v>
      </c>
      <c r="I70" s="52">
        <v>45279.57</v>
      </c>
      <c r="J70" s="6">
        <f t="shared" si="10"/>
        <v>0.03209929739727096</v>
      </c>
      <c r="K70" s="38">
        <f t="shared" si="11"/>
        <v>68966.76</v>
      </c>
      <c r="L70" s="6">
        <f t="shared" si="12"/>
        <v>0.009517751042839227</v>
      </c>
    </row>
    <row r="71" spans="2:12" ht="12.75">
      <c r="B71" s="50">
        <v>33187</v>
      </c>
      <c r="C71" s="52">
        <v>1043.235</v>
      </c>
      <c r="D71" s="6">
        <f t="shared" si="7"/>
        <v>0.00028173737874687414</v>
      </c>
      <c r="E71" s="52">
        <v>1043.235</v>
      </c>
      <c r="F71" s="6">
        <f t="shared" si="8"/>
        <v>0.0005787867920691493</v>
      </c>
      <c r="G71" s="52">
        <v>0</v>
      </c>
      <c r="H71" s="6">
        <f t="shared" si="9"/>
        <v>0</v>
      </c>
      <c r="I71" s="52">
        <v>632.66</v>
      </c>
      <c r="J71" s="6">
        <f t="shared" si="10"/>
        <v>0.0004485012002401402</v>
      </c>
      <c r="K71" s="38">
        <f t="shared" si="11"/>
        <v>2719.1299999999997</v>
      </c>
      <c r="L71" s="6">
        <f t="shared" si="12"/>
        <v>0.00037525327263620076</v>
      </c>
    </row>
    <row r="72" spans="2:12" ht="12.75">
      <c r="B72" s="50">
        <v>33189</v>
      </c>
      <c r="C72" s="52">
        <v>8394.26</v>
      </c>
      <c r="D72" s="6">
        <f t="shared" si="7"/>
        <v>0.0022669645946692125</v>
      </c>
      <c r="E72" s="52">
        <v>8394.26</v>
      </c>
      <c r="F72" s="6">
        <f t="shared" si="8"/>
        <v>0.004657135561205651</v>
      </c>
      <c r="G72" s="52">
        <v>0</v>
      </c>
      <c r="H72" s="6">
        <f t="shared" si="9"/>
        <v>0</v>
      </c>
      <c r="I72" s="52">
        <v>7486.73</v>
      </c>
      <c r="J72" s="6">
        <f t="shared" si="10"/>
        <v>0.005307443794255785</v>
      </c>
      <c r="K72" s="38">
        <f t="shared" si="11"/>
        <v>24275.25</v>
      </c>
      <c r="L72" s="6">
        <f t="shared" si="12"/>
        <v>0.003350103528173325</v>
      </c>
    </row>
    <row r="73" spans="2:12" ht="12.75">
      <c r="B73" s="50">
        <v>33196</v>
      </c>
      <c r="C73" s="52">
        <v>1643.45</v>
      </c>
      <c r="D73" s="6">
        <f t="shared" si="7"/>
        <v>0.00044383220952283074</v>
      </c>
      <c r="E73" s="52">
        <v>1643.45</v>
      </c>
      <c r="F73" s="6">
        <f t="shared" si="8"/>
        <v>0.0009117860821636961</v>
      </c>
      <c r="G73" s="52">
        <v>0</v>
      </c>
      <c r="H73" s="6">
        <f t="shared" si="9"/>
        <v>0</v>
      </c>
      <c r="I73" s="52">
        <v>4490.32</v>
      </c>
      <c r="J73" s="6">
        <f t="shared" si="10"/>
        <v>0.003183248363200307</v>
      </c>
      <c r="K73" s="38">
        <f t="shared" si="11"/>
        <v>7777.219999999999</v>
      </c>
      <c r="L73" s="6">
        <f t="shared" si="12"/>
        <v>0.0010732944938313775</v>
      </c>
    </row>
    <row r="74" spans="2:12" ht="12.75">
      <c r="B74" s="50">
        <v>33299</v>
      </c>
      <c r="C74" s="52">
        <v>4.53</v>
      </c>
      <c r="D74" s="6">
        <f t="shared" si="7"/>
        <v>1.223377595386792E-06</v>
      </c>
      <c r="E74" s="52">
        <v>4.53</v>
      </c>
      <c r="F74" s="6">
        <f t="shared" si="8"/>
        <v>2.5132440610919365E-06</v>
      </c>
      <c r="G74" s="52">
        <v>0</v>
      </c>
      <c r="H74" s="6">
        <f t="shared" si="9"/>
        <v>0</v>
      </c>
      <c r="I74" s="52">
        <v>8136.34</v>
      </c>
      <c r="J74" s="6">
        <f t="shared" si="10"/>
        <v>0.005767961077927896</v>
      </c>
      <c r="K74" s="38">
        <f t="shared" si="11"/>
        <v>8145.400000000001</v>
      </c>
      <c r="L74" s="6">
        <f t="shared" si="12"/>
        <v>0.0011241051391183614</v>
      </c>
    </row>
    <row r="75" spans="2:12" ht="12.75">
      <c r="B75" s="50"/>
      <c r="C75" s="52"/>
      <c r="D75" s="6"/>
      <c r="E75" s="52"/>
      <c r="F75" s="6"/>
      <c r="G75" s="52"/>
      <c r="H75" s="6"/>
      <c r="I75" s="52"/>
      <c r="J75" s="6"/>
      <c r="K75" s="38"/>
      <c r="L75" s="6"/>
    </row>
    <row r="76" spans="2:12" ht="12.75">
      <c r="B76" s="50"/>
      <c r="C76" s="52"/>
      <c r="D76" s="6"/>
      <c r="E76" s="52"/>
      <c r="F76" s="6"/>
      <c r="G76" s="52"/>
      <c r="H76" s="6"/>
      <c r="I76" s="52"/>
      <c r="J76" s="6"/>
      <c r="K76" s="38"/>
      <c r="L76" s="6"/>
    </row>
    <row r="77" spans="2:12" ht="12.75">
      <c r="B77" s="50"/>
      <c r="C77" s="52"/>
      <c r="D77" s="6"/>
      <c r="E77" s="52"/>
      <c r="F77" s="6"/>
      <c r="G77" s="52"/>
      <c r="H77" s="6"/>
      <c r="I77" s="52"/>
      <c r="J77" s="6"/>
      <c r="K77" s="38"/>
      <c r="L77" s="6"/>
    </row>
    <row r="78" spans="2:12" ht="12.75">
      <c r="B78" s="50"/>
      <c r="C78" s="52"/>
      <c r="D78" s="6"/>
      <c r="E78" s="52"/>
      <c r="F78" s="6"/>
      <c r="G78" s="52"/>
      <c r="H78" s="6"/>
      <c r="I78" s="52"/>
      <c r="J78" s="6"/>
      <c r="K78" s="38"/>
      <c r="L78" s="6"/>
    </row>
    <row r="79" spans="2:14" ht="12.75">
      <c r="B79" s="50"/>
      <c r="C79" s="4">
        <f>SUM(C3:C78)</f>
        <v>3702863.299999999</v>
      </c>
      <c r="D79" s="7">
        <f aca="true" t="shared" si="13" ref="D79:J79">SUM(D3:D77)</f>
        <v>1.0000000000000002</v>
      </c>
      <c r="E79" s="4">
        <f>SUM(E3:E78)</f>
        <v>1802451.29</v>
      </c>
      <c r="F79" s="10">
        <f t="shared" si="13"/>
        <v>1.0000000000000002</v>
      </c>
      <c r="G79" s="4">
        <f>SUM(G3:G78)</f>
        <v>330195.38000000006</v>
      </c>
      <c r="H79" s="10">
        <f t="shared" si="13"/>
        <v>0.9999999999999997</v>
      </c>
      <c r="I79" s="4">
        <f>SUM(I3:I78)</f>
        <v>1410609.38</v>
      </c>
      <c r="J79" s="7">
        <f t="shared" si="13"/>
        <v>1</v>
      </c>
      <c r="K79" s="4">
        <f>SUM(K3:K78)</f>
        <v>7246119.35</v>
      </c>
      <c r="L79" s="7">
        <f>SUM(L3:L77)</f>
        <v>1.0000000000000004</v>
      </c>
      <c r="N79" s="4">
        <f>SUM(I79+G79+E79+C79)</f>
        <v>7246119.349999999</v>
      </c>
    </row>
    <row r="80" spans="3:11" ht="12.75">
      <c r="C80" s="4">
        <f>+C79-C81</f>
        <v>0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</v>
      </c>
    </row>
    <row r="81" spans="3:11" ht="12.75">
      <c r="C81" s="16">
        <v>3702863.3</v>
      </c>
      <c r="E81" s="9">
        <v>1802451.29</v>
      </c>
      <c r="G81" s="9">
        <v>330195.38</v>
      </c>
      <c r="I81" s="9">
        <v>1410609.38</v>
      </c>
      <c r="K81" s="4">
        <f>+C81+E81+G81+I81</f>
        <v>7246119.35</v>
      </c>
    </row>
    <row r="85" ht="12.75">
      <c r="C85" s="24"/>
    </row>
    <row r="88" ht="12.75">
      <c r="C88" s="24"/>
    </row>
    <row r="90" spans="3:21" ht="12.75">
      <c r="C90" s="16"/>
      <c r="D90" s="13"/>
      <c r="E90" s="16"/>
      <c r="G90" s="16"/>
      <c r="H90" s="66"/>
      <c r="I90" s="14"/>
      <c r="K90" s="13"/>
      <c r="L90" s="13"/>
      <c r="M90" s="14"/>
      <c r="O90" s="13"/>
      <c r="P90" s="13"/>
      <c r="Q90" s="14"/>
      <c r="S90" s="13"/>
      <c r="T90" s="13"/>
      <c r="U90" s="14"/>
    </row>
    <row r="100" spans="3:4" ht="12.75">
      <c r="C100" s="4">
        <v>20</v>
      </c>
      <c r="D100">
        <v>20</v>
      </c>
    </row>
    <row r="101" spans="3:4" ht="12.75">
      <c r="C101" s="4">
        <v>10</v>
      </c>
      <c r="D101">
        <v>-10</v>
      </c>
    </row>
    <row r="102" spans="3:4" ht="12.75">
      <c r="C102" s="4">
        <f>SUM(C100:C101)</f>
        <v>30</v>
      </c>
      <c r="D102">
        <f>SUM(D100:D101)</f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177"/>
  <sheetViews>
    <sheetView tabSelected="1" zoomScalePageLayoutView="0" workbookViewId="0" topLeftCell="BJ1">
      <selection activeCell="BS1" sqref="BS1:BS75"/>
    </sheetView>
  </sheetViews>
  <sheetFormatPr defaultColWidth="9.140625" defaultRowHeight="12.75"/>
  <cols>
    <col min="3" max="3" width="15.7109375" style="4" customWidth="1"/>
    <col min="4" max="4" width="10.28125" style="0" customWidth="1"/>
    <col min="5" max="5" width="14.00390625" style="4" customWidth="1"/>
    <col min="6" max="6" width="10.421875" style="10" customWidth="1"/>
    <col min="7" max="7" width="19.8515625" style="4" customWidth="1"/>
    <col min="8" max="8" width="10.00390625" style="0" customWidth="1"/>
    <col min="9" max="9" width="14.28125" style="4" customWidth="1"/>
    <col min="10" max="10" width="10.7109375" style="0" customWidth="1"/>
    <col min="11" max="11" width="16.28125" style="4" customWidth="1"/>
    <col min="13" max="13" width="13.8515625" style="0" bestFit="1" customWidth="1"/>
    <col min="17" max="17" width="15.7109375" style="4" customWidth="1"/>
    <col min="19" max="19" width="21.140625" style="0" customWidth="1"/>
    <col min="21" max="21" width="13.8515625" style="0" bestFit="1" customWidth="1"/>
    <col min="24" max="24" width="14.8515625" style="0" customWidth="1"/>
    <col min="25" max="25" width="11.8515625" style="0" customWidth="1"/>
    <col min="26" max="26" width="17.8515625" style="10" bestFit="1" customWidth="1"/>
    <col min="27" max="27" width="13.8515625" style="0" bestFit="1" customWidth="1"/>
    <col min="30" max="30" width="14.00390625" style="4" customWidth="1"/>
    <col min="33" max="33" width="11.140625" style="0" bestFit="1" customWidth="1"/>
    <col min="35" max="35" width="13.140625" style="0" customWidth="1"/>
    <col min="36" max="36" width="15.28125" style="0" customWidth="1"/>
    <col min="37" max="37" width="10.140625" style="0" bestFit="1" customWidth="1"/>
    <col min="39" max="39" width="11.140625" style="0" bestFit="1" customWidth="1"/>
    <col min="44" max="44" width="19.8515625" style="4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4.28125" style="4" customWidth="1"/>
    <col min="61" max="61" width="10.7109375" style="0" customWidth="1"/>
    <col min="62" max="63" width="11.140625" style="0" bestFit="1" customWidth="1"/>
    <col min="65" max="65" width="11.140625" style="0" bestFit="1" customWidth="1"/>
    <col min="71" max="71" width="16.28125" style="4" customWidth="1"/>
    <col min="72" max="72" width="12.8515625" style="0" customWidth="1"/>
    <col min="76" max="76" width="12.421875" style="0" customWidth="1"/>
    <col min="77" max="77" width="12.140625" style="0" customWidth="1"/>
    <col min="79" max="79" width="11.140625" style="0" bestFit="1" customWidth="1"/>
  </cols>
  <sheetData>
    <row r="1" spans="2:72" ht="12.75">
      <c r="B1" s="105" t="s">
        <v>150</v>
      </c>
      <c r="C1" s="145" t="s">
        <v>151</v>
      </c>
      <c r="D1" s="1" t="s">
        <v>159</v>
      </c>
      <c r="E1" s="97" t="s">
        <v>152</v>
      </c>
      <c r="F1" s="45" t="s">
        <v>159</v>
      </c>
      <c r="G1" s="97" t="s">
        <v>153</v>
      </c>
      <c r="H1" s="1" t="s">
        <v>159</v>
      </c>
      <c r="I1" s="97" t="s">
        <v>161</v>
      </c>
      <c r="J1" s="1" t="s">
        <v>159</v>
      </c>
      <c r="K1" s="97" t="s">
        <v>165</v>
      </c>
      <c r="L1" s="1" t="s">
        <v>156</v>
      </c>
      <c r="P1" s="143" t="s">
        <v>150</v>
      </c>
      <c r="Q1" s="97" t="s">
        <v>151</v>
      </c>
      <c r="R1" s="12" t="s">
        <v>159</v>
      </c>
      <c r="S1" s="11"/>
      <c r="AC1" s="105" t="s">
        <v>150</v>
      </c>
      <c r="AD1" s="139" t="s">
        <v>152</v>
      </c>
      <c r="AE1" s="12" t="s">
        <v>159</v>
      </c>
      <c r="AF1" s="11"/>
      <c r="AQ1" s="105" t="s">
        <v>150</v>
      </c>
      <c r="AR1" s="97" t="s">
        <v>153</v>
      </c>
      <c r="AS1" s="12" t="s">
        <v>159</v>
      </c>
      <c r="AT1" s="11"/>
      <c r="BD1" s="105" t="s">
        <v>150</v>
      </c>
      <c r="BE1" s="97" t="s">
        <v>161</v>
      </c>
      <c r="BF1" s="12" t="s">
        <v>159</v>
      </c>
      <c r="BR1" s="105" t="s">
        <v>150</v>
      </c>
      <c r="BS1" s="97" t="s">
        <v>165</v>
      </c>
      <c r="BT1" s="12" t="s">
        <v>159</v>
      </c>
    </row>
    <row r="2" spans="2:77" ht="17.25" customHeight="1">
      <c r="B2" s="106">
        <v>33010</v>
      </c>
      <c r="C2" s="146">
        <v>319991.78</v>
      </c>
      <c r="D2" s="6">
        <f>+C2/$C$79</f>
        <v>0.005391973279675808</v>
      </c>
      <c r="E2" s="98">
        <v>319991.78</v>
      </c>
      <c r="F2" s="6">
        <f>+E2/$E$79</f>
        <v>0.010670023263008841</v>
      </c>
      <c r="G2" s="98">
        <v>14722.01</v>
      </c>
      <c r="H2" s="6">
        <f>+G2/$G$79</f>
        <v>0.002255357320236562</v>
      </c>
      <c r="I2" s="98">
        <v>32813.01</v>
      </c>
      <c r="J2" s="6">
        <f>+I2/$I$79</f>
        <v>0.0017004743393289582</v>
      </c>
      <c r="K2" s="98">
        <f>+C2+E2+G2+I2</f>
        <v>687518.5800000001</v>
      </c>
      <c r="L2" s="6">
        <f>+K2/$K$79</f>
        <v>0.005970131612817507</v>
      </c>
      <c r="O2">
        <v>1</v>
      </c>
      <c r="P2" s="144">
        <v>33139</v>
      </c>
      <c r="Q2" s="98">
        <v>18180491.25</v>
      </c>
      <c r="R2" s="6">
        <f aca="true" t="shared" si="0" ref="R2:R67">+Q2/$C$79</f>
        <v>0.30634762877777616</v>
      </c>
      <c r="W2">
        <v>1</v>
      </c>
      <c r="X2" s="2">
        <f>+P2</f>
        <v>33139</v>
      </c>
      <c r="Y2" s="3">
        <f>+Q2</f>
        <v>18180491.25</v>
      </c>
      <c r="Z2" s="10">
        <f>+Y2/$AA$14</f>
        <v>0.30634762877777616</v>
      </c>
      <c r="AB2">
        <v>1</v>
      </c>
      <c r="AC2" s="106">
        <v>33131</v>
      </c>
      <c r="AD2" s="140">
        <v>4789462.145</v>
      </c>
      <c r="AE2" s="6">
        <f>+AD2/$AD$79</f>
        <v>0.15970307894924737</v>
      </c>
      <c r="AI2">
        <f>+AC2</f>
        <v>33131</v>
      </c>
      <c r="AJ2" s="4">
        <f aca="true" t="shared" si="1" ref="AJ2:AJ11">+AD2</f>
        <v>4789462.145</v>
      </c>
      <c r="AK2" s="6">
        <f aca="true" t="shared" si="2" ref="AK2:AK12">+AJ2/$E$79</f>
        <v>0.15970307894924743</v>
      </c>
      <c r="AP2">
        <v>1</v>
      </c>
      <c r="AQ2" s="106">
        <v>33131</v>
      </c>
      <c r="AR2" s="98">
        <v>1937825.37</v>
      </c>
      <c r="AS2" s="6">
        <f aca="true" t="shared" si="3" ref="AS2:AS66">+AR2/$G$79</f>
        <v>0.2968676582592747</v>
      </c>
      <c r="AV2">
        <v>1</v>
      </c>
      <c r="AW2" s="2">
        <f>+AQ2</f>
        <v>33131</v>
      </c>
      <c r="AX2" s="3">
        <f>+AR2</f>
        <v>1937825.37</v>
      </c>
      <c r="AY2" s="6">
        <f>+AX2/$G$79</f>
        <v>0.2968676582592747</v>
      </c>
      <c r="BC2">
        <v>1</v>
      </c>
      <c r="BD2" s="106">
        <v>33134</v>
      </c>
      <c r="BE2" s="98">
        <v>1211600.65</v>
      </c>
      <c r="BF2" s="6">
        <f aca="true" t="shared" si="4" ref="BF2:BF66">+BE2/$I$79</f>
        <v>0.06278899177001092</v>
      </c>
      <c r="BH2">
        <v>1</v>
      </c>
      <c r="BI2">
        <f>+BD2</f>
        <v>33134</v>
      </c>
      <c r="BJ2" s="4">
        <f>+BE2</f>
        <v>1211600.65</v>
      </c>
      <c r="BK2" s="10">
        <f>+BJ2/$BM$6</f>
        <v>0.06278899177001092</v>
      </c>
      <c r="BR2" s="106">
        <v>33139</v>
      </c>
      <c r="BS2" s="98">
        <v>18180491.25</v>
      </c>
      <c r="BT2" s="6">
        <f>+BS2/$BS$79</f>
        <v>0.15787198878054626</v>
      </c>
      <c r="BW2">
        <f>+BR2</f>
        <v>33139</v>
      </c>
      <c r="BX2" s="4">
        <f>+BS2</f>
        <v>18180491.25</v>
      </c>
      <c r="BY2" s="10">
        <f>+BX2/$CA$9</f>
        <v>0.1578719887805462</v>
      </c>
    </row>
    <row r="3" spans="2:77" ht="12.75">
      <c r="B3" s="106">
        <v>33012</v>
      </c>
      <c r="C3" s="146">
        <v>117435.66</v>
      </c>
      <c r="D3" s="6">
        <f aca="true" t="shared" si="5" ref="D3:D66">+C3/$C$79</f>
        <v>0.001978831896247751</v>
      </c>
      <c r="E3" s="98">
        <v>117435.66</v>
      </c>
      <c r="F3" s="6">
        <f aca="true" t="shared" si="6" ref="F3:F66">+E3/$E$79</f>
        <v>0.003915854413843995</v>
      </c>
      <c r="G3" s="98">
        <v>5612.01</v>
      </c>
      <c r="H3" s="6">
        <f aca="true" t="shared" si="7" ref="H3:H66">+G3/$G$79</f>
        <v>0.0008597391140707545</v>
      </c>
      <c r="I3" s="98">
        <v>484901.11</v>
      </c>
      <c r="J3" s="6">
        <f aca="true" t="shared" si="8" ref="J3:J66">+I3/$I$79</f>
        <v>0.02512911478304271</v>
      </c>
      <c r="K3" s="98">
        <f aca="true" t="shared" si="9" ref="K3:K66">+C3+E3+G3+I3</f>
        <v>725384.44</v>
      </c>
      <c r="L3" s="6">
        <f aca="true" t="shared" si="10" ref="L3:L66">+K3/$K$79</f>
        <v>0.006298943334287668</v>
      </c>
      <c r="O3">
        <v>2</v>
      </c>
      <c r="P3" s="144">
        <v>33140</v>
      </c>
      <c r="Q3" s="98">
        <v>9838157.92</v>
      </c>
      <c r="R3" s="6">
        <f t="shared" si="0"/>
        <v>0.16577639783706608</v>
      </c>
      <c r="W3">
        <v>2</v>
      </c>
      <c r="X3" s="2">
        <f aca="true" t="shared" si="11" ref="X3:X13">+P3</f>
        <v>33140</v>
      </c>
      <c r="Y3" s="3">
        <f aca="true" t="shared" si="12" ref="Y3:Y13">+Q3</f>
        <v>9838157.92</v>
      </c>
      <c r="Z3" s="10">
        <f aca="true" t="shared" si="13" ref="Z3:Z15">+Y3/$AA$14</f>
        <v>0.16577639783706608</v>
      </c>
      <c r="AB3">
        <v>2</v>
      </c>
      <c r="AC3" s="106">
        <v>33126</v>
      </c>
      <c r="AD3" s="140">
        <v>3320204.095</v>
      </c>
      <c r="AE3" s="6">
        <f aca="true" t="shared" si="14" ref="AE3:AE66">+AD3/$AD$79</f>
        <v>0.11071114055363297</v>
      </c>
      <c r="AI3">
        <f aca="true" t="shared" si="15" ref="AI3:AI11">+AC3</f>
        <v>33126</v>
      </c>
      <c r="AJ3" s="4">
        <f t="shared" si="1"/>
        <v>3320204.095</v>
      </c>
      <c r="AK3" s="6">
        <f t="shared" si="2"/>
        <v>0.11071114055363301</v>
      </c>
      <c r="AP3">
        <v>2</v>
      </c>
      <c r="AQ3" s="106">
        <v>33149</v>
      </c>
      <c r="AR3" s="98">
        <v>546711.66</v>
      </c>
      <c r="AS3" s="6">
        <f t="shared" si="3"/>
        <v>0.08375419826774214</v>
      </c>
      <c r="AV3">
        <v>2</v>
      </c>
      <c r="AW3" s="2">
        <f>+AQ3</f>
        <v>33149</v>
      </c>
      <c r="AX3" s="3">
        <f aca="true" t="shared" si="16" ref="AX3:AX11">+AR3</f>
        <v>546711.66</v>
      </c>
      <c r="AY3" s="6">
        <f aca="true" t="shared" si="17" ref="AY3:AY11">+AX3/$G$79</f>
        <v>0.08375419826774214</v>
      </c>
      <c r="BC3">
        <f>+BC2+1</f>
        <v>2</v>
      </c>
      <c r="BD3" s="106">
        <v>33132</v>
      </c>
      <c r="BE3" s="98">
        <v>1177843.77</v>
      </c>
      <c r="BF3" s="6">
        <f t="shared" si="4"/>
        <v>0.06103960309107513</v>
      </c>
      <c r="BH3">
        <v>2</v>
      </c>
      <c r="BI3">
        <f aca="true" t="shared" si="18" ref="BI3:BI21">+BD3</f>
        <v>33132</v>
      </c>
      <c r="BJ3" s="4">
        <f aca="true" t="shared" si="19" ref="BJ3:BJ21">+BE3</f>
        <v>1177843.77</v>
      </c>
      <c r="BK3" s="10">
        <f aca="true" t="shared" si="20" ref="BK3:BK21">+BJ3/$BM$6</f>
        <v>0.06103960309107513</v>
      </c>
      <c r="BR3" s="106">
        <v>33131</v>
      </c>
      <c r="BS3" s="98">
        <v>12278754.75</v>
      </c>
      <c r="BT3" s="6">
        <f aca="true" t="shared" si="21" ref="BT3:BT66">+BS3/$BS$79</f>
        <v>0.1066237102988666</v>
      </c>
      <c r="BW3">
        <f aca="true" t="shared" si="22" ref="BW3:BW18">+BR3</f>
        <v>33131</v>
      </c>
      <c r="BX3" s="4">
        <f aca="true" t="shared" si="23" ref="BX3:BX18">+BS3</f>
        <v>12278754.75</v>
      </c>
      <c r="BY3" s="10">
        <f aca="true" t="shared" si="24" ref="BY3:BY19">+BX3/$CA$9</f>
        <v>0.10662371029886655</v>
      </c>
    </row>
    <row r="4" spans="2:77" ht="12.75">
      <c r="B4" s="106">
        <v>33013</v>
      </c>
      <c r="C4" s="146">
        <v>0</v>
      </c>
      <c r="D4" s="6">
        <f t="shared" si="5"/>
        <v>0</v>
      </c>
      <c r="E4" s="98">
        <v>0</v>
      </c>
      <c r="F4" s="6">
        <f t="shared" si="6"/>
        <v>0</v>
      </c>
      <c r="G4" s="98">
        <v>0</v>
      </c>
      <c r="H4" s="6">
        <f t="shared" si="7"/>
        <v>0</v>
      </c>
      <c r="I4" s="98">
        <v>20957.03</v>
      </c>
      <c r="J4" s="6">
        <f t="shared" si="8"/>
        <v>0.0010860598202830874</v>
      </c>
      <c r="K4" s="98">
        <f t="shared" si="9"/>
        <v>20957.03</v>
      </c>
      <c r="L4" s="6">
        <f t="shared" si="10"/>
        <v>0.00018198232157415272</v>
      </c>
      <c r="O4">
        <v>3</v>
      </c>
      <c r="P4" s="144">
        <v>33131</v>
      </c>
      <c r="Q4" s="98">
        <v>4789462.145</v>
      </c>
      <c r="R4" s="6">
        <f t="shared" si="0"/>
        <v>0.08070411030514214</v>
      </c>
      <c r="W4">
        <v>3</v>
      </c>
      <c r="X4" s="2">
        <f t="shared" si="11"/>
        <v>33131</v>
      </c>
      <c r="Y4" s="3">
        <f t="shared" si="12"/>
        <v>4789462.145</v>
      </c>
      <c r="Z4" s="10">
        <f t="shared" si="13"/>
        <v>0.08070411030514214</v>
      </c>
      <c r="AB4">
        <v>3</v>
      </c>
      <c r="AC4" s="106">
        <v>33160</v>
      </c>
      <c r="AD4" s="140">
        <v>2612252.075</v>
      </c>
      <c r="AE4" s="6">
        <f t="shared" si="14"/>
        <v>0.08710470753059064</v>
      </c>
      <c r="AI4">
        <f t="shared" si="15"/>
        <v>33160</v>
      </c>
      <c r="AJ4" s="4">
        <f t="shared" si="1"/>
        <v>2612252.075</v>
      </c>
      <c r="AK4" s="6">
        <f t="shared" si="2"/>
        <v>0.08710470753059067</v>
      </c>
      <c r="AP4">
        <v>3</v>
      </c>
      <c r="AQ4" s="106">
        <v>33134</v>
      </c>
      <c r="AR4" s="98">
        <v>543168.81</v>
      </c>
      <c r="AS4" s="6">
        <f t="shared" si="3"/>
        <v>0.08321144679005668</v>
      </c>
      <c r="AV4">
        <v>3</v>
      </c>
      <c r="AW4" s="2">
        <f aca="true" t="shared" si="25" ref="AW4:AW11">+AQ4</f>
        <v>33134</v>
      </c>
      <c r="AX4" s="3">
        <f t="shared" si="16"/>
        <v>543168.81</v>
      </c>
      <c r="AY4" s="6">
        <f t="shared" si="17"/>
        <v>0.08321144679005668</v>
      </c>
      <c r="BC4">
        <f aca="true" t="shared" si="26" ref="BC4:BC67">+BC3+1</f>
        <v>3</v>
      </c>
      <c r="BD4" s="106">
        <v>33172</v>
      </c>
      <c r="BE4" s="98">
        <v>1148615.54</v>
      </c>
      <c r="BF4" s="6">
        <f t="shared" si="4"/>
        <v>0.059524903430818274</v>
      </c>
      <c r="BH4">
        <v>3</v>
      </c>
      <c r="BI4">
        <f t="shared" si="18"/>
        <v>33172</v>
      </c>
      <c r="BJ4" s="4">
        <f t="shared" si="19"/>
        <v>1148615.54</v>
      </c>
      <c r="BK4" s="10">
        <f t="shared" si="20"/>
        <v>0.059524903430818274</v>
      </c>
      <c r="BR4" s="106">
        <v>33140</v>
      </c>
      <c r="BS4" s="98">
        <v>9838157.92</v>
      </c>
      <c r="BT4" s="6">
        <f t="shared" si="21"/>
        <v>0.08543056045130147</v>
      </c>
      <c r="BW4">
        <f t="shared" si="22"/>
        <v>33140</v>
      </c>
      <c r="BX4" s="4">
        <f t="shared" si="23"/>
        <v>9838157.92</v>
      </c>
      <c r="BY4" s="10">
        <f t="shared" si="24"/>
        <v>0.08543056045130143</v>
      </c>
    </row>
    <row r="5" spans="2:77" ht="12.75">
      <c r="B5" s="106">
        <v>33014</v>
      </c>
      <c r="C5" s="146">
        <v>214175.03499999997</v>
      </c>
      <c r="D5" s="6">
        <f t="shared" si="5"/>
        <v>0.00360892416015696</v>
      </c>
      <c r="E5" s="98">
        <v>214175.035</v>
      </c>
      <c r="F5" s="6">
        <f t="shared" si="6"/>
        <v>0.007141597842937504</v>
      </c>
      <c r="G5" s="98">
        <v>103952.13</v>
      </c>
      <c r="H5" s="6">
        <f t="shared" si="7"/>
        <v>0.015925080702273855</v>
      </c>
      <c r="I5" s="98">
        <v>313253.51</v>
      </c>
      <c r="J5" s="6">
        <f t="shared" si="8"/>
        <v>0.016233791275464433</v>
      </c>
      <c r="K5" s="98">
        <f t="shared" si="9"/>
        <v>845555.71</v>
      </c>
      <c r="L5" s="6">
        <f t="shared" si="10"/>
        <v>0.0073424617479710165</v>
      </c>
      <c r="O5">
        <v>4</v>
      </c>
      <c r="P5" s="144">
        <v>33126</v>
      </c>
      <c r="Q5" s="98">
        <v>3320204.095</v>
      </c>
      <c r="R5" s="6">
        <f t="shared" si="0"/>
        <v>0.05594659888860332</v>
      </c>
      <c r="W5">
        <v>4</v>
      </c>
      <c r="X5" s="2">
        <f t="shared" si="11"/>
        <v>33126</v>
      </c>
      <c r="Y5" s="3">
        <f t="shared" si="12"/>
        <v>3320204.095</v>
      </c>
      <c r="Z5" s="10">
        <f t="shared" si="13"/>
        <v>0.05594659888860332</v>
      </c>
      <c r="AB5">
        <v>4</v>
      </c>
      <c r="AC5" s="106">
        <v>33132</v>
      </c>
      <c r="AD5" s="140">
        <v>1998802.19</v>
      </c>
      <c r="AE5" s="6">
        <f t="shared" si="14"/>
        <v>0.0666494178864626</v>
      </c>
      <c r="AI5">
        <f t="shared" si="15"/>
        <v>33132</v>
      </c>
      <c r="AJ5" s="4">
        <f t="shared" si="1"/>
        <v>1998802.19</v>
      </c>
      <c r="AK5" s="6">
        <f t="shared" si="2"/>
        <v>0.06664941788646263</v>
      </c>
      <c r="AP5">
        <v>4</v>
      </c>
      <c r="AQ5" s="106">
        <v>33178</v>
      </c>
      <c r="AR5" s="98">
        <v>513192.87</v>
      </c>
      <c r="AS5" s="6">
        <f t="shared" si="3"/>
        <v>0.07861924397875768</v>
      </c>
      <c r="AV5">
        <v>4</v>
      </c>
      <c r="AW5" s="2">
        <f t="shared" si="25"/>
        <v>33178</v>
      </c>
      <c r="AX5" s="3">
        <f t="shared" si="16"/>
        <v>513192.87</v>
      </c>
      <c r="AY5" s="6">
        <f t="shared" si="17"/>
        <v>0.07861924397875768</v>
      </c>
      <c r="BC5">
        <f t="shared" si="26"/>
        <v>4</v>
      </c>
      <c r="BD5" s="106">
        <v>33130</v>
      </c>
      <c r="BE5" s="98">
        <v>929408.61</v>
      </c>
      <c r="BF5" s="6">
        <f t="shared" si="4"/>
        <v>0.04816490447101303</v>
      </c>
      <c r="BH5">
        <v>4</v>
      </c>
      <c r="BI5">
        <f t="shared" si="18"/>
        <v>33130</v>
      </c>
      <c r="BJ5" s="4">
        <f t="shared" si="19"/>
        <v>929408.61</v>
      </c>
      <c r="BK5" s="10">
        <f t="shared" si="20"/>
        <v>0.04816490447101303</v>
      </c>
      <c r="BR5" s="106">
        <v>33126</v>
      </c>
      <c r="BS5" s="98">
        <v>7476147.76</v>
      </c>
      <c r="BT5" s="6">
        <f t="shared" si="21"/>
        <v>0.06491982527086149</v>
      </c>
      <c r="BW5">
        <f t="shared" si="22"/>
        <v>33126</v>
      </c>
      <c r="BX5" s="4">
        <f t="shared" si="23"/>
        <v>7476147.76</v>
      </c>
      <c r="BY5" s="10">
        <f t="shared" si="24"/>
        <v>0.06491982527086146</v>
      </c>
    </row>
    <row r="6" spans="2:77" ht="12.75">
      <c r="B6" s="106">
        <v>33015</v>
      </c>
      <c r="C6" s="146">
        <v>1104.6950000000002</v>
      </c>
      <c r="D6" s="6">
        <f t="shared" si="5"/>
        <v>1.8614496666731463E-05</v>
      </c>
      <c r="E6" s="98">
        <v>1104.695</v>
      </c>
      <c r="F6" s="6">
        <f t="shared" si="6"/>
        <v>3.683570043120967E-05</v>
      </c>
      <c r="G6" s="98">
        <v>0</v>
      </c>
      <c r="H6" s="6">
        <f t="shared" si="7"/>
        <v>0</v>
      </c>
      <c r="I6" s="98">
        <v>143850.13</v>
      </c>
      <c r="J6" s="6">
        <f t="shared" si="8"/>
        <v>0.007454770372304605</v>
      </c>
      <c r="K6" s="98">
        <f t="shared" si="9"/>
        <v>146059.52000000002</v>
      </c>
      <c r="L6" s="6">
        <f t="shared" si="10"/>
        <v>0.0012683214433345945</v>
      </c>
      <c r="O6">
        <v>5</v>
      </c>
      <c r="P6" s="144">
        <v>33160</v>
      </c>
      <c r="Q6" s="98">
        <v>2612252.075</v>
      </c>
      <c r="R6" s="6">
        <f t="shared" si="0"/>
        <v>0.04401736003399114</v>
      </c>
      <c r="W6">
        <v>5</v>
      </c>
      <c r="X6" s="2">
        <f t="shared" si="11"/>
        <v>33160</v>
      </c>
      <c r="Y6" s="3">
        <f t="shared" si="12"/>
        <v>2612252.075</v>
      </c>
      <c r="Z6" s="10">
        <f t="shared" si="13"/>
        <v>0.04401736003399114</v>
      </c>
      <c r="AB6">
        <v>5</v>
      </c>
      <c r="AC6" s="106">
        <v>33178</v>
      </c>
      <c r="AD6" s="140">
        <v>1648153.13</v>
      </c>
      <c r="AE6" s="6">
        <f t="shared" si="14"/>
        <v>0.05495713745553347</v>
      </c>
      <c r="AI6">
        <f t="shared" si="15"/>
        <v>33178</v>
      </c>
      <c r="AJ6" s="4">
        <f t="shared" si="1"/>
        <v>1648153.13</v>
      </c>
      <c r="AK6" s="6">
        <f t="shared" si="2"/>
        <v>0.05495713745553349</v>
      </c>
      <c r="AP6">
        <v>5</v>
      </c>
      <c r="AQ6" s="106">
        <v>33160</v>
      </c>
      <c r="AR6" s="98">
        <v>433208.11</v>
      </c>
      <c r="AS6" s="6">
        <f t="shared" si="3"/>
        <v>0.06636587545276397</v>
      </c>
      <c r="AV6">
        <v>5</v>
      </c>
      <c r="AW6" s="2">
        <f t="shared" si="25"/>
        <v>33160</v>
      </c>
      <c r="AX6" s="3">
        <f t="shared" si="16"/>
        <v>433208.11</v>
      </c>
      <c r="AY6" s="6">
        <f t="shared" si="17"/>
        <v>0.06636587545276397</v>
      </c>
      <c r="BC6">
        <f t="shared" si="26"/>
        <v>5</v>
      </c>
      <c r="BD6" s="106">
        <v>33160</v>
      </c>
      <c r="BE6" s="98">
        <v>889483.86</v>
      </c>
      <c r="BF6" s="6">
        <f t="shared" si="4"/>
        <v>0.04609587718948281</v>
      </c>
      <c r="BH6">
        <v>5</v>
      </c>
      <c r="BI6">
        <f t="shared" si="18"/>
        <v>33160</v>
      </c>
      <c r="BJ6" s="4">
        <f t="shared" si="19"/>
        <v>889483.86</v>
      </c>
      <c r="BK6" s="10">
        <f t="shared" si="20"/>
        <v>0.04609587718948281</v>
      </c>
      <c r="BM6" s="4">
        <f>+I79</f>
        <v>19296386.449999996</v>
      </c>
      <c r="BR6" s="106">
        <v>33160</v>
      </c>
      <c r="BS6" s="98">
        <v>6547196.12</v>
      </c>
      <c r="BT6" s="6">
        <f t="shared" si="21"/>
        <v>0.05685318719870543</v>
      </c>
      <c r="BW6">
        <f t="shared" si="22"/>
        <v>33160</v>
      </c>
      <c r="BX6" s="4">
        <f t="shared" si="23"/>
        <v>6547196.12</v>
      </c>
      <c r="BY6" s="10">
        <f t="shared" si="24"/>
        <v>0.056853187198705406</v>
      </c>
    </row>
    <row r="7" spans="2:77" ht="12.75">
      <c r="B7" s="106">
        <v>33016</v>
      </c>
      <c r="C7" s="146">
        <v>495043.035</v>
      </c>
      <c r="D7" s="6">
        <f t="shared" si="5"/>
        <v>0.008341648079240083</v>
      </c>
      <c r="E7" s="98">
        <v>495043.035</v>
      </c>
      <c r="F7" s="6">
        <f t="shared" si="6"/>
        <v>0.016507051211254547</v>
      </c>
      <c r="G7" s="98">
        <v>13128.25</v>
      </c>
      <c r="H7" s="6">
        <f t="shared" si="7"/>
        <v>0.0020111992003398753</v>
      </c>
      <c r="I7" s="98">
        <v>215093.49</v>
      </c>
      <c r="J7" s="6">
        <f t="shared" si="8"/>
        <v>0.011146827441362734</v>
      </c>
      <c r="K7" s="98">
        <f t="shared" si="9"/>
        <v>1218307.81</v>
      </c>
      <c r="L7" s="6">
        <f t="shared" si="10"/>
        <v>0.010579289319895128</v>
      </c>
      <c r="O7">
        <v>6</v>
      </c>
      <c r="P7" s="144">
        <v>33132</v>
      </c>
      <c r="Q7" s="98">
        <v>1998802.19</v>
      </c>
      <c r="R7" s="6">
        <f t="shared" si="0"/>
        <v>0.033680515167725515</v>
      </c>
      <c r="W7">
        <v>6</v>
      </c>
      <c r="X7" s="2">
        <f t="shared" si="11"/>
        <v>33132</v>
      </c>
      <c r="Y7" s="3">
        <f t="shared" si="12"/>
        <v>1998802.19</v>
      </c>
      <c r="Z7" s="10">
        <f t="shared" si="13"/>
        <v>0.033680515167725515</v>
      </c>
      <c r="AB7">
        <v>6</v>
      </c>
      <c r="AC7" s="106">
        <v>33134</v>
      </c>
      <c r="AD7" s="140">
        <v>1507252.06</v>
      </c>
      <c r="AE7" s="6">
        <f t="shared" si="14"/>
        <v>0.05025883647204309</v>
      </c>
      <c r="AI7">
        <f t="shared" si="15"/>
        <v>33134</v>
      </c>
      <c r="AJ7" s="4">
        <f t="shared" si="1"/>
        <v>1507252.06</v>
      </c>
      <c r="AK7" s="6">
        <f t="shared" si="2"/>
        <v>0.050258836472043114</v>
      </c>
      <c r="AP7">
        <v>6</v>
      </c>
      <c r="AQ7" s="106">
        <v>33126</v>
      </c>
      <c r="AR7" s="98">
        <v>423940.01</v>
      </c>
      <c r="AS7" s="6">
        <f t="shared" si="3"/>
        <v>0.06494603691307514</v>
      </c>
      <c r="AV7">
        <v>6</v>
      </c>
      <c r="AW7" s="2">
        <f t="shared" si="25"/>
        <v>33126</v>
      </c>
      <c r="AX7" s="3">
        <f t="shared" si="16"/>
        <v>423940.01</v>
      </c>
      <c r="AY7" s="6">
        <f t="shared" si="17"/>
        <v>0.06494603691307514</v>
      </c>
      <c r="BC7">
        <f t="shared" si="26"/>
        <v>6</v>
      </c>
      <c r="BD7" s="106">
        <v>33131</v>
      </c>
      <c r="BE7" s="98">
        <v>762005.09</v>
      </c>
      <c r="BF7" s="6">
        <f t="shared" si="4"/>
        <v>0.03948952266137892</v>
      </c>
      <c r="BH7">
        <v>6</v>
      </c>
      <c r="BI7">
        <f t="shared" si="18"/>
        <v>33131</v>
      </c>
      <c r="BJ7" s="4">
        <f t="shared" si="19"/>
        <v>762005.09</v>
      </c>
      <c r="BK7" s="10">
        <f t="shared" si="20"/>
        <v>0.03948952266137892</v>
      </c>
      <c r="BM7" s="4">
        <f>+SUM(BJ2:BJ21)</f>
        <v>13753145.239999998</v>
      </c>
      <c r="BR7" s="106">
        <v>33132</v>
      </c>
      <c r="BS7" s="98">
        <v>5527010.57</v>
      </c>
      <c r="BT7" s="6">
        <f t="shared" si="21"/>
        <v>0.047994310973142745</v>
      </c>
      <c r="BW7">
        <f t="shared" si="22"/>
        <v>33132</v>
      </c>
      <c r="BX7" s="4">
        <f t="shared" si="23"/>
        <v>5527010.57</v>
      </c>
      <c r="BY7" s="10">
        <f t="shared" si="24"/>
        <v>0.047994310973142724</v>
      </c>
    </row>
    <row r="8" spans="2:77" ht="12.75">
      <c r="B8" s="106">
        <v>33018</v>
      </c>
      <c r="C8" s="146">
        <v>0</v>
      </c>
      <c r="D8" s="6">
        <f t="shared" si="5"/>
        <v>0</v>
      </c>
      <c r="E8" s="98">
        <v>0</v>
      </c>
      <c r="F8" s="6">
        <f t="shared" si="6"/>
        <v>0</v>
      </c>
      <c r="G8" s="98">
        <v>0</v>
      </c>
      <c r="H8" s="6">
        <f t="shared" si="7"/>
        <v>0</v>
      </c>
      <c r="I8" s="98">
        <v>31905.79</v>
      </c>
      <c r="J8" s="6">
        <f t="shared" si="8"/>
        <v>0.0016534593190633373</v>
      </c>
      <c r="K8" s="98">
        <f t="shared" si="9"/>
        <v>31905.79</v>
      </c>
      <c r="L8" s="6">
        <f t="shared" si="10"/>
        <v>0.0002770568986090771</v>
      </c>
      <c r="O8">
        <v>7</v>
      </c>
      <c r="P8" s="144">
        <v>33178</v>
      </c>
      <c r="Q8" s="98">
        <v>1648153.13</v>
      </c>
      <c r="R8" s="6">
        <f t="shared" si="0"/>
        <v>0.02777195601016391</v>
      </c>
      <c r="W8">
        <v>7</v>
      </c>
      <c r="X8" s="2">
        <f t="shared" si="11"/>
        <v>33178</v>
      </c>
      <c r="Y8" s="3">
        <f t="shared" si="12"/>
        <v>1648153.13</v>
      </c>
      <c r="Z8" s="10">
        <f t="shared" si="13"/>
        <v>0.02777195601016391</v>
      </c>
      <c r="AB8">
        <v>7</v>
      </c>
      <c r="AC8" s="106">
        <v>33166</v>
      </c>
      <c r="AD8" s="140">
        <v>1492419.36</v>
      </c>
      <c r="AE8" s="6">
        <f t="shared" si="14"/>
        <v>0.04976424484830441</v>
      </c>
      <c r="AI8">
        <f t="shared" si="15"/>
        <v>33166</v>
      </c>
      <c r="AJ8" s="4">
        <f t="shared" si="1"/>
        <v>1492419.36</v>
      </c>
      <c r="AK8" s="6">
        <f t="shared" si="2"/>
        <v>0.04976424484830443</v>
      </c>
      <c r="AP8">
        <v>7</v>
      </c>
      <c r="AQ8" s="106">
        <v>33180</v>
      </c>
      <c r="AR8" s="98">
        <v>399469.06</v>
      </c>
      <c r="AS8" s="6">
        <f t="shared" si="3"/>
        <v>0.06119717814884098</v>
      </c>
      <c r="AV8">
        <v>7</v>
      </c>
      <c r="AW8" s="2">
        <f t="shared" si="25"/>
        <v>33180</v>
      </c>
      <c r="AX8" s="3">
        <f t="shared" si="16"/>
        <v>399469.06</v>
      </c>
      <c r="AY8" s="6">
        <f t="shared" si="17"/>
        <v>0.06119717814884098</v>
      </c>
      <c r="BC8">
        <f t="shared" si="26"/>
        <v>7</v>
      </c>
      <c r="BD8" s="106">
        <v>33180</v>
      </c>
      <c r="BE8" s="98">
        <v>741573.96</v>
      </c>
      <c r="BF8" s="6">
        <f t="shared" si="4"/>
        <v>0.03843071664850494</v>
      </c>
      <c r="BH8">
        <v>7</v>
      </c>
      <c r="BI8">
        <f t="shared" si="18"/>
        <v>33180</v>
      </c>
      <c r="BJ8" s="4">
        <f t="shared" si="19"/>
        <v>741573.96</v>
      </c>
      <c r="BK8" s="10">
        <f t="shared" si="20"/>
        <v>0.03843071664850494</v>
      </c>
      <c r="BR8" s="106">
        <v>33134</v>
      </c>
      <c r="BS8" s="98">
        <v>4769273.58</v>
      </c>
      <c r="BT8" s="6">
        <f t="shared" si="21"/>
        <v>0.04141443125818262</v>
      </c>
      <c r="BW8">
        <f t="shared" si="22"/>
        <v>33134</v>
      </c>
      <c r="BX8" s="4">
        <f t="shared" si="23"/>
        <v>4769273.58</v>
      </c>
      <c r="BY8" s="10">
        <f t="shared" si="24"/>
        <v>0.04141443125818261</v>
      </c>
    </row>
    <row r="9" spans="2:79" ht="12.75">
      <c r="B9" s="106">
        <v>33030</v>
      </c>
      <c r="C9" s="146">
        <v>103543.3</v>
      </c>
      <c r="D9" s="6">
        <f t="shared" si="5"/>
        <v>0.0017447407770582609</v>
      </c>
      <c r="E9" s="98">
        <v>103543.3</v>
      </c>
      <c r="F9" s="6">
        <f t="shared" si="6"/>
        <v>0.0034526181257803035</v>
      </c>
      <c r="G9" s="98">
        <v>3332.6</v>
      </c>
      <c r="H9" s="6">
        <f t="shared" si="7"/>
        <v>0.0005105419576145082</v>
      </c>
      <c r="I9" s="98">
        <v>60917.97</v>
      </c>
      <c r="J9" s="6">
        <f t="shared" si="8"/>
        <v>0.0031569625824943</v>
      </c>
      <c r="K9" s="98">
        <f t="shared" si="9"/>
        <v>271337.17000000004</v>
      </c>
      <c r="L9" s="6">
        <f t="shared" si="10"/>
        <v>0.0023561815832663577</v>
      </c>
      <c r="O9">
        <v>8</v>
      </c>
      <c r="P9" s="144">
        <v>33134</v>
      </c>
      <c r="Q9" s="98">
        <v>1507252.06</v>
      </c>
      <c r="R9" s="6">
        <f t="shared" si="0"/>
        <v>0.025397723757955026</v>
      </c>
      <c r="W9">
        <v>8</v>
      </c>
      <c r="X9" s="2">
        <f t="shared" si="11"/>
        <v>33134</v>
      </c>
      <c r="Y9" s="3">
        <f t="shared" si="12"/>
        <v>1507252.06</v>
      </c>
      <c r="Z9" s="10">
        <f t="shared" si="13"/>
        <v>0.025397723757955026</v>
      </c>
      <c r="AB9">
        <v>8</v>
      </c>
      <c r="AC9" s="106">
        <v>33149</v>
      </c>
      <c r="AD9" s="140">
        <v>1281138.035</v>
      </c>
      <c r="AE9" s="6">
        <f t="shared" si="14"/>
        <v>0.042719136837125714</v>
      </c>
      <c r="AI9">
        <f t="shared" si="15"/>
        <v>33149</v>
      </c>
      <c r="AJ9" s="4">
        <f t="shared" si="1"/>
        <v>1281138.035</v>
      </c>
      <c r="AK9" s="6">
        <f t="shared" si="2"/>
        <v>0.04271913683712573</v>
      </c>
      <c r="AP9">
        <v>8</v>
      </c>
      <c r="AQ9" s="106">
        <v>33132</v>
      </c>
      <c r="AR9" s="98">
        <v>351562.42</v>
      </c>
      <c r="AS9" s="6">
        <f t="shared" si="3"/>
        <v>0.053858058612042826</v>
      </c>
      <c r="AV9">
        <v>8</v>
      </c>
      <c r="AW9" s="2">
        <f t="shared" si="25"/>
        <v>33132</v>
      </c>
      <c r="AX9" s="3">
        <f t="shared" si="16"/>
        <v>351562.42</v>
      </c>
      <c r="AY9" s="6">
        <f t="shared" si="17"/>
        <v>0.053858058612042826</v>
      </c>
      <c r="BC9">
        <f t="shared" si="26"/>
        <v>8</v>
      </c>
      <c r="BD9" s="106">
        <v>33143</v>
      </c>
      <c r="BE9" s="98">
        <v>707056.75</v>
      </c>
      <c r="BF9" s="6">
        <f>+BE9/$I$79</f>
        <v>0.03664192525538895</v>
      </c>
      <c r="BH9">
        <v>8</v>
      </c>
      <c r="BI9">
        <f t="shared" si="18"/>
        <v>33143</v>
      </c>
      <c r="BJ9" s="4">
        <f t="shared" si="19"/>
        <v>707056.75</v>
      </c>
      <c r="BK9" s="10">
        <f t="shared" si="20"/>
        <v>0.03664192525538895</v>
      </c>
      <c r="BR9" s="106">
        <v>33178</v>
      </c>
      <c r="BS9" s="98">
        <v>4040983.83</v>
      </c>
      <c r="BT9" s="6">
        <f t="shared" si="21"/>
        <v>0.03509025939396048</v>
      </c>
      <c r="BW9">
        <f t="shared" si="22"/>
        <v>33178</v>
      </c>
      <c r="BX9" s="4">
        <f t="shared" si="23"/>
        <v>4040983.83</v>
      </c>
      <c r="BY9" s="10">
        <f t="shared" si="24"/>
        <v>0.03509025939396047</v>
      </c>
      <c r="CA9" s="4">
        <f>+K79</f>
        <v>115159702.43</v>
      </c>
    </row>
    <row r="10" spans="2:79" ht="12.75">
      <c r="B10" s="106">
        <v>33031</v>
      </c>
      <c r="C10" s="146">
        <v>169.20999999999998</v>
      </c>
      <c r="D10" s="6">
        <f t="shared" si="5"/>
        <v>2.8512476122166116E-06</v>
      </c>
      <c r="E10" s="98">
        <v>169.21</v>
      </c>
      <c r="F10" s="6">
        <f t="shared" si="6"/>
        <v>5.642253173921299E-06</v>
      </c>
      <c r="G10" s="98">
        <v>0</v>
      </c>
      <c r="H10" s="6">
        <f t="shared" si="7"/>
        <v>0</v>
      </c>
      <c r="I10" s="98">
        <v>4057.15</v>
      </c>
      <c r="J10" s="6">
        <f t="shared" si="8"/>
        <v>0.0002102543919563759</v>
      </c>
      <c r="K10" s="98">
        <f t="shared" si="9"/>
        <v>4395.57</v>
      </c>
      <c r="L10" s="6">
        <f t="shared" si="10"/>
        <v>3.816934142107438E-05</v>
      </c>
      <c r="O10">
        <v>9</v>
      </c>
      <c r="P10" s="144">
        <v>33166</v>
      </c>
      <c r="Q10" s="98">
        <v>1492419.36</v>
      </c>
      <c r="R10" s="6">
        <f>+Q10/$C$79</f>
        <v>0.025147787581264965</v>
      </c>
      <c r="W10">
        <v>9</v>
      </c>
      <c r="X10" s="2">
        <f t="shared" si="11"/>
        <v>33166</v>
      </c>
      <c r="Y10" s="3">
        <f t="shared" si="12"/>
        <v>1492419.36</v>
      </c>
      <c r="Z10" s="10">
        <f t="shared" si="13"/>
        <v>0.025147787581264965</v>
      </c>
      <c r="AB10">
        <v>9</v>
      </c>
      <c r="AC10" s="106">
        <v>33133</v>
      </c>
      <c r="AD10" s="140">
        <v>1279291.035</v>
      </c>
      <c r="AE10" s="6">
        <f t="shared" si="14"/>
        <v>0.04265754921457248</v>
      </c>
      <c r="AI10">
        <f t="shared" si="15"/>
        <v>33133</v>
      </c>
      <c r="AJ10" s="4">
        <f t="shared" si="1"/>
        <v>1279291.035</v>
      </c>
      <c r="AK10" s="6">
        <f t="shared" si="2"/>
        <v>0.042657549214572495</v>
      </c>
      <c r="AP10">
        <v>9</v>
      </c>
      <c r="AQ10" s="106">
        <v>33133</v>
      </c>
      <c r="AR10" s="98">
        <v>332636.64</v>
      </c>
      <c r="AS10" s="6">
        <f t="shared" si="3"/>
        <v>0.050958699321824535</v>
      </c>
      <c r="AU10" s="4">
        <f>SUM(AX2:AX11)</f>
        <v>5685525.539999999</v>
      </c>
      <c r="AV10">
        <v>9</v>
      </c>
      <c r="AW10" s="2">
        <f t="shared" si="25"/>
        <v>33133</v>
      </c>
      <c r="AX10" s="3">
        <f t="shared" si="16"/>
        <v>332636.64</v>
      </c>
      <c r="AY10" s="6">
        <f t="shared" si="17"/>
        <v>0.050958699321824535</v>
      </c>
      <c r="BC10">
        <f t="shared" si="26"/>
        <v>9</v>
      </c>
      <c r="BD10" s="106">
        <v>33133</v>
      </c>
      <c r="BE10" s="98">
        <v>705745.24</v>
      </c>
      <c r="BF10" s="6">
        <f t="shared" si="4"/>
        <v>0.036573958643951195</v>
      </c>
      <c r="BH10">
        <v>9</v>
      </c>
      <c r="BI10">
        <f t="shared" si="18"/>
        <v>33133</v>
      </c>
      <c r="BJ10" s="4">
        <f t="shared" si="19"/>
        <v>705745.24</v>
      </c>
      <c r="BK10" s="10">
        <f t="shared" si="20"/>
        <v>0.036573958643951195</v>
      </c>
      <c r="BR10" s="106">
        <v>33133</v>
      </c>
      <c r="BS10" s="98">
        <v>3596963.95</v>
      </c>
      <c r="BT10" s="6">
        <f t="shared" si="21"/>
        <v>0.0312345714177789</v>
      </c>
      <c r="BW10">
        <f t="shared" si="22"/>
        <v>33133</v>
      </c>
      <c r="BX10" s="4">
        <f t="shared" si="23"/>
        <v>3596963.95</v>
      </c>
      <c r="BY10" s="10">
        <f t="shared" si="24"/>
        <v>0.031234571417778887</v>
      </c>
      <c r="CA10" s="4">
        <f>SUM(BX2:BX18)</f>
        <v>93707640.94000001</v>
      </c>
    </row>
    <row r="11" spans="2:77" ht="12.75">
      <c r="B11" s="106">
        <v>33032</v>
      </c>
      <c r="C11" s="146">
        <v>8554.820000000002</v>
      </c>
      <c r="D11" s="6">
        <f t="shared" si="5"/>
        <v>0.00014415170556079972</v>
      </c>
      <c r="E11" s="98">
        <v>8554.82</v>
      </c>
      <c r="F11" s="6">
        <f t="shared" si="6"/>
        <v>0.0002852577288418261</v>
      </c>
      <c r="G11" s="98">
        <v>0</v>
      </c>
      <c r="H11" s="6">
        <f t="shared" si="7"/>
        <v>0</v>
      </c>
      <c r="I11" s="98">
        <v>33251.25</v>
      </c>
      <c r="J11" s="6">
        <f t="shared" si="8"/>
        <v>0.00172318532727147</v>
      </c>
      <c r="K11" s="98">
        <f t="shared" si="9"/>
        <v>50360.89</v>
      </c>
      <c r="L11" s="6">
        <f t="shared" si="10"/>
        <v>0.00043731347804247707</v>
      </c>
      <c r="O11">
        <v>10</v>
      </c>
      <c r="P11" s="144">
        <v>33141</v>
      </c>
      <c r="Q11" s="98">
        <v>1418682.9</v>
      </c>
      <c r="R11" s="6">
        <f t="shared" si="0"/>
        <v>0.023905302470997803</v>
      </c>
      <c r="W11">
        <v>10</v>
      </c>
      <c r="X11" s="2">
        <f t="shared" si="11"/>
        <v>33141</v>
      </c>
      <c r="Y11" s="3">
        <f t="shared" si="12"/>
        <v>1418682.9</v>
      </c>
      <c r="Z11" s="10">
        <f t="shared" si="13"/>
        <v>0.023905302470997803</v>
      </c>
      <c r="AB11">
        <v>10</v>
      </c>
      <c r="AC11" s="106">
        <v>33180</v>
      </c>
      <c r="AD11" s="140">
        <v>1141951.855</v>
      </c>
      <c r="AE11" s="6">
        <f t="shared" si="14"/>
        <v>0.038078018310614394</v>
      </c>
      <c r="AG11" s="4">
        <f>SUM(AD2:AD11)</f>
        <v>21070925.980000004</v>
      </c>
      <c r="AI11">
        <f t="shared" si="15"/>
        <v>33180</v>
      </c>
      <c r="AJ11" s="4">
        <f t="shared" si="1"/>
        <v>1141951.855</v>
      </c>
      <c r="AK11" s="6">
        <f t="shared" si="2"/>
        <v>0.03807801831061441</v>
      </c>
      <c r="AP11">
        <v>10</v>
      </c>
      <c r="AQ11" s="106">
        <v>33138</v>
      </c>
      <c r="AR11" s="98">
        <v>203810.59</v>
      </c>
      <c r="AS11" s="6">
        <f t="shared" si="3"/>
        <v>0.031223026346146526</v>
      </c>
      <c r="AU11" s="4">
        <f>+G79</f>
        <v>6527573.2</v>
      </c>
      <c r="AV11">
        <v>10</v>
      </c>
      <c r="AW11" s="2">
        <f t="shared" si="25"/>
        <v>33138</v>
      </c>
      <c r="AX11" s="3">
        <f t="shared" si="16"/>
        <v>203810.59</v>
      </c>
      <c r="AY11" s="6">
        <f t="shared" si="17"/>
        <v>0.031223026346146526</v>
      </c>
      <c r="BC11">
        <f t="shared" si="26"/>
        <v>10</v>
      </c>
      <c r="BD11" s="106">
        <v>33156</v>
      </c>
      <c r="BE11" s="98">
        <v>664264.31</v>
      </c>
      <c r="BF11" s="6">
        <f t="shared" si="4"/>
        <v>0.03442428517490642</v>
      </c>
      <c r="BH11">
        <v>10</v>
      </c>
      <c r="BI11">
        <f t="shared" si="18"/>
        <v>33156</v>
      </c>
      <c r="BJ11" s="4">
        <f t="shared" si="19"/>
        <v>664264.31</v>
      </c>
      <c r="BK11" s="10">
        <f t="shared" si="20"/>
        <v>0.03442428517490642</v>
      </c>
      <c r="BR11" s="106">
        <v>33180</v>
      </c>
      <c r="BS11" s="98">
        <v>3424946.73</v>
      </c>
      <c r="BT11" s="6">
        <f t="shared" si="21"/>
        <v>0.029740843869250706</v>
      </c>
      <c r="BW11">
        <f t="shared" si="22"/>
        <v>33180</v>
      </c>
      <c r="BX11" s="4">
        <f t="shared" si="23"/>
        <v>3424946.73</v>
      </c>
      <c r="BY11" s="10">
        <f t="shared" si="24"/>
        <v>0.029740843869250695</v>
      </c>
    </row>
    <row r="12" spans="2:77" ht="13.5" customHeight="1">
      <c r="B12" s="106">
        <v>33033</v>
      </c>
      <c r="C12" s="146">
        <v>198806.18499999997</v>
      </c>
      <c r="D12" s="6">
        <f t="shared" si="5"/>
        <v>0.003349953668667005</v>
      </c>
      <c r="E12" s="98">
        <v>198806.185</v>
      </c>
      <c r="F12" s="6">
        <f t="shared" si="6"/>
        <v>0.00662912846942518</v>
      </c>
      <c r="G12" s="98">
        <v>1689.21</v>
      </c>
      <c r="H12" s="6">
        <f t="shared" si="7"/>
        <v>0.00025878070582188186</v>
      </c>
      <c r="I12" s="98">
        <v>216532.39</v>
      </c>
      <c r="J12" s="6">
        <f t="shared" si="8"/>
        <v>0.01122139580698541</v>
      </c>
      <c r="K12" s="98">
        <f t="shared" si="9"/>
        <v>615833.97</v>
      </c>
      <c r="L12" s="6">
        <f t="shared" si="10"/>
        <v>0.005347651626438819</v>
      </c>
      <c r="O12">
        <v>11</v>
      </c>
      <c r="P12" s="144">
        <v>33149</v>
      </c>
      <c r="Q12" s="98">
        <v>1281138.035</v>
      </c>
      <c r="R12" s="6">
        <f t="shared" si="0"/>
        <v>0.02158762344550341</v>
      </c>
      <c r="W12">
        <v>11</v>
      </c>
      <c r="X12" s="2">
        <f t="shared" si="11"/>
        <v>33149</v>
      </c>
      <c r="Y12" s="3">
        <f t="shared" si="12"/>
        <v>1281138.035</v>
      </c>
      <c r="Z12" s="10">
        <f t="shared" si="13"/>
        <v>0.02158762344550341</v>
      </c>
      <c r="AA12" s="4"/>
      <c r="AB12">
        <f>+AB11+1</f>
        <v>11</v>
      </c>
      <c r="AC12" s="106">
        <v>33142</v>
      </c>
      <c r="AD12" s="140">
        <v>1028515.735</v>
      </c>
      <c r="AE12" s="6">
        <f t="shared" si="14"/>
        <v>0.03429552727517135</v>
      </c>
      <c r="AG12" s="4">
        <v>0</v>
      </c>
      <c r="AI12" s="2" t="s">
        <v>160</v>
      </c>
      <c r="AJ12" s="4">
        <f>AM13-AJ14</f>
        <v>8918866.179999985</v>
      </c>
      <c r="AK12" s="6">
        <f t="shared" si="2"/>
        <v>0.29739673194187244</v>
      </c>
      <c r="AP12">
        <f>+AP11+1</f>
        <v>11</v>
      </c>
      <c r="AQ12" s="106">
        <v>33109</v>
      </c>
      <c r="AR12" s="98">
        <v>130816.83</v>
      </c>
      <c r="AS12" s="6">
        <f t="shared" si="3"/>
        <v>0.0200406530868164</v>
      </c>
      <c r="AW12" s="2" t="s">
        <v>160</v>
      </c>
      <c r="AX12" s="4">
        <f>+AU11-AU10</f>
        <v>842047.6600000011</v>
      </c>
      <c r="AY12" s="10">
        <f>+AX12/AX13</f>
        <v>0.128998577909475</v>
      </c>
      <c r="BC12">
        <f t="shared" si="26"/>
        <v>11</v>
      </c>
      <c r="BD12" s="106">
        <v>33176</v>
      </c>
      <c r="BE12" s="98">
        <v>642927.12</v>
      </c>
      <c r="BF12" s="6">
        <f t="shared" si="4"/>
        <v>0.03331852425664911</v>
      </c>
      <c r="BH12">
        <v>11</v>
      </c>
      <c r="BI12">
        <f t="shared" si="18"/>
        <v>33176</v>
      </c>
      <c r="BJ12" s="4">
        <f t="shared" si="19"/>
        <v>642927.12</v>
      </c>
      <c r="BK12" s="10">
        <f t="shared" si="20"/>
        <v>0.03331852425664911</v>
      </c>
      <c r="BR12" s="106">
        <v>33149</v>
      </c>
      <c r="BS12" s="98">
        <v>3419219.98</v>
      </c>
      <c r="BT12" s="6">
        <f t="shared" si="21"/>
        <v>0.02969111510233694</v>
      </c>
      <c r="BW12">
        <f t="shared" si="22"/>
        <v>33149</v>
      </c>
      <c r="BX12" s="4">
        <f t="shared" si="23"/>
        <v>3419219.98</v>
      </c>
      <c r="BY12" s="10">
        <f t="shared" si="24"/>
        <v>0.029691115102336928</v>
      </c>
    </row>
    <row r="13" spans="2:77" ht="12.75">
      <c r="B13" s="106">
        <v>33034</v>
      </c>
      <c r="C13" s="146">
        <v>504601.16500000004</v>
      </c>
      <c r="D13" s="6">
        <f t="shared" si="5"/>
        <v>0.008502705908799544</v>
      </c>
      <c r="E13" s="98">
        <v>504601.165</v>
      </c>
      <c r="F13" s="6">
        <f t="shared" si="6"/>
        <v>0.016825763990223005</v>
      </c>
      <c r="G13" s="98">
        <v>1470.07</v>
      </c>
      <c r="H13" s="6">
        <f t="shared" si="7"/>
        <v>0.00022520927072866833</v>
      </c>
      <c r="I13" s="98">
        <v>111067.95</v>
      </c>
      <c r="J13" s="6">
        <f t="shared" si="8"/>
        <v>0.005755893741441938</v>
      </c>
      <c r="K13" s="98">
        <f t="shared" si="9"/>
        <v>1121740.35</v>
      </c>
      <c r="L13" s="6">
        <f t="shared" si="10"/>
        <v>0.009740736788390467</v>
      </c>
      <c r="O13">
        <v>12</v>
      </c>
      <c r="P13" s="144">
        <v>33133</v>
      </c>
      <c r="Q13" s="98">
        <v>1279291.035</v>
      </c>
      <c r="R13" s="6">
        <f t="shared" si="0"/>
        <v>0.021556500850268116</v>
      </c>
      <c r="W13">
        <v>12</v>
      </c>
      <c r="X13" s="2">
        <f t="shared" si="11"/>
        <v>33133</v>
      </c>
      <c r="Y13" s="3">
        <f t="shared" si="12"/>
        <v>1279291.035</v>
      </c>
      <c r="Z13" s="10">
        <f t="shared" si="13"/>
        <v>0.021556500850268116</v>
      </c>
      <c r="AA13" s="4"/>
      <c r="AB13">
        <f aca="true" t="shared" si="27" ref="AB13:AB75">+AB12+1</f>
        <v>12</v>
      </c>
      <c r="AC13" s="106">
        <v>33172</v>
      </c>
      <c r="AD13" s="140">
        <v>961307.75</v>
      </c>
      <c r="AE13" s="6">
        <f t="shared" si="14"/>
        <v>0.03205449857309048</v>
      </c>
      <c r="AJ13" s="4">
        <f>SUM(AJ2:AJ12)</f>
        <v>29989792.15999999</v>
      </c>
      <c r="AK13" s="10">
        <f>SUM(AK2:AK12)</f>
        <v>0.9999999999999999</v>
      </c>
      <c r="AM13" s="4">
        <f>+E79</f>
        <v>29989792.15999999</v>
      </c>
      <c r="AP13">
        <f aca="true" t="shared" si="28" ref="AP13:AP75">+AP12+1</f>
        <v>12</v>
      </c>
      <c r="AQ13" s="106">
        <v>33014</v>
      </c>
      <c r="AR13" s="98">
        <v>103952.13</v>
      </c>
      <c r="AS13" s="6">
        <f t="shared" si="3"/>
        <v>0.015925080702273855</v>
      </c>
      <c r="AX13" s="4">
        <f>SUM(AX2:AX12)</f>
        <v>6527573.2</v>
      </c>
      <c r="AY13" s="10">
        <f>SUM(AY2:AY12)</f>
        <v>1</v>
      </c>
      <c r="BC13">
        <f t="shared" si="26"/>
        <v>12</v>
      </c>
      <c r="BD13" s="106">
        <v>33122</v>
      </c>
      <c r="BE13" s="98">
        <v>635741.25</v>
      </c>
      <c r="BF13" s="6">
        <f t="shared" si="4"/>
        <v>0.03294612966253068</v>
      </c>
      <c r="BH13">
        <v>12</v>
      </c>
      <c r="BI13">
        <f t="shared" si="18"/>
        <v>33122</v>
      </c>
      <c r="BJ13" s="4">
        <f t="shared" si="19"/>
        <v>635741.25</v>
      </c>
      <c r="BK13" s="10">
        <f t="shared" si="20"/>
        <v>0.03294612966253068</v>
      </c>
      <c r="BR13" s="106">
        <v>33166</v>
      </c>
      <c r="BS13" s="98">
        <v>3173856.4</v>
      </c>
      <c r="BT13" s="6">
        <f t="shared" si="21"/>
        <v>0.027560477606558893</v>
      </c>
      <c r="BW13">
        <f t="shared" si="22"/>
        <v>33166</v>
      </c>
      <c r="BX13" s="4">
        <f t="shared" si="23"/>
        <v>3173856.4</v>
      </c>
      <c r="BY13" s="10">
        <f t="shared" si="24"/>
        <v>0.027560477606558883</v>
      </c>
    </row>
    <row r="14" spans="2:77" ht="13.5" customHeight="1">
      <c r="B14" s="106">
        <v>33035</v>
      </c>
      <c r="C14" s="146">
        <v>605.94</v>
      </c>
      <c r="D14" s="6">
        <f t="shared" si="5"/>
        <v>1.0210300680494853E-05</v>
      </c>
      <c r="E14" s="98">
        <v>605.94</v>
      </c>
      <c r="F14" s="6">
        <f t="shared" si="6"/>
        <v>2.020487493768614E-05</v>
      </c>
      <c r="G14" s="98">
        <v>0</v>
      </c>
      <c r="H14" s="6">
        <f t="shared" si="7"/>
        <v>0</v>
      </c>
      <c r="I14" s="98">
        <v>0</v>
      </c>
      <c r="J14" s="6">
        <f t="shared" si="8"/>
        <v>0</v>
      </c>
      <c r="K14" s="98">
        <f t="shared" si="9"/>
        <v>1211.88</v>
      </c>
      <c r="L14" s="6">
        <f t="shared" si="10"/>
        <v>1.0523472833186966E-05</v>
      </c>
      <c r="O14">
        <v>13</v>
      </c>
      <c r="P14" s="144">
        <v>33180</v>
      </c>
      <c r="Q14" s="98">
        <v>1141951.855</v>
      </c>
      <c r="R14" s="6">
        <f t="shared" si="0"/>
        <v>0.0192422876888782</v>
      </c>
      <c r="X14" s="2" t="s">
        <v>160</v>
      </c>
      <c r="Y14" s="3">
        <f>+AA14-AA15</f>
        <v>9979644.425000012</v>
      </c>
      <c r="Z14" s="10">
        <f t="shared" si="13"/>
        <v>0.1681604948735424</v>
      </c>
      <c r="AA14" s="17">
        <f>+C79</f>
        <v>59345950.62000001</v>
      </c>
      <c r="AB14">
        <f t="shared" si="27"/>
        <v>13</v>
      </c>
      <c r="AC14" s="106">
        <v>33122</v>
      </c>
      <c r="AD14" s="140">
        <v>708847.455</v>
      </c>
      <c r="AE14" s="6">
        <f t="shared" si="14"/>
        <v>0.02363629101589612</v>
      </c>
      <c r="AJ14" s="4">
        <f>SUM(AJ2:AJ11)</f>
        <v>21070925.980000004</v>
      </c>
      <c r="AP14">
        <f t="shared" si="28"/>
        <v>13</v>
      </c>
      <c r="AQ14" s="106">
        <v>33142</v>
      </c>
      <c r="AR14" s="98">
        <v>99605.07</v>
      </c>
      <c r="AS14" s="6">
        <f t="shared" si="3"/>
        <v>0.015259127235830922</v>
      </c>
      <c r="BC14">
        <f t="shared" si="26"/>
        <v>13</v>
      </c>
      <c r="BD14" s="106">
        <v>33186</v>
      </c>
      <c r="BE14" s="98">
        <v>635170.49</v>
      </c>
      <c r="BF14" s="6">
        <f t="shared" si="4"/>
        <v>0.03291655106751866</v>
      </c>
      <c r="BH14">
        <v>13</v>
      </c>
      <c r="BI14">
        <f t="shared" si="18"/>
        <v>33186</v>
      </c>
      <c r="BJ14" s="4">
        <f t="shared" si="19"/>
        <v>635170.49</v>
      </c>
      <c r="BK14" s="10">
        <f t="shared" si="20"/>
        <v>0.03291655106751866</v>
      </c>
      <c r="BR14" s="106">
        <v>33172</v>
      </c>
      <c r="BS14" s="98">
        <v>3144846.85</v>
      </c>
      <c r="BT14" s="6">
        <f t="shared" si="21"/>
        <v>0.02730857047769467</v>
      </c>
      <c r="BW14">
        <f t="shared" si="22"/>
        <v>33172</v>
      </c>
      <c r="BX14" s="4">
        <f t="shared" si="23"/>
        <v>3144846.85</v>
      </c>
      <c r="BY14" s="10">
        <f t="shared" si="24"/>
        <v>0.02730857047769466</v>
      </c>
    </row>
    <row r="15" spans="2:77" ht="12.75">
      <c r="B15" s="106">
        <v>33054</v>
      </c>
      <c r="C15" s="146">
        <v>0</v>
      </c>
      <c r="D15" s="6">
        <f t="shared" si="5"/>
        <v>0</v>
      </c>
      <c r="E15" s="98">
        <v>0</v>
      </c>
      <c r="F15" s="6">
        <f t="shared" si="6"/>
        <v>0</v>
      </c>
      <c r="G15" s="98">
        <v>0</v>
      </c>
      <c r="H15" s="6">
        <f t="shared" si="7"/>
        <v>0</v>
      </c>
      <c r="I15" s="98">
        <v>4935.15</v>
      </c>
      <c r="J15" s="6">
        <f t="shared" si="8"/>
        <v>0.000255755139066465</v>
      </c>
      <c r="K15" s="98">
        <f t="shared" si="9"/>
        <v>4935.15</v>
      </c>
      <c r="L15" s="6">
        <f t="shared" si="10"/>
        <v>4.28548345980647E-05</v>
      </c>
      <c r="O15">
        <v>14</v>
      </c>
      <c r="P15" s="144">
        <v>33142</v>
      </c>
      <c r="Q15" s="98">
        <v>1028515.735</v>
      </c>
      <c r="R15" s="6">
        <f t="shared" si="0"/>
        <v>0.017330849438839096</v>
      </c>
      <c r="X15" s="2"/>
      <c r="Y15" s="3">
        <f>SUM(Y2:Y14)</f>
        <v>59345950.62000001</v>
      </c>
      <c r="Z15" s="10">
        <f t="shared" si="13"/>
        <v>1</v>
      </c>
      <c r="AA15" s="4">
        <f>SUM(Y2:Y13)</f>
        <v>49366306.195</v>
      </c>
      <c r="AB15">
        <f t="shared" si="27"/>
        <v>14</v>
      </c>
      <c r="AC15" s="106">
        <v>33138</v>
      </c>
      <c r="AD15" s="140">
        <v>613780.915</v>
      </c>
      <c r="AE15" s="6">
        <f t="shared" si="14"/>
        <v>0.0204663277332963</v>
      </c>
      <c r="AP15">
        <f t="shared" si="28"/>
        <v>14</v>
      </c>
      <c r="AQ15" s="106">
        <v>33141</v>
      </c>
      <c r="AR15" s="98">
        <v>76782.12</v>
      </c>
      <c r="AS15" s="6">
        <f t="shared" si="3"/>
        <v>0.011762735958288448</v>
      </c>
      <c r="BC15">
        <f t="shared" si="26"/>
        <v>14</v>
      </c>
      <c r="BD15" s="106">
        <v>33137</v>
      </c>
      <c r="BE15" s="98">
        <v>584778.62</v>
      </c>
      <c r="BF15" s="6">
        <f t="shared" si="4"/>
        <v>0.03030508440091902</v>
      </c>
      <c r="BH15">
        <v>14</v>
      </c>
      <c r="BI15">
        <f t="shared" si="18"/>
        <v>33137</v>
      </c>
      <c r="BJ15" s="4">
        <f t="shared" si="19"/>
        <v>584778.62</v>
      </c>
      <c r="BK15" s="10">
        <f t="shared" si="20"/>
        <v>0.03030508440091902</v>
      </c>
      <c r="BR15" s="106">
        <v>33142</v>
      </c>
      <c r="BS15" s="98">
        <v>2319819.43</v>
      </c>
      <c r="BT15" s="6">
        <f t="shared" si="21"/>
        <v>0.0201443680475825</v>
      </c>
      <c r="BW15">
        <f t="shared" si="22"/>
        <v>33142</v>
      </c>
      <c r="BX15" s="4">
        <f t="shared" si="23"/>
        <v>2319819.43</v>
      </c>
      <c r="BY15" s="10">
        <f t="shared" si="24"/>
        <v>0.020144368047582493</v>
      </c>
    </row>
    <row r="16" spans="2:77" ht="12.75">
      <c r="B16" s="106">
        <v>33056</v>
      </c>
      <c r="C16" s="146">
        <v>69463.22</v>
      </c>
      <c r="D16" s="6">
        <f t="shared" si="5"/>
        <v>0.0011704795234435152</v>
      </c>
      <c r="E16" s="98">
        <v>69463.22</v>
      </c>
      <c r="F16" s="6">
        <f t="shared" si="6"/>
        <v>0.0023162287897629773</v>
      </c>
      <c r="G16" s="98">
        <v>2601.44</v>
      </c>
      <c r="H16" s="6">
        <f t="shared" si="7"/>
        <v>0.00039853095787573855</v>
      </c>
      <c r="I16" s="98">
        <v>255339.7</v>
      </c>
      <c r="J16" s="6">
        <f t="shared" si="8"/>
        <v>0.013232513800530777</v>
      </c>
      <c r="K16" s="98">
        <f t="shared" si="9"/>
        <v>396867.58</v>
      </c>
      <c r="L16" s="6">
        <f t="shared" si="10"/>
        <v>0.003446236588195741</v>
      </c>
      <c r="O16">
        <v>15</v>
      </c>
      <c r="P16" s="144">
        <v>33172</v>
      </c>
      <c r="Q16" s="98">
        <v>961307.75</v>
      </c>
      <c r="R16" s="6">
        <f t="shared" si="0"/>
        <v>0.016198371412994645</v>
      </c>
      <c r="X16" s="2"/>
      <c r="Y16" s="3"/>
      <c r="AB16">
        <f t="shared" si="27"/>
        <v>15</v>
      </c>
      <c r="AC16" s="106">
        <v>33156</v>
      </c>
      <c r="AD16" s="140">
        <v>556402.485</v>
      </c>
      <c r="AE16" s="6">
        <f t="shared" si="14"/>
        <v>0.01855306238974615</v>
      </c>
      <c r="AP16">
        <f t="shared" si="28"/>
        <v>15</v>
      </c>
      <c r="AQ16" s="106">
        <v>33172</v>
      </c>
      <c r="AR16" s="98">
        <v>73615.81</v>
      </c>
      <c r="AS16" s="6">
        <f t="shared" si="3"/>
        <v>0.011277669011815906</v>
      </c>
      <c r="BC16">
        <f t="shared" si="26"/>
        <v>15</v>
      </c>
      <c r="BD16" s="106">
        <v>33012</v>
      </c>
      <c r="BE16" s="98">
        <v>484901.11</v>
      </c>
      <c r="BF16" s="6">
        <f t="shared" si="4"/>
        <v>0.02512911478304271</v>
      </c>
      <c r="BH16">
        <v>15</v>
      </c>
      <c r="BI16">
        <f t="shared" si="18"/>
        <v>33012</v>
      </c>
      <c r="BJ16" s="4">
        <f t="shared" si="19"/>
        <v>484901.11</v>
      </c>
      <c r="BK16" s="10">
        <f t="shared" si="20"/>
        <v>0.02512911478304271</v>
      </c>
      <c r="BR16" s="106">
        <v>33122</v>
      </c>
      <c r="BS16" s="98">
        <v>2113693.13</v>
      </c>
      <c r="BT16" s="6">
        <f t="shared" si="21"/>
        <v>0.018354451126554552</v>
      </c>
      <c r="BW16">
        <f t="shared" si="22"/>
        <v>33122</v>
      </c>
      <c r="BX16" s="4">
        <f t="shared" si="23"/>
        <v>2113693.13</v>
      </c>
      <c r="BY16" s="10">
        <f t="shared" si="24"/>
        <v>0.018354451126554545</v>
      </c>
    </row>
    <row r="17" spans="2:77" ht="12.75">
      <c r="B17" s="106">
        <v>33109</v>
      </c>
      <c r="C17" s="146">
        <v>148327.91999999998</v>
      </c>
      <c r="D17" s="6">
        <f t="shared" si="5"/>
        <v>0.0024993772692220115</v>
      </c>
      <c r="E17" s="98">
        <v>148327.92</v>
      </c>
      <c r="F17" s="6">
        <f t="shared" si="6"/>
        <v>0.004945946914491723</v>
      </c>
      <c r="G17" s="98">
        <v>130816.83</v>
      </c>
      <c r="H17" s="6">
        <f t="shared" si="7"/>
        <v>0.0200406530868164</v>
      </c>
      <c r="I17" s="98">
        <v>0</v>
      </c>
      <c r="J17" s="6">
        <f t="shared" si="8"/>
        <v>0</v>
      </c>
      <c r="K17" s="98">
        <f t="shared" si="9"/>
        <v>427472.67</v>
      </c>
      <c r="L17" s="6">
        <f t="shared" si="10"/>
        <v>0.003711998737230498</v>
      </c>
      <c r="O17">
        <v>16</v>
      </c>
      <c r="P17" s="144">
        <v>33122</v>
      </c>
      <c r="Q17" s="98">
        <v>708847.455</v>
      </c>
      <c r="R17" s="6">
        <f t="shared" si="0"/>
        <v>0.011944327247175535</v>
      </c>
      <c r="X17" s="2"/>
      <c r="Y17" s="3"/>
      <c r="AB17">
        <f t="shared" si="27"/>
        <v>16</v>
      </c>
      <c r="AC17" s="106">
        <v>33130</v>
      </c>
      <c r="AD17" s="140">
        <v>532177.62</v>
      </c>
      <c r="AE17" s="6">
        <f t="shared" si="14"/>
        <v>0.017745292036728807</v>
      </c>
      <c r="AP17">
        <f t="shared" si="28"/>
        <v>16</v>
      </c>
      <c r="AQ17" s="106">
        <v>33154</v>
      </c>
      <c r="AR17" s="98">
        <v>73517.23</v>
      </c>
      <c r="AS17" s="6">
        <f t="shared" si="3"/>
        <v>0.011262566921501545</v>
      </c>
      <c r="BC17">
        <f t="shared" si="26"/>
        <v>16</v>
      </c>
      <c r="BD17" s="106">
        <v>33126</v>
      </c>
      <c r="BE17" s="98">
        <v>411799.56</v>
      </c>
      <c r="BF17" s="6">
        <f t="shared" si="4"/>
        <v>0.021340760409573997</v>
      </c>
      <c r="BH17">
        <v>16</v>
      </c>
      <c r="BI17">
        <f t="shared" si="18"/>
        <v>33126</v>
      </c>
      <c r="BJ17" s="4">
        <f t="shared" si="19"/>
        <v>411799.56</v>
      </c>
      <c r="BK17" s="10">
        <f t="shared" si="20"/>
        <v>0.021340760409573997</v>
      </c>
      <c r="BR17" s="106">
        <v>33130</v>
      </c>
      <c r="BS17" s="98">
        <v>2008524.6</v>
      </c>
      <c r="BT17" s="6">
        <f t="shared" si="21"/>
        <v>0.01744121040275252</v>
      </c>
      <c r="BW17">
        <f t="shared" si="22"/>
        <v>33130</v>
      </c>
      <c r="BX17" s="4">
        <f t="shared" si="23"/>
        <v>2008524.6</v>
      </c>
      <c r="BY17" s="10">
        <f t="shared" si="24"/>
        <v>0.017441210402752514</v>
      </c>
    </row>
    <row r="18" spans="2:77" ht="12.75">
      <c r="B18" s="106">
        <v>33122</v>
      </c>
      <c r="C18" s="146">
        <v>708847.455</v>
      </c>
      <c r="D18" s="6">
        <f t="shared" si="5"/>
        <v>0.011944327247175535</v>
      </c>
      <c r="E18" s="98">
        <v>708847.455</v>
      </c>
      <c r="F18" s="6">
        <f t="shared" si="6"/>
        <v>0.023636291015896132</v>
      </c>
      <c r="G18" s="98">
        <v>60256.97</v>
      </c>
      <c r="H18" s="6">
        <f t="shared" si="7"/>
        <v>0.009231144278856957</v>
      </c>
      <c r="I18" s="98">
        <v>635741.25</v>
      </c>
      <c r="J18" s="6">
        <f t="shared" si="8"/>
        <v>0.03294612966253068</v>
      </c>
      <c r="K18" s="98">
        <f t="shared" si="9"/>
        <v>2113693.13</v>
      </c>
      <c r="L18" s="6">
        <f t="shared" si="10"/>
        <v>0.018354451126554545</v>
      </c>
      <c r="O18">
        <v>17</v>
      </c>
      <c r="P18" s="144">
        <v>33138</v>
      </c>
      <c r="Q18" s="98">
        <v>613780.915</v>
      </c>
      <c r="R18" s="6">
        <f t="shared" si="0"/>
        <v>0.010342422837408412</v>
      </c>
      <c r="X18" s="2"/>
      <c r="Y18" s="3"/>
      <c r="AB18">
        <f t="shared" si="27"/>
        <v>17</v>
      </c>
      <c r="AC18" s="106">
        <v>33034</v>
      </c>
      <c r="AD18" s="140">
        <v>504601.165</v>
      </c>
      <c r="AE18" s="6">
        <f t="shared" si="14"/>
        <v>0.016825763990222998</v>
      </c>
      <c r="AP18">
        <f t="shared" si="28"/>
        <v>17</v>
      </c>
      <c r="AQ18" s="106">
        <v>33156</v>
      </c>
      <c r="AR18" s="98">
        <v>70684.81</v>
      </c>
      <c r="AS18" s="6">
        <f t="shared" si="3"/>
        <v>0.01082865068445345</v>
      </c>
      <c r="BC18">
        <f t="shared" si="26"/>
        <v>17</v>
      </c>
      <c r="BD18" s="106">
        <v>33155</v>
      </c>
      <c r="BE18" s="98">
        <v>400824.57</v>
      </c>
      <c r="BF18" s="6">
        <f t="shared" si="4"/>
        <v>0.020772001588929626</v>
      </c>
      <c r="BH18">
        <v>17</v>
      </c>
      <c r="BI18">
        <f t="shared" si="18"/>
        <v>33155</v>
      </c>
      <c r="BJ18" s="4">
        <f t="shared" si="19"/>
        <v>400824.57</v>
      </c>
      <c r="BK18" s="10">
        <f t="shared" si="20"/>
        <v>0.020772001588929626</v>
      </c>
      <c r="BR18" s="106">
        <v>33156</v>
      </c>
      <c r="BS18" s="98">
        <v>1847754.09</v>
      </c>
      <c r="BT18" s="6">
        <f t="shared" si="21"/>
        <v>0.016045144707830073</v>
      </c>
      <c r="BW18">
        <f t="shared" si="22"/>
        <v>33156</v>
      </c>
      <c r="BX18" s="4">
        <f t="shared" si="23"/>
        <v>1847754.09</v>
      </c>
      <c r="BY18" s="10">
        <f t="shared" si="24"/>
        <v>0.01604514470783007</v>
      </c>
    </row>
    <row r="19" spans="2:77" ht="12.75">
      <c r="B19" s="106">
        <v>33125</v>
      </c>
      <c r="C19" s="146">
        <v>8029.51</v>
      </c>
      <c r="D19" s="6">
        <f t="shared" si="5"/>
        <v>0.00013530004854777738</v>
      </c>
      <c r="E19" s="98">
        <v>8029.51</v>
      </c>
      <c r="F19" s="6">
        <f t="shared" si="6"/>
        <v>0.0002677414353911282</v>
      </c>
      <c r="G19" s="98">
        <v>0</v>
      </c>
      <c r="H19" s="6">
        <f t="shared" si="7"/>
        <v>0</v>
      </c>
      <c r="I19" s="98">
        <v>274930.7</v>
      </c>
      <c r="J19" s="6">
        <f t="shared" si="8"/>
        <v>0.01424778160990863</v>
      </c>
      <c r="K19" s="98">
        <f t="shared" si="9"/>
        <v>290989.72000000003</v>
      </c>
      <c r="L19" s="6">
        <f t="shared" si="10"/>
        <v>0.002526836331284188</v>
      </c>
      <c r="O19">
        <v>18</v>
      </c>
      <c r="P19" s="144">
        <v>33156</v>
      </c>
      <c r="Q19" s="98">
        <v>556402.485</v>
      </c>
      <c r="R19" s="6">
        <f t="shared" si="0"/>
        <v>0.00937557624719366</v>
      </c>
      <c r="X19" s="2"/>
      <c r="Y19" s="3"/>
      <c r="AB19">
        <f t="shared" si="27"/>
        <v>18</v>
      </c>
      <c r="AC19" s="106">
        <v>33016</v>
      </c>
      <c r="AD19" s="140">
        <v>495043.035</v>
      </c>
      <c r="AE19" s="6">
        <f t="shared" si="14"/>
        <v>0.016507051211254543</v>
      </c>
      <c r="AP19">
        <f t="shared" si="28"/>
        <v>18</v>
      </c>
      <c r="AQ19" s="106">
        <v>33122</v>
      </c>
      <c r="AR19" s="98">
        <v>60256.97</v>
      </c>
      <c r="AS19" s="6">
        <f t="shared" si="3"/>
        <v>0.009231144278856957</v>
      </c>
      <c r="BC19">
        <f t="shared" si="26"/>
        <v>18</v>
      </c>
      <c r="BD19" s="106">
        <v>33146</v>
      </c>
      <c r="BE19" s="98">
        <v>373944.69</v>
      </c>
      <c r="BF19" s="6">
        <f t="shared" si="4"/>
        <v>0.01937900088023994</v>
      </c>
      <c r="BH19">
        <v>18</v>
      </c>
      <c r="BI19">
        <f t="shared" si="18"/>
        <v>33146</v>
      </c>
      <c r="BJ19" s="4">
        <f t="shared" si="19"/>
        <v>373944.69</v>
      </c>
      <c r="BK19" s="10">
        <f t="shared" si="20"/>
        <v>0.01937900088023994</v>
      </c>
      <c r="BR19" s="106">
        <v>33141</v>
      </c>
      <c r="BS19" s="98">
        <v>1669375.23</v>
      </c>
      <c r="BT19" s="6">
        <f t="shared" si="21"/>
        <v>0.01449617526595063</v>
      </c>
      <c r="BW19" t="s">
        <v>160</v>
      </c>
      <c r="BX19" s="4">
        <f>+CA9-CA10</f>
        <v>21452061.489999995</v>
      </c>
      <c r="BY19" s="10">
        <f t="shared" si="24"/>
        <v>0.18628097361609336</v>
      </c>
    </row>
    <row r="20" spans="2:77" ht="12.75">
      <c r="B20" s="106">
        <v>33126</v>
      </c>
      <c r="C20" s="146">
        <v>3320204.095</v>
      </c>
      <c r="D20" s="6">
        <f t="shared" si="5"/>
        <v>0.05594659888860332</v>
      </c>
      <c r="E20" s="98">
        <v>3320204.095</v>
      </c>
      <c r="F20" s="6">
        <f t="shared" si="6"/>
        <v>0.11071114055363301</v>
      </c>
      <c r="G20" s="98">
        <v>423940.01</v>
      </c>
      <c r="H20" s="6">
        <f t="shared" si="7"/>
        <v>0.06494603691307514</v>
      </c>
      <c r="I20" s="98">
        <v>411799.56</v>
      </c>
      <c r="J20" s="6">
        <f t="shared" si="8"/>
        <v>0.021340760409573997</v>
      </c>
      <c r="K20" s="98">
        <f t="shared" si="9"/>
        <v>7476147.76</v>
      </c>
      <c r="L20" s="6">
        <f t="shared" si="10"/>
        <v>0.06491982527086146</v>
      </c>
      <c r="O20">
        <v>19</v>
      </c>
      <c r="P20" s="144">
        <v>33130</v>
      </c>
      <c r="Q20" s="98">
        <v>532177.62</v>
      </c>
      <c r="R20" s="6">
        <f t="shared" si="0"/>
        <v>0.00896737880917274</v>
      </c>
      <c r="X20" s="2"/>
      <c r="Y20" s="3"/>
      <c r="AB20">
        <f t="shared" si="27"/>
        <v>19</v>
      </c>
      <c r="AC20" s="106">
        <v>33010</v>
      </c>
      <c r="AD20" s="140">
        <v>319991.78</v>
      </c>
      <c r="AE20" s="6">
        <f t="shared" si="14"/>
        <v>0.010670023263008836</v>
      </c>
      <c r="AP20">
        <f t="shared" si="28"/>
        <v>19</v>
      </c>
      <c r="AQ20" s="106">
        <v>33166</v>
      </c>
      <c r="AR20" s="98">
        <v>46176.07</v>
      </c>
      <c r="AS20" s="6">
        <f t="shared" si="3"/>
        <v>0.007074002632402498</v>
      </c>
      <c r="BC20">
        <f t="shared" si="26"/>
        <v>19</v>
      </c>
      <c r="BD20" s="106">
        <v>33144</v>
      </c>
      <c r="BE20" s="98">
        <v>323932.95</v>
      </c>
      <c r="BF20" s="6">
        <f t="shared" si="4"/>
        <v>0.016787233756919297</v>
      </c>
      <c r="BH20">
        <v>19</v>
      </c>
      <c r="BI20">
        <f t="shared" si="18"/>
        <v>33144</v>
      </c>
      <c r="BJ20" s="4">
        <f t="shared" si="19"/>
        <v>323932.95</v>
      </c>
      <c r="BK20" s="10">
        <f t="shared" si="20"/>
        <v>0.016787233756919297</v>
      </c>
      <c r="BR20" s="106">
        <v>33138</v>
      </c>
      <c r="BS20" s="98">
        <v>1533074.96</v>
      </c>
      <c r="BT20" s="6">
        <f t="shared" si="21"/>
        <v>0.01331259917879592</v>
      </c>
      <c r="BX20" s="4">
        <f>SUM(BX2:BX19)</f>
        <v>115159702.43</v>
      </c>
      <c r="BY20" s="7">
        <f>SUM(BY2:BY19)</f>
        <v>0.9999999999999996</v>
      </c>
    </row>
    <row r="21" spans="2:72" ht="12.75">
      <c r="B21" s="106">
        <v>33127</v>
      </c>
      <c r="C21" s="146">
        <v>0</v>
      </c>
      <c r="D21" s="6">
        <f t="shared" si="5"/>
        <v>0</v>
      </c>
      <c r="E21" s="98">
        <v>0</v>
      </c>
      <c r="F21" s="6">
        <f t="shared" si="6"/>
        <v>0</v>
      </c>
      <c r="G21" s="98">
        <v>0</v>
      </c>
      <c r="H21" s="6">
        <f t="shared" si="7"/>
        <v>0</v>
      </c>
      <c r="I21" s="98">
        <v>130994.15</v>
      </c>
      <c r="J21" s="6">
        <f t="shared" si="8"/>
        <v>0.006788532678873666</v>
      </c>
      <c r="K21" s="98">
        <f t="shared" si="9"/>
        <v>130994.15</v>
      </c>
      <c r="L21" s="6">
        <f t="shared" si="10"/>
        <v>0.0011374999000160232</v>
      </c>
      <c r="O21">
        <v>20</v>
      </c>
      <c r="P21" s="144">
        <v>33034</v>
      </c>
      <c r="Q21" s="98">
        <v>504601.165</v>
      </c>
      <c r="R21" s="6">
        <f t="shared" si="0"/>
        <v>0.008502705908799542</v>
      </c>
      <c r="X21" s="2"/>
      <c r="Y21" s="3"/>
      <c r="AB21">
        <f t="shared" si="27"/>
        <v>20</v>
      </c>
      <c r="AC21" s="106">
        <v>33136</v>
      </c>
      <c r="AD21" s="140">
        <v>223109.25</v>
      </c>
      <c r="AE21" s="6">
        <f t="shared" si="14"/>
        <v>0.007439506376358962</v>
      </c>
      <c r="AP21">
        <f t="shared" si="28"/>
        <v>20</v>
      </c>
      <c r="AQ21" s="106">
        <v>33136</v>
      </c>
      <c r="AR21" s="98">
        <v>24374.73</v>
      </c>
      <c r="AS21" s="6">
        <f t="shared" si="3"/>
        <v>0.003734118217165301</v>
      </c>
      <c r="BC21">
        <f t="shared" si="26"/>
        <v>20</v>
      </c>
      <c r="BD21" s="106">
        <v>33183</v>
      </c>
      <c r="BE21" s="98">
        <v>321527.1</v>
      </c>
      <c r="BF21" s="6">
        <f t="shared" si="4"/>
        <v>0.01666255497282498</v>
      </c>
      <c r="BH21">
        <v>20</v>
      </c>
      <c r="BI21">
        <f t="shared" si="18"/>
        <v>33183</v>
      </c>
      <c r="BJ21" s="4">
        <f t="shared" si="19"/>
        <v>321527.1</v>
      </c>
      <c r="BK21" s="10">
        <f t="shared" si="20"/>
        <v>0.01666255497282498</v>
      </c>
      <c r="BR21" s="106">
        <v>33016</v>
      </c>
      <c r="BS21" s="98">
        <v>1218307.81</v>
      </c>
      <c r="BT21" s="6">
        <f t="shared" si="21"/>
        <v>0.010579289319895132</v>
      </c>
    </row>
    <row r="22" spans="2:72" ht="12.75">
      <c r="B22" s="106">
        <v>33128</v>
      </c>
      <c r="C22" s="146">
        <v>0</v>
      </c>
      <c r="D22" s="6">
        <f t="shared" si="5"/>
        <v>0</v>
      </c>
      <c r="E22" s="98">
        <v>0</v>
      </c>
      <c r="F22" s="6">
        <f t="shared" si="6"/>
        <v>0</v>
      </c>
      <c r="G22" s="98">
        <v>0</v>
      </c>
      <c r="H22" s="6">
        <f t="shared" si="7"/>
        <v>0</v>
      </c>
      <c r="I22" s="98">
        <v>83383.2</v>
      </c>
      <c r="J22" s="6">
        <f t="shared" si="8"/>
        <v>0.004321182114384946</v>
      </c>
      <c r="K22" s="98">
        <f t="shared" si="9"/>
        <v>83383.2</v>
      </c>
      <c r="L22" s="6">
        <f t="shared" si="10"/>
        <v>0.000724065782044588</v>
      </c>
      <c r="O22">
        <v>21</v>
      </c>
      <c r="P22" s="144">
        <v>33016</v>
      </c>
      <c r="Q22" s="98">
        <v>495043.035</v>
      </c>
      <c r="R22" s="6">
        <f t="shared" si="0"/>
        <v>0.008341648079240083</v>
      </c>
      <c r="X22" s="2"/>
      <c r="Y22" s="3"/>
      <c r="AB22">
        <f t="shared" si="27"/>
        <v>21</v>
      </c>
      <c r="AC22" s="106">
        <v>33143</v>
      </c>
      <c r="AD22" s="140">
        <v>215588.235</v>
      </c>
      <c r="AE22" s="6">
        <f t="shared" si="14"/>
        <v>0.007188720543637138</v>
      </c>
      <c r="AP22">
        <f t="shared" si="28"/>
        <v>21</v>
      </c>
      <c r="AQ22" s="106">
        <v>33130</v>
      </c>
      <c r="AR22" s="98">
        <v>14760.75</v>
      </c>
      <c r="AS22" s="6">
        <f t="shared" si="3"/>
        <v>0.0022612921445293024</v>
      </c>
      <c r="BC22">
        <f t="shared" si="26"/>
        <v>21</v>
      </c>
      <c r="BD22" s="106">
        <v>33014</v>
      </c>
      <c r="BE22" s="98">
        <v>313253.51</v>
      </c>
      <c r="BF22" s="6">
        <f t="shared" si="4"/>
        <v>0.016233791275464433</v>
      </c>
      <c r="BI22" t="s">
        <v>160</v>
      </c>
      <c r="BJ22" s="4">
        <f>+BM6-BM7</f>
        <v>5543241.209999997</v>
      </c>
      <c r="BK22" s="10">
        <f>+BJ22/BJ23</f>
        <v>0.2872683558843215</v>
      </c>
      <c r="BR22" s="106">
        <v>33143</v>
      </c>
      <c r="BS22" s="98">
        <v>1138233.22</v>
      </c>
      <c r="BT22" s="6">
        <f t="shared" si="21"/>
        <v>0.009883954160891282</v>
      </c>
    </row>
    <row r="23" spans="2:72" ht="12.75">
      <c r="B23" s="106">
        <v>33129</v>
      </c>
      <c r="C23" s="146">
        <v>158240.005</v>
      </c>
      <c r="D23" s="6">
        <f t="shared" si="5"/>
        <v>0.002666399364182937</v>
      </c>
      <c r="E23" s="98">
        <v>158240.005</v>
      </c>
      <c r="F23" s="6">
        <f t="shared" si="6"/>
        <v>0.005276462209399989</v>
      </c>
      <c r="G23" s="98">
        <v>7719.13</v>
      </c>
      <c r="H23" s="6">
        <f t="shared" si="7"/>
        <v>0.001182542081642225</v>
      </c>
      <c r="I23" s="98">
        <v>34869.07</v>
      </c>
      <c r="J23" s="6">
        <f t="shared" si="8"/>
        <v>0.0018070258952551195</v>
      </c>
      <c r="K23" s="98">
        <f t="shared" si="9"/>
        <v>359068.21</v>
      </c>
      <c r="L23" s="6">
        <f t="shared" si="10"/>
        <v>0.003118002238832287</v>
      </c>
      <c r="O23">
        <v>22</v>
      </c>
      <c r="P23" s="144">
        <v>33010</v>
      </c>
      <c r="Q23" s="98">
        <v>319991.78</v>
      </c>
      <c r="R23" s="6">
        <f t="shared" si="0"/>
        <v>0.005391973279675808</v>
      </c>
      <c r="X23" s="2"/>
      <c r="Y23" s="3"/>
      <c r="AB23">
        <f t="shared" si="27"/>
        <v>22</v>
      </c>
      <c r="AC23" s="106">
        <v>33014</v>
      </c>
      <c r="AD23" s="140">
        <v>214175.035</v>
      </c>
      <c r="AE23" s="6">
        <f t="shared" si="14"/>
        <v>0.0071415978429375014</v>
      </c>
      <c r="AP23">
        <f t="shared" si="28"/>
        <v>22</v>
      </c>
      <c r="AQ23" s="106">
        <v>33010</v>
      </c>
      <c r="AR23" s="98">
        <v>14722.01</v>
      </c>
      <c r="AS23" s="6">
        <f t="shared" si="3"/>
        <v>0.002255357320236562</v>
      </c>
      <c r="BC23">
        <f t="shared" si="26"/>
        <v>22</v>
      </c>
      <c r="BD23" s="106">
        <v>33149</v>
      </c>
      <c r="BE23" s="98">
        <v>310232.25</v>
      </c>
      <c r="BF23" s="6">
        <f t="shared" si="4"/>
        <v>0.016077219991621802</v>
      </c>
      <c r="BJ23" s="4">
        <f>SUM(BJ2:BJ22)</f>
        <v>19296386.449999996</v>
      </c>
      <c r="BK23" s="10">
        <f>SUM(BK2:BK22)</f>
        <v>1.0000000000000002</v>
      </c>
      <c r="BR23" s="106">
        <v>33034</v>
      </c>
      <c r="BS23" s="98">
        <v>1121740.35</v>
      </c>
      <c r="BT23" s="6">
        <f t="shared" si="21"/>
        <v>0.00974073678839047</v>
      </c>
    </row>
    <row r="24" spans="2:72" ht="12.75">
      <c r="B24" s="106">
        <v>33130</v>
      </c>
      <c r="C24" s="146">
        <v>532177.6200000001</v>
      </c>
      <c r="D24" s="6">
        <f t="shared" si="5"/>
        <v>0.008967378809172743</v>
      </c>
      <c r="E24" s="98">
        <v>532177.62</v>
      </c>
      <c r="F24" s="6">
        <f t="shared" si="6"/>
        <v>0.017745292036728814</v>
      </c>
      <c r="G24" s="98">
        <v>14760.75</v>
      </c>
      <c r="H24" s="6">
        <f t="shared" si="7"/>
        <v>0.0022612921445293024</v>
      </c>
      <c r="I24" s="98">
        <v>929408.61</v>
      </c>
      <c r="J24" s="6">
        <f t="shared" si="8"/>
        <v>0.04816490447101303</v>
      </c>
      <c r="K24" s="98">
        <f t="shared" si="9"/>
        <v>2008524.6</v>
      </c>
      <c r="L24" s="6">
        <f t="shared" si="10"/>
        <v>0.017441210402752514</v>
      </c>
      <c r="O24">
        <v>23</v>
      </c>
      <c r="P24" s="144">
        <v>33136</v>
      </c>
      <c r="Q24" s="98">
        <v>223109.25</v>
      </c>
      <c r="R24" s="6">
        <f t="shared" si="0"/>
        <v>0.0037594688040064957</v>
      </c>
      <c r="X24" s="2"/>
      <c r="Y24" s="3"/>
      <c r="AB24">
        <f t="shared" si="27"/>
        <v>23</v>
      </c>
      <c r="AC24" s="106">
        <v>33033</v>
      </c>
      <c r="AD24" s="140">
        <v>198806.185</v>
      </c>
      <c r="AE24" s="6">
        <f t="shared" si="14"/>
        <v>0.006629128469425178</v>
      </c>
      <c r="AP24">
        <f t="shared" si="28"/>
        <v>23</v>
      </c>
      <c r="AQ24" s="106">
        <v>33016</v>
      </c>
      <c r="AR24" s="98">
        <v>13128.25</v>
      </c>
      <c r="AS24" s="6">
        <f t="shared" si="3"/>
        <v>0.0020111992003398753</v>
      </c>
      <c r="BC24">
        <f t="shared" si="26"/>
        <v>23</v>
      </c>
      <c r="BD24" s="106">
        <v>33135</v>
      </c>
      <c r="BE24" s="98">
        <v>293332.27</v>
      </c>
      <c r="BF24" s="6">
        <f t="shared" si="4"/>
        <v>0.015201409380977653</v>
      </c>
      <c r="BR24" s="106">
        <v>33176</v>
      </c>
      <c r="BS24" s="98">
        <v>1029725.68</v>
      </c>
      <c r="BT24" s="6">
        <f t="shared" si="21"/>
        <v>0.008941718832817589</v>
      </c>
    </row>
    <row r="25" spans="2:72" ht="12.75">
      <c r="B25" s="106">
        <v>33131</v>
      </c>
      <c r="C25" s="146">
        <v>4789462.1450000005</v>
      </c>
      <c r="D25" s="6">
        <f t="shared" si="5"/>
        <v>0.08070411030514216</v>
      </c>
      <c r="E25" s="98">
        <v>4789462.145</v>
      </c>
      <c r="F25" s="6">
        <f t="shared" si="6"/>
        <v>0.15970307894924743</v>
      </c>
      <c r="G25" s="98">
        <v>1937825.37</v>
      </c>
      <c r="H25" s="6">
        <f t="shared" si="7"/>
        <v>0.2968676582592747</v>
      </c>
      <c r="I25" s="98">
        <v>762005.09</v>
      </c>
      <c r="J25" s="6">
        <f t="shared" si="8"/>
        <v>0.03948952266137892</v>
      </c>
      <c r="K25" s="98">
        <f t="shared" si="9"/>
        <v>12278754.75</v>
      </c>
      <c r="L25" s="6">
        <f t="shared" si="10"/>
        <v>0.10662371029886655</v>
      </c>
      <c r="O25">
        <v>24</v>
      </c>
      <c r="P25" s="144">
        <v>33143</v>
      </c>
      <c r="Q25" s="98">
        <v>215588.235</v>
      </c>
      <c r="R25" s="6">
        <f t="shared" si="0"/>
        <v>0.003632737073847549</v>
      </c>
      <c r="X25" s="2"/>
      <c r="Y25" s="3"/>
      <c r="AB25">
        <f t="shared" si="27"/>
        <v>24</v>
      </c>
      <c r="AC25" s="106">
        <v>33176</v>
      </c>
      <c r="AD25" s="140">
        <v>190182.48</v>
      </c>
      <c r="AE25" s="6">
        <f t="shared" si="14"/>
        <v>0.006341573792354018</v>
      </c>
      <c r="AP25">
        <f t="shared" si="28"/>
        <v>24</v>
      </c>
      <c r="AQ25" s="106">
        <v>33129</v>
      </c>
      <c r="AR25" s="98">
        <v>7719.13</v>
      </c>
      <c r="AS25" s="6">
        <f>+AR25/$G$79</f>
        <v>0.001182542081642225</v>
      </c>
      <c r="BC25">
        <f t="shared" si="26"/>
        <v>24</v>
      </c>
      <c r="BD25" s="106">
        <v>33125</v>
      </c>
      <c r="BE25" s="98">
        <v>274930.7</v>
      </c>
      <c r="BF25" s="6">
        <f t="shared" si="4"/>
        <v>0.01424778160990863</v>
      </c>
      <c r="BR25" s="106">
        <v>33186</v>
      </c>
      <c r="BS25" s="98">
        <v>960197.71</v>
      </c>
      <c r="BT25" s="6">
        <f t="shared" si="21"/>
        <v>0.008337966230710417</v>
      </c>
    </row>
    <row r="26" spans="2:72" ht="12.75">
      <c r="B26" s="106">
        <v>33132</v>
      </c>
      <c r="C26" s="146">
        <v>1998802.19</v>
      </c>
      <c r="D26" s="6">
        <f t="shared" si="5"/>
        <v>0.033680515167725515</v>
      </c>
      <c r="E26" s="98">
        <v>1998802.19</v>
      </c>
      <c r="F26" s="6">
        <f t="shared" si="6"/>
        <v>0.06664941788646263</v>
      </c>
      <c r="G26" s="98">
        <v>351562.42</v>
      </c>
      <c r="H26" s="6">
        <f t="shared" si="7"/>
        <v>0.053858058612042826</v>
      </c>
      <c r="I26" s="98">
        <v>1177843.77</v>
      </c>
      <c r="J26" s="6">
        <f t="shared" si="8"/>
        <v>0.06103960309107513</v>
      </c>
      <c r="K26" s="98">
        <f t="shared" si="9"/>
        <v>5527010.57</v>
      </c>
      <c r="L26" s="6">
        <f t="shared" si="10"/>
        <v>0.047994310973142724</v>
      </c>
      <c r="O26">
        <v>25</v>
      </c>
      <c r="P26" s="144">
        <v>33014</v>
      </c>
      <c r="Q26" s="98">
        <v>214175.035</v>
      </c>
      <c r="R26" s="6">
        <f t="shared" si="0"/>
        <v>0.0036089241601569605</v>
      </c>
      <c r="AB26">
        <f t="shared" si="27"/>
        <v>25</v>
      </c>
      <c r="AC26" s="106">
        <v>33186</v>
      </c>
      <c r="AD26" s="140">
        <v>162513.61</v>
      </c>
      <c r="AE26" s="6">
        <f t="shared" si="14"/>
        <v>0.005418964197316398</v>
      </c>
      <c r="AP26">
        <f t="shared" si="28"/>
        <v>25</v>
      </c>
      <c r="AQ26" s="106">
        <v>33176</v>
      </c>
      <c r="AR26" s="98">
        <v>6433.6</v>
      </c>
      <c r="AS26" s="6">
        <f t="shared" si="3"/>
        <v>0.0009856036543565685</v>
      </c>
      <c r="BC26">
        <f t="shared" si="26"/>
        <v>25</v>
      </c>
      <c r="BD26" s="106">
        <v>33056</v>
      </c>
      <c r="BE26" s="98">
        <v>255339.7</v>
      </c>
      <c r="BF26" s="6">
        <f t="shared" si="4"/>
        <v>0.013232513800530777</v>
      </c>
      <c r="BR26" s="106">
        <v>33014</v>
      </c>
      <c r="BS26" s="98">
        <v>845555.71</v>
      </c>
      <c r="BT26" s="6">
        <f t="shared" si="21"/>
        <v>0.007342461747971019</v>
      </c>
    </row>
    <row r="27" spans="2:72" ht="12.75">
      <c r="B27" s="106">
        <v>33133</v>
      </c>
      <c r="C27" s="146">
        <v>1279291.035</v>
      </c>
      <c r="D27" s="6">
        <f t="shared" si="5"/>
        <v>0.021556500850268116</v>
      </c>
      <c r="E27" s="98">
        <v>1279291.035</v>
      </c>
      <c r="F27" s="6">
        <f t="shared" si="6"/>
        <v>0.042657549214572495</v>
      </c>
      <c r="G27" s="98">
        <v>332636.64</v>
      </c>
      <c r="H27" s="6">
        <f t="shared" si="7"/>
        <v>0.050958699321824535</v>
      </c>
      <c r="I27" s="98">
        <v>705745.24</v>
      </c>
      <c r="J27" s="6">
        <f t="shared" si="8"/>
        <v>0.036573958643951195</v>
      </c>
      <c r="K27" s="98">
        <f t="shared" si="9"/>
        <v>3596963.95</v>
      </c>
      <c r="L27" s="6">
        <f t="shared" si="10"/>
        <v>0.031234571417778887</v>
      </c>
      <c r="O27">
        <f>+O26+1</f>
        <v>26</v>
      </c>
      <c r="P27" s="144">
        <v>33033</v>
      </c>
      <c r="Q27" s="98">
        <v>198806.185</v>
      </c>
      <c r="R27" s="6">
        <f t="shared" si="0"/>
        <v>0.0033499536686670056</v>
      </c>
      <c r="AB27">
        <f t="shared" si="27"/>
        <v>26</v>
      </c>
      <c r="AC27" s="106">
        <v>33129</v>
      </c>
      <c r="AD27" s="140">
        <v>158240.005</v>
      </c>
      <c r="AE27" s="6">
        <f t="shared" si="14"/>
        <v>0.005276462209399987</v>
      </c>
      <c r="AP27">
        <f t="shared" si="28"/>
        <v>26</v>
      </c>
      <c r="AQ27" s="106">
        <v>33146</v>
      </c>
      <c r="AR27" s="98">
        <v>6150.1</v>
      </c>
      <c r="AS27" s="6">
        <f t="shared" si="3"/>
        <v>0.0009421725060088181</v>
      </c>
      <c r="BC27">
        <f t="shared" si="26"/>
        <v>26</v>
      </c>
      <c r="BD27" s="106">
        <v>33165</v>
      </c>
      <c r="BE27" s="98">
        <v>250492.78</v>
      </c>
      <c r="BF27" s="6">
        <f t="shared" si="4"/>
        <v>0.012981331020140305</v>
      </c>
      <c r="BR27" s="106">
        <v>33137</v>
      </c>
      <c r="BS27" s="98">
        <v>764900.71</v>
      </c>
      <c r="BT27" s="6">
        <f t="shared" si="21"/>
        <v>0.006642086544682992</v>
      </c>
    </row>
    <row r="28" spans="2:72" ht="12.75">
      <c r="B28" s="106">
        <v>33134</v>
      </c>
      <c r="C28" s="146">
        <v>1507252.0600000003</v>
      </c>
      <c r="D28" s="6">
        <f t="shared" si="5"/>
        <v>0.02539772375795503</v>
      </c>
      <c r="E28" s="98">
        <v>1507252.06</v>
      </c>
      <c r="F28" s="6">
        <f t="shared" si="6"/>
        <v>0.050258836472043114</v>
      </c>
      <c r="G28" s="98">
        <v>543168.81</v>
      </c>
      <c r="H28" s="6">
        <f t="shared" si="7"/>
        <v>0.08321144679005668</v>
      </c>
      <c r="I28" s="98">
        <v>1211600.65</v>
      </c>
      <c r="J28" s="6">
        <f t="shared" si="8"/>
        <v>0.06278899177001092</v>
      </c>
      <c r="K28" s="98">
        <f t="shared" si="9"/>
        <v>4769273.58</v>
      </c>
      <c r="L28" s="6">
        <f t="shared" si="10"/>
        <v>0.04141443125818261</v>
      </c>
      <c r="O28">
        <f aca="true" t="shared" si="29" ref="O28:O75">+O27+1</f>
        <v>27</v>
      </c>
      <c r="P28" s="144">
        <v>33176</v>
      </c>
      <c r="Q28" s="98">
        <v>190182.48</v>
      </c>
      <c r="R28" s="6">
        <f t="shared" si="0"/>
        <v>0.0032046412267917592</v>
      </c>
      <c r="AB28">
        <f t="shared" si="27"/>
        <v>27</v>
      </c>
      <c r="AC28" s="106">
        <v>33183</v>
      </c>
      <c r="AD28" s="140">
        <v>157149.11</v>
      </c>
      <c r="AE28" s="6">
        <f t="shared" si="14"/>
        <v>0.005240086665542266</v>
      </c>
      <c r="AP28">
        <f t="shared" si="28"/>
        <v>27</v>
      </c>
      <c r="AQ28" s="106">
        <v>33012</v>
      </c>
      <c r="AR28" s="98">
        <v>5612.01</v>
      </c>
      <c r="AS28" s="6">
        <f t="shared" si="3"/>
        <v>0.0008597391140707545</v>
      </c>
      <c r="BC28">
        <f t="shared" si="26"/>
        <v>27</v>
      </c>
      <c r="BD28" s="106">
        <v>33145</v>
      </c>
      <c r="BE28" s="98">
        <v>250044.48</v>
      </c>
      <c r="BF28" s="6">
        <f t="shared" si="4"/>
        <v>0.01295809869106348</v>
      </c>
      <c r="BR28" s="106">
        <v>33012</v>
      </c>
      <c r="BS28" s="98">
        <v>725384.44</v>
      </c>
      <c r="BT28" s="6">
        <f t="shared" si="21"/>
        <v>0.006298943334287671</v>
      </c>
    </row>
    <row r="29" spans="2:72" ht="12.75">
      <c r="B29" s="106">
        <v>33135</v>
      </c>
      <c r="C29" s="146">
        <v>27655.374999999996</v>
      </c>
      <c r="D29" s="6">
        <f t="shared" si="5"/>
        <v>0.0004660027299432952</v>
      </c>
      <c r="E29" s="98">
        <v>27655.375</v>
      </c>
      <c r="F29" s="6">
        <f t="shared" si="6"/>
        <v>0.0009221596085912991</v>
      </c>
      <c r="G29" s="98">
        <v>0</v>
      </c>
      <c r="H29" s="6">
        <f t="shared" si="7"/>
        <v>0</v>
      </c>
      <c r="I29" s="98">
        <v>293332.27</v>
      </c>
      <c r="J29" s="6">
        <f t="shared" si="8"/>
        <v>0.015201409380977653</v>
      </c>
      <c r="K29" s="98">
        <f t="shared" si="9"/>
        <v>348643.02</v>
      </c>
      <c r="L29" s="6">
        <f t="shared" si="10"/>
        <v>0.0030274741306484635</v>
      </c>
      <c r="O29">
        <f t="shared" si="29"/>
        <v>28</v>
      </c>
      <c r="P29" s="144">
        <v>33186</v>
      </c>
      <c r="Q29" s="98">
        <v>162513.61</v>
      </c>
      <c r="R29" s="6">
        <f t="shared" si="0"/>
        <v>0.0027384111013840887</v>
      </c>
      <c r="AB29">
        <f t="shared" si="27"/>
        <v>28</v>
      </c>
      <c r="AC29" s="106">
        <v>33109</v>
      </c>
      <c r="AD29" s="140">
        <v>148327.92</v>
      </c>
      <c r="AE29" s="6">
        <f t="shared" si="14"/>
        <v>0.004945946914491722</v>
      </c>
      <c r="AP29">
        <f t="shared" si="28"/>
        <v>28</v>
      </c>
      <c r="AQ29" s="106">
        <v>33144</v>
      </c>
      <c r="AR29" s="98">
        <v>4649.36</v>
      </c>
      <c r="AS29" s="6">
        <f t="shared" si="3"/>
        <v>0.0007122647050514883</v>
      </c>
      <c r="BC29">
        <f t="shared" si="26"/>
        <v>28</v>
      </c>
      <c r="BD29" s="106">
        <v>33181</v>
      </c>
      <c r="BE29" s="98">
        <v>232021.33</v>
      </c>
      <c r="BF29" s="6">
        <f t="shared" si="4"/>
        <v>0.012024081845645252</v>
      </c>
      <c r="BR29" s="106">
        <v>33010</v>
      </c>
      <c r="BS29" s="98">
        <v>687518.58</v>
      </c>
      <c r="BT29" s="6">
        <f t="shared" si="21"/>
        <v>0.005970131612817508</v>
      </c>
    </row>
    <row r="30" spans="2:72" ht="12.75">
      <c r="B30" s="106">
        <v>33136</v>
      </c>
      <c r="C30" s="146">
        <v>223109.25000000003</v>
      </c>
      <c r="D30" s="6">
        <f t="shared" si="5"/>
        <v>0.003759468804006496</v>
      </c>
      <c r="E30" s="98">
        <v>223109.25</v>
      </c>
      <c r="F30" s="6">
        <f t="shared" si="6"/>
        <v>0.007439506376358964</v>
      </c>
      <c r="G30" s="98">
        <v>24374.73</v>
      </c>
      <c r="H30" s="6">
        <f t="shared" si="7"/>
        <v>0.003734118217165301</v>
      </c>
      <c r="I30" s="98">
        <v>13948.3</v>
      </c>
      <c r="J30" s="6">
        <f t="shared" si="8"/>
        <v>0.0007228451832752346</v>
      </c>
      <c r="K30" s="98">
        <f t="shared" si="9"/>
        <v>484541.52999999997</v>
      </c>
      <c r="L30" s="6">
        <f t="shared" si="10"/>
        <v>0.004207561497430312</v>
      </c>
      <c r="O30">
        <f t="shared" si="29"/>
        <v>29</v>
      </c>
      <c r="P30" s="144">
        <v>33129</v>
      </c>
      <c r="Q30" s="98">
        <v>158240.005</v>
      </c>
      <c r="R30" s="6">
        <f t="shared" si="0"/>
        <v>0.002666399364182937</v>
      </c>
      <c r="AB30">
        <f t="shared" si="27"/>
        <v>29</v>
      </c>
      <c r="AC30" s="106">
        <v>33181</v>
      </c>
      <c r="AD30" s="140">
        <v>145571.865</v>
      </c>
      <c r="AE30" s="6">
        <f t="shared" si="14"/>
        <v>0.004854047144553468</v>
      </c>
      <c r="AP30">
        <f t="shared" si="28"/>
        <v>29</v>
      </c>
      <c r="AQ30" s="106">
        <v>33030</v>
      </c>
      <c r="AR30" s="98">
        <v>3332.6</v>
      </c>
      <c r="AS30" s="6">
        <f t="shared" si="3"/>
        <v>0.0005105419576145082</v>
      </c>
      <c r="BC30">
        <f t="shared" si="26"/>
        <v>29</v>
      </c>
      <c r="BD30" s="106">
        <v>33178</v>
      </c>
      <c r="BE30" s="98">
        <v>231484.7</v>
      </c>
      <c r="BF30" s="6">
        <f t="shared" si="4"/>
        <v>0.011996271975574995</v>
      </c>
      <c r="BR30" s="106">
        <v>33146</v>
      </c>
      <c r="BS30" s="98">
        <v>647845.16</v>
      </c>
      <c r="BT30" s="6">
        <f t="shared" si="21"/>
        <v>0.005625623775763001</v>
      </c>
    </row>
    <row r="31" spans="2:72" ht="12.75">
      <c r="B31" s="106">
        <v>33137</v>
      </c>
      <c r="C31" s="146">
        <v>90061.045</v>
      </c>
      <c r="D31" s="6">
        <f t="shared" si="5"/>
        <v>0.0015175600703858096</v>
      </c>
      <c r="E31" s="98">
        <v>90061.045</v>
      </c>
      <c r="F31" s="6">
        <f t="shared" si="6"/>
        <v>0.0030030566573956553</v>
      </c>
      <c r="G31" s="98">
        <v>0</v>
      </c>
      <c r="H31" s="6">
        <f t="shared" si="7"/>
        <v>0</v>
      </c>
      <c r="I31" s="98">
        <v>584778.62</v>
      </c>
      <c r="J31" s="6">
        <f t="shared" si="8"/>
        <v>0.03030508440091902</v>
      </c>
      <c r="K31" s="98">
        <f t="shared" si="9"/>
        <v>764900.71</v>
      </c>
      <c r="L31" s="6">
        <f t="shared" si="10"/>
        <v>0.006642086544682989</v>
      </c>
      <c r="O31">
        <f t="shared" si="29"/>
        <v>30</v>
      </c>
      <c r="P31" s="144">
        <v>33183</v>
      </c>
      <c r="Q31" s="98">
        <v>157149.11</v>
      </c>
      <c r="R31" s="6">
        <f t="shared" si="0"/>
        <v>0.0026480174023371292</v>
      </c>
      <c r="AB31">
        <f t="shared" si="27"/>
        <v>30</v>
      </c>
      <c r="AC31" s="106">
        <v>33146</v>
      </c>
      <c r="AD31" s="140">
        <v>133875.185</v>
      </c>
      <c r="AE31" s="6">
        <f t="shared" si="14"/>
        <v>0.0044640251017998385</v>
      </c>
      <c r="AP31">
        <f t="shared" si="28"/>
        <v>30</v>
      </c>
      <c r="AQ31" s="106">
        <v>33056</v>
      </c>
      <c r="AR31" s="98">
        <v>2601.44</v>
      </c>
      <c r="AS31" s="6">
        <f t="shared" si="3"/>
        <v>0.00039853095787573855</v>
      </c>
      <c r="BC31">
        <f t="shared" si="26"/>
        <v>30</v>
      </c>
      <c r="BD31" s="106">
        <v>33169</v>
      </c>
      <c r="BE31" s="98">
        <v>229654.77</v>
      </c>
      <c r="BF31" s="6">
        <f t="shared" si="4"/>
        <v>0.011901439194072527</v>
      </c>
      <c r="BR31" s="106">
        <v>33183</v>
      </c>
      <c r="BS31" s="98">
        <v>635825.32</v>
      </c>
      <c r="BT31" s="6">
        <f t="shared" si="21"/>
        <v>0.005521248375806524</v>
      </c>
    </row>
    <row r="32" spans="2:72" ht="12.75">
      <c r="B32" s="106">
        <v>33138</v>
      </c>
      <c r="C32" s="146">
        <v>613780.915</v>
      </c>
      <c r="D32" s="6">
        <f t="shared" si="5"/>
        <v>0.010342422837408412</v>
      </c>
      <c r="E32" s="98">
        <v>613780.915</v>
      </c>
      <c r="F32" s="6">
        <f t="shared" si="6"/>
        <v>0.020466327733296312</v>
      </c>
      <c r="G32" s="98">
        <v>203810.59</v>
      </c>
      <c r="H32" s="6">
        <f t="shared" si="7"/>
        <v>0.031223026346146526</v>
      </c>
      <c r="I32" s="98">
        <v>101702.54</v>
      </c>
      <c r="J32" s="6">
        <f t="shared" si="8"/>
        <v>0.005270548465824284</v>
      </c>
      <c r="K32" s="98">
        <f t="shared" si="9"/>
        <v>1533074.9600000002</v>
      </c>
      <c r="L32" s="6">
        <f t="shared" si="10"/>
        <v>0.013312599178795917</v>
      </c>
      <c r="O32">
        <f t="shared" si="29"/>
        <v>31</v>
      </c>
      <c r="P32" s="144">
        <v>33109</v>
      </c>
      <c r="Q32" s="98">
        <v>148327.92</v>
      </c>
      <c r="R32" s="6">
        <f t="shared" si="0"/>
        <v>0.0024993772692220124</v>
      </c>
      <c r="AB32">
        <f t="shared" si="27"/>
        <v>31</v>
      </c>
      <c r="AC32" s="106">
        <v>33144</v>
      </c>
      <c r="AD32" s="140">
        <v>130021.84</v>
      </c>
      <c r="AE32" s="6">
        <f t="shared" si="14"/>
        <v>0.004335536548780137</v>
      </c>
      <c r="AP32">
        <f t="shared" si="28"/>
        <v>31</v>
      </c>
      <c r="AQ32" s="106">
        <v>33033</v>
      </c>
      <c r="AR32" s="98">
        <v>1689.21</v>
      </c>
      <c r="AS32" s="6">
        <f t="shared" si="3"/>
        <v>0.00025878070582188186</v>
      </c>
      <c r="BC32">
        <f t="shared" si="26"/>
        <v>31</v>
      </c>
      <c r="BD32" s="106">
        <v>33033</v>
      </c>
      <c r="BE32" s="98">
        <v>216532.39</v>
      </c>
      <c r="BF32" s="6">
        <f t="shared" si="4"/>
        <v>0.01122139580698541</v>
      </c>
      <c r="BR32" s="106">
        <v>33033</v>
      </c>
      <c r="BS32" s="98">
        <v>615833.97</v>
      </c>
      <c r="BT32" s="6">
        <f t="shared" si="21"/>
        <v>0.005347651626438821</v>
      </c>
    </row>
    <row r="33" spans="2:72" ht="12.75">
      <c r="B33" s="106">
        <v>33139</v>
      </c>
      <c r="C33" s="146">
        <v>18180491.25</v>
      </c>
      <c r="D33" s="6">
        <f t="shared" si="5"/>
        <v>0.30634762877777616</v>
      </c>
      <c r="E33" s="98">
        <v>0</v>
      </c>
      <c r="F33" s="6">
        <f t="shared" si="6"/>
        <v>0</v>
      </c>
      <c r="G33" s="98">
        <v>0</v>
      </c>
      <c r="H33" s="6">
        <f t="shared" si="7"/>
        <v>0</v>
      </c>
      <c r="I33" s="98">
        <v>0</v>
      </c>
      <c r="J33" s="6">
        <f t="shared" si="8"/>
        <v>0</v>
      </c>
      <c r="K33" s="98">
        <f t="shared" si="9"/>
        <v>18180491.25</v>
      </c>
      <c r="L33" s="6">
        <f t="shared" si="10"/>
        <v>0.1578719887805462</v>
      </c>
      <c r="O33">
        <f t="shared" si="29"/>
        <v>32</v>
      </c>
      <c r="P33" s="144">
        <v>33181</v>
      </c>
      <c r="Q33" s="98">
        <v>145571.865</v>
      </c>
      <c r="R33" s="6">
        <f t="shared" si="0"/>
        <v>0.002452936779665321</v>
      </c>
      <c r="AB33">
        <f t="shared" si="27"/>
        <v>32</v>
      </c>
      <c r="AC33" s="106">
        <v>33189</v>
      </c>
      <c r="AD33" s="140">
        <v>128374.64</v>
      </c>
      <c r="AE33" s="6">
        <f t="shared" si="14"/>
        <v>0.004280611193138726</v>
      </c>
      <c r="AP33">
        <f t="shared" si="28"/>
        <v>32</v>
      </c>
      <c r="AQ33" s="106">
        <v>33034</v>
      </c>
      <c r="AR33" s="98">
        <v>1470.07</v>
      </c>
      <c r="AS33" s="6">
        <f t="shared" si="3"/>
        <v>0.00022520927072866833</v>
      </c>
      <c r="BC33">
        <f t="shared" si="26"/>
        <v>32</v>
      </c>
      <c r="BD33" s="106">
        <v>33016</v>
      </c>
      <c r="BE33" s="98">
        <v>215093.49</v>
      </c>
      <c r="BF33" s="6">
        <f t="shared" si="4"/>
        <v>0.011146827441362734</v>
      </c>
      <c r="BR33" s="106">
        <v>33144</v>
      </c>
      <c r="BS33" s="98">
        <v>588625.99</v>
      </c>
      <c r="BT33" s="6">
        <f t="shared" si="21"/>
        <v>0.005111388598436136</v>
      </c>
    </row>
    <row r="34" spans="2:72" ht="12.75">
      <c r="B34" s="106">
        <v>33140</v>
      </c>
      <c r="C34" s="146">
        <v>9838157.919999998</v>
      </c>
      <c r="D34" s="6">
        <f t="shared" si="5"/>
        <v>0.16577639783706605</v>
      </c>
      <c r="E34" s="98">
        <v>0</v>
      </c>
      <c r="F34" s="6">
        <f t="shared" si="6"/>
        <v>0</v>
      </c>
      <c r="G34" s="98">
        <v>0</v>
      </c>
      <c r="H34" s="6">
        <f t="shared" si="7"/>
        <v>0</v>
      </c>
      <c r="I34" s="98">
        <v>0</v>
      </c>
      <c r="J34" s="6">
        <f t="shared" si="8"/>
        <v>0</v>
      </c>
      <c r="K34" s="98">
        <f t="shared" si="9"/>
        <v>9838157.919999998</v>
      </c>
      <c r="L34" s="6">
        <f t="shared" si="10"/>
        <v>0.08543056045130142</v>
      </c>
      <c r="O34">
        <f t="shared" si="29"/>
        <v>33</v>
      </c>
      <c r="P34" s="144">
        <v>33146</v>
      </c>
      <c r="Q34" s="98">
        <v>133875.185</v>
      </c>
      <c r="R34" s="6">
        <f t="shared" si="0"/>
        <v>0.002255843635519811</v>
      </c>
      <c r="AB34">
        <f t="shared" si="27"/>
        <v>33</v>
      </c>
      <c r="AC34" s="106">
        <v>33012</v>
      </c>
      <c r="AD34" s="140">
        <v>117435.66</v>
      </c>
      <c r="AE34" s="6">
        <f t="shared" si="14"/>
        <v>0.003915854413843994</v>
      </c>
      <c r="AP34">
        <f t="shared" si="28"/>
        <v>33</v>
      </c>
      <c r="AQ34" s="106">
        <v>33299</v>
      </c>
      <c r="AR34" s="98">
        <v>0</v>
      </c>
      <c r="AS34" s="6">
        <f t="shared" si="3"/>
        <v>0</v>
      </c>
      <c r="BC34">
        <f t="shared" si="26"/>
        <v>33</v>
      </c>
      <c r="BD34" s="106">
        <v>33175</v>
      </c>
      <c r="BE34" s="98">
        <v>199443.67</v>
      </c>
      <c r="BF34" s="6">
        <f t="shared" si="4"/>
        <v>0.01033580409040782</v>
      </c>
      <c r="BR34" s="106">
        <v>33181</v>
      </c>
      <c r="BS34" s="98">
        <v>523165.06</v>
      </c>
      <c r="BT34" s="6">
        <f t="shared" si="21"/>
        <v>0.004542952516901534</v>
      </c>
    </row>
    <row r="35" spans="2:72" ht="12.75">
      <c r="B35" s="106">
        <v>33141</v>
      </c>
      <c r="C35" s="146">
        <v>1418682.9</v>
      </c>
      <c r="D35" s="6">
        <f t="shared" si="5"/>
        <v>0.023905302470997803</v>
      </c>
      <c r="E35" s="98">
        <v>81173.6100000009</v>
      </c>
      <c r="F35" s="6">
        <f t="shared" si="6"/>
        <v>0.0027067079880689956</v>
      </c>
      <c r="G35" s="98">
        <v>76782.12</v>
      </c>
      <c r="H35" s="6">
        <f t="shared" si="7"/>
        <v>0.011762735958288448</v>
      </c>
      <c r="I35" s="98">
        <v>92736.6</v>
      </c>
      <c r="J35" s="6">
        <f t="shared" si="8"/>
        <v>0.004805904993678235</v>
      </c>
      <c r="K35" s="98">
        <f t="shared" si="9"/>
        <v>1669375.230000001</v>
      </c>
      <c r="L35" s="6">
        <f t="shared" si="10"/>
        <v>0.014496175265950631</v>
      </c>
      <c r="O35">
        <f t="shared" si="29"/>
        <v>34</v>
      </c>
      <c r="P35" s="144">
        <v>33144</v>
      </c>
      <c r="Q35" s="98">
        <v>130021.84</v>
      </c>
      <c r="R35" s="6">
        <f t="shared" si="0"/>
        <v>0.0021909134261332685</v>
      </c>
      <c r="AB35">
        <f t="shared" si="27"/>
        <v>34</v>
      </c>
      <c r="AC35" s="106">
        <v>33154</v>
      </c>
      <c r="AD35" s="140">
        <v>115515.65</v>
      </c>
      <c r="AE35" s="6">
        <f t="shared" si="14"/>
        <v>0.003851832296259568</v>
      </c>
      <c r="AP35">
        <f t="shared" si="28"/>
        <v>34</v>
      </c>
      <c r="AQ35" s="106">
        <v>33199</v>
      </c>
      <c r="AR35" s="98">
        <v>0</v>
      </c>
      <c r="AS35" s="6">
        <f t="shared" si="3"/>
        <v>0</v>
      </c>
      <c r="BC35">
        <f t="shared" si="26"/>
        <v>34</v>
      </c>
      <c r="BD35" s="106">
        <v>33299</v>
      </c>
      <c r="BE35" s="98">
        <v>188815.93</v>
      </c>
      <c r="BF35" s="6">
        <f t="shared" si="4"/>
        <v>0.009785040867068665</v>
      </c>
      <c r="BR35" s="106">
        <v>33136</v>
      </c>
      <c r="BS35" s="98">
        <v>484541.53</v>
      </c>
      <c r="BT35" s="6">
        <f t="shared" si="21"/>
        <v>0.004207561497430314</v>
      </c>
    </row>
    <row r="36" spans="2:72" ht="12.75">
      <c r="B36" s="106">
        <v>33142</v>
      </c>
      <c r="C36" s="146">
        <v>1028515.7350000001</v>
      </c>
      <c r="D36" s="6">
        <f t="shared" si="5"/>
        <v>0.0173308494388391</v>
      </c>
      <c r="E36" s="98">
        <v>1028515.735</v>
      </c>
      <c r="F36" s="6">
        <f t="shared" si="6"/>
        <v>0.034295527275171364</v>
      </c>
      <c r="G36" s="98">
        <v>99605.07</v>
      </c>
      <c r="H36" s="6">
        <f t="shared" si="7"/>
        <v>0.015259127235830922</v>
      </c>
      <c r="I36" s="98">
        <v>163182.89</v>
      </c>
      <c r="J36" s="6">
        <f t="shared" si="8"/>
        <v>0.00845665536512926</v>
      </c>
      <c r="K36" s="98">
        <f t="shared" si="9"/>
        <v>2319819.43</v>
      </c>
      <c r="L36" s="6">
        <f t="shared" si="10"/>
        <v>0.020144368047582493</v>
      </c>
      <c r="O36">
        <f t="shared" si="29"/>
        <v>35</v>
      </c>
      <c r="P36" s="144">
        <v>33189</v>
      </c>
      <c r="Q36" s="98">
        <v>128374.64</v>
      </c>
      <c r="R36" s="6">
        <f t="shared" si="0"/>
        <v>0.0021631575306965732</v>
      </c>
      <c r="AB36">
        <f t="shared" si="27"/>
        <v>35</v>
      </c>
      <c r="AC36" s="106">
        <v>33030</v>
      </c>
      <c r="AD36" s="140">
        <v>103543.3</v>
      </c>
      <c r="AE36" s="6">
        <f t="shared" si="14"/>
        <v>0.003452618125780302</v>
      </c>
      <c r="AP36">
        <f t="shared" si="28"/>
        <v>35</v>
      </c>
      <c r="AQ36" s="106">
        <v>33196</v>
      </c>
      <c r="AR36" s="98">
        <v>0</v>
      </c>
      <c r="AS36" s="6">
        <f t="shared" si="3"/>
        <v>0</v>
      </c>
      <c r="BC36">
        <f t="shared" si="26"/>
        <v>35</v>
      </c>
      <c r="BD36" s="106">
        <v>33142</v>
      </c>
      <c r="BE36" s="98">
        <v>163182.89</v>
      </c>
      <c r="BF36" s="6">
        <f t="shared" si="4"/>
        <v>0.00845665536512926</v>
      </c>
      <c r="BR36" s="106">
        <v>33109</v>
      </c>
      <c r="BS36" s="98">
        <v>427472.67</v>
      </c>
      <c r="BT36" s="6">
        <f t="shared" si="21"/>
        <v>0.0037119987372305</v>
      </c>
    </row>
    <row r="37" spans="2:72" ht="12.75">
      <c r="B37" s="106">
        <v>33143</v>
      </c>
      <c r="C37" s="146">
        <v>215588.235</v>
      </c>
      <c r="D37" s="6">
        <f t="shared" si="5"/>
        <v>0.003632737073847549</v>
      </c>
      <c r="E37" s="98">
        <v>215588.235</v>
      </c>
      <c r="F37" s="6">
        <f t="shared" si="6"/>
        <v>0.0071887205436371405</v>
      </c>
      <c r="G37" s="98">
        <v>0</v>
      </c>
      <c r="H37" s="6">
        <f t="shared" si="7"/>
        <v>0</v>
      </c>
      <c r="I37" s="98">
        <v>707056.75</v>
      </c>
      <c r="J37" s="6">
        <f t="shared" si="8"/>
        <v>0.03664192525538895</v>
      </c>
      <c r="K37" s="98">
        <f t="shared" si="9"/>
        <v>1138233.22</v>
      </c>
      <c r="L37" s="6">
        <f t="shared" si="10"/>
        <v>0.009883954160891278</v>
      </c>
      <c r="M37" s="4"/>
      <c r="O37">
        <f t="shared" si="29"/>
        <v>36</v>
      </c>
      <c r="P37" s="144">
        <v>33012</v>
      </c>
      <c r="Q37" s="98">
        <v>117435.66</v>
      </c>
      <c r="R37" s="6">
        <f t="shared" si="0"/>
        <v>0.001978831896247751</v>
      </c>
      <c r="AB37">
        <f t="shared" si="27"/>
        <v>36</v>
      </c>
      <c r="AC37" s="106">
        <v>33137</v>
      </c>
      <c r="AD37" s="140">
        <v>90061.045</v>
      </c>
      <c r="AE37" s="6">
        <f t="shared" si="14"/>
        <v>0.0030030566573956544</v>
      </c>
      <c r="AP37">
        <f t="shared" si="28"/>
        <v>36</v>
      </c>
      <c r="AQ37" s="106">
        <v>33189</v>
      </c>
      <c r="AR37" s="98">
        <v>0</v>
      </c>
      <c r="AS37" s="6">
        <f t="shared" si="3"/>
        <v>0</v>
      </c>
      <c r="BC37">
        <f t="shared" si="26"/>
        <v>36</v>
      </c>
      <c r="BD37" s="106">
        <v>33173</v>
      </c>
      <c r="BE37" s="98">
        <v>145292.05</v>
      </c>
      <c r="BF37" s="6">
        <f t="shared" si="4"/>
        <v>0.007529495243913921</v>
      </c>
      <c r="BR37" s="106">
        <v>33155</v>
      </c>
      <c r="BS37" s="98">
        <v>400824.57</v>
      </c>
      <c r="BT37" s="6">
        <f t="shared" si="21"/>
        <v>0.00348059747934519</v>
      </c>
    </row>
    <row r="38" spans="2:72" ht="12.75">
      <c r="B38" s="106">
        <v>33144</v>
      </c>
      <c r="C38" s="146">
        <v>130021.84</v>
      </c>
      <c r="D38" s="6">
        <f t="shared" si="5"/>
        <v>0.0021909134261332685</v>
      </c>
      <c r="E38" s="98">
        <v>130021.84</v>
      </c>
      <c r="F38" s="6">
        <f t="shared" si="6"/>
        <v>0.004335536548780138</v>
      </c>
      <c r="G38" s="98">
        <v>4649.36</v>
      </c>
      <c r="H38" s="6">
        <f t="shared" si="7"/>
        <v>0.0007122647050514883</v>
      </c>
      <c r="I38" s="98">
        <v>323932.95</v>
      </c>
      <c r="J38" s="6">
        <f t="shared" si="8"/>
        <v>0.016787233756919297</v>
      </c>
      <c r="K38" s="98">
        <f t="shared" si="9"/>
        <v>588625.99</v>
      </c>
      <c r="L38" s="6">
        <f t="shared" si="10"/>
        <v>0.005111388598436134</v>
      </c>
      <c r="O38">
        <f t="shared" si="29"/>
        <v>37</v>
      </c>
      <c r="P38" s="144">
        <v>33154</v>
      </c>
      <c r="Q38" s="98">
        <v>115515.65</v>
      </c>
      <c r="R38" s="6">
        <f t="shared" si="0"/>
        <v>0.0019464790570069728</v>
      </c>
      <c r="AB38">
        <f t="shared" si="27"/>
        <v>37</v>
      </c>
      <c r="AC38" s="106">
        <v>33175</v>
      </c>
      <c r="AD38" s="140">
        <v>83686.15</v>
      </c>
      <c r="AE38" s="6">
        <f t="shared" si="14"/>
        <v>0.0027904878284424894</v>
      </c>
      <c r="AP38">
        <f t="shared" si="28"/>
        <v>37</v>
      </c>
      <c r="AQ38" s="106">
        <v>33187</v>
      </c>
      <c r="AR38" s="98">
        <v>0</v>
      </c>
      <c r="AS38" s="6">
        <f t="shared" si="3"/>
        <v>0</v>
      </c>
      <c r="BC38">
        <f t="shared" si="26"/>
        <v>37</v>
      </c>
      <c r="BD38" s="106">
        <v>33015</v>
      </c>
      <c r="BE38" s="98">
        <v>143850.13</v>
      </c>
      <c r="BF38" s="6">
        <f t="shared" si="4"/>
        <v>0.007454770372304605</v>
      </c>
      <c r="BR38" s="106">
        <v>33056</v>
      </c>
      <c r="BS38" s="98">
        <v>396867.58</v>
      </c>
      <c r="BT38" s="6">
        <f t="shared" si="21"/>
        <v>0.003446236588195742</v>
      </c>
    </row>
    <row r="39" spans="2:72" ht="12.75">
      <c r="B39" s="106">
        <v>33145</v>
      </c>
      <c r="C39" s="146">
        <v>68926.155</v>
      </c>
      <c r="D39" s="6">
        <f t="shared" si="5"/>
        <v>0.0011614297905739738</v>
      </c>
      <c r="E39" s="98">
        <v>68926.155</v>
      </c>
      <c r="F39" s="6">
        <f t="shared" si="6"/>
        <v>0.0022983205296078324</v>
      </c>
      <c r="G39" s="98">
        <v>0</v>
      </c>
      <c r="H39" s="6">
        <f t="shared" si="7"/>
        <v>0</v>
      </c>
      <c r="I39" s="98">
        <v>250044.48</v>
      </c>
      <c r="J39" s="6">
        <f t="shared" si="8"/>
        <v>0.01295809869106348</v>
      </c>
      <c r="K39" s="98">
        <f t="shared" si="9"/>
        <v>387896.79000000004</v>
      </c>
      <c r="L39" s="6">
        <f t="shared" si="10"/>
        <v>0.0033683378978491513</v>
      </c>
      <c r="O39">
        <f t="shared" si="29"/>
        <v>38</v>
      </c>
      <c r="P39" s="144">
        <v>33030</v>
      </c>
      <c r="Q39" s="98">
        <v>103543.3</v>
      </c>
      <c r="R39" s="6">
        <f t="shared" si="0"/>
        <v>0.0017447407770582609</v>
      </c>
      <c r="AB39">
        <f t="shared" si="27"/>
        <v>38</v>
      </c>
      <c r="AC39" s="106">
        <v>33141</v>
      </c>
      <c r="AD39" s="140">
        <v>81173.6100000009</v>
      </c>
      <c r="AE39" s="6">
        <f t="shared" si="14"/>
        <v>0.0027067079880689943</v>
      </c>
      <c r="AP39">
        <f t="shared" si="28"/>
        <v>38</v>
      </c>
      <c r="AQ39" s="106">
        <v>33186</v>
      </c>
      <c r="AR39" s="98">
        <v>0</v>
      </c>
      <c r="AS39" s="6">
        <f t="shared" si="3"/>
        <v>0</v>
      </c>
      <c r="BC39">
        <f t="shared" si="26"/>
        <v>38</v>
      </c>
      <c r="BD39" s="106">
        <v>33166</v>
      </c>
      <c r="BE39" s="98">
        <v>142841.61</v>
      </c>
      <c r="BF39" s="6">
        <f t="shared" si="4"/>
        <v>0.007402505664473776</v>
      </c>
      <c r="BR39" s="106">
        <v>33169</v>
      </c>
      <c r="BS39" s="98">
        <v>389069.61</v>
      </c>
      <c r="BT39" s="6">
        <f t="shared" si="21"/>
        <v>0.0033785221895349777</v>
      </c>
    </row>
    <row r="40" spans="2:72" ht="12.75">
      <c r="B40" s="106">
        <v>33146</v>
      </c>
      <c r="C40" s="146">
        <v>133875.185</v>
      </c>
      <c r="D40" s="6">
        <f t="shared" si="5"/>
        <v>0.002255843635519811</v>
      </c>
      <c r="E40" s="98">
        <v>133875.185</v>
      </c>
      <c r="F40" s="6">
        <f t="shared" si="6"/>
        <v>0.00446402510179984</v>
      </c>
      <c r="G40" s="98">
        <v>6150.1</v>
      </c>
      <c r="H40" s="6">
        <f t="shared" si="7"/>
        <v>0.0009421725060088181</v>
      </c>
      <c r="I40" s="98">
        <v>373944.69</v>
      </c>
      <c r="J40" s="6">
        <f t="shared" si="8"/>
        <v>0.01937900088023994</v>
      </c>
      <c r="K40" s="98">
        <f t="shared" si="9"/>
        <v>647845.1599999999</v>
      </c>
      <c r="L40" s="6">
        <f t="shared" si="10"/>
        <v>0.005625623775762998</v>
      </c>
      <c r="O40">
        <f t="shared" si="29"/>
        <v>39</v>
      </c>
      <c r="P40" s="144">
        <v>33137</v>
      </c>
      <c r="Q40" s="98">
        <v>90061.045</v>
      </c>
      <c r="R40" s="6">
        <f t="shared" si="0"/>
        <v>0.0015175600703858096</v>
      </c>
      <c r="AB40">
        <f t="shared" si="27"/>
        <v>39</v>
      </c>
      <c r="AC40" s="106">
        <v>33169</v>
      </c>
      <c r="AD40" s="140">
        <v>79708.74</v>
      </c>
      <c r="AE40" s="6">
        <f t="shared" si="14"/>
        <v>0.002657862367793082</v>
      </c>
      <c r="AP40">
        <f t="shared" si="28"/>
        <v>39</v>
      </c>
      <c r="AQ40" s="106">
        <v>33185</v>
      </c>
      <c r="AR40" s="98">
        <v>0</v>
      </c>
      <c r="AS40" s="6">
        <f t="shared" si="3"/>
        <v>0</v>
      </c>
      <c r="BC40">
        <f t="shared" si="26"/>
        <v>39</v>
      </c>
      <c r="BD40" s="106">
        <v>33127</v>
      </c>
      <c r="BE40" s="98">
        <v>130994.15</v>
      </c>
      <c r="BF40" s="6">
        <f t="shared" si="4"/>
        <v>0.006788532678873666</v>
      </c>
      <c r="BR40" s="106">
        <v>33145</v>
      </c>
      <c r="BS40" s="98">
        <v>387896.79</v>
      </c>
      <c r="BT40" s="6">
        <f t="shared" si="21"/>
        <v>0.003368337897849152</v>
      </c>
    </row>
    <row r="41" spans="2:72" ht="12.75">
      <c r="B41" s="106">
        <v>33147</v>
      </c>
      <c r="C41" s="146">
        <v>12024.330000000002</v>
      </c>
      <c r="D41" s="6">
        <f t="shared" si="5"/>
        <v>0.00020261416110752662</v>
      </c>
      <c r="E41" s="98">
        <v>12024.33</v>
      </c>
      <c r="F41" s="6">
        <f t="shared" si="6"/>
        <v>0.0004009474269060758</v>
      </c>
      <c r="G41" s="98">
        <v>0</v>
      </c>
      <c r="H41" s="6">
        <f t="shared" si="7"/>
        <v>0</v>
      </c>
      <c r="I41" s="98">
        <v>0</v>
      </c>
      <c r="J41" s="6">
        <f t="shared" si="8"/>
        <v>0</v>
      </c>
      <c r="K41" s="98">
        <f t="shared" si="9"/>
        <v>24048.660000000003</v>
      </c>
      <c r="L41" s="6">
        <f t="shared" si="10"/>
        <v>0.00020882877857919107</v>
      </c>
      <c r="O41">
        <f t="shared" si="29"/>
        <v>40</v>
      </c>
      <c r="P41" s="144">
        <v>33175</v>
      </c>
      <c r="Q41" s="98">
        <v>83686.15</v>
      </c>
      <c r="R41" s="6">
        <f t="shared" si="0"/>
        <v>0.0014101408626151007</v>
      </c>
      <c r="AB41">
        <f t="shared" si="27"/>
        <v>40</v>
      </c>
      <c r="AC41" s="106">
        <v>33056</v>
      </c>
      <c r="AD41" s="140">
        <v>69463.22</v>
      </c>
      <c r="AE41" s="6">
        <f t="shared" si="14"/>
        <v>0.0023162287897629764</v>
      </c>
      <c r="AP41">
        <f t="shared" si="28"/>
        <v>40</v>
      </c>
      <c r="AQ41" s="106">
        <v>33184</v>
      </c>
      <c r="AR41" s="98">
        <v>0</v>
      </c>
      <c r="AS41" s="6">
        <f t="shared" si="3"/>
        <v>0</v>
      </c>
      <c r="BC41">
        <f t="shared" si="26"/>
        <v>40</v>
      </c>
      <c r="BD41" s="106">
        <v>33034</v>
      </c>
      <c r="BE41" s="98">
        <v>111067.95</v>
      </c>
      <c r="BF41" s="6">
        <f t="shared" si="4"/>
        <v>0.005755893741441938</v>
      </c>
      <c r="BR41" s="106">
        <v>33175</v>
      </c>
      <c r="BS41" s="98">
        <v>366815.97</v>
      </c>
      <c r="BT41" s="6">
        <f t="shared" si="21"/>
        <v>0.003185280634282376</v>
      </c>
    </row>
    <row r="42" spans="2:72" ht="12.75">
      <c r="B42" s="106">
        <v>33149</v>
      </c>
      <c r="C42" s="146">
        <v>1281138.0350000001</v>
      </c>
      <c r="D42" s="6">
        <f t="shared" si="5"/>
        <v>0.021587623445503416</v>
      </c>
      <c r="E42" s="98">
        <v>1281138.035</v>
      </c>
      <c r="F42" s="6">
        <f t="shared" si="6"/>
        <v>0.04271913683712573</v>
      </c>
      <c r="G42" s="98">
        <v>546711.66</v>
      </c>
      <c r="H42" s="6">
        <f t="shared" si="7"/>
        <v>0.08375419826774214</v>
      </c>
      <c r="I42" s="98">
        <v>310232.25</v>
      </c>
      <c r="J42" s="6">
        <f t="shared" si="8"/>
        <v>0.016077219991621802</v>
      </c>
      <c r="K42" s="98">
        <f t="shared" si="9"/>
        <v>3419219.9800000004</v>
      </c>
      <c r="L42" s="6">
        <f t="shared" si="10"/>
        <v>0.029691115102336935</v>
      </c>
      <c r="O42">
        <f t="shared" si="29"/>
        <v>41</v>
      </c>
      <c r="P42" s="144">
        <v>33169</v>
      </c>
      <c r="Q42" s="98">
        <v>79708.74</v>
      </c>
      <c r="R42" s="6">
        <f t="shared" si="0"/>
        <v>0.0013431201146374017</v>
      </c>
      <c r="AB42">
        <f t="shared" si="27"/>
        <v>41</v>
      </c>
      <c r="AC42" s="106">
        <v>33145</v>
      </c>
      <c r="AD42" s="140">
        <v>68926.155</v>
      </c>
      <c r="AE42" s="6">
        <f t="shared" si="14"/>
        <v>0.0022983205296078315</v>
      </c>
      <c r="AP42">
        <f t="shared" si="28"/>
        <v>41</v>
      </c>
      <c r="AQ42" s="106">
        <v>33183</v>
      </c>
      <c r="AR42" s="98">
        <v>0</v>
      </c>
      <c r="AS42" s="6">
        <f t="shared" si="3"/>
        <v>0</v>
      </c>
      <c r="BC42">
        <f t="shared" si="26"/>
        <v>41</v>
      </c>
      <c r="BD42" s="106">
        <v>33199</v>
      </c>
      <c r="BE42" s="98">
        <v>102378.35</v>
      </c>
      <c r="BF42" s="6">
        <f t="shared" si="4"/>
        <v>0.005305571085305457</v>
      </c>
      <c r="BR42" s="106">
        <v>33129</v>
      </c>
      <c r="BS42" s="98">
        <v>359068.21</v>
      </c>
      <c r="BT42" s="6">
        <f t="shared" si="21"/>
        <v>0.0031180022388322885</v>
      </c>
    </row>
    <row r="43" spans="2:72" ht="12.75">
      <c r="B43" s="106">
        <v>33150</v>
      </c>
      <c r="C43" s="146">
        <v>1742.1699999999998</v>
      </c>
      <c r="D43" s="6">
        <f t="shared" si="5"/>
        <v>2.935617311373686E-05</v>
      </c>
      <c r="E43" s="98">
        <v>1742.17</v>
      </c>
      <c r="F43" s="6">
        <f t="shared" si="6"/>
        <v>5.80920998286772E-05</v>
      </c>
      <c r="G43" s="98">
        <v>0</v>
      </c>
      <c r="H43" s="6">
        <f t="shared" si="7"/>
        <v>0</v>
      </c>
      <c r="I43" s="98">
        <v>0</v>
      </c>
      <c r="J43" s="6">
        <f t="shared" si="8"/>
        <v>0</v>
      </c>
      <c r="K43" s="98">
        <f t="shared" si="9"/>
        <v>3484.34</v>
      </c>
      <c r="L43" s="6">
        <f t="shared" si="10"/>
        <v>3.0256590860140173E-05</v>
      </c>
      <c r="O43">
        <f t="shared" si="29"/>
        <v>42</v>
      </c>
      <c r="P43" s="144">
        <v>33056</v>
      </c>
      <c r="Q43" s="98">
        <v>69463.22</v>
      </c>
      <c r="R43" s="6">
        <f t="shared" si="0"/>
        <v>0.0011704795234435152</v>
      </c>
      <c r="AB43">
        <f t="shared" si="27"/>
        <v>42</v>
      </c>
      <c r="AC43" s="106">
        <v>33196</v>
      </c>
      <c r="AD43" s="140">
        <v>41135.415</v>
      </c>
      <c r="AE43" s="6">
        <f t="shared" si="14"/>
        <v>0.0013716472185114337</v>
      </c>
      <c r="AP43">
        <f t="shared" si="28"/>
        <v>42</v>
      </c>
      <c r="AQ43" s="106">
        <v>33181</v>
      </c>
      <c r="AR43" s="98">
        <v>0</v>
      </c>
      <c r="AS43" s="6">
        <f t="shared" si="3"/>
        <v>0</v>
      </c>
      <c r="BC43">
        <f t="shared" si="26"/>
        <v>42</v>
      </c>
      <c r="BD43" s="106">
        <v>33138</v>
      </c>
      <c r="BE43" s="98">
        <v>101702.54</v>
      </c>
      <c r="BF43" s="6">
        <f t="shared" si="4"/>
        <v>0.005270548465824284</v>
      </c>
      <c r="BR43" s="106">
        <v>33189</v>
      </c>
      <c r="BS43" s="98">
        <v>358266.15</v>
      </c>
      <c r="BT43" s="6">
        <f t="shared" si="21"/>
        <v>0.003111037476132528</v>
      </c>
    </row>
    <row r="44" spans="2:72" ht="12.75">
      <c r="B44" s="106">
        <v>33154</v>
      </c>
      <c r="C44" s="146">
        <v>115515.65</v>
      </c>
      <c r="D44" s="6">
        <f t="shared" si="5"/>
        <v>0.0019464790570069728</v>
      </c>
      <c r="E44" s="98">
        <v>115515.65</v>
      </c>
      <c r="F44" s="6">
        <f t="shared" si="6"/>
        <v>0.0038518322962595697</v>
      </c>
      <c r="G44" s="98">
        <v>73517.23</v>
      </c>
      <c r="H44" s="6">
        <f t="shared" si="7"/>
        <v>0.011262566921501545</v>
      </c>
      <c r="I44" s="98">
        <v>13208.21</v>
      </c>
      <c r="J44" s="6">
        <f t="shared" si="8"/>
        <v>0.0006844913701445901</v>
      </c>
      <c r="K44" s="98">
        <f t="shared" si="9"/>
        <v>317756.74</v>
      </c>
      <c r="L44" s="6">
        <f t="shared" si="10"/>
        <v>0.002759270242063615</v>
      </c>
      <c r="O44">
        <f t="shared" si="29"/>
        <v>43</v>
      </c>
      <c r="P44" s="144">
        <v>33145</v>
      </c>
      <c r="Q44" s="98">
        <v>68926.155</v>
      </c>
      <c r="R44" s="6">
        <f t="shared" si="0"/>
        <v>0.0011614297905739738</v>
      </c>
      <c r="AB44">
        <f t="shared" si="27"/>
        <v>43</v>
      </c>
      <c r="AC44" s="106">
        <v>33187</v>
      </c>
      <c r="AD44" s="140">
        <v>31145.03</v>
      </c>
      <c r="AE44" s="6">
        <f t="shared" si="14"/>
        <v>0.0010385210352188048</v>
      </c>
      <c r="AP44">
        <f t="shared" si="28"/>
        <v>43</v>
      </c>
      <c r="AQ44" s="106">
        <v>33179</v>
      </c>
      <c r="AR44" s="98">
        <v>0</v>
      </c>
      <c r="AS44" s="6">
        <f t="shared" si="3"/>
        <v>0</v>
      </c>
      <c r="BC44">
        <f t="shared" si="26"/>
        <v>43</v>
      </c>
      <c r="BD44" s="106">
        <v>33189</v>
      </c>
      <c r="BE44" s="98">
        <v>101516.87</v>
      </c>
      <c r="BF44" s="6">
        <f t="shared" si="4"/>
        <v>0.005260926457036209</v>
      </c>
      <c r="BR44" s="106">
        <v>33135</v>
      </c>
      <c r="BS44" s="98">
        <v>348643.02</v>
      </c>
      <c r="BT44" s="6">
        <f t="shared" si="21"/>
        <v>0.0030274741306484648</v>
      </c>
    </row>
    <row r="45" spans="2:72" ht="12.75">
      <c r="B45" s="106">
        <v>33155</v>
      </c>
      <c r="C45" s="146">
        <v>0</v>
      </c>
      <c r="D45" s="6">
        <f t="shared" si="5"/>
        <v>0</v>
      </c>
      <c r="E45" s="98">
        <v>0</v>
      </c>
      <c r="F45" s="6">
        <f t="shared" si="6"/>
        <v>0</v>
      </c>
      <c r="G45" s="98">
        <v>0</v>
      </c>
      <c r="H45" s="6">
        <f t="shared" si="7"/>
        <v>0</v>
      </c>
      <c r="I45" s="98">
        <v>400824.57</v>
      </c>
      <c r="J45" s="6">
        <f t="shared" si="8"/>
        <v>0.020772001588929626</v>
      </c>
      <c r="K45" s="98">
        <f t="shared" si="9"/>
        <v>400824.57</v>
      </c>
      <c r="L45" s="6">
        <f t="shared" si="10"/>
        <v>0.0034805974793451883</v>
      </c>
      <c r="O45">
        <f t="shared" si="29"/>
        <v>44</v>
      </c>
      <c r="P45" s="144">
        <v>33196</v>
      </c>
      <c r="Q45" s="98">
        <v>41135.415</v>
      </c>
      <c r="R45" s="6">
        <f t="shared" si="0"/>
        <v>0.0006931461130919533</v>
      </c>
      <c r="AB45">
        <f t="shared" si="27"/>
        <v>44</v>
      </c>
      <c r="AC45" s="106">
        <v>33135</v>
      </c>
      <c r="AD45" s="140">
        <v>27655.375</v>
      </c>
      <c r="AE45" s="6">
        <f t="shared" si="14"/>
        <v>0.0009221596085912988</v>
      </c>
      <c r="AP45">
        <f t="shared" si="28"/>
        <v>44</v>
      </c>
      <c r="AQ45" s="106">
        <v>33177</v>
      </c>
      <c r="AR45" s="98">
        <v>0</v>
      </c>
      <c r="AS45" s="6">
        <f t="shared" si="3"/>
        <v>0</v>
      </c>
      <c r="BC45">
        <f t="shared" si="26"/>
        <v>44</v>
      </c>
      <c r="BD45" s="106">
        <v>33141</v>
      </c>
      <c r="BE45" s="98">
        <v>92736.6</v>
      </c>
      <c r="BF45" s="6">
        <f t="shared" si="4"/>
        <v>0.004805904993678235</v>
      </c>
      <c r="BR45" s="106">
        <v>33154</v>
      </c>
      <c r="BS45" s="98">
        <v>317756.74</v>
      </c>
      <c r="BT45" s="6">
        <f t="shared" si="21"/>
        <v>0.002759270242063616</v>
      </c>
    </row>
    <row r="46" spans="2:72" ht="12.75">
      <c r="B46" s="106">
        <v>33156</v>
      </c>
      <c r="C46" s="146">
        <v>556402.4849999999</v>
      </c>
      <c r="D46" s="6">
        <f t="shared" si="5"/>
        <v>0.009375576247193658</v>
      </c>
      <c r="E46" s="98">
        <v>556402.485</v>
      </c>
      <c r="F46" s="6">
        <f t="shared" si="6"/>
        <v>0.018553062389746158</v>
      </c>
      <c r="G46" s="98">
        <v>70684.81</v>
      </c>
      <c r="H46" s="6">
        <f t="shared" si="7"/>
        <v>0.01082865068445345</v>
      </c>
      <c r="I46" s="98">
        <v>664264.31</v>
      </c>
      <c r="J46" s="6">
        <f t="shared" si="8"/>
        <v>0.03442428517490642</v>
      </c>
      <c r="K46" s="98">
        <f t="shared" si="9"/>
        <v>1847754.0899999999</v>
      </c>
      <c r="L46" s="6">
        <f t="shared" si="10"/>
        <v>0.016045144707830066</v>
      </c>
      <c r="O46">
        <f t="shared" si="29"/>
        <v>45</v>
      </c>
      <c r="P46" s="144">
        <v>33187</v>
      </c>
      <c r="Q46" s="98">
        <v>31145.03</v>
      </c>
      <c r="R46" s="6">
        <f t="shared" si="0"/>
        <v>0.0005248046357775234</v>
      </c>
      <c r="AB46">
        <f t="shared" si="27"/>
        <v>45</v>
      </c>
      <c r="AC46" s="106">
        <v>33177</v>
      </c>
      <c r="AD46" s="140">
        <v>21495.05</v>
      </c>
      <c r="AE46" s="6">
        <f t="shared" si="14"/>
        <v>0.0007167455474623069</v>
      </c>
      <c r="AP46">
        <f t="shared" si="28"/>
        <v>45</v>
      </c>
      <c r="AQ46" s="106">
        <v>33175</v>
      </c>
      <c r="AR46" s="98">
        <v>0</v>
      </c>
      <c r="AS46" s="6">
        <f t="shared" si="3"/>
        <v>0</v>
      </c>
      <c r="BC46">
        <f t="shared" si="26"/>
        <v>45</v>
      </c>
      <c r="BD46" s="106">
        <v>33174</v>
      </c>
      <c r="BE46" s="98">
        <v>85187.79</v>
      </c>
      <c r="BF46" s="6">
        <f t="shared" si="4"/>
        <v>0.004414701696648494</v>
      </c>
      <c r="BR46" s="106">
        <v>33125</v>
      </c>
      <c r="BS46" s="98">
        <v>290989.72</v>
      </c>
      <c r="BT46" s="6">
        <f t="shared" si="21"/>
        <v>0.0025268363312841886</v>
      </c>
    </row>
    <row r="47" spans="2:72" ht="12.75">
      <c r="B47" s="106">
        <v>33157</v>
      </c>
      <c r="C47" s="146">
        <v>646.4850000000001</v>
      </c>
      <c r="D47" s="6">
        <f t="shared" si="5"/>
        <v>1.0893498094579853E-05</v>
      </c>
      <c r="E47" s="98">
        <v>646.485</v>
      </c>
      <c r="F47" s="6">
        <f t="shared" si="6"/>
        <v>2.155683495740506E-05</v>
      </c>
      <c r="G47" s="98">
        <v>0</v>
      </c>
      <c r="H47" s="6">
        <f t="shared" si="7"/>
        <v>0</v>
      </c>
      <c r="I47" s="98">
        <v>55660.65</v>
      </c>
      <c r="J47" s="6">
        <f t="shared" si="8"/>
        <v>0.0028845115713361977</v>
      </c>
      <c r="K47" s="98">
        <f t="shared" si="9"/>
        <v>56953.62</v>
      </c>
      <c r="L47" s="6">
        <f t="shared" si="10"/>
        <v>0.0004945620629283872</v>
      </c>
      <c r="O47">
        <f t="shared" si="29"/>
        <v>46</v>
      </c>
      <c r="P47" s="144">
        <v>33135</v>
      </c>
      <c r="Q47" s="98">
        <v>27655.375</v>
      </c>
      <c r="R47" s="6">
        <f t="shared" si="0"/>
        <v>0.00046600272994329524</v>
      </c>
      <c r="AB47">
        <f t="shared" si="27"/>
        <v>46</v>
      </c>
      <c r="AC47" s="106">
        <v>33168</v>
      </c>
      <c r="AD47" s="140">
        <v>12914.705</v>
      </c>
      <c r="AE47" s="6">
        <f t="shared" si="14"/>
        <v>0.000430636695682922</v>
      </c>
      <c r="AP47">
        <f t="shared" si="28"/>
        <v>46</v>
      </c>
      <c r="AQ47" s="106">
        <v>33174</v>
      </c>
      <c r="AR47" s="98">
        <v>0</v>
      </c>
      <c r="AS47" s="6">
        <f t="shared" si="3"/>
        <v>0</v>
      </c>
      <c r="BC47">
        <f t="shared" si="26"/>
        <v>46</v>
      </c>
      <c r="BD47" s="106">
        <v>33128</v>
      </c>
      <c r="BE47" s="98">
        <v>83383.2</v>
      </c>
      <c r="BF47" s="6">
        <f t="shared" si="4"/>
        <v>0.004321182114384946</v>
      </c>
      <c r="BR47" s="106">
        <v>33030</v>
      </c>
      <c r="BS47" s="98">
        <v>271337.17</v>
      </c>
      <c r="BT47" s="6">
        <f t="shared" si="21"/>
        <v>0.002356181583266358</v>
      </c>
    </row>
    <row r="48" spans="2:72" ht="12.75">
      <c r="B48" s="106">
        <v>33158</v>
      </c>
      <c r="C48" s="146">
        <v>240.03</v>
      </c>
      <c r="D48" s="6">
        <f t="shared" si="5"/>
        <v>4.044589352640822E-06</v>
      </c>
      <c r="E48" s="98">
        <v>240.03</v>
      </c>
      <c r="F48" s="6">
        <f t="shared" si="6"/>
        <v>8.003723357581285E-06</v>
      </c>
      <c r="G48" s="98">
        <v>0</v>
      </c>
      <c r="H48" s="6">
        <f t="shared" si="7"/>
        <v>0</v>
      </c>
      <c r="I48" s="98">
        <v>13252.94</v>
      </c>
      <c r="J48" s="6">
        <f t="shared" si="8"/>
        <v>0.0006868094207348342</v>
      </c>
      <c r="K48" s="98">
        <f t="shared" si="9"/>
        <v>13733</v>
      </c>
      <c r="L48" s="6">
        <f t="shared" si="10"/>
        <v>0.00011925178435006485</v>
      </c>
      <c r="O48">
        <f t="shared" si="29"/>
        <v>47</v>
      </c>
      <c r="P48" s="144">
        <v>33177</v>
      </c>
      <c r="Q48" s="98">
        <v>21495.05</v>
      </c>
      <c r="R48" s="6">
        <f t="shared" si="0"/>
        <v>0.0003621991016309715</v>
      </c>
      <c r="AB48">
        <f t="shared" si="27"/>
        <v>47</v>
      </c>
      <c r="AC48" s="106">
        <v>33147</v>
      </c>
      <c r="AD48" s="140">
        <v>12024.33</v>
      </c>
      <c r="AE48" s="6">
        <f t="shared" si="14"/>
        <v>0.0004009474269060756</v>
      </c>
      <c r="AP48">
        <f t="shared" si="28"/>
        <v>47</v>
      </c>
      <c r="AQ48" s="106">
        <v>33173</v>
      </c>
      <c r="AR48" s="98">
        <v>0</v>
      </c>
      <c r="AS48" s="6">
        <f t="shared" si="3"/>
        <v>0</v>
      </c>
      <c r="BC48">
        <f t="shared" si="26"/>
        <v>47</v>
      </c>
      <c r="BD48" s="106">
        <v>33177</v>
      </c>
      <c r="BE48" s="98">
        <v>80841.26</v>
      </c>
      <c r="BF48" s="6">
        <f t="shared" si="4"/>
        <v>0.004189450714488567</v>
      </c>
      <c r="BR48" s="106">
        <v>33165</v>
      </c>
      <c r="BS48" s="98">
        <v>250492.78</v>
      </c>
      <c r="BT48" s="6">
        <f t="shared" si="21"/>
        <v>0.002175177381621514</v>
      </c>
    </row>
    <row r="49" spans="2:72" ht="12.75">
      <c r="B49" s="106">
        <v>33160</v>
      </c>
      <c r="C49" s="146">
        <v>2612252.075</v>
      </c>
      <c r="D49" s="6">
        <f t="shared" si="5"/>
        <v>0.04401736003399114</v>
      </c>
      <c r="E49" s="98">
        <v>2612252.075</v>
      </c>
      <c r="F49" s="6">
        <f t="shared" si="6"/>
        <v>0.08710470753059067</v>
      </c>
      <c r="G49" s="98">
        <v>433208.11</v>
      </c>
      <c r="H49" s="6">
        <f t="shared" si="7"/>
        <v>0.06636587545276397</v>
      </c>
      <c r="I49" s="98">
        <v>889483.86</v>
      </c>
      <c r="J49" s="6">
        <f t="shared" si="8"/>
        <v>0.04609587718948281</v>
      </c>
      <c r="K49" s="98">
        <f t="shared" si="9"/>
        <v>6547196.120000001</v>
      </c>
      <c r="L49" s="6">
        <f t="shared" si="10"/>
        <v>0.05685318719870541</v>
      </c>
      <c r="O49">
        <f t="shared" si="29"/>
        <v>48</v>
      </c>
      <c r="P49" s="144">
        <v>33168</v>
      </c>
      <c r="Q49" s="98">
        <v>12914.705</v>
      </c>
      <c r="R49" s="6">
        <f t="shared" si="0"/>
        <v>0.00021761729090320867</v>
      </c>
      <c r="AB49">
        <f t="shared" si="27"/>
        <v>48</v>
      </c>
      <c r="AC49" s="106">
        <v>33179</v>
      </c>
      <c r="AD49" s="140">
        <v>10112.04</v>
      </c>
      <c r="AE49" s="6">
        <f t="shared" si="14"/>
        <v>0.0003371827302453703</v>
      </c>
      <c r="AP49">
        <f t="shared" si="28"/>
        <v>48</v>
      </c>
      <c r="AQ49" s="106">
        <v>33170</v>
      </c>
      <c r="AR49" s="98">
        <v>0</v>
      </c>
      <c r="AS49" s="6">
        <f t="shared" si="3"/>
        <v>0</v>
      </c>
      <c r="BC49">
        <f t="shared" si="26"/>
        <v>48</v>
      </c>
      <c r="BD49" s="106">
        <v>33184</v>
      </c>
      <c r="BE49" s="98">
        <v>72753.22</v>
      </c>
      <c r="BF49" s="6">
        <f t="shared" si="4"/>
        <v>0.003770302807135168</v>
      </c>
      <c r="BR49" s="106">
        <v>33299</v>
      </c>
      <c r="BS49" s="98">
        <v>189311.52</v>
      </c>
      <c r="BT49" s="6">
        <f t="shared" si="21"/>
        <v>0.0016439042130650984</v>
      </c>
    </row>
    <row r="50" spans="2:72" ht="12.75">
      <c r="B50" s="106">
        <v>33161</v>
      </c>
      <c r="C50" s="146">
        <v>0</v>
      </c>
      <c r="D50" s="6">
        <f t="shared" si="5"/>
        <v>0</v>
      </c>
      <c r="E50" s="98">
        <v>0</v>
      </c>
      <c r="F50" s="6">
        <f t="shared" si="6"/>
        <v>0</v>
      </c>
      <c r="G50" s="98">
        <v>0</v>
      </c>
      <c r="H50" s="6">
        <f t="shared" si="7"/>
        <v>0</v>
      </c>
      <c r="I50" s="98">
        <v>19222.51</v>
      </c>
      <c r="J50" s="6">
        <f t="shared" si="8"/>
        <v>0.0009961714878487004</v>
      </c>
      <c r="K50" s="98">
        <f t="shared" si="9"/>
        <v>19222.51</v>
      </c>
      <c r="L50" s="6">
        <f t="shared" si="10"/>
        <v>0.00016692045563146909</v>
      </c>
      <c r="O50">
        <f t="shared" si="29"/>
        <v>49</v>
      </c>
      <c r="P50" s="144">
        <v>33147</v>
      </c>
      <c r="Q50" s="98">
        <v>12024.33</v>
      </c>
      <c r="R50" s="6">
        <f t="shared" si="0"/>
        <v>0.0002026141611075266</v>
      </c>
      <c r="AB50">
        <f t="shared" si="27"/>
        <v>49</v>
      </c>
      <c r="AC50" s="106">
        <v>33032</v>
      </c>
      <c r="AD50" s="140">
        <v>8554.82</v>
      </c>
      <c r="AE50" s="6">
        <f t="shared" si="14"/>
        <v>0.000285257728841826</v>
      </c>
      <c r="AP50">
        <f t="shared" si="28"/>
        <v>49</v>
      </c>
      <c r="AQ50" s="106">
        <v>33168</v>
      </c>
      <c r="AR50" s="98">
        <v>0</v>
      </c>
      <c r="AS50" s="6">
        <f t="shared" si="3"/>
        <v>0</v>
      </c>
      <c r="BC50">
        <f t="shared" si="26"/>
        <v>49</v>
      </c>
      <c r="BD50" s="106">
        <v>33030</v>
      </c>
      <c r="BE50" s="98">
        <v>60917.97</v>
      </c>
      <c r="BF50" s="6">
        <f t="shared" si="4"/>
        <v>0.0031569625824943</v>
      </c>
      <c r="BR50" s="106">
        <v>33015</v>
      </c>
      <c r="BS50" s="98">
        <v>146059.52</v>
      </c>
      <c r="BT50" s="6">
        <f t="shared" si="21"/>
        <v>0.0012683214433345947</v>
      </c>
    </row>
    <row r="51" spans="2:72" ht="12.75">
      <c r="B51" s="106">
        <v>33162</v>
      </c>
      <c r="C51" s="146">
        <v>0</v>
      </c>
      <c r="D51" s="6">
        <f t="shared" si="5"/>
        <v>0</v>
      </c>
      <c r="E51" s="98">
        <v>0</v>
      </c>
      <c r="F51" s="6">
        <f t="shared" si="6"/>
        <v>0</v>
      </c>
      <c r="G51" s="98">
        <v>0</v>
      </c>
      <c r="H51" s="6">
        <f t="shared" si="7"/>
        <v>0</v>
      </c>
      <c r="I51" s="98">
        <v>50040.7</v>
      </c>
      <c r="J51" s="6">
        <f t="shared" si="8"/>
        <v>0.0025932679224508386</v>
      </c>
      <c r="K51" s="98">
        <f t="shared" si="9"/>
        <v>50040.7</v>
      </c>
      <c r="L51" s="6">
        <f t="shared" si="10"/>
        <v>0.0004345330783606124</v>
      </c>
      <c r="O51">
        <f t="shared" si="29"/>
        <v>50</v>
      </c>
      <c r="P51" s="144">
        <v>33179</v>
      </c>
      <c r="Q51" s="98">
        <v>10112.04</v>
      </c>
      <c r="R51" s="6">
        <f t="shared" si="0"/>
        <v>0.0001703914065636716</v>
      </c>
      <c r="AB51">
        <f t="shared" si="27"/>
        <v>50</v>
      </c>
      <c r="AC51" s="106">
        <v>33125</v>
      </c>
      <c r="AD51" s="140">
        <v>8029.51</v>
      </c>
      <c r="AE51" s="6">
        <f t="shared" si="14"/>
        <v>0.0002677414353911281</v>
      </c>
      <c r="AP51">
        <f t="shared" si="28"/>
        <v>50</v>
      </c>
      <c r="AQ51" s="106">
        <v>33165</v>
      </c>
      <c r="AR51" s="98">
        <v>0</v>
      </c>
      <c r="AS51" s="6">
        <f t="shared" si="3"/>
        <v>0</v>
      </c>
      <c r="BC51">
        <f t="shared" si="26"/>
        <v>50</v>
      </c>
      <c r="BD51" s="106">
        <v>33196</v>
      </c>
      <c r="BE51" s="98">
        <v>55854.72</v>
      </c>
      <c r="BF51" s="6">
        <f t="shared" si="4"/>
        <v>0.0028945688947891075</v>
      </c>
      <c r="BR51" s="106">
        <v>33173</v>
      </c>
      <c r="BS51" s="98">
        <v>145292.05</v>
      </c>
      <c r="BT51" s="6">
        <f t="shared" si="21"/>
        <v>0.0012616570461209382</v>
      </c>
    </row>
    <row r="52" spans="2:72" ht="12.75">
      <c r="B52" s="106">
        <v>33165</v>
      </c>
      <c r="C52" s="146">
        <v>0</v>
      </c>
      <c r="D52" s="6">
        <f t="shared" si="5"/>
        <v>0</v>
      </c>
      <c r="E52" s="98">
        <v>0</v>
      </c>
      <c r="F52" s="6">
        <f t="shared" si="6"/>
        <v>0</v>
      </c>
      <c r="G52" s="98">
        <v>0</v>
      </c>
      <c r="H52" s="6">
        <f t="shared" si="7"/>
        <v>0</v>
      </c>
      <c r="I52" s="98">
        <v>250492.78</v>
      </c>
      <c r="J52" s="6">
        <f t="shared" si="8"/>
        <v>0.012981331020140305</v>
      </c>
      <c r="K52" s="98">
        <f t="shared" si="9"/>
        <v>250492.78</v>
      </c>
      <c r="L52" s="6">
        <f t="shared" si="10"/>
        <v>0.002175177381621513</v>
      </c>
      <c r="O52">
        <f t="shared" si="29"/>
        <v>51</v>
      </c>
      <c r="P52" s="144">
        <v>33032</v>
      </c>
      <c r="Q52" s="98">
        <v>8554.82</v>
      </c>
      <c r="R52" s="6">
        <f t="shared" si="0"/>
        <v>0.0001441517055607997</v>
      </c>
      <c r="AB52">
        <f t="shared" si="27"/>
        <v>51</v>
      </c>
      <c r="AC52" s="106">
        <v>33170</v>
      </c>
      <c r="AD52" s="140">
        <v>3528.06</v>
      </c>
      <c r="AE52" s="6">
        <f t="shared" si="14"/>
        <v>0.00011764202903365503</v>
      </c>
      <c r="AP52">
        <f t="shared" si="28"/>
        <v>51</v>
      </c>
      <c r="AQ52" s="106">
        <v>33162</v>
      </c>
      <c r="AR52" s="98">
        <v>0</v>
      </c>
      <c r="AS52" s="6">
        <f t="shared" si="3"/>
        <v>0</v>
      </c>
      <c r="BC52">
        <f t="shared" si="26"/>
        <v>51</v>
      </c>
      <c r="BD52" s="106">
        <v>33157</v>
      </c>
      <c r="BE52" s="98">
        <v>55660.65</v>
      </c>
      <c r="BF52" s="6">
        <f t="shared" si="4"/>
        <v>0.0028845115713361977</v>
      </c>
      <c r="BR52" s="106">
        <v>33196</v>
      </c>
      <c r="BS52" s="98">
        <v>138125.55</v>
      </c>
      <c r="BT52" s="6">
        <f t="shared" si="21"/>
        <v>0.0011994260760091826</v>
      </c>
    </row>
    <row r="53" spans="2:72" ht="12.75">
      <c r="B53" s="106">
        <v>33166</v>
      </c>
      <c r="C53" s="146">
        <v>1492419.36</v>
      </c>
      <c r="D53" s="6">
        <f t="shared" si="5"/>
        <v>0.025147787581264965</v>
      </c>
      <c r="E53" s="98">
        <v>1492419.36</v>
      </c>
      <c r="F53" s="6">
        <f t="shared" si="6"/>
        <v>0.04976424484830443</v>
      </c>
      <c r="G53" s="98">
        <v>46176.07</v>
      </c>
      <c r="H53" s="6">
        <f t="shared" si="7"/>
        <v>0.007074002632402498</v>
      </c>
      <c r="I53" s="98">
        <v>142841.61</v>
      </c>
      <c r="J53" s="6">
        <f t="shared" si="8"/>
        <v>0.007402505664473776</v>
      </c>
      <c r="K53" s="98">
        <f t="shared" si="9"/>
        <v>3173856.4</v>
      </c>
      <c r="L53" s="6">
        <f t="shared" si="10"/>
        <v>0.027560477606558883</v>
      </c>
      <c r="O53">
        <f t="shared" si="29"/>
        <v>52</v>
      </c>
      <c r="P53" s="144">
        <v>33125</v>
      </c>
      <c r="Q53" s="98">
        <v>8029.51</v>
      </c>
      <c r="R53" s="6">
        <f>+Q53/$C$79</f>
        <v>0.00013530004854777738</v>
      </c>
      <c r="AB53">
        <f t="shared" si="27"/>
        <v>52</v>
      </c>
      <c r="AC53" s="106">
        <v>33150</v>
      </c>
      <c r="AD53" s="140">
        <v>1742.17</v>
      </c>
      <c r="AE53" s="6">
        <f t="shared" si="14"/>
        <v>5.809209982867718E-05</v>
      </c>
      <c r="AP53">
        <f t="shared" si="28"/>
        <v>52</v>
      </c>
      <c r="AQ53" s="106">
        <v>33161</v>
      </c>
      <c r="AR53" s="98">
        <v>0</v>
      </c>
      <c r="AS53" s="6">
        <f t="shared" si="3"/>
        <v>0</v>
      </c>
      <c r="BC53">
        <f t="shared" si="26"/>
        <v>52</v>
      </c>
      <c r="BD53" s="106">
        <v>33162</v>
      </c>
      <c r="BE53" s="98">
        <v>50040.7</v>
      </c>
      <c r="BF53" s="6">
        <f t="shared" si="4"/>
        <v>0.0025932679224508386</v>
      </c>
      <c r="BR53" s="106">
        <v>33127</v>
      </c>
      <c r="BS53" s="98">
        <v>130994.15</v>
      </c>
      <c r="BT53" s="6">
        <f t="shared" si="21"/>
        <v>0.0011374999000160237</v>
      </c>
    </row>
    <row r="54" spans="2:72" ht="12.75">
      <c r="B54" s="106">
        <v>33168</v>
      </c>
      <c r="C54" s="146">
        <v>12914.704999999998</v>
      </c>
      <c r="D54" s="6">
        <f t="shared" si="5"/>
        <v>0.00021761729090320864</v>
      </c>
      <c r="E54" s="98">
        <v>12914.705</v>
      </c>
      <c r="F54" s="6">
        <f t="shared" si="6"/>
        <v>0.00043063669568292216</v>
      </c>
      <c r="G54" s="98">
        <v>0</v>
      </c>
      <c r="H54" s="6">
        <f t="shared" si="7"/>
        <v>0</v>
      </c>
      <c r="I54" s="98">
        <v>49098.97</v>
      </c>
      <c r="J54" s="6">
        <f t="shared" si="8"/>
        <v>0.0025444644844371893</v>
      </c>
      <c r="K54" s="98">
        <f t="shared" si="9"/>
        <v>74928.38</v>
      </c>
      <c r="L54" s="6">
        <f t="shared" si="10"/>
        <v>0.0006506475652413684</v>
      </c>
      <c r="O54">
        <f t="shared" si="29"/>
        <v>53</v>
      </c>
      <c r="P54" s="144">
        <v>33170</v>
      </c>
      <c r="Q54" s="98">
        <v>3528.06</v>
      </c>
      <c r="R54" s="6">
        <f t="shared" si="0"/>
        <v>5.9449043500720644E-05</v>
      </c>
      <c r="AB54">
        <f t="shared" si="27"/>
        <v>53</v>
      </c>
      <c r="AC54" s="106">
        <v>33174</v>
      </c>
      <c r="AD54" s="140">
        <v>1398.69</v>
      </c>
      <c r="AE54" s="6">
        <f t="shared" si="14"/>
        <v>4.6638869403888525E-05</v>
      </c>
      <c r="AP54">
        <f t="shared" si="28"/>
        <v>53</v>
      </c>
      <c r="AQ54" s="106">
        <v>33158</v>
      </c>
      <c r="AR54" s="98">
        <v>0</v>
      </c>
      <c r="AS54" s="6">
        <f t="shared" si="3"/>
        <v>0</v>
      </c>
      <c r="BC54">
        <f t="shared" si="26"/>
        <v>53</v>
      </c>
      <c r="BD54" s="106">
        <v>33168</v>
      </c>
      <c r="BE54" s="98">
        <v>49098.97</v>
      </c>
      <c r="BF54" s="6">
        <f t="shared" si="4"/>
        <v>0.0025444644844371893</v>
      </c>
      <c r="BR54" s="106">
        <v>33177</v>
      </c>
      <c r="BS54" s="98">
        <v>123831.36</v>
      </c>
      <c r="BT54" s="6">
        <f t="shared" si="21"/>
        <v>0.0010753011460347523</v>
      </c>
    </row>
    <row r="55" spans="2:72" ht="12.75">
      <c r="B55" s="106">
        <v>33169</v>
      </c>
      <c r="C55" s="146">
        <v>79708.74</v>
      </c>
      <c r="D55" s="6">
        <f t="shared" si="5"/>
        <v>0.0013431201146374017</v>
      </c>
      <c r="E55" s="98">
        <v>79708.74</v>
      </c>
      <c r="F55" s="6">
        <f t="shared" si="6"/>
        <v>0.002657862367793083</v>
      </c>
      <c r="G55" s="98">
        <v>-2.64</v>
      </c>
      <c r="H55" s="6">
        <f t="shared" si="7"/>
        <v>-4.044382068361945E-07</v>
      </c>
      <c r="I55" s="98">
        <v>229654.77</v>
      </c>
      <c r="J55" s="6">
        <f t="shared" si="8"/>
        <v>0.011901439194072527</v>
      </c>
      <c r="K55" s="98">
        <f t="shared" si="9"/>
        <v>389069.61</v>
      </c>
      <c r="L55" s="6">
        <f t="shared" si="10"/>
        <v>0.0033785221895349764</v>
      </c>
      <c r="O55">
        <f t="shared" si="29"/>
        <v>54</v>
      </c>
      <c r="P55" s="144">
        <v>33150</v>
      </c>
      <c r="Q55" s="98">
        <v>1742.17</v>
      </c>
      <c r="R55" s="6">
        <f t="shared" si="0"/>
        <v>2.9356173113736865E-05</v>
      </c>
      <c r="AB55">
        <f t="shared" si="27"/>
        <v>54</v>
      </c>
      <c r="AC55" s="106">
        <v>33015</v>
      </c>
      <c r="AD55" s="140">
        <v>1104.695</v>
      </c>
      <c r="AE55" s="6">
        <f t="shared" si="14"/>
        <v>3.683570043120966E-05</v>
      </c>
      <c r="AP55">
        <f t="shared" si="28"/>
        <v>54</v>
      </c>
      <c r="AQ55" s="106">
        <v>33157</v>
      </c>
      <c r="AR55" s="98">
        <v>0</v>
      </c>
      <c r="AS55" s="6">
        <f t="shared" si="3"/>
        <v>0</v>
      </c>
      <c r="BC55">
        <f t="shared" si="26"/>
        <v>54</v>
      </c>
      <c r="BD55" s="106">
        <v>33129</v>
      </c>
      <c r="BE55" s="98">
        <v>34869.07</v>
      </c>
      <c r="BF55" s="6">
        <f t="shared" si="4"/>
        <v>0.0018070258952551195</v>
      </c>
      <c r="BR55" s="106">
        <v>33199</v>
      </c>
      <c r="BS55" s="98">
        <v>102378.35</v>
      </c>
      <c r="BT55" s="6">
        <f t="shared" si="21"/>
        <v>0.0008890119359437462</v>
      </c>
    </row>
    <row r="56" spans="2:72" ht="12.75">
      <c r="B56" s="106">
        <v>33170</v>
      </c>
      <c r="C56" s="146">
        <v>3528.0599999999995</v>
      </c>
      <c r="D56" s="6">
        <f t="shared" si="5"/>
        <v>5.944904350072064E-05</v>
      </c>
      <c r="E56" s="98">
        <v>3528.06</v>
      </c>
      <c r="F56" s="6">
        <f t="shared" si="6"/>
        <v>0.00011764202903365507</v>
      </c>
      <c r="G56" s="98">
        <v>0</v>
      </c>
      <c r="H56" s="6">
        <f t="shared" si="7"/>
        <v>0</v>
      </c>
      <c r="I56" s="98">
        <v>0</v>
      </c>
      <c r="J56" s="6">
        <f t="shared" si="8"/>
        <v>0</v>
      </c>
      <c r="K56" s="98">
        <f t="shared" si="9"/>
        <v>7056.119999999999</v>
      </c>
      <c r="L56" s="6">
        <f t="shared" si="10"/>
        <v>6.127247510290391E-05</v>
      </c>
      <c r="O56">
        <f t="shared" si="29"/>
        <v>55</v>
      </c>
      <c r="P56" s="144">
        <v>33174</v>
      </c>
      <c r="Q56" s="98">
        <v>1398.69</v>
      </c>
      <c r="R56" s="6">
        <f t="shared" si="0"/>
        <v>2.3568415121631425E-05</v>
      </c>
      <c r="AB56">
        <f t="shared" si="27"/>
        <v>55</v>
      </c>
      <c r="AC56" s="106">
        <v>33157</v>
      </c>
      <c r="AD56" s="140">
        <v>646.485</v>
      </c>
      <c r="AE56" s="6">
        <f t="shared" si="14"/>
        <v>2.1556834957405053E-05</v>
      </c>
      <c r="AP56">
        <f t="shared" si="28"/>
        <v>55</v>
      </c>
      <c r="AQ56" s="106">
        <v>33155</v>
      </c>
      <c r="AR56" s="98">
        <v>0</v>
      </c>
      <c r="AS56" s="6">
        <f t="shared" si="3"/>
        <v>0</v>
      </c>
      <c r="BC56">
        <f t="shared" si="26"/>
        <v>55</v>
      </c>
      <c r="BD56" s="106">
        <v>33032</v>
      </c>
      <c r="BE56" s="98">
        <v>33251.25</v>
      </c>
      <c r="BF56" s="6">
        <f t="shared" si="4"/>
        <v>0.00172318532727147</v>
      </c>
      <c r="BR56" s="106">
        <v>33174</v>
      </c>
      <c r="BS56" s="98">
        <v>87985.17</v>
      </c>
      <c r="BT56" s="6">
        <f t="shared" si="21"/>
        <v>0.0007640274170861282</v>
      </c>
    </row>
    <row r="57" spans="2:72" ht="12.75">
      <c r="B57" s="106">
        <v>33172</v>
      </c>
      <c r="C57" s="146">
        <v>961307.7500000001</v>
      </c>
      <c r="D57" s="6">
        <f t="shared" si="5"/>
        <v>0.016198371412994645</v>
      </c>
      <c r="E57" s="98">
        <v>961307.75</v>
      </c>
      <c r="F57" s="6">
        <f t="shared" si="6"/>
        <v>0.03205449857309049</v>
      </c>
      <c r="G57" s="98">
        <v>73615.81</v>
      </c>
      <c r="H57" s="6">
        <f t="shared" si="7"/>
        <v>0.011277669011815906</v>
      </c>
      <c r="I57" s="98">
        <v>1148615.54</v>
      </c>
      <c r="J57" s="6">
        <f t="shared" si="8"/>
        <v>0.059524903430818274</v>
      </c>
      <c r="K57" s="98">
        <f t="shared" si="9"/>
        <v>3144846.85</v>
      </c>
      <c r="L57" s="6">
        <f t="shared" si="10"/>
        <v>0.02730857047769466</v>
      </c>
      <c r="O57">
        <f t="shared" si="29"/>
        <v>56</v>
      </c>
      <c r="P57" s="144">
        <v>33015</v>
      </c>
      <c r="Q57" s="98">
        <v>1104.695</v>
      </c>
      <c r="R57" s="6">
        <f t="shared" si="0"/>
        <v>1.861449666673146E-05</v>
      </c>
      <c r="AB57">
        <f t="shared" si="27"/>
        <v>56</v>
      </c>
      <c r="AC57" s="106">
        <v>33035</v>
      </c>
      <c r="AD57" s="140">
        <v>605.94</v>
      </c>
      <c r="AE57" s="6">
        <f t="shared" si="14"/>
        <v>2.0204874937686133E-05</v>
      </c>
      <c r="AP57">
        <f t="shared" si="28"/>
        <v>56</v>
      </c>
      <c r="AQ57" s="106">
        <v>33150</v>
      </c>
      <c r="AR57" s="98">
        <v>0</v>
      </c>
      <c r="AS57" s="6">
        <f t="shared" si="3"/>
        <v>0</v>
      </c>
      <c r="BC57">
        <f t="shared" si="26"/>
        <v>56</v>
      </c>
      <c r="BD57" s="106">
        <v>33010</v>
      </c>
      <c r="BE57" s="98">
        <v>32813.01</v>
      </c>
      <c r="BF57" s="6">
        <f t="shared" si="4"/>
        <v>0.0017004743393289582</v>
      </c>
      <c r="BR57" s="106">
        <v>33128</v>
      </c>
      <c r="BS57" s="98">
        <v>83383.2</v>
      </c>
      <c r="BT57" s="6">
        <f t="shared" si="21"/>
        <v>0.0007240657820445882</v>
      </c>
    </row>
    <row r="58" spans="2:72" ht="12.75">
      <c r="B58" s="106">
        <v>33173</v>
      </c>
      <c r="C58" s="146">
        <v>0</v>
      </c>
      <c r="D58" s="6">
        <f t="shared" si="5"/>
        <v>0</v>
      </c>
      <c r="E58" s="98">
        <v>0</v>
      </c>
      <c r="F58" s="6">
        <f t="shared" si="6"/>
        <v>0</v>
      </c>
      <c r="G58" s="98">
        <v>0</v>
      </c>
      <c r="H58" s="6">
        <f t="shared" si="7"/>
        <v>0</v>
      </c>
      <c r="I58" s="98">
        <v>145292.05</v>
      </c>
      <c r="J58" s="6">
        <f t="shared" si="8"/>
        <v>0.007529495243913921</v>
      </c>
      <c r="K58" s="98">
        <f t="shared" si="9"/>
        <v>145292.05</v>
      </c>
      <c r="L58" s="6">
        <f t="shared" si="10"/>
        <v>0.0012616570461209378</v>
      </c>
      <c r="O58">
        <f t="shared" si="29"/>
        <v>57</v>
      </c>
      <c r="P58" s="144">
        <v>33157</v>
      </c>
      <c r="Q58" s="98">
        <v>646.485</v>
      </c>
      <c r="R58" s="6">
        <f t="shared" si="0"/>
        <v>1.0893498094579851E-05</v>
      </c>
      <c r="AB58">
        <f t="shared" si="27"/>
        <v>57</v>
      </c>
      <c r="AC58" s="106">
        <v>33299</v>
      </c>
      <c r="AD58" s="140">
        <v>247.795</v>
      </c>
      <c r="AE58" s="6">
        <f t="shared" si="14"/>
        <v>8.262644791867074E-06</v>
      </c>
      <c r="AP58">
        <f t="shared" si="28"/>
        <v>57</v>
      </c>
      <c r="AQ58" s="106">
        <v>33147</v>
      </c>
      <c r="AR58" s="98">
        <v>0</v>
      </c>
      <c r="AS58" s="6">
        <f t="shared" si="3"/>
        <v>0</v>
      </c>
      <c r="BC58">
        <f t="shared" si="26"/>
        <v>57</v>
      </c>
      <c r="BD58" s="106">
        <v>33018</v>
      </c>
      <c r="BE58" s="98">
        <v>31905.79</v>
      </c>
      <c r="BF58" s="6">
        <f t="shared" si="4"/>
        <v>0.0016534593190633373</v>
      </c>
      <c r="BR58" s="106">
        <v>33168</v>
      </c>
      <c r="BS58" s="98">
        <v>74928.38</v>
      </c>
      <c r="BT58" s="6">
        <f t="shared" si="21"/>
        <v>0.0006506475652413687</v>
      </c>
    </row>
    <row r="59" spans="2:72" ht="12.75">
      <c r="B59" s="106">
        <v>33174</v>
      </c>
      <c r="C59" s="146">
        <v>1398.6900000000003</v>
      </c>
      <c r="D59" s="6">
        <f t="shared" si="5"/>
        <v>2.3568415121631428E-05</v>
      </c>
      <c r="E59" s="98">
        <v>1398.69</v>
      </c>
      <c r="F59" s="6">
        <f t="shared" si="6"/>
        <v>4.6638869403888545E-05</v>
      </c>
      <c r="G59" s="98">
        <v>0</v>
      </c>
      <c r="H59" s="6">
        <f t="shared" si="7"/>
        <v>0</v>
      </c>
      <c r="I59" s="98">
        <v>85187.79</v>
      </c>
      <c r="J59" s="6">
        <f t="shared" si="8"/>
        <v>0.004414701696648494</v>
      </c>
      <c r="K59" s="98">
        <f t="shared" si="9"/>
        <v>87985.17</v>
      </c>
      <c r="L59" s="6">
        <f t="shared" si="10"/>
        <v>0.0007640274170861279</v>
      </c>
      <c r="O59">
        <f t="shared" si="29"/>
        <v>58</v>
      </c>
      <c r="P59" s="144">
        <v>33035</v>
      </c>
      <c r="Q59" s="98">
        <v>605.94</v>
      </c>
      <c r="R59" s="6">
        <f t="shared" si="0"/>
        <v>1.0210300680494853E-05</v>
      </c>
      <c r="AB59">
        <f t="shared" si="27"/>
        <v>58</v>
      </c>
      <c r="AC59" s="106">
        <v>33158</v>
      </c>
      <c r="AD59" s="140">
        <v>240.03</v>
      </c>
      <c r="AE59" s="6">
        <f t="shared" si="14"/>
        <v>8.003723357581281E-06</v>
      </c>
      <c r="AP59">
        <f t="shared" si="28"/>
        <v>58</v>
      </c>
      <c r="AQ59" s="106">
        <v>33145</v>
      </c>
      <c r="AR59" s="98">
        <v>0</v>
      </c>
      <c r="AS59" s="6">
        <f t="shared" si="3"/>
        <v>0</v>
      </c>
      <c r="BC59">
        <f t="shared" si="26"/>
        <v>58</v>
      </c>
      <c r="BD59" s="106">
        <v>33013</v>
      </c>
      <c r="BE59" s="98">
        <v>20957.03</v>
      </c>
      <c r="BF59" s="6">
        <f t="shared" si="4"/>
        <v>0.0010860598202830874</v>
      </c>
      <c r="BR59" s="106">
        <v>33184</v>
      </c>
      <c r="BS59" s="98">
        <v>72753.22</v>
      </c>
      <c r="BT59" s="6">
        <f t="shared" si="21"/>
        <v>0.000631759360825226</v>
      </c>
    </row>
    <row r="60" spans="2:72" ht="12.75">
      <c r="B60" s="106">
        <v>33175</v>
      </c>
      <c r="C60" s="146">
        <v>83686.15</v>
      </c>
      <c r="D60" s="6">
        <f t="shared" si="5"/>
        <v>0.0014101408626151007</v>
      </c>
      <c r="E60" s="98">
        <v>83686.15</v>
      </c>
      <c r="F60" s="6">
        <f t="shared" si="6"/>
        <v>0.0027904878284424903</v>
      </c>
      <c r="G60" s="98">
        <v>0</v>
      </c>
      <c r="H60" s="6">
        <f t="shared" si="7"/>
        <v>0</v>
      </c>
      <c r="I60" s="98">
        <v>199443.67</v>
      </c>
      <c r="J60" s="6">
        <f t="shared" si="8"/>
        <v>0.01033580409040782</v>
      </c>
      <c r="K60" s="98">
        <f t="shared" si="9"/>
        <v>366815.97</v>
      </c>
      <c r="L60" s="6">
        <f t="shared" si="10"/>
        <v>0.003185280634282375</v>
      </c>
      <c r="O60">
        <f t="shared" si="29"/>
        <v>59</v>
      </c>
      <c r="P60" s="144">
        <v>33299</v>
      </c>
      <c r="Q60" s="98">
        <v>247.795</v>
      </c>
      <c r="R60" s="6">
        <f t="shared" si="0"/>
        <v>4.175432315284057E-06</v>
      </c>
      <c r="AB60">
        <f t="shared" si="27"/>
        <v>59</v>
      </c>
      <c r="AC60" s="106">
        <v>33031</v>
      </c>
      <c r="AD60" s="140">
        <v>169.21</v>
      </c>
      <c r="AE60" s="6">
        <f t="shared" si="14"/>
        <v>5.642253173921296E-06</v>
      </c>
      <c r="AP60">
        <f t="shared" si="28"/>
        <v>59</v>
      </c>
      <c r="AQ60" s="106">
        <v>33143</v>
      </c>
      <c r="AR60" s="98">
        <v>0</v>
      </c>
      <c r="AS60" s="6">
        <f t="shared" si="3"/>
        <v>0</v>
      </c>
      <c r="BC60">
        <f t="shared" si="26"/>
        <v>59</v>
      </c>
      <c r="BD60" s="106">
        <v>33161</v>
      </c>
      <c r="BE60" s="98">
        <v>19222.51</v>
      </c>
      <c r="BF60" s="6">
        <f t="shared" si="4"/>
        <v>0.0009961714878487004</v>
      </c>
      <c r="BR60" s="106">
        <v>33187</v>
      </c>
      <c r="BS60" s="98">
        <v>69474.75</v>
      </c>
      <c r="BT60" s="6">
        <f t="shared" si="21"/>
        <v>0.0006032904612811964</v>
      </c>
    </row>
    <row r="61" spans="2:72" ht="12.75">
      <c r="B61" s="106">
        <v>33176</v>
      </c>
      <c r="C61" s="146">
        <v>190182.48</v>
      </c>
      <c r="D61" s="6">
        <f t="shared" si="5"/>
        <v>0.0032046412267917592</v>
      </c>
      <c r="E61" s="98">
        <v>190182.48</v>
      </c>
      <c r="F61" s="6">
        <f t="shared" si="6"/>
        <v>0.006341573792354021</v>
      </c>
      <c r="G61" s="98">
        <v>6433.6</v>
      </c>
      <c r="H61" s="6">
        <f t="shared" si="7"/>
        <v>0.0009856036543565685</v>
      </c>
      <c r="I61" s="98">
        <v>642927.12</v>
      </c>
      <c r="J61" s="6">
        <f t="shared" si="8"/>
        <v>0.03331852425664911</v>
      </c>
      <c r="K61" s="98">
        <f t="shared" si="9"/>
        <v>1029725.6799999999</v>
      </c>
      <c r="L61" s="6">
        <f t="shared" si="10"/>
        <v>0.008941718832817584</v>
      </c>
      <c r="O61">
        <f t="shared" si="29"/>
        <v>60</v>
      </c>
      <c r="P61" s="144">
        <v>33158</v>
      </c>
      <c r="Q61" s="98">
        <v>240.03</v>
      </c>
      <c r="R61" s="6">
        <f t="shared" si="0"/>
        <v>4.044589352640822E-06</v>
      </c>
      <c r="AB61">
        <f t="shared" si="27"/>
        <v>60</v>
      </c>
      <c r="AC61" s="106">
        <v>33199</v>
      </c>
      <c r="AD61" s="140">
        <v>0</v>
      </c>
      <c r="AE61" s="6">
        <f t="shared" si="14"/>
        <v>0</v>
      </c>
      <c r="AP61">
        <f t="shared" si="28"/>
        <v>60</v>
      </c>
      <c r="AQ61" s="106">
        <v>33140</v>
      </c>
      <c r="AR61" s="98">
        <v>0</v>
      </c>
      <c r="AS61" s="6">
        <f t="shared" si="3"/>
        <v>0</v>
      </c>
      <c r="BC61">
        <f t="shared" si="26"/>
        <v>60</v>
      </c>
      <c r="BD61" s="106">
        <v>33185</v>
      </c>
      <c r="BE61" s="98">
        <v>17180.66</v>
      </c>
      <c r="BF61" s="6">
        <f t="shared" si="4"/>
        <v>0.0008903563392305508</v>
      </c>
      <c r="BR61" s="106">
        <v>33157</v>
      </c>
      <c r="BS61" s="98">
        <v>56953.62</v>
      </c>
      <c r="BT61" s="6">
        <f t="shared" si="21"/>
        <v>0.0004945620629283874</v>
      </c>
    </row>
    <row r="62" spans="2:72" ht="12.75">
      <c r="B62" s="106">
        <v>33177</v>
      </c>
      <c r="C62" s="146">
        <v>21495.049999999996</v>
      </c>
      <c r="D62" s="6">
        <f t="shared" si="5"/>
        <v>0.00036219910163097144</v>
      </c>
      <c r="E62" s="98">
        <v>21495.05</v>
      </c>
      <c r="F62" s="6">
        <f t="shared" si="6"/>
        <v>0.0007167455474623071</v>
      </c>
      <c r="G62" s="98">
        <v>0</v>
      </c>
      <c r="H62" s="6">
        <f t="shared" si="7"/>
        <v>0</v>
      </c>
      <c r="I62" s="98">
        <v>80841.26</v>
      </c>
      <c r="J62" s="6">
        <f t="shared" si="8"/>
        <v>0.004189450714488567</v>
      </c>
      <c r="K62" s="98">
        <f t="shared" si="9"/>
        <v>123831.35999999999</v>
      </c>
      <c r="L62" s="6">
        <f t="shared" si="10"/>
        <v>0.0010753011460347516</v>
      </c>
      <c r="O62">
        <f t="shared" si="29"/>
        <v>61</v>
      </c>
      <c r="P62" s="144">
        <v>33031</v>
      </c>
      <c r="Q62" s="98">
        <v>169.21</v>
      </c>
      <c r="R62" s="6">
        <f t="shared" si="0"/>
        <v>2.851247612216612E-06</v>
      </c>
      <c r="AB62">
        <f t="shared" si="27"/>
        <v>61</v>
      </c>
      <c r="AC62" s="106">
        <v>33185</v>
      </c>
      <c r="AD62" s="140">
        <v>0</v>
      </c>
      <c r="AE62" s="6">
        <f t="shared" si="14"/>
        <v>0</v>
      </c>
      <c r="AP62">
        <f t="shared" si="28"/>
        <v>61</v>
      </c>
      <c r="AQ62" s="106">
        <v>33139</v>
      </c>
      <c r="AR62" s="98">
        <v>0</v>
      </c>
      <c r="AS62" s="6">
        <f t="shared" si="3"/>
        <v>0</v>
      </c>
      <c r="BC62">
        <f t="shared" si="26"/>
        <v>61</v>
      </c>
      <c r="BD62" s="106">
        <v>33136</v>
      </c>
      <c r="BE62" s="98">
        <v>13948.3</v>
      </c>
      <c r="BF62" s="6">
        <f t="shared" si="4"/>
        <v>0.0007228451832752346</v>
      </c>
      <c r="BR62" s="106">
        <v>33032</v>
      </c>
      <c r="BS62" s="98">
        <v>50360.89</v>
      </c>
      <c r="BT62" s="6">
        <f t="shared" si="21"/>
        <v>0.00043731347804247723</v>
      </c>
    </row>
    <row r="63" spans="2:72" ht="12.75">
      <c r="B63" s="106">
        <v>33178</v>
      </c>
      <c r="C63" s="146">
        <v>1648153.1300000001</v>
      </c>
      <c r="D63" s="6">
        <f t="shared" si="5"/>
        <v>0.027771956010163912</v>
      </c>
      <c r="E63" s="98">
        <v>1648153.13</v>
      </c>
      <c r="F63" s="6">
        <f t="shared" si="6"/>
        <v>0.05495713745553349</v>
      </c>
      <c r="G63" s="98">
        <v>513192.87</v>
      </c>
      <c r="H63" s="6">
        <f t="shared" si="7"/>
        <v>0.07861924397875768</v>
      </c>
      <c r="I63" s="98">
        <v>231484.7</v>
      </c>
      <c r="J63" s="6">
        <f t="shared" si="8"/>
        <v>0.011996271975574995</v>
      </c>
      <c r="K63" s="98">
        <f t="shared" si="9"/>
        <v>4040983.83</v>
      </c>
      <c r="L63" s="6">
        <f t="shared" si="10"/>
        <v>0.03509025939396047</v>
      </c>
      <c r="O63">
        <f t="shared" si="29"/>
        <v>62</v>
      </c>
      <c r="P63" s="144">
        <v>33199</v>
      </c>
      <c r="Q63" s="98">
        <v>0</v>
      </c>
      <c r="R63" s="6">
        <f t="shared" si="0"/>
        <v>0</v>
      </c>
      <c r="AB63">
        <f t="shared" si="27"/>
        <v>62</v>
      </c>
      <c r="AC63" s="106">
        <v>33184</v>
      </c>
      <c r="AD63" s="140">
        <v>0</v>
      </c>
      <c r="AE63" s="6">
        <f t="shared" si="14"/>
        <v>0</v>
      </c>
      <c r="AP63">
        <f t="shared" si="28"/>
        <v>62</v>
      </c>
      <c r="AQ63" s="106">
        <v>33137</v>
      </c>
      <c r="AR63" s="98">
        <v>0</v>
      </c>
      <c r="AS63" s="6">
        <f t="shared" si="3"/>
        <v>0</v>
      </c>
      <c r="BC63">
        <f t="shared" si="26"/>
        <v>62</v>
      </c>
      <c r="BD63" s="106">
        <v>33158</v>
      </c>
      <c r="BE63" s="98">
        <v>13252.94</v>
      </c>
      <c r="BF63" s="6">
        <f t="shared" si="4"/>
        <v>0.0006868094207348342</v>
      </c>
      <c r="BR63" s="106">
        <v>33162</v>
      </c>
      <c r="BS63" s="98">
        <v>50040.7</v>
      </c>
      <c r="BT63" s="6">
        <f t="shared" si="21"/>
        <v>0.00043453307836061256</v>
      </c>
    </row>
    <row r="64" spans="2:72" ht="12.75">
      <c r="B64" s="106">
        <v>33179</v>
      </c>
      <c r="C64" s="146">
        <v>10112.04</v>
      </c>
      <c r="D64" s="6">
        <f t="shared" si="5"/>
        <v>0.0001703914065636716</v>
      </c>
      <c r="E64" s="98">
        <v>10112.04</v>
      </c>
      <c r="F64" s="6">
        <f t="shared" si="6"/>
        <v>0.0003371827302453704</v>
      </c>
      <c r="G64" s="98">
        <v>0</v>
      </c>
      <c r="H64" s="6">
        <f t="shared" si="7"/>
        <v>0</v>
      </c>
      <c r="I64" s="98">
        <v>6481.86</v>
      </c>
      <c r="J64" s="6">
        <f t="shared" si="8"/>
        <v>0.0003359105611195925</v>
      </c>
      <c r="K64" s="98">
        <f t="shared" si="9"/>
        <v>26705.940000000002</v>
      </c>
      <c r="L64" s="6">
        <f t="shared" si="10"/>
        <v>0.0002319035169115103</v>
      </c>
      <c r="O64">
        <f t="shared" si="29"/>
        <v>63</v>
      </c>
      <c r="P64" s="144">
        <v>33185</v>
      </c>
      <c r="Q64" s="98">
        <v>0</v>
      </c>
      <c r="R64" s="6">
        <f t="shared" si="0"/>
        <v>0</v>
      </c>
      <c r="AB64">
        <f t="shared" si="27"/>
        <v>63</v>
      </c>
      <c r="AC64" s="106">
        <v>33173</v>
      </c>
      <c r="AD64" s="140">
        <v>0</v>
      </c>
      <c r="AE64" s="6">
        <f t="shared" si="14"/>
        <v>0</v>
      </c>
      <c r="AP64">
        <f t="shared" si="28"/>
        <v>63</v>
      </c>
      <c r="AQ64" s="106">
        <v>33135</v>
      </c>
      <c r="AR64" s="98">
        <v>0</v>
      </c>
      <c r="AS64" s="6">
        <f t="shared" si="3"/>
        <v>0</v>
      </c>
      <c r="BC64">
        <f t="shared" si="26"/>
        <v>63</v>
      </c>
      <c r="BD64" s="106">
        <v>33154</v>
      </c>
      <c r="BE64" s="98">
        <v>13208.21</v>
      </c>
      <c r="BF64" s="6">
        <f t="shared" si="4"/>
        <v>0.0006844913701445901</v>
      </c>
      <c r="BR64" s="106">
        <v>33018</v>
      </c>
      <c r="BS64" s="98">
        <v>31905.79</v>
      </c>
      <c r="BT64" s="6">
        <f t="shared" si="21"/>
        <v>0.0002770568986090772</v>
      </c>
    </row>
    <row r="65" spans="2:72" ht="12.75">
      <c r="B65" s="106">
        <v>33180</v>
      </c>
      <c r="C65" s="146">
        <v>1141951.855</v>
      </c>
      <c r="D65" s="6">
        <f t="shared" si="5"/>
        <v>0.0192422876888782</v>
      </c>
      <c r="E65" s="98">
        <v>1141951.855</v>
      </c>
      <c r="F65" s="6">
        <f t="shared" si="6"/>
        <v>0.03807801831061441</v>
      </c>
      <c r="G65" s="98">
        <v>399469.06</v>
      </c>
      <c r="H65" s="6">
        <f t="shared" si="7"/>
        <v>0.06119717814884098</v>
      </c>
      <c r="I65" s="98">
        <v>741573.96</v>
      </c>
      <c r="J65" s="6">
        <f t="shared" si="8"/>
        <v>0.03843071664850494</v>
      </c>
      <c r="K65" s="98">
        <f t="shared" si="9"/>
        <v>3424946.73</v>
      </c>
      <c r="L65" s="6">
        <f t="shared" si="10"/>
        <v>0.029740843869250695</v>
      </c>
      <c r="O65">
        <f t="shared" si="29"/>
        <v>64</v>
      </c>
      <c r="P65" s="144">
        <v>33184</v>
      </c>
      <c r="Q65" s="98">
        <v>0</v>
      </c>
      <c r="R65" s="6">
        <f t="shared" si="0"/>
        <v>0</v>
      </c>
      <c r="AB65">
        <f t="shared" si="27"/>
        <v>64</v>
      </c>
      <c r="AC65" s="106">
        <v>33165</v>
      </c>
      <c r="AD65" s="140">
        <v>0</v>
      </c>
      <c r="AE65" s="6">
        <f t="shared" si="14"/>
        <v>0</v>
      </c>
      <c r="AP65">
        <f t="shared" si="28"/>
        <v>64</v>
      </c>
      <c r="AQ65" s="106">
        <v>33128</v>
      </c>
      <c r="AR65" s="98">
        <v>0</v>
      </c>
      <c r="AS65" s="6">
        <f t="shared" si="3"/>
        <v>0</v>
      </c>
      <c r="BC65">
        <f t="shared" si="26"/>
        <v>64</v>
      </c>
      <c r="BD65" s="106">
        <v>33187</v>
      </c>
      <c r="BE65" s="98">
        <v>7184.69</v>
      </c>
      <c r="BF65" s="6">
        <f t="shared" si="4"/>
        <v>0.00037233344277264936</v>
      </c>
      <c r="BR65" s="106">
        <v>33179</v>
      </c>
      <c r="BS65" s="98">
        <v>26705.94</v>
      </c>
      <c r="BT65" s="6">
        <f t="shared" si="21"/>
        <v>0.00023190351691151039</v>
      </c>
    </row>
    <row r="66" spans="2:72" ht="12.75">
      <c r="B66" s="106">
        <v>33181</v>
      </c>
      <c r="C66" s="146">
        <v>145571.86500000002</v>
      </c>
      <c r="D66" s="6">
        <f t="shared" si="5"/>
        <v>0.0024529367796653216</v>
      </c>
      <c r="E66" s="98">
        <v>145571.865</v>
      </c>
      <c r="F66" s="6">
        <f t="shared" si="6"/>
        <v>0.00485404714455347</v>
      </c>
      <c r="G66" s="98">
        <v>0</v>
      </c>
      <c r="H66" s="6">
        <f t="shared" si="7"/>
        <v>0</v>
      </c>
      <c r="I66" s="98">
        <v>232021.33</v>
      </c>
      <c r="J66" s="6">
        <f t="shared" si="8"/>
        <v>0.012024081845645252</v>
      </c>
      <c r="K66" s="98">
        <f t="shared" si="9"/>
        <v>523165.05999999994</v>
      </c>
      <c r="L66" s="6">
        <f t="shared" si="10"/>
        <v>0.004542952516901531</v>
      </c>
      <c r="O66">
        <f t="shared" si="29"/>
        <v>65</v>
      </c>
      <c r="P66" s="144">
        <v>33173</v>
      </c>
      <c r="Q66" s="98">
        <v>0</v>
      </c>
      <c r="R66" s="6">
        <f t="shared" si="0"/>
        <v>0</v>
      </c>
      <c r="AB66">
        <f t="shared" si="27"/>
        <v>65</v>
      </c>
      <c r="AC66" s="106">
        <v>33162</v>
      </c>
      <c r="AD66" s="140">
        <v>0</v>
      </c>
      <c r="AE66" s="6">
        <f t="shared" si="14"/>
        <v>0</v>
      </c>
      <c r="AP66">
        <f t="shared" si="28"/>
        <v>65</v>
      </c>
      <c r="AQ66" s="106">
        <v>33127</v>
      </c>
      <c r="AR66" s="98">
        <v>0</v>
      </c>
      <c r="AS66" s="6">
        <f t="shared" si="3"/>
        <v>0</v>
      </c>
      <c r="BC66">
        <f t="shared" si="26"/>
        <v>65</v>
      </c>
      <c r="BD66" s="106">
        <v>33179</v>
      </c>
      <c r="BE66" s="98">
        <v>6481.86</v>
      </c>
      <c r="BF66" s="6">
        <f t="shared" si="4"/>
        <v>0.0003359105611195925</v>
      </c>
      <c r="BR66" s="106">
        <v>33147</v>
      </c>
      <c r="BS66" s="98">
        <v>24048.66</v>
      </c>
      <c r="BT66" s="6">
        <f t="shared" si="21"/>
        <v>0.00020882877857919112</v>
      </c>
    </row>
    <row r="67" spans="2:72" ht="12.75">
      <c r="B67" s="106">
        <v>33183</v>
      </c>
      <c r="C67" s="146">
        <v>157149.11000000004</v>
      </c>
      <c r="D67" s="6">
        <f aca="true" t="shared" si="30" ref="D67:D77">+C67/$C$79</f>
        <v>0.0026480174023371305</v>
      </c>
      <c r="E67" s="98">
        <v>157149.11</v>
      </c>
      <c r="F67" s="6">
        <f aca="true" t="shared" si="31" ref="F67:F76">+E67/$E$79</f>
        <v>0.005240086665542268</v>
      </c>
      <c r="G67" s="98">
        <v>0</v>
      </c>
      <c r="H67" s="6">
        <f aca="true" t="shared" si="32" ref="H67:H77">+G67/$G$79</f>
        <v>0</v>
      </c>
      <c r="I67" s="98">
        <v>321527.1</v>
      </c>
      <c r="J67" s="6">
        <f aca="true" t="shared" si="33" ref="J67:J77">+I67/$I$79</f>
        <v>0.01666255497282498</v>
      </c>
      <c r="K67" s="98">
        <f aca="true" t="shared" si="34" ref="K67:K75">+C67+E67+G67+I67</f>
        <v>635825.3200000001</v>
      </c>
      <c r="L67" s="6">
        <f aca="true" t="shared" si="35" ref="L67:L76">+K67/$K$79</f>
        <v>0.005521248375806523</v>
      </c>
      <c r="O67">
        <f t="shared" si="29"/>
        <v>66</v>
      </c>
      <c r="P67" s="144">
        <v>33165</v>
      </c>
      <c r="Q67" s="98">
        <v>0</v>
      </c>
      <c r="R67" s="6">
        <f t="shared" si="0"/>
        <v>0</v>
      </c>
      <c r="AB67">
        <f t="shared" si="27"/>
        <v>66</v>
      </c>
      <c r="AC67" s="106">
        <v>33161</v>
      </c>
      <c r="AD67" s="140">
        <v>0</v>
      </c>
      <c r="AE67" s="6">
        <f aca="true" t="shared" si="36" ref="AE67:AE76">+AD67/$AD$79</f>
        <v>0</v>
      </c>
      <c r="AP67">
        <f t="shared" si="28"/>
        <v>66</v>
      </c>
      <c r="AQ67" s="106">
        <v>33125</v>
      </c>
      <c r="AR67" s="98">
        <v>0</v>
      </c>
      <c r="AS67" s="6">
        <f aca="true" t="shared" si="37" ref="AS67:AS77">+AR67/$G$79</f>
        <v>0</v>
      </c>
      <c r="BC67">
        <f t="shared" si="26"/>
        <v>66</v>
      </c>
      <c r="BD67" s="106">
        <v>33054</v>
      </c>
      <c r="BE67" s="98">
        <v>4935.15</v>
      </c>
      <c r="BF67" s="6">
        <f aca="true" t="shared" si="38" ref="BF67:BF77">+BE67/$I$79</f>
        <v>0.000255755139066465</v>
      </c>
      <c r="BR67" s="106">
        <v>33013</v>
      </c>
      <c r="BS67" s="98">
        <v>20957.03</v>
      </c>
      <c r="BT67" s="6">
        <f aca="true" t="shared" si="39" ref="BT67:BT76">+BS67/$BS$79</f>
        <v>0.0001819823215741528</v>
      </c>
    </row>
    <row r="68" spans="2:72" ht="12.75">
      <c r="B68" s="106">
        <v>33184</v>
      </c>
      <c r="C68" s="146">
        <v>0</v>
      </c>
      <c r="D68" s="6">
        <f t="shared" si="30"/>
        <v>0</v>
      </c>
      <c r="E68" s="98">
        <v>0</v>
      </c>
      <c r="F68" s="6">
        <f t="shared" si="31"/>
        <v>0</v>
      </c>
      <c r="G68" s="98">
        <v>0</v>
      </c>
      <c r="H68" s="6">
        <f t="shared" si="32"/>
        <v>0</v>
      </c>
      <c r="I68" s="98">
        <v>72753.22</v>
      </c>
      <c r="J68" s="6">
        <f t="shared" si="33"/>
        <v>0.003770302807135168</v>
      </c>
      <c r="K68" s="98">
        <f t="shared" si="34"/>
        <v>72753.22</v>
      </c>
      <c r="L68" s="6">
        <f t="shared" si="35"/>
        <v>0.0006317593608252258</v>
      </c>
      <c r="O68">
        <f t="shared" si="29"/>
        <v>67</v>
      </c>
      <c r="P68" s="144">
        <v>33162</v>
      </c>
      <c r="Q68" s="98">
        <v>0</v>
      </c>
      <c r="R68" s="6">
        <f aca="true" t="shared" si="40" ref="R68:R75">+Q68/$C$79</f>
        <v>0</v>
      </c>
      <c r="AB68">
        <f t="shared" si="27"/>
        <v>67</v>
      </c>
      <c r="AC68" s="106">
        <v>33155</v>
      </c>
      <c r="AD68" s="140">
        <v>0</v>
      </c>
      <c r="AE68" s="6">
        <f t="shared" si="36"/>
        <v>0</v>
      </c>
      <c r="AP68">
        <f t="shared" si="28"/>
        <v>67</v>
      </c>
      <c r="AQ68" s="106">
        <v>33054</v>
      </c>
      <c r="AR68" s="98">
        <v>0</v>
      </c>
      <c r="AS68" s="6">
        <f t="shared" si="37"/>
        <v>0</v>
      </c>
      <c r="BC68">
        <f aca="true" t="shared" si="41" ref="BC68:BC75">+BC67+1</f>
        <v>67</v>
      </c>
      <c r="BD68" s="106">
        <v>33031</v>
      </c>
      <c r="BE68" s="98">
        <v>4057.15</v>
      </c>
      <c r="BF68" s="6">
        <f t="shared" si="38"/>
        <v>0.0002102543919563759</v>
      </c>
      <c r="BR68" s="106">
        <v>33161</v>
      </c>
      <c r="BS68" s="98">
        <v>19222.51</v>
      </c>
      <c r="BT68" s="6">
        <f t="shared" si="39"/>
        <v>0.00016692045563146914</v>
      </c>
    </row>
    <row r="69" spans="2:72" ht="12.75">
      <c r="B69" s="106">
        <v>33185</v>
      </c>
      <c r="C69" s="146">
        <v>0</v>
      </c>
      <c r="D69" s="6">
        <f t="shared" si="30"/>
        <v>0</v>
      </c>
      <c r="E69" s="98">
        <v>0</v>
      </c>
      <c r="F69" s="6">
        <f t="shared" si="31"/>
        <v>0</v>
      </c>
      <c r="G69" s="98">
        <v>0</v>
      </c>
      <c r="H69" s="6">
        <f t="shared" si="32"/>
        <v>0</v>
      </c>
      <c r="I69" s="98">
        <v>17180.66</v>
      </c>
      <c r="J69" s="6">
        <f t="shared" si="33"/>
        <v>0.0008903563392305508</v>
      </c>
      <c r="K69" s="98">
        <f t="shared" si="34"/>
        <v>17180.66</v>
      </c>
      <c r="L69" s="6">
        <f t="shared" si="35"/>
        <v>0.000149189861014475</v>
      </c>
      <c r="O69">
        <f t="shared" si="29"/>
        <v>68</v>
      </c>
      <c r="P69" s="144">
        <v>33161</v>
      </c>
      <c r="Q69" s="98">
        <v>0</v>
      </c>
      <c r="R69" s="6">
        <f t="shared" si="40"/>
        <v>0</v>
      </c>
      <c r="AB69">
        <f t="shared" si="27"/>
        <v>68</v>
      </c>
      <c r="AC69" s="106">
        <v>33140</v>
      </c>
      <c r="AD69" s="140">
        <v>0</v>
      </c>
      <c r="AE69" s="6">
        <f t="shared" si="36"/>
        <v>0</v>
      </c>
      <c r="AP69">
        <f t="shared" si="28"/>
        <v>68</v>
      </c>
      <c r="AQ69" s="106">
        <v>33035</v>
      </c>
      <c r="AR69" s="98">
        <v>0</v>
      </c>
      <c r="AS69" s="6">
        <f t="shared" si="37"/>
        <v>0</v>
      </c>
      <c r="BC69">
        <f t="shared" si="41"/>
        <v>68</v>
      </c>
      <c r="BD69" s="106">
        <v>33170</v>
      </c>
      <c r="BE69" s="98">
        <v>0</v>
      </c>
      <c r="BF69" s="6">
        <f t="shared" si="38"/>
        <v>0</v>
      </c>
      <c r="BR69" s="106">
        <v>33185</v>
      </c>
      <c r="BS69" s="98">
        <v>17180.66</v>
      </c>
      <c r="BT69" s="6">
        <f t="shared" si="39"/>
        <v>0.00014918986101447506</v>
      </c>
    </row>
    <row r="70" spans="2:72" ht="12.75">
      <c r="B70" s="106">
        <v>33186</v>
      </c>
      <c r="C70" s="146">
        <v>162513.61</v>
      </c>
      <c r="D70" s="6">
        <f t="shared" si="30"/>
        <v>0.0027384111013840887</v>
      </c>
      <c r="E70" s="98">
        <v>162513.61</v>
      </c>
      <c r="F70" s="6">
        <f t="shared" si="31"/>
        <v>0.005418964197316399</v>
      </c>
      <c r="G70" s="98">
        <v>0</v>
      </c>
      <c r="H70" s="6">
        <f t="shared" si="32"/>
        <v>0</v>
      </c>
      <c r="I70" s="98">
        <v>635170.49</v>
      </c>
      <c r="J70" s="6">
        <f t="shared" si="33"/>
        <v>0.03291655106751866</v>
      </c>
      <c r="K70" s="98">
        <f t="shared" si="34"/>
        <v>960197.71</v>
      </c>
      <c r="L70" s="6">
        <f t="shared" si="35"/>
        <v>0.008337966230710413</v>
      </c>
      <c r="O70">
        <f t="shared" si="29"/>
        <v>69</v>
      </c>
      <c r="P70" s="144">
        <v>33155</v>
      </c>
      <c r="Q70" s="98">
        <v>0</v>
      </c>
      <c r="R70" s="6">
        <f t="shared" si="40"/>
        <v>0</v>
      </c>
      <c r="AB70">
        <f t="shared" si="27"/>
        <v>69</v>
      </c>
      <c r="AC70" s="106">
        <v>33139</v>
      </c>
      <c r="AD70" s="140">
        <v>0</v>
      </c>
      <c r="AE70" s="6">
        <f t="shared" si="36"/>
        <v>0</v>
      </c>
      <c r="AP70">
        <f t="shared" si="28"/>
        <v>69</v>
      </c>
      <c r="AQ70" s="106">
        <v>33032</v>
      </c>
      <c r="AR70" s="98">
        <v>0</v>
      </c>
      <c r="AS70" s="6">
        <f t="shared" si="37"/>
        <v>0</v>
      </c>
      <c r="BC70">
        <f t="shared" si="41"/>
        <v>69</v>
      </c>
      <c r="BD70" s="106">
        <v>33150</v>
      </c>
      <c r="BE70" s="98">
        <v>0</v>
      </c>
      <c r="BF70" s="6">
        <f t="shared" si="38"/>
        <v>0</v>
      </c>
      <c r="BR70" s="106">
        <v>33158</v>
      </c>
      <c r="BS70" s="98">
        <v>13733</v>
      </c>
      <c r="BT70" s="6">
        <f t="shared" si="39"/>
        <v>0.00011925178435006489</v>
      </c>
    </row>
    <row r="71" spans="2:72" ht="12.75">
      <c r="B71" s="106">
        <v>33187</v>
      </c>
      <c r="C71" s="146">
        <v>31145.03</v>
      </c>
      <c r="D71" s="6">
        <f t="shared" si="30"/>
        <v>0.0005248046357775234</v>
      </c>
      <c r="E71" s="98">
        <v>31145.03</v>
      </c>
      <c r="F71" s="6">
        <f t="shared" si="31"/>
        <v>0.0010385210352188052</v>
      </c>
      <c r="G71" s="98">
        <v>0</v>
      </c>
      <c r="H71" s="6">
        <f t="shared" si="32"/>
        <v>0</v>
      </c>
      <c r="I71" s="98">
        <v>7184.69</v>
      </c>
      <c r="J71" s="6">
        <f t="shared" si="33"/>
        <v>0.00037233344277264936</v>
      </c>
      <c r="K71" s="98">
        <f t="shared" si="34"/>
        <v>69474.75</v>
      </c>
      <c r="L71" s="6">
        <f t="shared" si="35"/>
        <v>0.0006032904612811962</v>
      </c>
      <c r="O71">
        <f t="shared" si="29"/>
        <v>70</v>
      </c>
      <c r="P71" s="144">
        <v>33128</v>
      </c>
      <c r="Q71" s="98">
        <v>0</v>
      </c>
      <c r="R71" s="6">
        <f t="shared" si="40"/>
        <v>0</v>
      </c>
      <c r="AB71">
        <f t="shared" si="27"/>
        <v>70</v>
      </c>
      <c r="AC71" s="106">
        <v>33128</v>
      </c>
      <c r="AD71" s="140">
        <v>0</v>
      </c>
      <c r="AE71" s="6">
        <f t="shared" si="36"/>
        <v>0</v>
      </c>
      <c r="AP71">
        <f t="shared" si="28"/>
        <v>70</v>
      </c>
      <c r="AQ71" s="106">
        <v>33031</v>
      </c>
      <c r="AR71" s="98">
        <v>0</v>
      </c>
      <c r="AS71" s="6">
        <f t="shared" si="37"/>
        <v>0</v>
      </c>
      <c r="BC71">
        <f t="shared" si="41"/>
        <v>70</v>
      </c>
      <c r="BD71" s="106">
        <v>33147</v>
      </c>
      <c r="BE71" s="98">
        <v>0</v>
      </c>
      <c r="BF71" s="6">
        <f t="shared" si="38"/>
        <v>0</v>
      </c>
      <c r="BR71" s="106">
        <v>33170</v>
      </c>
      <c r="BS71" s="98">
        <v>7056.12</v>
      </c>
      <c r="BT71" s="6">
        <f t="shared" si="39"/>
        <v>6.127247510290395E-05</v>
      </c>
    </row>
    <row r="72" spans="2:72" ht="12.75">
      <c r="B72" s="106">
        <v>33189</v>
      </c>
      <c r="C72" s="146">
        <v>128374.63999999998</v>
      </c>
      <c r="D72" s="6">
        <f t="shared" si="30"/>
        <v>0.0021631575306965732</v>
      </c>
      <c r="E72" s="98">
        <v>128374.64</v>
      </c>
      <c r="F72" s="6">
        <f t="shared" si="31"/>
        <v>0.004280611193138727</v>
      </c>
      <c r="G72" s="98">
        <v>0</v>
      </c>
      <c r="H72" s="6">
        <f t="shared" si="32"/>
        <v>0</v>
      </c>
      <c r="I72" s="98">
        <v>101516.87</v>
      </c>
      <c r="J72" s="6">
        <f t="shared" si="33"/>
        <v>0.005260926457036209</v>
      </c>
      <c r="K72" s="98">
        <f t="shared" si="34"/>
        <v>358266.14999999997</v>
      </c>
      <c r="L72" s="6">
        <f t="shared" si="35"/>
        <v>0.0031110374761325263</v>
      </c>
      <c r="O72">
        <f t="shared" si="29"/>
        <v>71</v>
      </c>
      <c r="P72" s="144">
        <v>33127</v>
      </c>
      <c r="Q72" s="98">
        <v>0</v>
      </c>
      <c r="R72" s="6">
        <f t="shared" si="40"/>
        <v>0</v>
      </c>
      <c r="AB72">
        <f t="shared" si="27"/>
        <v>71</v>
      </c>
      <c r="AC72" s="106">
        <v>33127</v>
      </c>
      <c r="AD72" s="140">
        <v>0</v>
      </c>
      <c r="AE72" s="6">
        <f t="shared" si="36"/>
        <v>0</v>
      </c>
      <c r="AP72">
        <f t="shared" si="28"/>
        <v>71</v>
      </c>
      <c r="AQ72" s="106">
        <v>33018</v>
      </c>
      <c r="AR72" s="98">
        <v>0</v>
      </c>
      <c r="AS72" s="6">
        <f t="shared" si="37"/>
        <v>0</v>
      </c>
      <c r="BC72">
        <f t="shared" si="41"/>
        <v>71</v>
      </c>
      <c r="BD72" s="106">
        <v>33140</v>
      </c>
      <c r="BE72" s="98">
        <v>0</v>
      </c>
      <c r="BF72" s="6">
        <f t="shared" si="38"/>
        <v>0</v>
      </c>
      <c r="BR72" s="106">
        <v>33054</v>
      </c>
      <c r="BS72" s="98">
        <v>4935.15</v>
      </c>
      <c r="BT72" s="6">
        <f t="shared" si="39"/>
        <v>4.285483459806472E-05</v>
      </c>
    </row>
    <row r="73" spans="2:72" ht="12.75">
      <c r="B73" s="106">
        <v>33196</v>
      </c>
      <c r="C73" s="146">
        <v>41135.415</v>
      </c>
      <c r="D73" s="6">
        <f t="shared" si="30"/>
        <v>0.0006931461130919533</v>
      </c>
      <c r="E73" s="98">
        <v>41135.415</v>
      </c>
      <c r="F73" s="6">
        <f t="shared" si="31"/>
        <v>0.0013716472185114341</v>
      </c>
      <c r="G73" s="98">
        <v>0</v>
      </c>
      <c r="H73" s="6">
        <f t="shared" si="32"/>
        <v>0</v>
      </c>
      <c r="I73" s="98">
        <v>55854.72</v>
      </c>
      <c r="J73" s="6">
        <f t="shared" si="33"/>
        <v>0.0028945688947891075</v>
      </c>
      <c r="K73" s="98">
        <f t="shared" si="34"/>
        <v>138125.55</v>
      </c>
      <c r="L73" s="6">
        <f t="shared" si="35"/>
        <v>0.0011994260760091822</v>
      </c>
      <c r="O73">
        <f t="shared" si="29"/>
        <v>72</v>
      </c>
      <c r="P73" s="144">
        <v>33054</v>
      </c>
      <c r="Q73" s="98">
        <v>0</v>
      </c>
      <c r="R73" s="6">
        <f t="shared" si="40"/>
        <v>0</v>
      </c>
      <c r="AB73">
        <f t="shared" si="27"/>
        <v>72</v>
      </c>
      <c r="AC73" s="106">
        <v>33054</v>
      </c>
      <c r="AD73" s="140">
        <v>0</v>
      </c>
      <c r="AE73" s="6">
        <f t="shared" si="36"/>
        <v>0</v>
      </c>
      <c r="AP73">
        <f t="shared" si="28"/>
        <v>72</v>
      </c>
      <c r="AQ73" s="106">
        <v>33015</v>
      </c>
      <c r="AR73" s="98">
        <v>0</v>
      </c>
      <c r="AS73" s="6">
        <f t="shared" si="37"/>
        <v>0</v>
      </c>
      <c r="BC73">
        <f t="shared" si="41"/>
        <v>72</v>
      </c>
      <c r="BD73" s="106">
        <v>33139</v>
      </c>
      <c r="BE73" s="98">
        <v>0</v>
      </c>
      <c r="BF73" s="6">
        <f t="shared" si="38"/>
        <v>0</v>
      </c>
      <c r="BR73" s="106">
        <v>33031</v>
      </c>
      <c r="BS73" s="98">
        <v>4395.57</v>
      </c>
      <c r="BT73" s="6">
        <f t="shared" si="39"/>
        <v>3.81693414210744E-05</v>
      </c>
    </row>
    <row r="74" spans="2:72" ht="12.75">
      <c r="B74" s="106">
        <v>33199</v>
      </c>
      <c r="C74" s="146">
        <v>0</v>
      </c>
      <c r="D74" s="6">
        <f t="shared" si="30"/>
        <v>0</v>
      </c>
      <c r="E74" s="98">
        <v>0</v>
      </c>
      <c r="F74" s="6">
        <f t="shared" si="31"/>
        <v>0</v>
      </c>
      <c r="G74" s="98">
        <v>0</v>
      </c>
      <c r="H74" s="6">
        <f t="shared" si="32"/>
        <v>0</v>
      </c>
      <c r="I74" s="98">
        <v>102378.35</v>
      </c>
      <c r="J74" s="6">
        <f t="shared" si="33"/>
        <v>0.005305571085305457</v>
      </c>
      <c r="K74" s="98">
        <f t="shared" si="34"/>
        <v>102378.35</v>
      </c>
      <c r="L74" s="6">
        <f t="shared" si="35"/>
        <v>0.0008890119359437459</v>
      </c>
      <c r="O74">
        <f t="shared" si="29"/>
        <v>73</v>
      </c>
      <c r="P74" s="144">
        <v>33018</v>
      </c>
      <c r="Q74" s="98">
        <v>0</v>
      </c>
      <c r="R74" s="6">
        <f t="shared" si="40"/>
        <v>0</v>
      </c>
      <c r="AB74">
        <f t="shared" si="27"/>
        <v>73</v>
      </c>
      <c r="AC74" s="106">
        <v>33018</v>
      </c>
      <c r="AD74" s="140">
        <v>0</v>
      </c>
      <c r="AE74" s="6">
        <f t="shared" si="36"/>
        <v>0</v>
      </c>
      <c r="AP74">
        <f t="shared" si="28"/>
        <v>73</v>
      </c>
      <c r="AQ74" s="106">
        <v>33013</v>
      </c>
      <c r="AR74" s="98">
        <v>0</v>
      </c>
      <c r="AS74" s="6">
        <f t="shared" si="37"/>
        <v>0</v>
      </c>
      <c r="BC74">
        <f t="shared" si="41"/>
        <v>73</v>
      </c>
      <c r="BD74" s="106">
        <v>33109</v>
      </c>
      <c r="BE74" s="98">
        <v>0</v>
      </c>
      <c r="BF74" s="6">
        <f t="shared" si="38"/>
        <v>0</v>
      </c>
      <c r="BR74" s="106">
        <v>33150</v>
      </c>
      <c r="BS74" s="98">
        <v>3484.34</v>
      </c>
      <c r="BT74" s="6">
        <f t="shared" si="39"/>
        <v>3.0256590860140183E-05</v>
      </c>
    </row>
    <row r="75" spans="2:72" ht="12.75">
      <c r="B75" s="106">
        <v>33299</v>
      </c>
      <c r="C75" s="146">
        <v>247.795</v>
      </c>
      <c r="D75" s="6">
        <f t="shared" si="30"/>
        <v>4.175432315284057E-06</v>
      </c>
      <c r="E75" s="98">
        <v>247.795</v>
      </c>
      <c r="F75" s="6">
        <f t="shared" si="31"/>
        <v>8.262644791867077E-06</v>
      </c>
      <c r="G75" s="98">
        <v>0</v>
      </c>
      <c r="H75" s="6">
        <f t="shared" si="32"/>
        <v>0</v>
      </c>
      <c r="I75" s="98">
        <v>188815.93</v>
      </c>
      <c r="J75" s="6">
        <f t="shared" si="33"/>
        <v>0.009785040867068665</v>
      </c>
      <c r="K75" s="98">
        <f t="shared" si="34"/>
        <v>189311.52</v>
      </c>
      <c r="L75" s="6">
        <f t="shared" si="35"/>
        <v>0.0016439042130650978</v>
      </c>
      <c r="O75">
        <f t="shared" si="29"/>
        <v>74</v>
      </c>
      <c r="P75" s="144">
        <v>33013</v>
      </c>
      <c r="Q75" s="98">
        <v>0</v>
      </c>
      <c r="R75" s="6">
        <f t="shared" si="40"/>
        <v>0</v>
      </c>
      <c r="AB75">
        <f t="shared" si="27"/>
        <v>74</v>
      </c>
      <c r="AC75" s="106">
        <v>33013</v>
      </c>
      <c r="AD75" s="140">
        <v>0</v>
      </c>
      <c r="AE75" s="6">
        <f>+AD75/$AD$79</f>
        <v>0</v>
      </c>
      <c r="AP75">
        <f t="shared" si="28"/>
        <v>74</v>
      </c>
      <c r="AQ75" s="106">
        <v>33169</v>
      </c>
      <c r="AR75" s="98">
        <v>-2.64</v>
      </c>
      <c r="AS75" s="6">
        <f t="shared" si="37"/>
        <v>-4.044382068361945E-07</v>
      </c>
      <c r="BC75">
        <f t="shared" si="41"/>
        <v>74</v>
      </c>
      <c r="BD75" s="106">
        <v>33035</v>
      </c>
      <c r="BE75" s="98">
        <v>0</v>
      </c>
      <c r="BF75" s="6">
        <f t="shared" si="38"/>
        <v>0</v>
      </c>
      <c r="BR75" s="106">
        <v>33035</v>
      </c>
      <c r="BS75" s="98">
        <v>1211.88</v>
      </c>
      <c r="BT75" s="6">
        <f t="shared" si="39"/>
        <v>1.052347283318697E-05</v>
      </c>
    </row>
    <row r="76" spans="2:72" ht="12.75">
      <c r="B76" s="80"/>
      <c r="C76" s="81"/>
      <c r="D76" s="6">
        <f t="shared" si="30"/>
        <v>0</v>
      </c>
      <c r="E76" s="81"/>
      <c r="F76" s="6">
        <f t="shared" si="31"/>
        <v>0</v>
      </c>
      <c r="G76" s="81"/>
      <c r="H76" s="6">
        <f t="shared" si="32"/>
        <v>0</v>
      </c>
      <c r="I76" s="81"/>
      <c r="J76" s="6">
        <f t="shared" si="33"/>
        <v>0</v>
      </c>
      <c r="K76" s="81"/>
      <c r="L76" s="6">
        <f t="shared" si="35"/>
        <v>0</v>
      </c>
      <c r="P76" s="80"/>
      <c r="Q76" s="81"/>
      <c r="R76" s="22"/>
      <c r="AC76" s="80"/>
      <c r="AD76" s="81"/>
      <c r="AE76" s="6">
        <f t="shared" si="36"/>
        <v>0</v>
      </c>
      <c r="AQ76" s="80"/>
      <c r="AR76" s="81"/>
      <c r="AS76" s="6">
        <f t="shared" si="37"/>
        <v>0</v>
      </c>
      <c r="BD76" s="80"/>
      <c r="BE76" s="81"/>
      <c r="BF76" s="6">
        <f t="shared" si="38"/>
        <v>0</v>
      </c>
      <c r="BR76" s="80"/>
      <c r="BS76" s="81"/>
      <c r="BT76" s="6">
        <f t="shared" si="39"/>
        <v>0</v>
      </c>
    </row>
    <row r="77" spans="2:72" ht="12.75">
      <c r="B77" s="80"/>
      <c r="C77" s="81"/>
      <c r="D77" s="6">
        <f t="shared" si="30"/>
        <v>0</v>
      </c>
      <c r="E77" s="81"/>
      <c r="F77" s="6"/>
      <c r="G77" s="81"/>
      <c r="H77" s="6">
        <f t="shared" si="32"/>
        <v>0</v>
      </c>
      <c r="I77" s="81"/>
      <c r="J77" s="6">
        <f t="shared" si="33"/>
        <v>0</v>
      </c>
      <c r="K77" s="81"/>
      <c r="L77" s="6"/>
      <c r="P77" s="80"/>
      <c r="Q77" s="81"/>
      <c r="R77" s="22"/>
      <c r="AC77" s="80"/>
      <c r="AD77" s="81"/>
      <c r="AE77" s="6"/>
      <c r="AQ77" s="80"/>
      <c r="AR77" s="81"/>
      <c r="AS77" s="6">
        <f t="shared" si="37"/>
        <v>0</v>
      </c>
      <c r="BD77" s="80"/>
      <c r="BE77" s="81"/>
      <c r="BF77" s="6">
        <f t="shared" si="38"/>
        <v>0</v>
      </c>
      <c r="BR77" s="80"/>
      <c r="BS77" s="81"/>
      <c r="BT77" s="6"/>
    </row>
    <row r="78" spans="2:72" ht="12.75">
      <c r="B78" s="53"/>
      <c r="C78" s="64"/>
      <c r="D78" s="6"/>
      <c r="E78" s="64"/>
      <c r="F78" s="6"/>
      <c r="G78" s="64"/>
      <c r="H78" s="6"/>
      <c r="I78" s="64"/>
      <c r="J78" s="6"/>
      <c r="K78" s="64"/>
      <c r="L78" s="6"/>
      <c r="P78" s="53"/>
      <c r="Q78" s="57"/>
      <c r="R78" s="22"/>
      <c r="AC78" s="53"/>
      <c r="AD78" s="64"/>
      <c r="AE78" s="22"/>
      <c r="AQ78" s="53"/>
      <c r="AR78" s="64"/>
      <c r="AS78" s="18"/>
      <c r="BD78" s="53"/>
      <c r="BE78" s="64"/>
      <c r="BF78" s="18"/>
      <c r="BR78" s="53"/>
      <c r="BS78" s="64"/>
      <c r="BT78" s="18"/>
    </row>
    <row r="79" spans="2:71" ht="12.75">
      <c r="B79" s="21"/>
      <c r="C79" s="4">
        <f>SUM(C2:C78)</f>
        <v>59345950.62000001</v>
      </c>
      <c r="D79" s="10">
        <f>SUM(D2:D76)</f>
        <v>0.9999999999999999</v>
      </c>
      <c r="E79" s="4">
        <f>SUM(E2:E78)</f>
        <v>29989792.15999999</v>
      </c>
      <c r="F79" s="10">
        <f>SUM(F2:F76)</f>
        <v>1.0000000000000007</v>
      </c>
      <c r="G79" s="4">
        <f>SUM(G2:G78)</f>
        <v>6527573.2</v>
      </c>
      <c r="H79" s="10">
        <f>SUM(H2:H74)</f>
        <v>0.9999999999999999</v>
      </c>
      <c r="I79" s="4">
        <f>SUM(I2:I78)</f>
        <v>19296386.449999996</v>
      </c>
      <c r="J79" s="10">
        <f>SUM(J2:J77)</f>
        <v>1.0000000000000004</v>
      </c>
      <c r="K79" s="4">
        <f>SUM(K2:K78)</f>
        <v>115159702.43</v>
      </c>
      <c r="L79" s="10">
        <f>SUM(L2:L77)</f>
        <v>0.9999999999999994</v>
      </c>
      <c r="P79" s="21"/>
      <c r="Q79" s="4">
        <f>SUM(Q2:Q77)</f>
        <v>59345950.61999998</v>
      </c>
      <c r="AC79" s="21"/>
      <c r="AD79" s="4">
        <f>SUM(AD2:AD78)</f>
        <v>29989792.16</v>
      </c>
      <c r="AQ79" s="21"/>
      <c r="AR79" s="4">
        <f>SUM(AR2:AR77)</f>
        <v>6527573.199999999</v>
      </c>
      <c r="BD79" s="21"/>
      <c r="BE79" s="4">
        <f>SUM(BE2:BE77)</f>
        <v>19296386.449999996</v>
      </c>
      <c r="BR79" s="21"/>
      <c r="BS79" s="4">
        <f>SUM(BS2:BS77)</f>
        <v>115159702.42999996</v>
      </c>
    </row>
    <row r="80" spans="2:71" ht="12.75">
      <c r="B80" s="21"/>
      <c r="C80" s="4">
        <f>+C79-C81</f>
        <v>-0.019999980926513672</v>
      </c>
      <c r="E80" s="4">
        <f>+E79-E81</f>
        <v>0</v>
      </c>
      <c r="G80" s="4">
        <f>+G79-G81</f>
        <v>0.02000000048428774</v>
      </c>
      <c r="I80" s="4">
        <f>+I79-I81</f>
        <v>0</v>
      </c>
      <c r="K80" s="4">
        <f>+K79-K81</f>
        <v>0</v>
      </c>
      <c r="P80" s="21"/>
      <c r="Q80" s="4">
        <f>+Q79-Q81</f>
        <v>59345950.61999998</v>
      </c>
      <c r="AC80" s="21"/>
      <c r="AD80" s="4">
        <f>+AD79-AD81</f>
        <v>29989792.16</v>
      </c>
      <c r="AQ80" s="21"/>
      <c r="AR80" s="4">
        <f>+AR79-AR81</f>
        <v>6527573.199999999</v>
      </c>
      <c r="BD80" s="21"/>
      <c r="BE80" s="4">
        <f>+BE79-BE81</f>
        <v>19296386.449999996</v>
      </c>
      <c r="BR80" s="21"/>
      <c r="BS80" s="4">
        <f>+BS79-BS81</f>
        <v>115159702.42999996</v>
      </c>
    </row>
    <row r="81" spans="2:71" ht="12.75">
      <c r="B81" s="21"/>
      <c r="C81" s="16">
        <f>+C92</f>
        <v>59345950.63999999</v>
      </c>
      <c r="E81" s="9">
        <f>+E92</f>
        <v>29989792.159999996</v>
      </c>
      <c r="G81" s="9">
        <f>+G92</f>
        <v>6527573.18</v>
      </c>
      <c r="I81" s="9">
        <f>+I92</f>
        <v>19296386.45</v>
      </c>
      <c r="K81" s="4">
        <f>SUM(C81:I81)</f>
        <v>115159702.42999999</v>
      </c>
      <c r="P81" s="21"/>
      <c r="Q81" s="16">
        <f>+S92</f>
        <v>0</v>
      </c>
      <c r="AC81" s="21"/>
      <c r="AD81" s="9">
        <f>+AH92</f>
        <v>0</v>
      </c>
      <c r="AQ81" s="21"/>
      <c r="AR81" s="9">
        <f>+AX92</f>
        <v>0</v>
      </c>
      <c r="BD81" s="21"/>
      <c r="BE81" s="9">
        <f>+BQ92</f>
        <v>0</v>
      </c>
      <c r="BR81" s="21"/>
      <c r="BS81" s="4">
        <f>SUM(BK81:BQ81)</f>
        <v>0</v>
      </c>
    </row>
    <row r="82" spans="2:70" ht="12.75">
      <c r="B82" s="21"/>
      <c r="P82" s="21"/>
      <c r="AC82" s="21"/>
      <c r="AQ82" s="21"/>
      <c r="BD82" s="21"/>
      <c r="BR82" s="21"/>
    </row>
    <row r="83" spans="2:70" ht="12.75">
      <c r="B83" s="21"/>
      <c r="P83" s="21"/>
      <c r="AC83" s="21"/>
      <c r="AQ83" s="21"/>
      <c r="BD83" s="21"/>
      <c r="BR83" s="21"/>
    </row>
    <row r="84" spans="2:70" ht="12.75">
      <c r="B84" s="21"/>
      <c r="P84" s="21"/>
      <c r="AC84" s="21"/>
      <c r="AQ84" s="21"/>
      <c r="BD84" s="21"/>
      <c r="BR84" s="21"/>
    </row>
    <row r="85" spans="2:70" ht="12.75">
      <c r="B85" s="21"/>
      <c r="P85" s="21"/>
      <c r="AC85" s="21"/>
      <c r="AQ85" s="21"/>
      <c r="BD85" s="21"/>
      <c r="BR85" s="21"/>
    </row>
    <row r="86" spans="2:70" ht="12.75">
      <c r="B86" s="21"/>
      <c r="P86" s="21"/>
      <c r="AC86" s="21"/>
      <c r="AQ86" s="21"/>
      <c r="BD86" s="21"/>
      <c r="BR86" s="21"/>
    </row>
    <row r="87" spans="2:70" ht="12.75">
      <c r="B87" s="21"/>
      <c r="P87" s="21"/>
      <c r="AC87" s="21"/>
      <c r="AQ87" s="21"/>
      <c r="BD87" s="21"/>
      <c r="BR87" s="21"/>
    </row>
    <row r="88" spans="2:70" ht="12.75">
      <c r="B88" s="21"/>
      <c r="P88" s="21"/>
      <c r="AC88" s="21"/>
      <c r="AQ88" s="21"/>
      <c r="BD88" s="21"/>
      <c r="BR88" s="21"/>
    </row>
    <row r="89" spans="2:70" ht="12.75">
      <c r="B89" s="21"/>
      <c r="C89" s="16"/>
      <c r="D89" s="13"/>
      <c r="E89" s="16"/>
      <c r="M89" s="15"/>
      <c r="P89" s="21"/>
      <c r="Q89" s="16"/>
      <c r="U89" s="15"/>
      <c r="AC89" s="21"/>
      <c r="AD89" s="16"/>
      <c r="AQ89" s="21"/>
      <c r="BD89" s="21"/>
      <c r="BR89" s="21"/>
    </row>
    <row r="90" spans="2:70" ht="12.75">
      <c r="B90" s="21"/>
      <c r="C90" s="16">
        <v>59345950.63999999</v>
      </c>
      <c r="D90" s="13"/>
      <c r="E90" s="16">
        <v>29989792.159999996</v>
      </c>
      <c r="G90" s="14">
        <v>6527573.18</v>
      </c>
      <c r="I90" s="16">
        <v>19296386.45</v>
      </c>
      <c r="K90" s="81">
        <f>SUM(C90:I90)</f>
        <v>115159702.42999999</v>
      </c>
      <c r="M90" s="14"/>
      <c r="P90" s="21"/>
      <c r="Q90" s="16"/>
      <c r="U90" s="14"/>
      <c r="AC90" s="21"/>
      <c r="AQ90" s="21"/>
      <c r="BD90" s="21"/>
      <c r="BE90" s="16">
        <v>16383375.540000001</v>
      </c>
      <c r="BR90" s="21"/>
    </row>
    <row r="91" spans="2:70" ht="12.75">
      <c r="B91" s="21"/>
      <c r="C91" s="16"/>
      <c r="E91" s="9"/>
      <c r="G91" s="9"/>
      <c r="I91" s="16"/>
      <c r="K91" s="81">
        <f>SUM(C91:I91)</f>
        <v>0</v>
      </c>
      <c r="M91" s="14"/>
      <c r="P91" s="21"/>
      <c r="U91" s="14"/>
      <c r="AC91" s="21"/>
      <c r="AD91" s="16"/>
      <c r="AQ91" s="21"/>
      <c r="BD91" s="21"/>
      <c r="BE91" s="16">
        <v>0</v>
      </c>
      <c r="BR91" s="21"/>
    </row>
    <row r="92" spans="2:70" ht="12.75">
      <c r="B92" s="21"/>
      <c r="C92" s="4">
        <f>SUM(C90:C91)</f>
        <v>59345950.63999999</v>
      </c>
      <c r="E92" s="4">
        <f>SUM(E90:E91)</f>
        <v>29989792.159999996</v>
      </c>
      <c r="G92" s="15">
        <f>SUM(G90:G91)</f>
        <v>6527573.18</v>
      </c>
      <c r="I92" s="4">
        <f>SUM(I90:I91)</f>
        <v>19296386.45</v>
      </c>
      <c r="K92" s="4">
        <f>SUM(C92:I92)</f>
        <v>115159702.42999999</v>
      </c>
      <c r="M92" s="15"/>
      <c r="P92" s="21"/>
      <c r="U92" s="17"/>
      <c r="AC92" s="21"/>
      <c r="AD92" s="4">
        <f>SUM(AD90:AD91)</f>
        <v>0</v>
      </c>
      <c r="AQ92" s="21"/>
      <c r="BD92" s="21"/>
      <c r="BE92" s="4">
        <f>SUM(BE90:BE91)</f>
        <v>16383375.540000001</v>
      </c>
      <c r="BR92" s="21"/>
    </row>
    <row r="93" spans="2:70" ht="12.75">
      <c r="B93" s="21"/>
      <c r="M93" s="15"/>
      <c r="P93" s="21"/>
      <c r="AC93" s="21"/>
      <c r="AQ93" s="21"/>
      <c r="BD93" s="21"/>
      <c r="BR93" s="21"/>
    </row>
    <row r="94" spans="2:70" ht="12.75">
      <c r="B94" s="21"/>
      <c r="K94" s="4">
        <f>SUM(K90:K91)</f>
        <v>115159702.42999999</v>
      </c>
      <c r="P94" s="21"/>
      <c r="AC94" s="21"/>
      <c r="AQ94" s="21"/>
      <c r="BD94" s="21"/>
      <c r="BR94" s="21"/>
    </row>
    <row r="95" spans="2:71" ht="12.75">
      <c r="B95" s="21"/>
      <c r="E95" s="16"/>
      <c r="G95" s="16"/>
      <c r="H95" s="19"/>
      <c r="I95" s="16"/>
      <c r="K95" s="16"/>
      <c r="L95" s="19"/>
      <c r="M95" s="20"/>
      <c r="O95" s="19"/>
      <c r="P95" s="21"/>
      <c r="S95" s="19"/>
      <c r="T95" s="19"/>
      <c r="U95" s="14"/>
      <c r="AC95" s="21"/>
      <c r="AD95" s="16"/>
      <c r="AQ95" s="21"/>
      <c r="AR95" s="16"/>
      <c r="BD95" s="21"/>
      <c r="BE95" s="16"/>
      <c r="BR95" s="21"/>
      <c r="BS95" s="16"/>
    </row>
    <row r="96" spans="2:70" ht="12.75">
      <c r="B96" s="21"/>
      <c r="P96" s="21"/>
      <c r="AC96" s="21"/>
      <c r="AQ96" s="21"/>
      <c r="BD96" s="21"/>
      <c r="BR96" s="21"/>
    </row>
    <row r="97" spans="2:70" ht="12.75">
      <c r="B97" s="21"/>
      <c r="P97" s="21"/>
      <c r="AC97" s="21"/>
      <c r="AQ97" s="21"/>
      <c r="BD97" s="21"/>
      <c r="BR97" s="21"/>
    </row>
    <row r="98" spans="2:70" ht="12.75">
      <c r="B98" s="21"/>
      <c r="P98" s="21"/>
      <c r="AC98" s="21"/>
      <c r="AQ98" s="21"/>
      <c r="BD98" s="21"/>
      <c r="BR98" s="21"/>
    </row>
    <row r="99" spans="2:70" ht="12.75">
      <c r="B99" s="21"/>
      <c r="P99" s="21"/>
      <c r="AC99" s="21"/>
      <c r="AQ99" s="21"/>
      <c r="BD99" s="21"/>
      <c r="BR99" s="21"/>
    </row>
    <row r="100" spans="2:70" ht="12.75">
      <c r="B100" s="21"/>
      <c r="P100" s="21"/>
      <c r="AC100" s="21"/>
      <c r="AQ100" s="21"/>
      <c r="BD100" s="21"/>
      <c r="BR100" s="21"/>
    </row>
    <row r="101" spans="2:70" ht="12.75">
      <c r="B101" s="21"/>
      <c r="P101" s="21"/>
      <c r="AC101" s="21"/>
      <c r="AQ101" s="21"/>
      <c r="BD101" s="21"/>
      <c r="BR101" s="21"/>
    </row>
    <row r="102" spans="2:70" ht="12.75">
      <c r="B102" s="21"/>
      <c r="P102" s="21"/>
      <c r="AC102" s="21"/>
      <c r="AQ102" s="21"/>
      <c r="BD102" s="21"/>
      <c r="BR102" s="21"/>
    </row>
    <row r="103" spans="2:70" ht="12.75">
      <c r="B103" s="21"/>
      <c r="P103" s="21"/>
      <c r="AC103" s="21"/>
      <c r="AQ103" s="21"/>
      <c r="BD103" s="21"/>
      <c r="BR103" s="21"/>
    </row>
    <row r="104" spans="2:70" ht="12.75">
      <c r="B104" s="21"/>
      <c r="C104" s="31"/>
      <c r="D104" s="25"/>
      <c r="E104" s="31"/>
      <c r="F104" s="99"/>
      <c r="G104" s="31"/>
      <c r="H104" s="25"/>
      <c r="P104" s="21"/>
      <c r="Q104" s="31"/>
      <c r="AC104" s="21"/>
      <c r="AD104" s="31"/>
      <c r="AQ104" s="21"/>
      <c r="AR104" s="31"/>
      <c r="BD104" s="21"/>
      <c r="BR104" s="21"/>
    </row>
    <row r="105" spans="2:70" ht="12.75">
      <c r="B105" s="21"/>
      <c r="C105" s="30"/>
      <c r="D105" s="26"/>
      <c r="E105" s="30"/>
      <c r="F105" s="100"/>
      <c r="G105" s="30"/>
      <c r="H105" s="27"/>
      <c r="P105" s="21"/>
      <c r="Q105" s="30"/>
      <c r="AC105" s="21"/>
      <c r="AD105" s="30"/>
      <c r="AQ105" s="21"/>
      <c r="AR105" s="30"/>
      <c r="BD105" s="21"/>
      <c r="BR105" s="21"/>
    </row>
    <row r="106" spans="2:70" ht="12.75">
      <c r="B106" s="21"/>
      <c r="C106" s="30"/>
      <c r="D106" s="26"/>
      <c r="E106" s="30"/>
      <c r="F106" s="100"/>
      <c r="G106" s="30"/>
      <c r="H106" s="27"/>
      <c r="P106" s="21"/>
      <c r="Q106" s="30"/>
      <c r="AC106" s="21"/>
      <c r="AD106" s="30"/>
      <c r="AQ106" s="21"/>
      <c r="AR106" s="30"/>
      <c r="BD106" s="21"/>
      <c r="BR106" s="21"/>
    </row>
    <row r="107" spans="2:70" ht="12.75">
      <c r="B107" s="21"/>
      <c r="C107" s="30"/>
      <c r="D107" s="26"/>
      <c r="E107" s="30"/>
      <c r="F107" s="100"/>
      <c r="G107" s="30"/>
      <c r="H107" s="27"/>
      <c r="P107" s="21"/>
      <c r="Q107" s="30"/>
      <c r="AC107" s="21"/>
      <c r="AD107" s="30"/>
      <c r="AQ107" s="21"/>
      <c r="AR107" s="30"/>
      <c r="BD107" s="21"/>
      <c r="BR107" s="21"/>
    </row>
    <row r="108" spans="2:70" ht="12.75">
      <c r="B108" s="21"/>
      <c r="C108" s="30"/>
      <c r="D108" s="26"/>
      <c r="E108" s="30"/>
      <c r="F108" s="100"/>
      <c r="G108" s="30"/>
      <c r="H108" s="27"/>
      <c r="P108" s="21"/>
      <c r="Q108" s="30"/>
      <c r="AC108" s="21"/>
      <c r="AD108" s="30"/>
      <c r="AQ108" s="21"/>
      <c r="AR108" s="30"/>
      <c r="BD108" s="21"/>
      <c r="BR108" s="21"/>
    </row>
    <row r="109" spans="2:70" ht="12.75">
      <c r="B109" s="21"/>
      <c r="C109" s="30"/>
      <c r="D109" s="26"/>
      <c r="E109" s="30"/>
      <c r="F109" s="100"/>
      <c r="G109" s="30"/>
      <c r="H109" s="27"/>
      <c r="P109" s="21"/>
      <c r="Q109" s="30"/>
      <c r="AC109" s="21"/>
      <c r="AD109" s="30"/>
      <c r="AQ109" s="21"/>
      <c r="AR109" s="30"/>
      <c r="BD109" s="21"/>
      <c r="BR109" s="21"/>
    </row>
    <row r="110" spans="2:70" ht="12.75">
      <c r="B110" s="21"/>
      <c r="C110" s="30"/>
      <c r="D110" s="26"/>
      <c r="E110" s="30"/>
      <c r="F110" s="100"/>
      <c r="G110" s="30"/>
      <c r="H110" s="27"/>
      <c r="P110" s="21"/>
      <c r="Q110" s="30"/>
      <c r="AC110" s="21"/>
      <c r="AD110" s="30"/>
      <c r="AQ110" s="21"/>
      <c r="AR110" s="30"/>
      <c r="BD110" s="21"/>
      <c r="BR110" s="21"/>
    </row>
    <row r="111" spans="2:70" ht="12.75">
      <c r="B111" s="21"/>
      <c r="C111" s="30"/>
      <c r="D111" s="26"/>
      <c r="E111" s="30"/>
      <c r="F111" s="100"/>
      <c r="G111" s="30"/>
      <c r="H111" s="27"/>
      <c r="P111" s="21"/>
      <c r="Q111" s="30"/>
      <c r="AC111" s="21"/>
      <c r="AD111" s="30"/>
      <c r="AQ111" s="21"/>
      <c r="AR111" s="30"/>
      <c r="BD111" s="21"/>
      <c r="BR111" s="21"/>
    </row>
    <row r="112" spans="2:70" ht="12.75">
      <c r="B112" s="21"/>
      <c r="C112" s="30"/>
      <c r="D112" s="26"/>
      <c r="E112" s="30"/>
      <c r="F112" s="100"/>
      <c r="G112" s="30"/>
      <c r="H112" s="27"/>
      <c r="P112" s="21"/>
      <c r="Q112" s="30"/>
      <c r="AC112" s="21"/>
      <c r="AD112" s="30"/>
      <c r="AQ112" s="21"/>
      <c r="AR112" s="30"/>
      <c r="BD112" s="21"/>
      <c r="BR112" s="21"/>
    </row>
    <row r="113" spans="2:70" ht="12.75">
      <c r="B113" s="21"/>
      <c r="C113" s="30"/>
      <c r="D113" s="26"/>
      <c r="E113" s="30"/>
      <c r="F113" s="100"/>
      <c r="G113" s="30"/>
      <c r="H113" s="27"/>
      <c r="P113" s="21"/>
      <c r="Q113" s="30"/>
      <c r="AC113" s="21"/>
      <c r="AD113" s="30"/>
      <c r="AQ113" s="21"/>
      <c r="AR113" s="30"/>
      <c r="BD113" s="21"/>
      <c r="BR113" s="21"/>
    </row>
    <row r="114" spans="2:70" ht="12.75">
      <c r="B114" s="21"/>
      <c r="C114" s="30"/>
      <c r="D114" s="26"/>
      <c r="E114" s="30"/>
      <c r="F114" s="100"/>
      <c r="G114" s="30"/>
      <c r="H114" s="27"/>
      <c r="P114" s="21"/>
      <c r="Q114" s="30"/>
      <c r="AC114" s="21"/>
      <c r="AD114" s="30"/>
      <c r="AQ114" s="21"/>
      <c r="AR114" s="30"/>
      <c r="BD114" s="21"/>
      <c r="BR114" s="21"/>
    </row>
    <row r="115" spans="2:70" ht="12.75">
      <c r="B115" s="21"/>
      <c r="C115" s="30"/>
      <c r="D115" s="26"/>
      <c r="E115" s="30"/>
      <c r="F115" s="100"/>
      <c r="G115" s="30"/>
      <c r="H115" s="27"/>
      <c r="P115" s="21"/>
      <c r="Q115" s="30"/>
      <c r="AC115" s="21"/>
      <c r="AD115" s="30"/>
      <c r="AQ115" s="21"/>
      <c r="AR115" s="30"/>
      <c r="BD115" s="21"/>
      <c r="BR115" s="21"/>
    </row>
    <row r="116" spans="2:70" ht="12.75">
      <c r="B116" s="21"/>
      <c r="C116" s="30"/>
      <c r="D116" s="26"/>
      <c r="E116" s="30"/>
      <c r="F116" s="100"/>
      <c r="G116" s="30"/>
      <c r="H116" s="27"/>
      <c r="P116" s="21"/>
      <c r="Q116" s="30"/>
      <c r="AC116" s="21"/>
      <c r="AD116" s="30"/>
      <c r="AQ116" s="21"/>
      <c r="AR116" s="30"/>
      <c r="BD116" s="21"/>
      <c r="BR116" s="21"/>
    </row>
    <row r="117" spans="2:70" ht="12.75">
      <c r="B117" s="21"/>
      <c r="C117" s="30"/>
      <c r="D117" s="26"/>
      <c r="E117" s="30"/>
      <c r="F117" s="100"/>
      <c r="G117" s="30"/>
      <c r="H117" s="27"/>
      <c r="P117" s="21"/>
      <c r="Q117" s="30"/>
      <c r="AC117" s="21"/>
      <c r="AD117" s="30"/>
      <c r="AQ117" s="21"/>
      <c r="AR117" s="30"/>
      <c r="BD117" s="21"/>
      <c r="BR117" s="21"/>
    </row>
    <row r="118" spans="2:70" ht="12.75">
      <c r="B118" s="21"/>
      <c r="C118" s="30"/>
      <c r="D118" s="26"/>
      <c r="E118" s="30"/>
      <c r="F118" s="100"/>
      <c r="G118" s="30"/>
      <c r="H118" s="27"/>
      <c r="P118" s="21"/>
      <c r="Q118" s="30"/>
      <c r="AC118" s="21"/>
      <c r="AD118" s="30"/>
      <c r="AQ118" s="21"/>
      <c r="AR118" s="30"/>
      <c r="BD118" s="21"/>
      <c r="BR118" s="21"/>
    </row>
    <row r="119" spans="2:70" ht="12.75">
      <c r="B119" s="21"/>
      <c r="C119" s="30"/>
      <c r="D119" s="26"/>
      <c r="E119" s="30"/>
      <c r="F119" s="100"/>
      <c r="G119" s="30"/>
      <c r="H119" s="27"/>
      <c r="P119" s="21"/>
      <c r="Q119" s="30"/>
      <c r="AC119" s="21"/>
      <c r="AD119" s="30"/>
      <c r="AQ119" s="21"/>
      <c r="AR119" s="30"/>
      <c r="BD119" s="21"/>
      <c r="BR119" s="21"/>
    </row>
    <row r="120" spans="2:70" ht="12.75">
      <c r="B120" s="21"/>
      <c r="C120" s="30"/>
      <c r="D120" s="26"/>
      <c r="E120" s="30"/>
      <c r="F120" s="100"/>
      <c r="G120" s="30"/>
      <c r="H120" s="27"/>
      <c r="P120" s="21"/>
      <c r="Q120" s="30"/>
      <c r="AC120" s="21"/>
      <c r="AD120" s="30"/>
      <c r="AQ120" s="21"/>
      <c r="AR120" s="30"/>
      <c r="BD120" s="21"/>
      <c r="BR120" s="21"/>
    </row>
    <row r="121" spans="2:70" ht="12.75">
      <c r="B121" s="21"/>
      <c r="C121" s="30"/>
      <c r="D121" s="26"/>
      <c r="E121" s="30"/>
      <c r="F121" s="100"/>
      <c r="G121" s="30"/>
      <c r="H121" s="27"/>
      <c r="P121" s="21"/>
      <c r="Q121" s="30"/>
      <c r="AC121" s="21"/>
      <c r="AD121" s="30"/>
      <c r="AQ121" s="21"/>
      <c r="AR121" s="30"/>
      <c r="BD121" s="21"/>
      <c r="BR121" s="21"/>
    </row>
    <row r="122" spans="2:70" ht="12.75">
      <c r="B122" s="21"/>
      <c r="C122" s="30"/>
      <c r="D122" s="26"/>
      <c r="E122" s="30"/>
      <c r="F122" s="100"/>
      <c r="G122" s="30"/>
      <c r="H122" s="27"/>
      <c r="P122" s="21"/>
      <c r="Q122" s="30"/>
      <c r="AC122" s="21"/>
      <c r="AD122" s="30"/>
      <c r="AQ122" s="21"/>
      <c r="AR122" s="30"/>
      <c r="BD122" s="21"/>
      <c r="BR122" s="21"/>
    </row>
    <row r="123" spans="2:70" ht="12.75">
      <c r="B123" s="21"/>
      <c r="C123" s="30"/>
      <c r="D123" s="26"/>
      <c r="E123" s="30"/>
      <c r="F123" s="100"/>
      <c r="G123" s="30"/>
      <c r="H123" s="27"/>
      <c r="P123" s="21"/>
      <c r="Q123" s="30"/>
      <c r="AC123" s="21"/>
      <c r="AD123" s="30"/>
      <c r="AQ123" s="21"/>
      <c r="AR123" s="30"/>
      <c r="BD123" s="21"/>
      <c r="BR123" s="21"/>
    </row>
    <row r="124" spans="2:70" ht="12.75">
      <c r="B124" s="21"/>
      <c r="C124" s="30"/>
      <c r="D124" s="26"/>
      <c r="E124" s="30"/>
      <c r="F124" s="100"/>
      <c r="G124" s="30"/>
      <c r="H124" s="27"/>
      <c r="P124" s="21"/>
      <c r="Q124" s="30"/>
      <c r="AC124" s="21"/>
      <c r="AD124" s="30"/>
      <c r="AQ124" s="21"/>
      <c r="AR124" s="30"/>
      <c r="BD124" s="21"/>
      <c r="BR124" s="21"/>
    </row>
    <row r="125" spans="2:70" ht="12.75">
      <c r="B125" s="21"/>
      <c r="C125" s="30"/>
      <c r="D125" s="26"/>
      <c r="E125" s="30"/>
      <c r="F125" s="100"/>
      <c r="G125" s="30"/>
      <c r="H125" s="27"/>
      <c r="P125" s="21"/>
      <c r="Q125" s="30"/>
      <c r="AC125" s="21"/>
      <c r="AD125" s="30"/>
      <c r="AQ125" s="21"/>
      <c r="AR125" s="30"/>
      <c r="BD125" s="21"/>
      <c r="BR125" s="21"/>
    </row>
    <row r="126" spans="2:70" ht="12.75">
      <c r="B126" s="21"/>
      <c r="C126" s="30"/>
      <c r="D126" s="26"/>
      <c r="E126" s="30"/>
      <c r="F126" s="100"/>
      <c r="G126" s="30"/>
      <c r="H126" s="27"/>
      <c r="P126" s="21"/>
      <c r="Q126" s="30"/>
      <c r="AC126" s="21"/>
      <c r="AD126" s="30"/>
      <c r="AQ126" s="21"/>
      <c r="AR126" s="30"/>
      <c r="BD126" s="21"/>
      <c r="BR126" s="21"/>
    </row>
    <row r="127" spans="2:70" ht="12.75">
      <c r="B127" s="21"/>
      <c r="C127" s="30"/>
      <c r="D127" s="26"/>
      <c r="E127" s="30"/>
      <c r="F127" s="100"/>
      <c r="G127" s="30"/>
      <c r="H127" s="27"/>
      <c r="P127" s="21"/>
      <c r="Q127" s="30"/>
      <c r="AC127" s="21"/>
      <c r="AD127" s="30"/>
      <c r="AQ127" s="21"/>
      <c r="AR127" s="30"/>
      <c r="BD127" s="21"/>
      <c r="BR127" s="21"/>
    </row>
    <row r="128" spans="2:70" ht="12.75">
      <c r="B128" s="21"/>
      <c r="C128" s="30"/>
      <c r="D128" s="26"/>
      <c r="E128" s="30"/>
      <c r="F128" s="100"/>
      <c r="G128" s="30"/>
      <c r="H128" s="27"/>
      <c r="P128" s="21"/>
      <c r="Q128" s="30"/>
      <c r="AC128" s="21"/>
      <c r="AD128" s="30"/>
      <c r="AQ128" s="21"/>
      <c r="AR128" s="30"/>
      <c r="BD128" s="21"/>
      <c r="BR128" s="21"/>
    </row>
    <row r="129" spans="2:70" ht="12.75">
      <c r="B129" s="21"/>
      <c r="C129" s="30"/>
      <c r="D129" s="26"/>
      <c r="E129" s="30"/>
      <c r="F129" s="100"/>
      <c r="G129" s="30"/>
      <c r="H129" s="27"/>
      <c r="P129" s="21"/>
      <c r="Q129" s="30"/>
      <c r="AC129" s="21"/>
      <c r="AD129" s="30"/>
      <c r="AQ129" s="21"/>
      <c r="AR129" s="30"/>
      <c r="BD129" s="21"/>
      <c r="BR129" s="21"/>
    </row>
    <row r="130" spans="2:70" ht="12.75">
      <c r="B130" s="21"/>
      <c r="C130" s="30"/>
      <c r="D130" s="26"/>
      <c r="E130" s="30"/>
      <c r="F130" s="100"/>
      <c r="G130" s="30"/>
      <c r="H130" s="27"/>
      <c r="P130" s="21"/>
      <c r="Q130" s="30"/>
      <c r="AC130" s="21"/>
      <c r="AD130" s="30"/>
      <c r="AQ130" s="21"/>
      <c r="AR130" s="30"/>
      <c r="BD130" s="21"/>
      <c r="BR130" s="21"/>
    </row>
    <row r="131" spans="2:70" ht="12.75">
      <c r="B131" s="21"/>
      <c r="C131" s="30"/>
      <c r="D131" s="26"/>
      <c r="E131" s="30"/>
      <c r="F131" s="100"/>
      <c r="G131" s="30"/>
      <c r="H131" s="27"/>
      <c r="P131" s="21"/>
      <c r="Q131" s="30"/>
      <c r="AC131" s="21"/>
      <c r="AD131" s="30"/>
      <c r="AQ131" s="21"/>
      <c r="AR131" s="30"/>
      <c r="BD131" s="21"/>
      <c r="BR131" s="21"/>
    </row>
    <row r="132" spans="2:70" ht="12.75">
      <c r="B132" s="21"/>
      <c r="C132" s="30"/>
      <c r="D132" s="26"/>
      <c r="E132" s="30"/>
      <c r="F132" s="100"/>
      <c r="G132" s="30"/>
      <c r="H132" s="27"/>
      <c r="P132" s="21"/>
      <c r="Q132" s="30"/>
      <c r="AC132" s="21"/>
      <c r="AD132" s="30"/>
      <c r="AQ132" s="21"/>
      <c r="AR132" s="30"/>
      <c r="BD132" s="21"/>
      <c r="BR132" s="21"/>
    </row>
    <row r="133" spans="2:70" ht="12.75">
      <c r="B133" s="21"/>
      <c r="C133" s="30"/>
      <c r="D133" s="26"/>
      <c r="E133" s="30"/>
      <c r="F133" s="100"/>
      <c r="G133" s="30"/>
      <c r="H133" s="27"/>
      <c r="P133" s="21"/>
      <c r="Q133" s="30"/>
      <c r="AC133" s="21"/>
      <c r="AD133" s="30"/>
      <c r="AQ133" s="21"/>
      <c r="AR133" s="30"/>
      <c r="BD133" s="21"/>
      <c r="BR133" s="21"/>
    </row>
    <row r="134" spans="2:70" ht="12.75">
      <c r="B134" s="21"/>
      <c r="C134" s="30"/>
      <c r="D134" s="26"/>
      <c r="E134" s="30"/>
      <c r="F134" s="100"/>
      <c r="G134" s="30"/>
      <c r="H134" s="27"/>
      <c r="P134" s="21"/>
      <c r="Q134" s="30"/>
      <c r="AC134" s="21"/>
      <c r="AD134" s="30"/>
      <c r="AQ134" s="21"/>
      <c r="AR134" s="30"/>
      <c r="BD134" s="21"/>
      <c r="BR134" s="21"/>
    </row>
    <row r="135" spans="2:70" ht="12.75">
      <c r="B135" s="21"/>
      <c r="C135" s="30"/>
      <c r="D135" s="26"/>
      <c r="E135" s="30"/>
      <c r="F135" s="100"/>
      <c r="G135" s="30"/>
      <c r="H135" s="27"/>
      <c r="P135" s="21"/>
      <c r="Q135" s="30"/>
      <c r="AC135" s="21"/>
      <c r="AD135" s="30"/>
      <c r="AQ135" s="21"/>
      <c r="AR135" s="30"/>
      <c r="BD135" s="21"/>
      <c r="BR135" s="21"/>
    </row>
    <row r="136" spans="2:70" ht="12.75">
      <c r="B136" s="21"/>
      <c r="C136" s="30"/>
      <c r="D136" s="26"/>
      <c r="E136" s="30"/>
      <c r="F136" s="100"/>
      <c r="G136" s="30"/>
      <c r="H136" s="27"/>
      <c r="P136" s="21"/>
      <c r="Q136" s="30"/>
      <c r="AC136" s="21"/>
      <c r="AD136" s="30"/>
      <c r="AQ136" s="21"/>
      <c r="AR136" s="30"/>
      <c r="BD136" s="21"/>
      <c r="BR136" s="21"/>
    </row>
    <row r="137" spans="2:70" ht="12.75">
      <c r="B137" s="21"/>
      <c r="C137" s="30"/>
      <c r="D137" s="26"/>
      <c r="E137" s="30"/>
      <c r="F137" s="100"/>
      <c r="G137" s="30"/>
      <c r="H137" s="27"/>
      <c r="P137" s="21"/>
      <c r="Q137" s="30"/>
      <c r="AC137" s="21"/>
      <c r="AD137" s="30"/>
      <c r="AQ137" s="21"/>
      <c r="AR137" s="30"/>
      <c r="BD137" s="21"/>
      <c r="BR137" s="21"/>
    </row>
    <row r="138" spans="2:70" ht="12.75">
      <c r="B138" s="21"/>
      <c r="C138" s="30"/>
      <c r="D138" s="26"/>
      <c r="E138" s="30"/>
      <c r="F138" s="100"/>
      <c r="G138" s="30"/>
      <c r="H138" s="27"/>
      <c r="P138" s="21"/>
      <c r="Q138" s="30"/>
      <c r="AC138" s="21"/>
      <c r="AD138" s="30"/>
      <c r="AQ138" s="21"/>
      <c r="AR138" s="30"/>
      <c r="BD138" s="21"/>
      <c r="BR138" s="21"/>
    </row>
    <row r="139" spans="2:70" ht="12.75">
      <c r="B139" s="21"/>
      <c r="C139" s="30"/>
      <c r="D139" s="26"/>
      <c r="E139" s="30"/>
      <c r="F139" s="100"/>
      <c r="G139" s="30"/>
      <c r="H139" s="27"/>
      <c r="P139" s="21"/>
      <c r="Q139" s="30"/>
      <c r="AC139" s="21"/>
      <c r="AD139" s="30"/>
      <c r="AQ139" s="21"/>
      <c r="AR139" s="30"/>
      <c r="BD139" s="21"/>
      <c r="BR139" s="21"/>
    </row>
    <row r="140" spans="2:70" ht="12.75">
      <c r="B140" s="21"/>
      <c r="C140" s="30"/>
      <c r="D140" s="26"/>
      <c r="E140" s="30"/>
      <c r="F140" s="100"/>
      <c r="G140" s="30"/>
      <c r="H140" s="27"/>
      <c r="P140" s="21"/>
      <c r="Q140" s="30"/>
      <c r="AC140" s="21"/>
      <c r="AD140" s="30"/>
      <c r="AQ140" s="21"/>
      <c r="AR140" s="30"/>
      <c r="BD140" s="21"/>
      <c r="BR140" s="21"/>
    </row>
    <row r="141" spans="2:70" ht="12.75">
      <c r="B141" s="21"/>
      <c r="C141" s="30"/>
      <c r="D141" s="26"/>
      <c r="E141" s="30"/>
      <c r="F141" s="100"/>
      <c r="G141" s="30"/>
      <c r="H141" s="27"/>
      <c r="P141" s="21"/>
      <c r="Q141" s="30"/>
      <c r="AC141" s="21"/>
      <c r="AD141" s="30"/>
      <c r="AQ141" s="21"/>
      <c r="AR141" s="30"/>
      <c r="BD141" s="21"/>
      <c r="BR141" s="21"/>
    </row>
    <row r="142" spans="2:70" ht="12.75">
      <c r="B142" s="21"/>
      <c r="C142" s="30"/>
      <c r="D142" s="26"/>
      <c r="E142" s="30"/>
      <c r="F142" s="100"/>
      <c r="G142" s="30"/>
      <c r="H142" s="27"/>
      <c r="P142" s="21"/>
      <c r="Q142" s="30"/>
      <c r="AC142" s="21"/>
      <c r="AD142" s="30"/>
      <c r="AQ142" s="21"/>
      <c r="AR142" s="30"/>
      <c r="BD142" s="21"/>
      <c r="BR142" s="21"/>
    </row>
    <row r="143" spans="2:70" ht="12.75">
      <c r="B143" s="21"/>
      <c r="C143" s="30"/>
      <c r="D143" s="26"/>
      <c r="E143" s="30"/>
      <c r="F143" s="100"/>
      <c r="G143" s="30"/>
      <c r="H143" s="27"/>
      <c r="P143" s="21"/>
      <c r="Q143" s="30"/>
      <c r="AC143" s="21"/>
      <c r="AD143" s="30"/>
      <c r="AQ143" s="21"/>
      <c r="AR143" s="30"/>
      <c r="BD143" s="21"/>
      <c r="BR143" s="21"/>
    </row>
    <row r="144" spans="2:70" ht="12.75">
      <c r="B144" s="21"/>
      <c r="C144" s="30"/>
      <c r="D144" s="26"/>
      <c r="E144" s="30"/>
      <c r="F144" s="100"/>
      <c r="G144" s="30"/>
      <c r="H144" s="27"/>
      <c r="P144" s="21"/>
      <c r="Q144" s="30"/>
      <c r="AC144" s="21"/>
      <c r="AD144" s="30"/>
      <c r="AQ144" s="21"/>
      <c r="AR144" s="30"/>
      <c r="BD144" s="21"/>
      <c r="BR144" s="21"/>
    </row>
    <row r="145" spans="2:70" ht="12.75">
      <c r="B145" s="21"/>
      <c r="C145" s="30"/>
      <c r="D145" s="26"/>
      <c r="E145" s="30"/>
      <c r="F145" s="100"/>
      <c r="G145" s="30"/>
      <c r="H145" s="27"/>
      <c r="P145" s="21"/>
      <c r="Q145" s="30"/>
      <c r="AC145" s="21"/>
      <c r="AD145" s="30"/>
      <c r="AQ145" s="21"/>
      <c r="AR145" s="30"/>
      <c r="BD145" s="21"/>
      <c r="BR145" s="21"/>
    </row>
    <row r="146" spans="2:70" ht="12.75">
      <c r="B146" s="21"/>
      <c r="C146" s="30"/>
      <c r="D146" s="26"/>
      <c r="E146" s="30"/>
      <c r="F146" s="100"/>
      <c r="G146" s="30"/>
      <c r="H146" s="27"/>
      <c r="P146" s="21"/>
      <c r="Q146" s="30"/>
      <c r="AC146" s="21"/>
      <c r="AD146" s="30"/>
      <c r="AQ146" s="21"/>
      <c r="AR146" s="30"/>
      <c r="BD146" s="21"/>
      <c r="BR146" s="21"/>
    </row>
    <row r="147" spans="2:70" ht="12.75">
      <c r="B147" s="21"/>
      <c r="C147" s="30"/>
      <c r="D147" s="26"/>
      <c r="E147" s="30"/>
      <c r="F147" s="100"/>
      <c r="G147" s="30"/>
      <c r="H147" s="27"/>
      <c r="P147" s="21"/>
      <c r="Q147" s="30"/>
      <c r="AC147" s="21"/>
      <c r="AD147" s="30"/>
      <c r="AQ147" s="21"/>
      <c r="AR147" s="30"/>
      <c r="BD147" s="21"/>
      <c r="BR147" s="21"/>
    </row>
    <row r="148" spans="2:70" ht="12.75">
      <c r="B148" s="21"/>
      <c r="C148" s="30"/>
      <c r="D148" s="26"/>
      <c r="E148" s="30"/>
      <c r="F148" s="100"/>
      <c r="G148" s="30"/>
      <c r="H148" s="27"/>
      <c r="P148" s="21"/>
      <c r="Q148" s="30"/>
      <c r="AC148" s="21"/>
      <c r="AD148" s="30"/>
      <c r="AQ148" s="21"/>
      <c r="AR148" s="30"/>
      <c r="BD148" s="21"/>
      <c r="BR148" s="21"/>
    </row>
    <row r="149" spans="2:70" ht="12.75">
      <c r="B149" s="21"/>
      <c r="C149" s="30"/>
      <c r="D149" s="26"/>
      <c r="E149" s="30"/>
      <c r="F149" s="100"/>
      <c r="G149" s="30"/>
      <c r="H149" s="27"/>
      <c r="P149" s="21"/>
      <c r="Q149" s="30"/>
      <c r="AC149" s="21"/>
      <c r="AD149" s="30"/>
      <c r="AQ149" s="21"/>
      <c r="AR149" s="30"/>
      <c r="BD149" s="21"/>
      <c r="BR149" s="21"/>
    </row>
    <row r="150" spans="2:70" ht="12.75">
      <c r="B150" s="21"/>
      <c r="C150" s="30"/>
      <c r="D150" s="26"/>
      <c r="E150" s="30"/>
      <c r="F150" s="100"/>
      <c r="G150" s="30"/>
      <c r="H150" s="27"/>
      <c r="P150" s="21"/>
      <c r="Q150" s="30"/>
      <c r="AC150" s="21"/>
      <c r="AD150" s="30"/>
      <c r="AQ150" s="21"/>
      <c r="AR150" s="30"/>
      <c r="BD150" s="21"/>
      <c r="BR150" s="21"/>
    </row>
    <row r="151" spans="2:70" ht="12.75">
      <c r="B151" s="21"/>
      <c r="C151" s="30"/>
      <c r="D151" s="26"/>
      <c r="E151" s="30"/>
      <c r="F151" s="100"/>
      <c r="G151" s="30"/>
      <c r="H151" s="27"/>
      <c r="P151" s="21"/>
      <c r="Q151" s="30"/>
      <c r="AC151" s="21"/>
      <c r="AD151" s="30"/>
      <c r="AQ151" s="21"/>
      <c r="AR151" s="30"/>
      <c r="BD151" s="21"/>
      <c r="BR151" s="21"/>
    </row>
    <row r="152" spans="2:70" ht="12.75">
      <c r="B152" s="21"/>
      <c r="C152" s="30"/>
      <c r="D152" s="26"/>
      <c r="E152" s="30"/>
      <c r="F152" s="100"/>
      <c r="G152" s="30"/>
      <c r="H152" s="27"/>
      <c r="P152" s="21"/>
      <c r="Q152" s="30"/>
      <c r="AC152" s="21"/>
      <c r="AD152" s="30"/>
      <c r="AQ152" s="21"/>
      <c r="AR152" s="30"/>
      <c r="BD152" s="21"/>
      <c r="BR152" s="21"/>
    </row>
    <row r="153" spans="2:70" ht="12.75">
      <c r="B153" s="21"/>
      <c r="C153" s="30"/>
      <c r="D153" s="26"/>
      <c r="E153" s="30"/>
      <c r="F153" s="100"/>
      <c r="G153" s="30"/>
      <c r="H153" s="27"/>
      <c r="P153" s="21"/>
      <c r="Q153" s="30"/>
      <c r="AC153" s="21"/>
      <c r="AD153" s="30"/>
      <c r="AQ153" s="21"/>
      <c r="AR153" s="30"/>
      <c r="BD153" s="21"/>
      <c r="BR153" s="21"/>
    </row>
    <row r="154" spans="3:44" ht="12.75">
      <c r="C154" s="30"/>
      <c r="D154" s="26"/>
      <c r="E154" s="30"/>
      <c r="F154" s="100"/>
      <c r="G154" s="30"/>
      <c r="H154" s="27"/>
      <c r="Q154" s="30"/>
      <c r="AD154" s="30"/>
      <c r="AR154" s="30"/>
    </row>
    <row r="155" spans="3:44" ht="12.75">
      <c r="C155" s="30"/>
      <c r="D155" s="26"/>
      <c r="E155" s="30"/>
      <c r="F155" s="100"/>
      <c r="G155" s="30"/>
      <c r="H155" s="27"/>
      <c r="Q155" s="30"/>
      <c r="AD155" s="30"/>
      <c r="AR155" s="30"/>
    </row>
    <row r="156" spans="3:44" ht="12.75">
      <c r="C156" s="30"/>
      <c r="D156" s="26"/>
      <c r="E156" s="30"/>
      <c r="F156" s="100"/>
      <c r="G156" s="30"/>
      <c r="H156" s="27"/>
      <c r="Q156" s="30"/>
      <c r="AD156" s="30"/>
      <c r="AR156" s="30"/>
    </row>
    <row r="157" spans="3:44" ht="12.75">
      <c r="C157" s="30"/>
      <c r="D157" s="26"/>
      <c r="E157" s="30"/>
      <c r="F157" s="100"/>
      <c r="G157" s="30"/>
      <c r="H157" s="27"/>
      <c r="Q157" s="30"/>
      <c r="AD157" s="30"/>
      <c r="AR157" s="30"/>
    </row>
    <row r="158" spans="3:44" ht="12.75">
      <c r="C158" s="30"/>
      <c r="D158" s="26"/>
      <c r="E158" s="30"/>
      <c r="F158" s="100"/>
      <c r="G158" s="30"/>
      <c r="H158" s="27"/>
      <c r="Q158" s="30"/>
      <c r="AD158" s="30"/>
      <c r="AR158" s="30"/>
    </row>
    <row r="159" spans="3:44" ht="12.75">
      <c r="C159" s="30"/>
      <c r="D159" s="26"/>
      <c r="E159" s="30"/>
      <c r="F159" s="100"/>
      <c r="G159" s="30"/>
      <c r="H159" s="27"/>
      <c r="Q159" s="30"/>
      <c r="AD159" s="30"/>
      <c r="AR159" s="30"/>
    </row>
    <row r="160" spans="3:44" ht="12.75">
      <c r="C160" s="30"/>
      <c r="D160" s="26"/>
      <c r="E160" s="30"/>
      <c r="F160" s="100"/>
      <c r="G160" s="30"/>
      <c r="H160" s="27"/>
      <c r="Q160" s="30"/>
      <c r="AD160" s="30"/>
      <c r="AR160" s="30"/>
    </row>
    <row r="161" spans="3:44" ht="12.75">
      <c r="C161" s="30"/>
      <c r="D161" s="26"/>
      <c r="E161" s="30"/>
      <c r="F161" s="100"/>
      <c r="G161" s="30"/>
      <c r="H161" s="27"/>
      <c r="Q161" s="30"/>
      <c r="AD161" s="30"/>
      <c r="AR161" s="30"/>
    </row>
    <row r="162" spans="3:44" ht="12.75">
      <c r="C162" s="30"/>
      <c r="D162" s="26"/>
      <c r="E162" s="30"/>
      <c r="F162" s="100"/>
      <c r="G162" s="30"/>
      <c r="H162" s="27"/>
      <c r="Q162" s="30"/>
      <c r="AD162" s="30"/>
      <c r="AR162" s="30"/>
    </row>
    <row r="163" spans="3:44" ht="12.75">
      <c r="C163" s="30"/>
      <c r="D163" s="26"/>
      <c r="E163" s="30"/>
      <c r="F163" s="100"/>
      <c r="G163" s="30"/>
      <c r="H163" s="27"/>
      <c r="Q163" s="30"/>
      <c r="AD163" s="30"/>
      <c r="AR163" s="30"/>
    </row>
    <row r="164" spans="3:44" ht="12.75">
      <c r="C164" s="30"/>
      <c r="D164" s="26"/>
      <c r="E164" s="30"/>
      <c r="F164" s="100"/>
      <c r="G164" s="30"/>
      <c r="H164" s="27"/>
      <c r="Q164" s="30"/>
      <c r="AD164" s="30"/>
      <c r="AR164" s="30"/>
    </row>
    <row r="165" spans="3:44" ht="12.75">
      <c r="C165" s="30"/>
      <c r="D165" s="26"/>
      <c r="E165" s="30"/>
      <c r="F165" s="100"/>
      <c r="G165" s="30"/>
      <c r="H165" s="27"/>
      <c r="Q165" s="30"/>
      <c r="AD165" s="30"/>
      <c r="AR165" s="30"/>
    </row>
    <row r="166" spans="3:44" ht="12.75">
      <c r="C166" s="30"/>
      <c r="D166" s="26"/>
      <c r="E166" s="30"/>
      <c r="F166" s="100"/>
      <c r="G166" s="30"/>
      <c r="H166" s="27"/>
      <c r="Q166" s="30"/>
      <c r="AD166" s="30"/>
      <c r="AR166" s="30"/>
    </row>
    <row r="167" spans="3:44" ht="12.75">
      <c r="C167" s="30"/>
      <c r="D167" s="26"/>
      <c r="E167" s="30"/>
      <c r="F167" s="100"/>
      <c r="G167" s="30"/>
      <c r="H167" s="27"/>
      <c r="Q167" s="30"/>
      <c r="AD167" s="30"/>
      <c r="AR167" s="30"/>
    </row>
    <row r="168" spans="3:44" ht="12.75">
      <c r="C168" s="30"/>
      <c r="D168" s="26"/>
      <c r="E168" s="30"/>
      <c r="F168" s="100"/>
      <c r="G168" s="30"/>
      <c r="H168" s="27"/>
      <c r="Q168" s="30"/>
      <c r="AD168" s="30"/>
      <c r="AR168" s="30"/>
    </row>
    <row r="169" spans="3:44" ht="12.75">
      <c r="C169" s="30"/>
      <c r="D169" s="26"/>
      <c r="E169" s="30"/>
      <c r="F169" s="100"/>
      <c r="G169" s="30"/>
      <c r="H169" s="27"/>
      <c r="Q169" s="30"/>
      <c r="AD169" s="30"/>
      <c r="AR169" s="30"/>
    </row>
    <row r="170" spans="3:44" ht="12.75">
      <c r="C170" s="30"/>
      <c r="D170" s="26"/>
      <c r="E170" s="30"/>
      <c r="F170" s="100"/>
      <c r="G170" s="30"/>
      <c r="H170" s="27"/>
      <c r="Q170" s="30"/>
      <c r="AD170" s="30"/>
      <c r="AR170" s="30"/>
    </row>
    <row r="171" spans="3:44" ht="12.75">
      <c r="C171" s="30"/>
      <c r="D171" s="26"/>
      <c r="E171" s="30"/>
      <c r="F171" s="100"/>
      <c r="G171" s="30"/>
      <c r="H171" s="27"/>
      <c r="Q171" s="30"/>
      <c r="AD171" s="30"/>
      <c r="AR171" s="30"/>
    </row>
    <row r="172" spans="3:44" ht="12.75">
      <c r="C172" s="30"/>
      <c r="D172" s="26"/>
      <c r="E172" s="30"/>
      <c r="F172" s="100"/>
      <c r="G172" s="30"/>
      <c r="H172" s="27"/>
      <c r="Q172" s="30"/>
      <c r="AD172" s="30"/>
      <c r="AR172" s="30"/>
    </row>
    <row r="173" spans="3:44" ht="12.75">
      <c r="C173" s="30"/>
      <c r="D173" s="26"/>
      <c r="E173" s="30"/>
      <c r="F173" s="100"/>
      <c r="G173" s="30"/>
      <c r="H173" s="27"/>
      <c r="Q173" s="30"/>
      <c r="AD173" s="30"/>
      <c r="AR173" s="30"/>
    </row>
    <row r="174" spans="3:44" ht="12.75">
      <c r="C174" s="30"/>
      <c r="D174" s="26"/>
      <c r="E174" s="30"/>
      <c r="F174" s="100"/>
      <c r="G174" s="30"/>
      <c r="H174" s="27"/>
      <c r="Q174" s="30"/>
      <c r="AD174" s="30"/>
      <c r="AR174" s="30"/>
    </row>
    <row r="175" spans="3:44" ht="12.75">
      <c r="C175" s="30"/>
      <c r="D175" s="26"/>
      <c r="E175" s="30"/>
      <c r="F175" s="100"/>
      <c r="G175" s="30"/>
      <c r="H175" s="27"/>
      <c r="Q175" s="30"/>
      <c r="AD175" s="30"/>
      <c r="AR175" s="30"/>
    </row>
    <row r="176" spans="3:44" ht="12.75">
      <c r="C176" s="30"/>
      <c r="D176" s="26"/>
      <c r="E176" s="30"/>
      <c r="F176" s="100"/>
      <c r="G176" s="30"/>
      <c r="H176" s="27"/>
      <c r="Q176" s="30"/>
      <c r="AD176" s="30"/>
      <c r="AR176" s="30"/>
    </row>
    <row r="177" spans="3:44" ht="12.75">
      <c r="C177" s="30"/>
      <c r="D177" s="26"/>
      <c r="E177" s="30"/>
      <c r="F177" s="100"/>
      <c r="G177" s="30"/>
      <c r="H177" s="27"/>
      <c r="Q177" s="30"/>
      <c r="AD177" s="30"/>
      <c r="AR177" s="30"/>
    </row>
  </sheetData>
  <sheetProtection/>
  <printOptions/>
  <pageMargins left="0.75" right="0.75" top="1" bottom="1" header="0.5" footer="0.5"/>
  <pageSetup fitToHeight="0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48">
      <selection activeCell="I49" sqref="I49"/>
    </sheetView>
  </sheetViews>
  <sheetFormatPr defaultColWidth="9.140625" defaultRowHeight="12.75"/>
  <cols>
    <col min="2" max="2" width="11.8515625" style="0" customWidth="1"/>
    <col min="3" max="3" width="20.140625" style="4" customWidth="1"/>
    <col min="4" max="4" width="11.140625" style="0" customWidth="1"/>
    <col min="5" max="5" width="16.00390625" style="4" customWidth="1"/>
    <col min="6" max="6" width="9.00390625" style="0" customWidth="1"/>
    <col min="7" max="7" width="18.7109375" style="0" customWidth="1"/>
    <col min="8" max="8" width="10.8515625" style="0" customWidth="1"/>
    <col min="9" max="9" width="16.140625" style="0" customWidth="1"/>
    <col min="10" max="10" width="10.00390625" style="0" customWidth="1"/>
    <col min="11" max="11" width="11.140625" style="0" customWidth="1"/>
    <col min="14" max="14" width="20.57421875" style="0" bestFit="1" customWidth="1"/>
    <col min="17" max="17" width="11.140625" style="0" bestFit="1" customWidth="1"/>
    <col min="21" max="21" width="12.7109375" style="0" bestFit="1" customWidth="1"/>
  </cols>
  <sheetData>
    <row r="1" spans="2:6" ht="12.75">
      <c r="B1" s="4"/>
      <c r="D1" s="5">
        <v>40817</v>
      </c>
      <c r="F1" t="s">
        <v>157</v>
      </c>
    </row>
    <row r="2" spans="2:12" ht="12.75">
      <c r="B2" s="82" t="s">
        <v>150</v>
      </c>
      <c r="C2" s="95" t="s">
        <v>151</v>
      </c>
      <c r="D2" s="1" t="s">
        <v>156</v>
      </c>
      <c r="E2" s="95" t="s">
        <v>152</v>
      </c>
      <c r="F2" s="1" t="s">
        <v>156</v>
      </c>
      <c r="G2" s="95" t="s">
        <v>153</v>
      </c>
      <c r="H2" s="1" t="s">
        <v>156</v>
      </c>
      <c r="I2" s="95" t="s">
        <v>154</v>
      </c>
      <c r="J2" s="1" t="s">
        <v>156</v>
      </c>
      <c r="K2" s="54" t="s">
        <v>155</v>
      </c>
      <c r="L2" s="1" t="s">
        <v>156</v>
      </c>
    </row>
    <row r="3" spans="2:14" ht="12.75">
      <c r="B3" s="83" t="s">
        <v>2</v>
      </c>
      <c r="C3" s="96">
        <v>22155.23</v>
      </c>
      <c r="D3" s="6">
        <f>+C3/$C$79</f>
        <v>0.007056002199449775</v>
      </c>
      <c r="E3" s="96">
        <v>22155.23</v>
      </c>
      <c r="F3" s="6">
        <f>+E3/$E$79</f>
        <v>0.013651700374493893</v>
      </c>
      <c r="G3" s="96">
        <v>1073.31</v>
      </c>
      <c r="H3" s="6">
        <f>+G3/$G$79</f>
        <v>0.002824804781568539</v>
      </c>
      <c r="I3" s="96">
        <v>2059.35</v>
      </c>
      <c r="J3" s="6">
        <f>+I3/$I$79</f>
        <v>0.0013881523704419771</v>
      </c>
      <c r="K3" s="38">
        <f>+C3+E3+G3+I3</f>
        <v>47443.119999999995</v>
      </c>
      <c r="L3" s="6">
        <f>+K3/$K$79</f>
        <v>0.0071598402934225916</v>
      </c>
      <c r="N3" s="35"/>
    </row>
    <row r="4" spans="2:14" ht="12.75">
      <c r="B4" s="83" t="s">
        <v>6</v>
      </c>
      <c r="C4" s="96">
        <v>5307.75</v>
      </c>
      <c r="D4" s="6">
        <f aca="true" t="shared" si="0" ref="D4:D67">+C4/$C$79</f>
        <v>0.001690413309820279</v>
      </c>
      <c r="E4" s="96">
        <v>5307.75</v>
      </c>
      <c r="F4" s="6">
        <f aca="true" t="shared" si="1" ref="F4:F67">+E4/$E$79</f>
        <v>0.0032705511368069737</v>
      </c>
      <c r="G4" s="96">
        <v>314.31</v>
      </c>
      <c r="H4" s="6">
        <f aca="true" t="shared" si="2" ref="H4:H67">+G4/$G$79</f>
        <v>0.0008272208317213177</v>
      </c>
      <c r="I4" s="96">
        <v>33617.9</v>
      </c>
      <c r="J4" s="6">
        <f aca="true" t="shared" si="3" ref="J4:J67">+I4/$I$79</f>
        <v>0.02266092095772032</v>
      </c>
      <c r="K4" s="38">
        <f aca="true" t="shared" si="4" ref="K4:K67">+C4+E4+G4+I4</f>
        <v>44547.71</v>
      </c>
      <c r="L4" s="6">
        <f aca="true" t="shared" si="5" ref="L4:L67">+K4/$K$79</f>
        <v>0.006722881822226375</v>
      </c>
      <c r="N4" s="35"/>
    </row>
    <row r="5" spans="2:14" ht="12.75">
      <c r="B5" s="83" t="s">
        <v>7</v>
      </c>
      <c r="C5" s="96">
        <v>0</v>
      </c>
      <c r="D5" s="6">
        <f t="shared" si="0"/>
        <v>0</v>
      </c>
      <c r="E5" s="96">
        <v>0</v>
      </c>
      <c r="F5" s="6">
        <f t="shared" si="1"/>
        <v>0</v>
      </c>
      <c r="G5" s="96">
        <v>0</v>
      </c>
      <c r="H5" s="6">
        <f t="shared" si="2"/>
        <v>0</v>
      </c>
      <c r="I5" s="96">
        <v>1700.85</v>
      </c>
      <c r="J5" s="6">
        <f t="shared" si="3"/>
        <v>0.0011464971759371824</v>
      </c>
      <c r="K5" s="38">
        <f t="shared" si="4"/>
        <v>1700.85</v>
      </c>
      <c r="L5" s="6">
        <f t="shared" si="5"/>
        <v>0.0002566824096532398</v>
      </c>
      <c r="N5" s="35"/>
    </row>
    <row r="6" spans="2:14" ht="12.75">
      <c r="B6" s="83" t="s">
        <v>8</v>
      </c>
      <c r="C6" s="96">
        <v>14222.85</v>
      </c>
      <c r="D6" s="6">
        <f t="shared" si="0"/>
        <v>0.004529696188324122</v>
      </c>
      <c r="E6" s="96">
        <v>14222.85</v>
      </c>
      <c r="F6" s="6">
        <f t="shared" si="1"/>
        <v>0.008763893973177913</v>
      </c>
      <c r="G6" s="96">
        <v>8537.18</v>
      </c>
      <c r="H6" s="6">
        <f t="shared" si="2"/>
        <v>0.022468687411010147</v>
      </c>
      <c r="I6" s="96">
        <v>26707.13</v>
      </c>
      <c r="J6" s="6">
        <f t="shared" si="3"/>
        <v>0.018002557028772206</v>
      </c>
      <c r="K6" s="38">
        <f t="shared" si="4"/>
        <v>63690.01000000001</v>
      </c>
      <c r="L6" s="6">
        <f t="shared" si="5"/>
        <v>0.009611726629414084</v>
      </c>
      <c r="N6" s="35"/>
    </row>
    <row r="7" spans="2:14" ht="12.75">
      <c r="B7" s="83" t="s">
        <v>12</v>
      </c>
      <c r="C7" s="96">
        <v>301.39</v>
      </c>
      <c r="D7" s="6">
        <f t="shared" si="0"/>
        <v>9.598674908327142E-05</v>
      </c>
      <c r="E7" s="96">
        <v>301.39</v>
      </c>
      <c r="F7" s="6">
        <f t="shared" si="1"/>
        <v>0.00018571172476515544</v>
      </c>
      <c r="G7" s="96">
        <v>0</v>
      </c>
      <c r="H7" s="6">
        <f t="shared" si="2"/>
        <v>0</v>
      </c>
      <c r="I7" s="96">
        <v>11219.08</v>
      </c>
      <c r="J7" s="6">
        <f t="shared" si="3"/>
        <v>0.007562479664058162</v>
      </c>
      <c r="K7" s="38">
        <f t="shared" si="4"/>
        <v>11821.86</v>
      </c>
      <c r="L7" s="6">
        <f t="shared" si="5"/>
        <v>0.0017840864928613635</v>
      </c>
      <c r="N7" s="35"/>
    </row>
    <row r="8" spans="2:14" ht="12.75">
      <c r="B8" s="83" t="s">
        <v>15</v>
      </c>
      <c r="C8" s="96">
        <v>27248.855</v>
      </c>
      <c r="D8" s="6">
        <f t="shared" si="0"/>
        <v>0.008678220935304575</v>
      </c>
      <c r="E8" s="96">
        <v>27248.855</v>
      </c>
      <c r="F8" s="6">
        <f t="shared" si="1"/>
        <v>0.016790311091693915</v>
      </c>
      <c r="G8" s="96">
        <v>519.21</v>
      </c>
      <c r="H8" s="6">
        <f t="shared" si="2"/>
        <v>0.0013664895422927218</v>
      </c>
      <c r="I8" s="96">
        <v>18295.12</v>
      </c>
      <c r="J8" s="6">
        <f t="shared" si="3"/>
        <v>0.01233224764878259</v>
      </c>
      <c r="K8" s="38">
        <f t="shared" si="4"/>
        <v>73312.04</v>
      </c>
      <c r="L8" s="6">
        <f t="shared" si="5"/>
        <v>0.011063827547282067</v>
      </c>
      <c r="N8" s="35"/>
    </row>
    <row r="9" spans="2:14" ht="12.75">
      <c r="B9" s="83" t="s">
        <v>16</v>
      </c>
      <c r="C9" s="96">
        <v>0</v>
      </c>
      <c r="D9" s="6">
        <f t="shared" si="0"/>
        <v>0</v>
      </c>
      <c r="E9" s="96">
        <v>0</v>
      </c>
      <c r="F9" s="6">
        <f t="shared" si="1"/>
        <v>0</v>
      </c>
      <c r="G9" s="96">
        <v>0</v>
      </c>
      <c r="H9" s="6">
        <f t="shared" si="2"/>
        <v>0</v>
      </c>
      <c r="I9" s="96">
        <v>2699.76</v>
      </c>
      <c r="J9" s="6">
        <f t="shared" si="3"/>
        <v>0.0018198355032531782</v>
      </c>
      <c r="K9" s="38">
        <f t="shared" si="4"/>
        <v>2699.76</v>
      </c>
      <c r="L9" s="6">
        <f t="shared" si="5"/>
        <v>0.00040743210881937316</v>
      </c>
      <c r="N9" s="35"/>
    </row>
    <row r="10" spans="2:14" ht="12.75">
      <c r="B10" s="83" t="s">
        <v>17</v>
      </c>
      <c r="C10" s="96">
        <v>2013.205</v>
      </c>
      <c r="D10" s="6">
        <f t="shared" si="0"/>
        <v>0.000641165941763786</v>
      </c>
      <c r="E10" s="96">
        <v>2013.205</v>
      </c>
      <c r="F10" s="6">
        <f t="shared" si="1"/>
        <v>0.00124050490346672</v>
      </c>
      <c r="G10" s="96">
        <v>262.24</v>
      </c>
      <c r="H10" s="6">
        <f t="shared" si="2"/>
        <v>0.0006901797299182284</v>
      </c>
      <c r="I10" s="96">
        <v>5499.8</v>
      </c>
      <c r="J10" s="6">
        <f t="shared" si="3"/>
        <v>0.003707267053661003</v>
      </c>
      <c r="K10" s="38">
        <f t="shared" si="4"/>
        <v>9788.45</v>
      </c>
      <c r="L10" s="6">
        <f t="shared" si="5"/>
        <v>0.0014772160583062914</v>
      </c>
      <c r="N10" s="35"/>
    </row>
    <row r="11" spans="2:14" ht="12.75">
      <c r="B11" s="83" t="s">
        <v>22</v>
      </c>
      <c r="C11" s="96">
        <v>0</v>
      </c>
      <c r="D11" s="6">
        <f t="shared" si="0"/>
        <v>0</v>
      </c>
      <c r="E11" s="96">
        <v>0</v>
      </c>
      <c r="F11" s="6">
        <f t="shared" si="1"/>
        <v>0</v>
      </c>
      <c r="G11" s="96">
        <v>0</v>
      </c>
      <c r="H11" s="6">
        <f t="shared" si="2"/>
        <v>0</v>
      </c>
      <c r="I11" s="96">
        <v>270.47</v>
      </c>
      <c r="J11" s="6">
        <f t="shared" si="3"/>
        <v>0.00018231654242039557</v>
      </c>
      <c r="K11" s="38">
        <f t="shared" si="4"/>
        <v>270.47</v>
      </c>
      <c r="L11" s="6">
        <f t="shared" si="5"/>
        <v>4.081776249458317E-05</v>
      </c>
      <c r="N11" s="35"/>
    </row>
    <row r="12" spans="2:14" ht="12.75">
      <c r="B12" s="83" t="s">
        <v>24</v>
      </c>
      <c r="C12" s="96">
        <v>689.27</v>
      </c>
      <c r="D12" s="6">
        <f t="shared" si="0"/>
        <v>0.0002195188511252082</v>
      </c>
      <c r="E12" s="96">
        <v>689.27</v>
      </c>
      <c r="F12" s="6">
        <f t="shared" si="1"/>
        <v>0.00042471721201393106</v>
      </c>
      <c r="G12" s="96">
        <v>0</v>
      </c>
      <c r="H12" s="6">
        <f t="shared" si="2"/>
        <v>0</v>
      </c>
      <c r="I12" s="96">
        <v>345.7</v>
      </c>
      <c r="J12" s="6">
        <f t="shared" si="3"/>
        <v>0.00023302705924771968</v>
      </c>
      <c r="K12" s="38">
        <f t="shared" si="4"/>
        <v>1724.24</v>
      </c>
      <c r="L12" s="6">
        <f t="shared" si="5"/>
        <v>0.000260212292689245</v>
      </c>
      <c r="N12" s="35"/>
    </row>
    <row r="13" spans="2:14" ht="12.75">
      <c r="B13" s="83" t="s">
        <v>27</v>
      </c>
      <c r="C13" s="96">
        <v>11179.19</v>
      </c>
      <c r="D13" s="6">
        <f t="shared" si="0"/>
        <v>0.003560350726580899</v>
      </c>
      <c r="E13" s="96">
        <v>11179.19</v>
      </c>
      <c r="F13" s="6">
        <f t="shared" si="1"/>
        <v>0.006888439086822317</v>
      </c>
      <c r="G13" s="96">
        <v>126.9</v>
      </c>
      <c r="H13" s="6">
        <f t="shared" si="2"/>
        <v>0.0003339834034724801</v>
      </c>
      <c r="I13" s="96">
        <v>16290.1</v>
      </c>
      <c r="J13" s="6">
        <f t="shared" si="3"/>
        <v>0.010980717668068494</v>
      </c>
      <c r="K13" s="38">
        <f t="shared" si="4"/>
        <v>38775.380000000005</v>
      </c>
      <c r="L13" s="6">
        <f t="shared" si="5"/>
        <v>0.005851755283311312</v>
      </c>
      <c r="N13" s="35"/>
    </row>
    <row r="14" spans="2:14" ht="12.75">
      <c r="B14" s="83" t="s">
        <v>28</v>
      </c>
      <c r="C14" s="96">
        <v>21216.665</v>
      </c>
      <c r="D14" s="6">
        <f t="shared" si="0"/>
        <v>0.006757087825537765</v>
      </c>
      <c r="E14" s="96">
        <v>21216.665</v>
      </c>
      <c r="F14" s="6">
        <f t="shared" si="1"/>
        <v>0.013073371548208325</v>
      </c>
      <c r="G14" s="96">
        <v>93.46</v>
      </c>
      <c r="H14" s="6">
        <f t="shared" si="2"/>
        <v>0.0002459739077110952</v>
      </c>
      <c r="I14" s="96">
        <v>7177.88</v>
      </c>
      <c r="J14" s="6">
        <f t="shared" si="3"/>
        <v>0.004838415585863529</v>
      </c>
      <c r="K14" s="38">
        <f t="shared" si="4"/>
        <v>49704.67</v>
      </c>
      <c r="L14" s="6">
        <f t="shared" si="5"/>
        <v>0.007501140292570833</v>
      </c>
      <c r="N14" s="35"/>
    </row>
    <row r="15" spans="2:14" ht="12.75">
      <c r="B15" s="83" t="s">
        <v>31</v>
      </c>
      <c r="C15" s="96">
        <v>36.21</v>
      </c>
      <c r="D15" s="6">
        <f t="shared" si="0"/>
        <v>1.1532168234862665E-05</v>
      </c>
      <c r="E15" s="96">
        <v>36.21</v>
      </c>
      <c r="F15" s="6">
        <f t="shared" si="1"/>
        <v>2.2312026124776132E-05</v>
      </c>
      <c r="G15" s="96">
        <v>0</v>
      </c>
      <c r="H15" s="6">
        <f t="shared" si="2"/>
        <v>0</v>
      </c>
      <c r="I15" s="96">
        <v>0</v>
      </c>
      <c r="J15" s="6">
        <f t="shared" si="3"/>
        <v>0</v>
      </c>
      <c r="K15" s="38">
        <f t="shared" si="4"/>
        <v>72.42</v>
      </c>
      <c r="L15" s="6">
        <f t="shared" si="5"/>
        <v>1.0929206048203915E-05</v>
      </c>
      <c r="N15" s="35"/>
    </row>
    <row r="16" spans="2:14" ht="12.75">
      <c r="B16" s="83" t="s">
        <v>32</v>
      </c>
      <c r="C16" s="96">
        <v>0</v>
      </c>
      <c r="D16" s="6">
        <f t="shared" si="0"/>
        <v>0</v>
      </c>
      <c r="E16" s="96">
        <v>0</v>
      </c>
      <c r="F16" s="6">
        <f t="shared" si="1"/>
        <v>0</v>
      </c>
      <c r="G16" s="96">
        <v>0</v>
      </c>
      <c r="H16" s="6">
        <f t="shared" si="2"/>
        <v>0</v>
      </c>
      <c r="I16" s="96">
        <v>483.25</v>
      </c>
      <c r="J16" s="6">
        <f t="shared" si="3"/>
        <v>0.00032574580960792747</v>
      </c>
      <c r="K16" s="38">
        <f t="shared" si="4"/>
        <v>483.25</v>
      </c>
      <c r="L16" s="6">
        <f t="shared" si="5"/>
        <v>7.292928504273049E-05</v>
      </c>
      <c r="N16" s="35"/>
    </row>
    <row r="17" spans="2:14" ht="12.75">
      <c r="B17" s="83" t="s">
        <v>33</v>
      </c>
      <c r="C17" s="96">
        <v>5029.25</v>
      </c>
      <c r="D17" s="6">
        <f t="shared" si="0"/>
        <v>0.001601716572636925</v>
      </c>
      <c r="E17" s="96">
        <v>5029.25</v>
      </c>
      <c r="F17" s="6">
        <f t="shared" si="1"/>
        <v>0.003098943866004705</v>
      </c>
      <c r="G17" s="96">
        <v>407.68</v>
      </c>
      <c r="H17" s="6">
        <f t="shared" si="2"/>
        <v>0.0010729578717703758</v>
      </c>
      <c r="I17" s="96">
        <v>51100.5</v>
      </c>
      <c r="J17" s="6">
        <f t="shared" si="3"/>
        <v>0.0344454707581374</v>
      </c>
      <c r="K17" s="38">
        <f t="shared" si="4"/>
        <v>61566.68</v>
      </c>
      <c r="L17" s="6">
        <f t="shared" si="5"/>
        <v>0.009291285990387118</v>
      </c>
      <c r="N17" s="35"/>
    </row>
    <row r="18" spans="2:14" ht="12.75">
      <c r="B18" s="83" t="s">
        <v>35</v>
      </c>
      <c r="C18" s="96">
        <v>3857.28</v>
      </c>
      <c r="D18" s="6">
        <f t="shared" si="0"/>
        <v>0.0012284673264007474</v>
      </c>
      <c r="E18" s="96">
        <v>3857.28</v>
      </c>
      <c r="F18" s="6">
        <f t="shared" si="1"/>
        <v>0.002376794590736716</v>
      </c>
      <c r="G18" s="96">
        <v>6326.34</v>
      </c>
      <c r="H18" s="6">
        <f t="shared" si="2"/>
        <v>0.016650059611694953</v>
      </c>
      <c r="I18" s="96">
        <v>0</v>
      </c>
      <c r="J18" s="6">
        <f t="shared" si="3"/>
        <v>0</v>
      </c>
      <c r="K18" s="38">
        <f t="shared" si="4"/>
        <v>14040.900000000001</v>
      </c>
      <c r="L18" s="6">
        <f t="shared" si="5"/>
        <v>0.002118971129552974</v>
      </c>
      <c r="N18" s="35"/>
    </row>
    <row r="19" spans="2:14" ht="12.75">
      <c r="B19" s="83" t="s">
        <v>38</v>
      </c>
      <c r="C19" s="96">
        <v>47373.9</v>
      </c>
      <c r="D19" s="6">
        <f t="shared" si="0"/>
        <v>0.015087649399104125</v>
      </c>
      <c r="E19" s="96">
        <v>47373.9</v>
      </c>
      <c r="F19" s="6">
        <f t="shared" si="1"/>
        <v>0.029191043756766972</v>
      </c>
      <c r="G19" s="96">
        <v>4359.07</v>
      </c>
      <c r="H19" s="6">
        <f t="shared" si="2"/>
        <v>0.011472474661739824</v>
      </c>
      <c r="I19" s="96">
        <v>43729.05</v>
      </c>
      <c r="J19" s="6">
        <f t="shared" si="3"/>
        <v>0.029476574848702624</v>
      </c>
      <c r="K19" s="38">
        <f t="shared" si="4"/>
        <v>142835.91999999998</v>
      </c>
      <c r="L19" s="6">
        <f t="shared" si="5"/>
        <v>0.02155596797521086</v>
      </c>
      <c r="N19" s="35"/>
    </row>
    <row r="20" spans="2:14" ht="12.75">
      <c r="B20" s="83" t="s">
        <v>39</v>
      </c>
      <c r="C20" s="96">
        <v>-38.92</v>
      </c>
      <c r="D20" s="6">
        <f t="shared" si="0"/>
        <v>-1.2395249591296738E-05</v>
      </c>
      <c r="E20" s="96">
        <v>-38.92</v>
      </c>
      <c r="F20" s="6">
        <f t="shared" si="1"/>
        <v>-2.3981885025580975E-05</v>
      </c>
      <c r="G20" s="96">
        <v>0</v>
      </c>
      <c r="H20" s="6">
        <f t="shared" si="2"/>
        <v>0</v>
      </c>
      <c r="I20" s="96">
        <v>4267.41</v>
      </c>
      <c r="J20" s="6">
        <f t="shared" si="3"/>
        <v>0.0028765461466714244</v>
      </c>
      <c r="K20" s="38">
        <f t="shared" si="4"/>
        <v>4189.57</v>
      </c>
      <c r="L20" s="6">
        <f t="shared" si="5"/>
        <v>0.0006322655866248781</v>
      </c>
      <c r="N20" s="35"/>
    </row>
    <row r="21" spans="2:14" ht="12.75">
      <c r="B21" s="83" t="s">
        <v>40</v>
      </c>
      <c r="C21" s="96">
        <v>188322.695</v>
      </c>
      <c r="D21" s="6">
        <f t="shared" si="0"/>
        <v>0.059977050571188344</v>
      </c>
      <c r="E21" s="96">
        <v>188322.695</v>
      </c>
      <c r="F21" s="6">
        <f t="shared" si="1"/>
        <v>0.11604144961966992</v>
      </c>
      <c r="G21" s="96">
        <v>24666.95</v>
      </c>
      <c r="H21" s="6">
        <f t="shared" si="2"/>
        <v>0.06492003084543335</v>
      </c>
      <c r="I21" s="96">
        <v>37788.77</v>
      </c>
      <c r="J21" s="6">
        <f t="shared" si="3"/>
        <v>0.025472392090507525</v>
      </c>
      <c r="K21" s="38">
        <f t="shared" si="4"/>
        <v>439101.11000000004</v>
      </c>
      <c r="L21" s="6">
        <f t="shared" si="5"/>
        <v>0.06626659082000902</v>
      </c>
      <c r="N21" s="35"/>
    </row>
    <row r="22" spans="2:14" ht="12.75">
      <c r="B22" s="83" t="s">
        <v>164</v>
      </c>
      <c r="C22" s="96">
        <v>0</v>
      </c>
      <c r="D22" s="6">
        <f t="shared" si="0"/>
        <v>0</v>
      </c>
      <c r="E22" s="96">
        <v>0</v>
      </c>
      <c r="F22" s="6">
        <f t="shared" si="1"/>
        <v>0</v>
      </c>
      <c r="G22" s="96">
        <v>0</v>
      </c>
      <c r="H22" s="6">
        <f t="shared" si="2"/>
        <v>0</v>
      </c>
      <c r="I22" s="96">
        <v>2976.6</v>
      </c>
      <c r="J22" s="6">
        <f t="shared" si="3"/>
        <v>0.0020064458911101023</v>
      </c>
      <c r="K22" s="38">
        <f t="shared" si="4"/>
        <v>2976.6</v>
      </c>
      <c r="L22" s="6">
        <f t="shared" si="5"/>
        <v>0.00044921119474017915</v>
      </c>
      <c r="N22" s="35"/>
    </row>
    <row r="23" spans="2:14" ht="12.75">
      <c r="B23" s="83" t="s">
        <v>42</v>
      </c>
      <c r="C23" s="96">
        <v>0</v>
      </c>
      <c r="D23" s="6">
        <f t="shared" si="0"/>
        <v>0</v>
      </c>
      <c r="E23" s="96">
        <v>0</v>
      </c>
      <c r="F23" s="6">
        <f t="shared" si="1"/>
        <v>0</v>
      </c>
      <c r="G23" s="96">
        <v>0</v>
      </c>
      <c r="H23" s="6">
        <f t="shared" si="2"/>
        <v>0</v>
      </c>
      <c r="I23" s="96">
        <v>2886.11</v>
      </c>
      <c r="J23" s="6">
        <f t="shared" si="3"/>
        <v>0.0019454490192809843</v>
      </c>
      <c r="K23" s="38">
        <f t="shared" si="4"/>
        <v>2886.11</v>
      </c>
      <c r="L23" s="6">
        <f t="shared" si="5"/>
        <v>0.00043555496917677166</v>
      </c>
      <c r="N23" s="35"/>
    </row>
    <row r="24" spans="2:14" ht="12.75">
      <c r="B24" s="83" t="s">
        <v>43</v>
      </c>
      <c r="C24" s="96">
        <v>12203.925</v>
      </c>
      <c r="D24" s="6">
        <f t="shared" si="0"/>
        <v>0.0038867085397858692</v>
      </c>
      <c r="E24" s="96">
        <v>12203.925</v>
      </c>
      <c r="F24" s="6">
        <f t="shared" si="1"/>
        <v>0.007519864496680711</v>
      </c>
      <c r="G24" s="96">
        <v>462.01</v>
      </c>
      <c r="H24" s="6">
        <f t="shared" si="2"/>
        <v>0.0012159469837535108</v>
      </c>
      <c r="I24" s="96">
        <v>2756.48</v>
      </c>
      <c r="J24" s="6">
        <f t="shared" si="3"/>
        <v>0.0018580689276110915</v>
      </c>
      <c r="K24" s="38">
        <f t="shared" si="4"/>
        <v>27626.339999999997</v>
      </c>
      <c r="L24" s="6">
        <f t="shared" si="5"/>
        <v>0.004169206879560035</v>
      </c>
      <c r="N24" s="35"/>
    </row>
    <row r="25" spans="2:14" ht="12.75">
      <c r="B25" s="83" t="s">
        <v>44</v>
      </c>
      <c r="C25" s="96">
        <v>21052.03</v>
      </c>
      <c r="D25" s="6">
        <f t="shared" si="0"/>
        <v>0.006704654836933882</v>
      </c>
      <c r="E25" s="96">
        <v>21052.03</v>
      </c>
      <c r="F25" s="6">
        <f t="shared" si="1"/>
        <v>0.012971926079524188</v>
      </c>
      <c r="G25" s="96">
        <v>1231.36</v>
      </c>
      <c r="H25" s="6">
        <f t="shared" si="2"/>
        <v>0.003240770714735012</v>
      </c>
      <c r="I25" s="96">
        <v>63485.96</v>
      </c>
      <c r="J25" s="6">
        <f t="shared" si="3"/>
        <v>0.04279417576603518</v>
      </c>
      <c r="K25" s="38">
        <f t="shared" si="4"/>
        <v>106821.38</v>
      </c>
      <c r="L25" s="6">
        <f t="shared" si="5"/>
        <v>0.01612086263978858</v>
      </c>
      <c r="N25" s="35"/>
    </row>
    <row r="26" spans="2:14" ht="12.75">
      <c r="B26" s="83" t="s">
        <v>45</v>
      </c>
      <c r="C26" s="96">
        <v>256522.995</v>
      </c>
      <c r="D26" s="6">
        <f t="shared" si="0"/>
        <v>0.0816974961184986</v>
      </c>
      <c r="E26" s="96">
        <v>256522.995</v>
      </c>
      <c r="F26" s="6">
        <f t="shared" si="1"/>
        <v>0.1580653898383269</v>
      </c>
      <c r="G26" s="96">
        <v>117537.97</v>
      </c>
      <c r="H26" s="6">
        <f t="shared" si="2"/>
        <v>0.3093438239388988</v>
      </c>
      <c r="I26" s="96">
        <v>80548.81</v>
      </c>
      <c r="J26" s="6">
        <f t="shared" si="3"/>
        <v>0.05429578339659622</v>
      </c>
      <c r="K26" s="38">
        <f t="shared" si="4"/>
        <v>711132.77</v>
      </c>
      <c r="L26" s="6">
        <f t="shared" si="5"/>
        <v>0.10732002997735438</v>
      </c>
      <c r="N26" s="35"/>
    </row>
    <row r="27" spans="2:14" ht="12.75">
      <c r="B27" s="83" t="s">
        <v>46</v>
      </c>
      <c r="C27" s="96">
        <v>110512.585</v>
      </c>
      <c r="D27" s="6">
        <f t="shared" si="0"/>
        <v>0.03519607076193207</v>
      </c>
      <c r="E27" s="96">
        <v>110512.585</v>
      </c>
      <c r="F27" s="6">
        <f t="shared" si="1"/>
        <v>0.06809609731114452</v>
      </c>
      <c r="G27" s="96">
        <v>23935.75</v>
      </c>
      <c r="H27" s="6">
        <f t="shared" si="2"/>
        <v>0.06299561268452651</v>
      </c>
      <c r="I27" s="96">
        <v>66117.41</v>
      </c>
      <c r="J27" s="6">
        <f t="shared" si="3"/>
        <v>0.04456796533808439</v>
      </c>
      <c r="K27" s="38">
        <f t="shared" si="4"/>
        <v>311078.33</v>
      </c>
      <c r="L27" s="6">
        <f t="shared" si="5"/>
        <v>0.046946135952791686</v>
      </c>
      <c r="N27" s="35"/>
    </row>
    <row r="28" spans="2:14" ht="12.75">
      <c r="B28" s="83" t="s">
        <v>48</v>
      </c>
      <c r="C28" s="96">
        <v>64784.295</v>
      </c>
      <c r="D28" s="6">
        <f t="shared" si="0"/>
        <v>0.020632515573514833</v>
      </c>
      <c r="E28" s="96">
        <v>64784.295</v>
      </c>
      <c r="F28" s="6">
        <f t="shared" si="1"/>
        <v>0.039919052264987674</v>
      </c>
      <c r="G28" s="96">
        <v>23244.68</v>
      </c>
      <c r="H28" s="6">
        <f t="shared" si="2"/>
        <v>0.06117681118225917</v>
      </c>
      <c r="I28" s="96">
        <v>52264.34</v>
      </c>
      <c r="J28" s="6">
        <f t="shared" si="3"/>
        <v>0.035229983956386934</v>
      </c>
      <c r="K28" s="38">
        <f t="shared" si="4"/>
        <v>205077.61</v>
      </c>
      <c r="L28" s="6">
        <f t="shared" si="5"/>
        <v>0.030949122556796514</v>
      </c>
      <c r="N28" s="35"/>
    </row>
    <row r="29" spans="2:14" ht="12.75">
      <c r="B29" s="83" t="s">
        <v>51</v>
      </c>
      <c r="C29" s="96">
        <v>111980.65</v>
      </c>
      <c r="D29" s="6">
        <f t="shared" si="0"/>
        <v>0.03566362040456431</v>
      </c>
      <c r="E29" s="96">
        <v>111980.65</v>
      </c>
      <c r="F29" s="6">
        <f t="shared" si="1"/>
        <v>0.06900069561638808</v>
      </c>
      <c r="G29" s="96">
        <v>35295.44</v>
      </c>
      <c r="H29" s="6">
        <f t="shared" si="2"/>
        <v>0.09289275948194416</v>
      </c>
      <c r="I29" s="96">
        <v>102370.54</v>
      </c>
      <c r="J29" s="6">
        <f t="shared" si="3"/>
        <v>0.06900522386404702</v>
      </c>
      <c r="K29" s="38">
        <f t="shared" si="4"/>
        <v>361627.27999999997</v>
      </c>
      <c r="L29" s="6">
        <f t="shared" si="5"/>
        <v>0.054574690082456925</v>
      </c>
      <c r="N29" s="35"/>
    </row>
    <row r="30" spans="2:14" ht="12.75">
      <c r="B30" s="83" t="s">
        <v>52</v>
      </c>
      <c r="C30" s="96">
        <v>2001.69</v>
      </c>
      <c r="D30" s="6">
        <f t="shared" si="0"/>
        <v>0.0006374986421994544</v>
      </c>
      <c r="E30" s="96">
        <v>2001.69</v>
      </c>
      <c r="F30" s="6">
        <f t="shared" si="1"/>
        <v>0.00123340954359854</v>
      </c>
      <c r="G30" s="96">
        <v>0</v>
      </c>
      <c r="H30" s="6">
        <f t="shared" si="2"/>
        <v>0</v>
      </c>
      <c r="I30" s="96">
        <v>22708.01</v>
      </c>
      <c r="J30" s="6">
        <f t="shared" si="3"/>
        <v>0.015306857945235204</v>
      </c>
      <c r="K30" s="38">
        <f t="shared" si="4"/>
        <v>26711.39</v>
      </c>
      <c r="L30" s="6">
        <f t="shared" si="5"/>
        <v>0.004031127936259784</v>
      </c>
      <c r="N30" s="35"/>
    </row>
    <row r="31" spans="2:14" ht="12.75">
      <c r="B31" s="83" t="s">
        <v>53</v>
      </c>
      <c r="C31" s="96">
        <v>11097.05</v>
      </c>
      <c r="D31" s="6">
        <f t="shared" si="0"/>
        <v>0.0035341907625154024</v>
      </c>
      <c r="E31" s="96">
        <v>11097.05</v>
      </c>
      <c r="F31" s="6">
        <f t="shared" si="1"/>
        <v>0.006837825725157331</v>
      </c>
      <c r="G31" s="96">
        <v>1359.58</v>
      </c>
      <c r="H31" s="6">
        <f t="shared" si="2"/>
        <v>0.0035782281772507047</v>
      </c>
      <c r="I31" s="96">
        <v>513.29</v>
      </c>
      <c r="J31" s="6">
        <f t="shared" si="3"/>
        <v>0.00034599496453937526</v>
      </c>
      <c r="K31" s="38">
        <f t="shared" si="4"/>
        <v>24066.97</v>
      </c>
      <c r="L31" s="6">
        <f t="shared" si="5"/>
        <v>0.003632047419027095</v>
      </c>
      <c r="N31" s="35"/>
    </row>
    <row r="32" spans="2:14" ht="12.75">
      <c r="B32" s="83" t="s">
        <v>54</v>
      </c>
      <c r="C32" s="96">
        <v>5624.81</v>
      </c>
      <c r="D32" s="6">
        <f t="shared" si="0"/>
        <v>0.0017913906437210126</v>
      </c>
      <c r="E32" s="96">
        <v>5624.81</v>
      </c>
      <c r="F32" s="6">
        <f t="shared" si="1"/>
        <v>0.003465918466360178</v>
      </c>
      <c r="G32" s="96">
        <v>0</v>
      </c>
      <c r="H32" s="6">
        <f t="shared" si="2"/>
        <v>0</v>
      </c>
      <c r="I32" s="96">
        <v>31587.68</v>
      </c>
      <c r="J32" s="6">
        <f t="shared" si="3"/>
        <v>0.02129240433571886</v>
      </c>
      <c r="K32" s="38">
        <f t="shared" si="4"/>
        <v>42837.3</v>
      </c>
      <c r="L32" s="6">
        <f t="shared" si="5"/>
        <v>0.006464756672862823</v>
      </c>
      <c r="N32" s="35"/>
    </row>
    <row r="33" spans="2:14" ht="12.75">
      <c r="B33" s="83" t="s">
        <v>55</v>
      </c>
      <c r="C33" s="96">
        <v>24955.685</v>
      </c>
      <c r="D33" s="6">
        <f t="shared" si="0"/>
        <v>0.007947891682856633</v>
      </c>
      <c r="E33" s="96">
        <v>24955.685</v>
      </c>
      <c r="F33" s="6">
        <f t="shared" si="1"/>
        <v>0.01537729620772394</v>
      </c>
      <c r="G33" s="96">
        <v>7995.56</v>
      </c>
      <c r="H33" s="6">
        <f t="shared" si="2"/>
        <v>0.021043217820870156</v>
      </c>
      <c r="I33" s="96">
        <v>6924.6</v>
      </c>
      <c r="J33" s="6">
        <f t="shared" si="3"/>
        <v>0.004667686359464159</v>
      </c>
      <c r="K33" s="38">
        <f t="shared" si="4"/>
        <v>64831.53</v>
      </c>
      <c r="L33" s="6">
        <f t="shared" si="5"/>
        <v>0.009783998202020347</v>
      </c>
      <c r="N33" s="35"/>
    </row>
    <row r="34" spans="2:14" ht="12.75">
      <c r="B34" s="83" t="s">
        <v>58</v>
      </c>
      <c r="C34" s="96">
        <v>918998.09</v>
      </c>
      <c r="D34" s="6">
        <f t="shared" si="0"/>
        <v>0.29268270039761</v>
      </c>
      <c r="E34" s="96">
        <v>0</v>
      </c>
      <c r="F34" s="6">
        <f t="shared" si="1"/>
        <v>0</v>
      </c>
      <c r="G34" s="96">
        <v>0</v>
      </c>
      <c r="H34" s="6">
        <f t="shared" si="2"/>
        <v>0</v>
      </c>
      <c r="I34" s="96">
        <v>0</v>
      </c>
      <c r="J34" s="6">
        <f t="shared" si="3"/>
        <v>0</v>
      </c>
      <c r="K34" s="38">
        <f t="shared" si="4"/>
        <v>918998.09</v>
      </c>
      <c r="L34" s="6">
        <f t="shared" si="5"/>
        <v>0.13868985754647675</v>
      </c>
      <c r="N34" s="35"/>
    </row>
    <row r="35" spans="2:14" ht="12.75">
      <c r="B35" s="83" t="s">
        <v>61</v>
      </c>
      <c r="C35" s="96">
        <v>536150.08</v>
      </c>
      <c r="D35" s="6">
        <f t="shared" si="0"/>
        <v>0.1707531875640728</v>
      </c>
      <c r="E35" s="96">
        <v>0</v>
      </c>
      <c r="F35" s="6">
        <f t="shared" si="1"/>
        <v>0</v>
      </c>
      <c r="G35" s="96">
        <v>0</v>
      </c>
      <c r="H35" s="6">
        <f t="shared" si="2"/>
        <v>0</v>
      </c>
      <c r="I35" s="96">
        <v>0</v>
      </c>
      <c r="J35" s="6">
        <f t="shared" si="3"/>
        <v>0</v>
      </c>
      <c r="K35" s="38">
        <f t="shared" si="4"/>
        <v>536150.08</v>
      </c>
      <c r="L35" s="6">
        <f t="shared" si="5"/>
        <v>0.08091265806518935</v>
      </c>
      <c r="N35" s="35"/>
    </row>
    <row r="36" spans="2:14" ht="12.75">
      <c r="B36" s="83" t="s">
        <v>63</v>
      </c>
      <c r="C36" s="96">
        <v>64565.73</v>
      </c>
      <c r="D36" s="6">
        <f t="shared" si="0"/>
        <v>0.020562906947437707</v>
      </c>
      <c r="E36" s="96">
        <v>2692.94</v>
      </c>
      <c r="F36" s="6">
        <f t="shared" si="1"/>
        <v>0.0016593468001230222</v>
      </c>
      <c r="G36" s="96">
        <v>5845.34</v>
      </c>
      <c r="H36" s="6">
        <f t="shared" si="2"/>
        <v>0.015384133551251589</v>
      </c>
      <c r="I36" s="96">
        <v>6966.12</v>
      </c>
      <c r="J36" s="6">
        <f t="shared" si="3"/>
        <v>0.004695673873204295</v>
      </c>
      <c r="K36" s="38">
        <f t="shared" si="4"/>
        <v>80070.12999999999</v>
      </c>
      <c r="L36" s="6">
        <f t="shared" si="5"/>
        <v>0.012083719263690606</v>
      </c>
      <c r="N36" s="35"/>
    </row>
    <row r="37" spans="2:14" ht="12.75">
      <c r="B37" s="83" t="s">
        <v>67</v>
      </c>
      <c r="C37" s="96">
        <v>49964.205</v>
      </c>
      <c r="D37" s="6">
        <f t="shared" si="0"/>
        <v>0.015912610267361675</v>
      </c>
      <c r="E37" s="96">
        <v>49964.205</v>
      </c>
      <c r="F37" s="6">
        <f t="shared" si="1"/>
        <v>0.030787148502172613</v>
      </c>
      <c r="G37" s="96">
        <v>6140.3</v>
      </c>
      <c r="H37" s="6">
        <f t="shared" si="2"/>
        <v>0.016160427835634907</v>
      </c>
      <c r="I37" s="96">
        <v>6092.42</v>
      </c>
      <c r="J37" s="6">
        <f t="shared" si="3"/>
        <v>0.004106736234602234</v>
      </c>
      <c r="K37" s="38">
        <f t="shared" si="4"/>
        <v>112161.13</v>
      </c>
      <c r="L37" s="6">
        <f t="shared" si="5"/>
        <v>0.01692670671595396</v>
      </c>
      <c r="N37" s="35"/>
    </row>
    <row r="38" spans="2:14" ht="12.75">
      <c r="B38" s="83" t="s">
        <v>68</v>
      </c>
      <c r="C38" s="96">
        <v>15240.155</v>
      </c>
      <c r="D38" s="6">
        <f t="shared" si="0"/>
        <v>0.004853687693603519</v>
      </c>
      <c r="E38" s="96">
        <v>15240.155</v>
      </c>
      <c r="F38" s="6">
        <f t="shared" si="1"/>
        <v>0.00939074113520126</v>
      </c>
      <c r="G38" s="96">
        <v>0</v>
      </c>
      <c r="H38" s="6">
        <f t="shared" si="2"/>
        <v>0</v>
      </c>
      <c r="I38" s="96">
        <v>60015.31</v>
      </c>
      <c r="J38" s="6">
        <f t="shared" si="3"/>
        <v>0.04045470407619399</v>
      </c>
      <c r="K38" s="38">
        <f t="shared" si="4"/>
        <v>90495.62</v>
      </c>
      <c r="L38" s="6">
        <f t="shared" si="5"/>
        <v>0.013657073701187008</v>
      </c>
      <c r="N38" s="35"/>
    </row>
    <row r="39" spans="2:14" ht="12.75">
      <c r="B39" s="83" t="s">
        <v>70</v>
      </c>
      <c r="C39" s="96">
        <v>10848.99</v>
      </c>
      <c r="D39" s="6">
        <f t="shared" si="0"/>
        <v>0.0034551885627821786</v>
      </c>
      <c r="E39" s="96">
        <v>10848.99</v>
      </c>
      <c r="F39" s="6">
        <f t="shared" si="1"/>
        <v>0.006684975098244545</v>
      </c>
      <c r="G39" s="96">
        <v>349.13</v>
      </c>
      <c r="H39" s="6">
        <f t="shared" si="2"/>
        <v>0.0009188622983006065</v>
      </c>
      <c r="I39" s="96">
        <v>25964.12</v>
      </c>
      <c r="J39" s="6">
        <f t="shared" si="3"/>
        <v>0.017501713999291013</v>
      </c>
      <c r="K39" s="38">
        <f t="shared" si="4"/>
        <v>48011.229999999996</v>
      </c>
      <c r="L39" s="6">
        <f t="shared" si="5"/>
        <v>0.00724557615710728</v>
      </c>
      <c r="N39" s="35"/>
    </row>
    <row r="40" spans="2:14" ht="12.75">
      <c r="B40" s="83" t="s">
        <v>73</v>
      </c>
      <c r="C40" s="96">
        <v>4364.33</v>
      </c>
      <c r="D40" s="6">
        <f t="shared" si="0"/>
        <v>0.0013899527145114104</v>
      </c>
      <c r="E40" s="96">
        <v>4364.33</v>
      </c>
      <c r="F40" s="6">
        <f t="shared" si="1"/>
        <v>0.002689230736734168</v>
      </c>
      <c r="G40" s="96">
        <v>0</v>
      </c>
      <c r="H40" s="6">
        <f t="shared" si="2"/>
        <v>0</v>
      </c>
      <c r="I40" s="96">
        <v>19212.27</v>
      </c>
      <c r="J40" s="6">
        <f t="shared" si="3"/>
        <v>0.012950473762144019</v>
      </c>
      <c r="K40" s="38">
        <f t="shared" si="4"/>
        <v>27940.93</v>
      </c>
      <c r="L40" s="6">
        <f t="shared" si="5"/>
        <v>0.004216682976366228</v>
      </c>
      <c r="N40" s="35"/>
    </row>
    <row r="41" spans="2:14" ht="12.75">
      <c r="B41" s="83" t="s">
        <v>75</v>
      </c>
      <c r="C41" s="96">
        <v>5169.86</v>
      </c>
      <c r="D41" s="6">
        <f t="shared" si="0"/>
        <v>0.0016464980743078456</v>
      </c>
      <c r="E41" s="96">
        <v>5169.86</v>
      </c>
      <c r="F41" s="6">
        <f t="shared" si="1"/>
        <v>0.0031855855117767225</v>
      </c>
      <c r="G41" s="96">
        <v>274.44</v>
      </c>
      <c r="H41" s="6">
        <f t="shared" si="2"/>
        <v>0.0007222884574388293</v>
      </c>
      <c r="I41" s="96">
        <v>30038.07</v>
      </c>
      <c r="J41" s="6">
        <f t="shared" si="3"/>
        <v>0.020247853970428553</v>
      </c>
      <c r="K41" s="38">
        <f t="shared" si="4"/>
        <v>40652.229999999996</v>
      </c>
      <c r="L41" s="6">
        <f t="shared" si="5"/>
        <v>0.0061349985913970815</v>
      </c>
      <c r="N41" s="35"/>
    </row>
    <row r="42" spans="2:14" ht="12.75">
      <c r="B42" s="83" t="s">
        <v>78</v>
      </c>
      <c r="C42" s="96">
        <v>898.56</v>
      </c>
      <c r="D42" s="6">
        <f t="shared" si="0"/>
        <v>0.0002861735732979341</v>
      </c>
      <c r="E42" s="96">
        <v>898.56</v>
      </c>
      <c r="F42" s="6">
        <f t="shared" si="1"/>
        <v>0.0005536783815155714</v>
      </c>
      <c r="G42" s="96">
        <v>0</v>
      </c>
      <c r="H42" s="6">
        <f t="shared" si="2"/>
        <v>0</v>
      </c>
      <c r="I42" s="96">
        <v>0</v>
      </c>
      <c r="J42" s="6">
        <f t="shared" si="3"/>
        <v>0</v>
      </c>
      <c r="K42" s="38">
        <f t="shared" si="4"/>
        <v>1797.12</v>
      </c>
      <c r="L42" s="6">
        <f t="shared" si="5"/>
        <v>0.00027121091926744296</v>
      </c>
      <c r="N42" s="35"/>
    </row>
    <row r="43" spans="2:14" ht="12.75">
      <c r="B43" s="83" t="s">
        <v>79</v>
      </c>
      <c r="C43" s="96">
        <v>45150.485</v>
      </c>
      <c r="D43" s="6">
        <f t="shared" si="0"/>
        <v>0.014379535733378713</v>
      </c>
      <c r="E43" s="96">
        <v>45150.485</v>
      </c>
      <c r="F43" s="6">
        <f t="shared" si="1"/>
        <v>0.02782101079443007</v>
      </c>
      <c r="G43" s="96">
        <v>23506.48</v>
      </c>
      <c r="H43" s="6">
        <f t="shared" si="2"/>
        <v>0.06186583289249632</v>
      </c>
      <c r="I43" s="96">
        <v>18301.25</v>
      </c>
      <c r="J43" s="6">
        <f t="shared" si="3"/>
        <v>0.012336379716683048</v>
      </c>
      <c r="K43" s="38">
        <f t="shared" si="4"/>
        <v>132108.7</v>
      </c>
      <c r="L43" s="6">
        <f t="shared" si="5"/>
        <v>0.01993707819746419</v>
      </c>
      <c r="N43" s="35"/>
    </row>
    <row r="44" spans="2:14" ht="12.75">
      <c r="B44" s="83" t="s">
        <v>81</v>
      </c>
      <c r="C44" s="96">
        <v>150.815</v>
      </c>
      <c r="D44" s="6">
        <f t="shared" si="0"/>
        <v>4.803159216627486E-05</v>
      </c>
      <c r="E44" s="96">
        <v>150.815</v>
      </c>
      <c r="F44" s="6">
        <f t="shared" si="1"/>
        <v>9.292980447412628E-05</v>
      </c>
      <c r="G44" s="96">
        <v>0</v>
      </c>
      <c r="H44" s="6">
        <f t="shared" si="2"/>
        <v>0</v>
      </c>
      <c r="I44" s="96">
        <v>0</v>
      </c>
      <c r="J44" s="6">
        <f t="shared" si="3"/>
        <v>0</v>
      </c>
      <c r="K44" s="38">
        <f t="shared" si="4"/>
        <v>301.63</v>
      </c>
      <c r="L44" s="6">
        <f t="shared" si="5"/>
        <v>4.5520248830706255E-05</v>
      </c>
      <c r="N44" s="35"/>
    </row>
    <row r="45" spans="2:14" ht="12.75">
      <c r="B45" s="83" t="s">
        <v>82</v>
      </c>
      <c r="C45" s="96">
        <v>7079.145</v>
      </c>
      <c r="D45" s="6">
        <f t="shared" si="0"/>
        <v>0.0022545675531341304</v>
      </c>
      <c r="E45" s="96">
        <v>7079.145</v>
      </c>
      <c r="F45" s="6">
        <f t="shared" si="1"/>
        <v>0.0043620565639623955</v>
      </c>
      <c r="G45" s="96">
        <v>4987.73</v>
      </c>
      <c r="H45" s="6">
        <f t="shared" si="2"/>
        <v>0.01312702159969892</v>
      </c>
      <c r="I45" s="96">
        <v>695.66</v>
      </c>
      <c r="J45" s="6">
        <f t="shared" si="3"/>
        <v>0.0004689256697606846</v>
      </c>
      <c r="K45" s="38">
        <f t="shared" si="4"/>
        <v>19841.68</v>
      </c>
      <c r="L45" s="6">
        <f t="shared" si="5"/>
        <v>0.0029943911773339777</v>
      </c>
      <c r="N45" s="35"/>
    </row>
    <row r="46" spans="2:14" ht="12.75">
      <c r="B46" s="83" t="s">
        <v>88</v>
      </c>
      <c r="C46" s="96">
        <v>0</v>
      </c>
      <c r="D46" s="6">
        <f t="shared" si="0"/>
        <v>0</v>
      </c>
      <c r="E46" s="96">
        <v>0</v>
      </c>
      <c r="F46" s="6">
        <f t="shared" si="1"/>
        <v>0</v>
      </c>
      <c r="G46" s="96">
        <v>0</v>
      </c>
      <c r="H46" s="6">
        <f t="shared" si="2"/>
        <v>0</v>
      </c>
      <c r="I46" s="96">
        <v>28939.6</v>
      </c>
      <c r="J46" s="6">
        <f t="shared" si="3"/>
        <v>0.01950740492856612</v>
      </c>
      <c r="K46" s="38">
        <f t="shared" si="4"/>
        <v>28939.6</v>
      </c>
      <c r="L46" s="6">
        <f t="shared" si="5"/>
        <v>0.004367396456125407</v>
      </c>
      <c r="N46" s="35"/>
    </row>
    <row r="47" spans="2:14" ht="12.75">
      <c r="B47" s="83" t="s">
        <v>89</v>
      </c>
      <c r="C47" s="96">
        <v>31862.425</v>
      </c>
      <c r="D47" s="6">
        <f t="shared" si="0"/>
        <v>0.010147551656191495</v>
      </c>
      <c r="E47" s="96">
        <v>31862.425</v>
      </c>
      <c r="F47" s="6">
        <f t="shared" si="1"/>
        <v>0.01963311955257443</v>
      </c>
      <c r="G47" s="96">
        <v>4454.51</v>
      </c>
      <c r="H47" s="6">
        <f t="shared" si="2"/>
        <v>0.01172365965801574</v>
      </c>
      <c r="I47" s="96">
        <v>51192.33</v>
      </c>
      <c r="J47" s="6">
        <f t="shared" si="3"/>
        <v>0.03450737088787625</v>
      </c>
      <c r="K47" s="38">
        <f t="shared" si="4"/>
        <v>119371.69</v>
      </c>
      <c r="L47" s="6">
        <f t="shared" si="5"/>
        <v>0.018014882578463447</v>
      </c>
      <c r="N47" s="35"/>
    </row>
    <row r="48" spans="2:14" ht="12.75">
      <c r="B48" s="83" t="s">
        <v>93</v>
      </c>
      <c r="C48" s="96">
        <v>56.96</v>
      </c>
      <c r="D48" s="6">
        <f t="shared" si="0"/>
        <v>1.8140632495381867E-05</v>
      </c>
      <c r="E48" s="96">
        <v>56.96</v>
      </c>
      <c r="F48" s="6">
        <f t="shared" si="1"/>
        <v>3.509784612171357E-05</v>
      </c>
      <c r="G48" s="96">
        <v>0</v>
      </c>
      <c r="H48" s="6">
        <f t="shared" si="2"/>
        <v>0</v>
      </c>
      <c r="I48" s="96">
        <v>5259.41</v>
      </c>
      <c r="J48" s="6">
        <f t="shared" si="3"/>
        <v>0.003545226629094733</v>
      </c>
      <c r="K48" s="38">
        <f t="shared" si="4"/>
        <v>5373.33</v>
      </c>
      <c r="L48" s="6">
        <f t="shared" si="5"/>
        <v>0.0008109117748549509</v>
      </c>
      <c r="N48" s="35"/>
    </row>
    <row r="49" spans="2:14" ht="12.75">
      <c r="B49" s="83" t="s">
        <v>97</v>
      </c>
      <c r="C49" s="96">
        <v>0</v>
      </c>
      <c r="D49" s="6">
        <f t="shared" si="0"/>
        <v>0</v>
      </c>
      <c r="E49" s="96">
        <v>0</v>
      </c>
      <c r="F49" s="6">
        <f t="shared" si="1"/>
        <v>0</v>
      </c>
      <c r="G49" s="96">
        <v>0</v>
      </c>
      <c r="H49" s="6">
        <f t="shared" si="2"/>
        <v>0</v>
      </c>
      <c r="I49" s="96">
        <v>1030.91</v>
      </c>
      <c r="J49" s="6">
        <f t="shared" si="3"/>
        <v>0.000694908665458683</v>
      </c>
      <c r="K49" s="38">
        <f t="shared" si="4"/>
        <v>1030.91</v>
      </c>
      <c r="L49" s="6">
        <f t="shared" si="5"/>
        <v>0.00015557895342659347</v>
      </c>
      <c r="N49" s="35"/>
    </row>
    <row r="50" spans="2:14" ht="12.75">
      <c r="B50" s="83" t="s">
        <v>99</v>
      </c>
      <c r="C50" s="96">
        <v>144473.66</v>
      </c>
      <c r="D50" s="6">
        <f t="shared" si="0"/>
        <v>0.04601200090103145</v>
      </c>
      <c r="E50" s="96">
        <v>144473.66</v>
      </c>
      <c r="F50" s="6">
        <f t="shared" si="1"/>
        <v>0.08902237161728872</v>
      </c>
      <c r="G50" s="96">
        <v>25206.91</v>
      </c>
      <c r="H50" s="6">
        <f t="shared" si="2"/>
        <v>0.06634113154314021</v>
      </c>
      <c r="I50" s="96">
        <v>65763.31</v>
      </c>
      <c r="J50" s="6">
        <f t="shared" si="3"/>
        <v>0.04432927606507421</v>
      </c>
      <c r="K50" s="38">
        <f t="shared" si="4"/>
        <v>379917.54</v>
      </c>
      <c r="L50" s="6">
        <f t="shared" si="5"/>
        <v>0.057334949958392056</v>
      </c>
      <c r="N50" s="35"/>
    </row>
    <row r="51" spans="2:14" ht="12.75">
      <c r="B51" s="83" t="s">
        <v>106</v>
      </c>
      <c r="C51" s="96">
        <v>0</v>
      </c>
      <c r="D51" s="6">
        <f t="shared" si="0"/>
        <v>0</v>
      </c>
      <c r="E51" s="96">
        <v>0</v>
      </c>
      <c r="F51" s="6">
        <f t="shared" si="1"/>
        <v>0</v>
      </c>
      <c r="G51" s="96">
        <v>0</v>
      </c>
      <c r="H51" s="6">
        <f t="shared" si="2"/>
        <v>0</v>
      </c>
      <c r="I51" s="96">
        <v>1712.93</v>
      </c>
      <c r="J51" s="6">
        <f t="shared" si="3"/>
        <v>0.001154639978586047</v>
      </c>
      <c r="K51" s="38">
        <f t="shared" si="4"/>
        <v>1712.93</v>
      </c>
      <c r="L51" s="6">
        <f t="shared" si="5"/>
        <v>0.00025850545313656356</v>
      </c>
      <c r="N51" s="35"/>
    </row>
    <row r="52" spans="2:14" ht="12.75">
      <c r="B52" s="83" t="s">
        <v>110</v>
      </c>
      <c r="C52" s="96">
        <v>0</v>
      </c>
      <c r="D52" s="6">
        <f t="shared" si="0"/>
        <v>0</v>
      </c>
      <c r="E52" s="96">
        <v>0</v>
      </c>
      <c r="F52" s="6">
        <f t="shared" si="1"/>
        <v>0</v>
      </c>
      <c r="G52" s="96">
        <v>0</v>
      </c>
      <c r="H52" s="6">
        <f t="shared" si="2"/>
        <v>0</v>
      </c>
      <c r="I52" s="96">
        <v>821.45</v>
      </c>
      <c r="J52" s="6">
        <f t="shared" si="3"/>
        <v>0.0005537173208534548</v>
      </c>
      <c r="K52" s="38">
        <f t="shared" si="4"/>
        <v>821.45</v>
      </c>
      <c r="L52" s="6">
        <f t="shared" si="5"/>
        <v>0.00012396846600796888</v>
      </c>
      <c r="N52" s="35"/>
    </row>
    <row r="53" spans="2:14" ht="12.75">
      <c r="B53" s="83" t="s">
        <v>112</v>
      </c>
      <c r="C53" s="96">
        <v>0</v>
      </c>
      <c r="D53" s="6">
        <f t="shared" si="0"/>
        <v>0</v>
      </c>
      <c r="E53" s="96">
        <v>0</v>
      </c>
      <c r="F53" s="6">
        <f t="shared" si="1"/>
        <v>0</v>
      </c>
      <c r="G53" s="96">
        <v>0</v>
      </c>
      <c r="H53" s="6">
        <f t="shared" si="2"/>
        <v>0</v>
      </c>
      <c r="I53" s="96">
        <v>20923.54</v>
      </c>
      <c r="J53" s="6">
        <f t="shared" si="3"/>
        <v>0.014103994779438914</v>
      </c>
      <c r="K53" s="38">
        <f t="shared" si="4"/>
        <v>20923.54</v>
      </c>
      <c r="L53" s="6">
        <f t="shared" si="5"/>
        <v>0.0031576592090283976</v>
      </c>
      <c r="N53" s="35"/>
    </row>
    <row r="54" spans="2:14" ht="12.75">
      <c r="B54" s="83" t="s">
        <v>115</v>
      </c>
      <c r="C54" s="96">
        <v>79191.315</v>
      </c>
      <c r="D54" s="6">
        <f t="shared" si="0"/>
        <v>0.025220866261253888</v>
      </c>
      <c r="E54" s="96">
        <v>79191.315</v>
      </c>
      <c r="F54" s="6">
        <f t="shared" si="1"/>
        <v>0.04879642886316973</v>
      </c>
      <c r="G54" s="96">
        <v>2684.42</v>
      </c>
      <c r="H54" s="6">
        <f t="shared" si="2"/>
        <v>0.007065025436955043</v>
      </c>
      <c r="I54" s="96">
        <v>11816.97</v>
      </c>
      <c r="J54" s="6">
        <f t="shared" si="3"/>
        <v>0.007965501210062268</v>
      </c>
      <c r="K54" s="38">
        <f t="shared" si="4"/>
        <v>172884.02000000002</v>
      </c>
      <c r="L54" s="6">
        <f t="shared" si="5"/>
        <v>0.026090652817202527</v>
      </c>
      <c r="N54" s="35"/>
    </row>
    <row r="55" spans="2:14" ht="12.75">
      <c r="B55" s="83" t="s">
        <v>120</v>
      </c>
      <c r="C55" s="96">
        <v>983.005</v>
      </c>
      <c r="D55" s="6">
        <f t="shared" si="0"/>
        <v>0.00031306763423670736</v>
      </c>
      <c r="E55" s="96">
        <v>983.005</v>
      </c>
      <c r="F55" s="6">
        <f t="shared" si="1"/>
        <v>0.000605712047522385</v>
      </c>
      <c r="G55" s="96">
        <v>0</v>
      </c>
      <c r="H55" s="6">
        <f t="shared" si="2"/>
        <v>0</v>
      </c>
      <c r="I55" s="96">
        <v>4196.07</v>
      </c>
      <c r="J55" s="6">
        <f t="shared" si="3"/>
        <v>0.0028284577740745704</v>
      </c>
      <c r="K55" s="38">
        <f t="shared" si="4"/>
        <v>6162.08</v>
      </c>
      <c r="L55" s="6">
        <f t="shared" si="5"/>
        <v>0.000929945346665512</v>
      </c>
      <c r="N55" s="35"/>
    </row>
    <row r="56" spans="2:14" ht="12.75">
      <c r="B56" s="83" t="s">
        <v>121</v>
      </c>
      <c r="C56" s="96">
        <v>3873.33</v>
      </c>
      <c r="D56" s="6">
        <f t="shared" si="0"/>
        <v>0.001233578933696233</v>
      </c>
      <c r="E56" s="96">
        <v>3873.33</v>
      </c>
      <c r="F56" s="6">
        <f t="shared" si="1"/>
        <v>0.002386684345481335</v>
      </c>
      <c r="G56" s="96">
        <v>0</v>
      </c>
      <c r="H56" s="6">
        <f t="shared" si="2"/>
        <v>0</v>
      </c>
      <c r="I56" s="96">
        <v>20741.1</v>
      </c>
      <c r="J56" s="6">
        <f t="shared" si="3"/>
        <v>0.013981016889102917</v>
      </c>
      <c r="K56" s="38">
        <f t="shared" si="4"/>
        <v>28487.76</v>
      </c>
      <c r="L56" s="6">
        <f t="shared" si="5"/>
        <v>0.00429920738596771</v>
      </c>
      <c r="N56" s="35"/>
    </row>
    <row r="57" spans="2:14" ht="12.75">
      <c r="B57" s="83" t="s">
        <v>122</v>
      </c>
      <c r="C57" s="96">
        <v>152.2</v>
      </c>
      <c r="D57" s="6">
        <f t="shared" si="0"/>
        <v>4.847268725065168E-05</v>
      </c>
      <c r="E57" s="96">
        <v>152.2</v>
      </c>
      <c r="F57" s="6">
        <f t="shared" si="1"/>
        <v>9.378321944741583E-05</v>
      </c>
      <c r="G57" s="96">
        <v>0</v>
      </c>
      <c r="H57" s="6">
        <f t="shared" si="2"/>
        <v>0</v>
      </c>
      <c r="I57" s="96">
        <v>0</v>
      </c>
      <c r="J57" s="6">
        <f t="shared" si="3"/>
        <v>0</v>
      </c>
      <c r="K57" s="38">
        <f t="shared" si="4"/>
        <v>304.4</v>
      </c>
      <c r="L57" s="6">
        <f t="shared" si="5"/>
        <v>4.5938281152627336E-05</v>
      </c>
      <c r="N57" s="35"/>
    </row>
    <row r="58" spans="2:14" ht="12.75">
      <c r="B58" s="83" t="s">
        <v>123</v>
      </c>
      <c r="C58" s="96">
        <v>48369.975</v>
      </c>
      <c r="D58" s="6">
        <f t="shared" si="0"/>
        <v>0.015404879569624446</v>
      </c>
      <c r="E58" s="96">
        <v>48369.975</v>
      </c>
      <c r="F58" s="6">
        <f t="shared" si="1"/>
        <v>0.029804809330427184</v>
      </c>
      <c r="G58" s="96">
        <v>4201.41</v>
      </c>
      <c r="H58" s="6">
        <f t="shared" si="2"/>
        <v>0.011057535155108846</v>
      </c>
      <c r="I58" s="96">
        <v>91851.87</v>
      </c>
      <c r="J58" s="6">
        <f t="shared" si="3"/>
        <v>0.0619148717168176</v>
      </c>
      <c r="K58" s="38">
        <f t="shared" si="4"/>
        <v>192793.22999999998</v>
      </c>
      <c r="L58" s="6">
        <f t="shared" si="5"/>
        <v>0.029095235230168024</v>
      </c>
      <c r="N58" s="35"/>
    </row>
    <row r="59" spans="2:14" ht="12.75">
      <c r="B59" s="83" t="s">
        <v>127</v>
      </c>
      <c r="C59" s="96">
        <v>0</v>
      </c>
      <c r="D59" s="6">
        <f t="shared" si="0"/>
        <v>0</v>
      </c>
      <c r="E59" s="96">
        <v>0</v>
      </c>
      <c r="F59" s="6">
        <f t="shared" si="1"/>
        <v>0</v>
      </c>
      <c r="G59" s="96">
        <v>0</v>
      </c>
      <c r="H59" s="6">
        <f t="shared" si="2"/>
        <v>0</v>
      </c>
      <c r="I59" s="96">
        <v>10339.97</v>
      </c>
      <c r="J59" s="6">
        <f t="shared" si="3"/>
        <v>0.006969895290163852</v>
      </c>
      <c r="K59" s="38">
        <f t="shared" si="4"/>
        <v>10339.97</v>
      </c>
      <c r="L59" s="6">
        <f t="shared" si="5"/>
        <v>0.0015604482554853222</v>
      </c>
      <c r="N59" s="35"/>
    </row>
    <row r="60" spans="2:14" ht="12.75">
      <c r="B60" s="83" t="s">
        <v>128</v>
      </c>
      <c r="C60" s="96">
        <v>91.035</v>
      </c>
      <c r="D60" s="6">
        <f t="shared" si="0"/>
        <v>2.8992845491873033E-05</v>
      </c>
      <c r="E60" s="96">
        <v>91.035</v>
      </c>
      <c r="F60" s="6">
        <f t="shared" si="1"/>
        <v>5.609431920102168E-05</v>
      </c>
      <c r="G60" s="96">
        <v>0</v>
      </c>
      <c r="H60" s="6">
        <f t="shared" si="2"/>
        <v>0</v>
      </c>
      <c r="I60" s="96">
        <v>5480.98</v>
      </c>
      <c r="J60" s="6">
        <f t="shared" si="3"/>
        <v>0.0036945809985408345</v>
      </c>
      <c r="K60" s="38">
        <f t="shared" si="4"/>
        <v>5663.049999999999</v>
      </c>
      <c r="L60" s="6">
        <f t="shared" si="5"/>
        <v>0.000854634635615592</v>
      </c>
      <c r="N60" s="35"/>
    </row>
    <row r="61" spans="2:14" ht="12.75">
      <c r="B61" s="83" t="s">
        <v>130</v>
      </c>
      <c r="C61" s="96">
        <v>4365.795</v>
      </c>
      <c r="D61" s="6">
        <f t="shared" si="0"/>
        <v>0.0013904192880122134</v>
      </c>
      <c r="E61" s="96">
        <v>4365.795</v>
      </c>
      <c r="F61" s="6">
        <f t="shared" si="1"/>
        <v>0.0026901334464351566</v>
      </c>
      <c r="G61" s="96">
        <v>0</v>
      </c>
      <c r="H61" s="6">
        <f t="shared" si="2"/>
        <v>0</v>
      </c>
      <c r="I61" s="96">
        <v>13740.15</v>
      </c>
      <c r="J61" s="6">
        <f t="shared" si="3"/>
        <v>0.00926186505097644</v>
      </c>
      <c r="K61" s="38">
        <f t="shared" si="4"/>
        <v>22471.739999999998</v>
      </c>
      <c r="L61" s="6">
        <f t="shared" si="5"/>
        <v>0.003391304566717286</v>
      </c>
      <c r="N61" s="35"/>
    </row>
    <row r="62" spans="2:14" ht="12.75">
      <c r="B62" s="83" t="s">
        <v>131</v>
      </c>
      <c r="C62" s="96">
        <v>12329.74</v>
      </c>
      <c r="D62" s="6">
        <f t="shared" si="0"/>
        <v>0.003926778126818989</v>
      </c>
      <c r="E62" s="96">
        <v>12329.74</v>
      </c>
      <c r="F62" s="6">
        <f t="shared" si="1"/>
        <v>0.007597389698748889</v>
      </c>
      <c r="G62" s="96">
        <v>384.69</v>
      </c>
      <c r="H62" s="6">
        <f t="shared" si="2"/>
        <v>0.0010124513434344236</v>
      </c>
      <c r="I62" s="96">
        <v>49978.91</v>
      </c>
      <c r="J62" s="6">
        <f t="shared" si="3"/>
        <v>0.03368943714696688</v>
      </c>
      <c r="K62" s="38">
        <f t="shared" si="4"/>
        <v>75023.08</v>
      </c>
      <c r="L62" s="6">
        <f t="shared" si="5"/>
        <v>0.011322047772588873</v>
      </c>
      <c r="N62" s="35"/>
    </row>
    <row r="63" spans="2:14" ht="12.75">
      <c r="B63" s="83" t="s">
        <v>132</v>
      </c>
      <c r="C63" s="96">
        <v>0</v>
      </c>
      <c r="D63" s="6">
        <f t="shared" si="0"/>
        <v>0</v>
      </c>
      <c r="E63" s="96">
        <v>0</v>
      </c>
      <c r="F63" s="6">
        <f t="shared" si="1"/>
        <v>0</v>
      </c>
      <c r="G63" s="96">
        <v>0</v>
      </c>
      <c r="H63" s="6">
        <f t="shared" si="2"/>
        <v>0</v>
      </c>
      <c r="I63" s="96">
        <v>5764.44</v>
      </c>
      <c r="J63" s="6">
        <f t="shared" si="3"/>
        <v>0.003885653750101027</v>
      </c>
      <c r="K63" s="38">
        <f t="shared" si="4"/>
        <v>5764.44</v>
      </c>
      <c r="L63" s="6">
        <f t="shared" si="5"/>
        <v>0.0008699358259114688</v>
      </c>
      <c r="N63" s="35"/>
    </row>
    <row r="64" spans="2:14" ht="12.75">
      <c r="B64" s="83" t="s">
        <v>134</v>
      </c>
      <c r="C64" s="96">
        <v>90093.725</v>
      </c>
      <c r="D64" s="6">
        <f t="shared" si="0"/>
        <v>0.028693068036604593</v>
      </c>
      <c r="E64" s="96">
        <v>90093.725</v>
      </c>
      <c r="F64" s="6">
        <f t="shared" si="1"/>
        <v>0.05551432051583531</v>
      </c>
      <c r="G64" s="96">
        <v>25129.1</v>
      </c>
      <c r="H64" s="6">
        <f t="shared" si="2"/>
        <v>0.06613634628999447</v>
      </c>
      <c r="I64" s="96">
        <v>15141.13</v>
      </c>
      <c r="J64" s="6">
        <f t="shared" si="3"/>
        <v>0.010206227936324632</v>
      </c>
      <c r="K64" s="38">
        <f t="shared" si="4"/>
        <v>220457.68000000002</v>
      </c>
      <c r="L64" s="6">
        <f t="shared" si="5"/>
        <v>0.03327019344972388</v>
      </c>
      <c r="N64" s="35"/>
    </row>
    <row r="65" spans="2:14" ht="12.75">
      <c r="B65" s="83" t="s">
        <v>135</v>
      </c>
      <c r="C65" s="96">
        <v>549.695</v>
      </c>
      <c r="D65" s="6">
        <f t="shared" si="0"/>
        <v>0.00017506697646680014</v>
      </c>
      <c r="E65" s="96">
        <v>549.695</v>
      </c>
      <c r="F65" s="6">
        <f t="shared" si="1"/>
        <v>0.0003387133167815194</v>
      </c>
      <c r="G65" s="96">
        <v>0</v>
      </c>
      <c r="H65" s="6">
        <f t="shared" si="2"/>
        <v>0</v>
      </c>
      <c r="I65" s="96">
        <v>0</v>
      </c>
      <c r="J65" s="6">
        <f t="shared" si="3"/>
        <v>0</v>
      </c>
      <c r="K65" s="38">
        <f t="shared" si="4"/>
        <v>1099.39</v>
      </c>
      <c r="L65" s="6">
        <f t="shared" si="5"/>
        <v>0.00016591355754397823</v>
      </c>
      <c r="N65" s="35"/>
    </row>
    <row r="66" spans="2:14" ht="12.75">
      <c r="B66" s="83" t="s">
        <v>136</v>
      </c>
      <c r="C66" s="96">
        <v>60163.155</v>
      </c>
      <c r="D66" s="6">
        <f t="shared" si="0"/>
        <v>0.019160773957473596</v>
      </c>
      <c r="E66" s="96">
        <v>60163.155</v>
      </c>
      <c r="F66" s="6">
        <f t="shared" si="1"/>
        <v>0.03707157929049864</v>
      </c>
      <c r="G66" s="96">
        <v>19045.54</v>
      </c>
      <c r="H66" s="6">
        <f t="shared" si="2"/>
        <v>0.05012525035595949</v>
      </c>
      <c r="I66" s="96">
        <v>50547.93</v>
      </c>
      <c r="J66" s="6">
        <f t="shared" si="3"/>
        <v>0.034072998203527875</v>
      </c>
      <c r="K66" s="38">
        <f t="shared" si="4"/>
        <v>189919.78</v>
      </c>
      <c r="L66" s="6">
        <f t="shared" si="5"/>
        <v>0.02866159083470805</v>
      </c>
      <c r="N66" s="35"/>
    </row>
    <row r="67" spans="2:14" ht="12.75">
      <c r="B67" s="83" t="s">
        <v>137</v>
      </c>
      <c r="C67" s="96">
        <v>6254.375</v>
      </c>
      <c r="D67" s="6">
        <f t="shared" si="0"/>
        <v>0.0019918946341872185</v>
      </c>
      <c r="E67" s="96">
        <v>6254.375</v>
      </c>
      <c r="F67" s="6">
        <f t="shared" si="1"/>
        <v>0.003853846406908222</v>
      </c>
      <c r="G67" s="96">
        <v>0</v>
      </c>
      <c r="H67" s="6">
        <f t="shared" si="2"/>
        <v>0</v>
      </c>
      <c r="I67" s="96">
        <v>19506.96</v>
      </c>
      <c r="J67" s="6">
        <f t="shared" si="3"/>
        <v>0.01314911635424616</v>
      </c>
      <c r="K67" s="38">
        <f t="shared" si="4"/>
        <v>32015.71</v>
      </c>
      <c r="L67" s="6">
        <f t="shared" si="5"/>
        <v>0.004831625122473661</v>
      </c>
      <c r="N67" s="35"/>
    </row>
    <row r="68" spans="2:14" ht="12.75">
      <c r="B68" s="83" t="s">
        <v>139</v>
      </c>
      <c r="C68" s="96">
        <v>9449.89</v>
      </c>
      <c r="D68" s="6">
        <f aca="true" t="shared" si="6" ref="D68:D78">+C68/$C$79</f>
        <v>0.003009602907510255</v>
      </c>
      <c r="E68" s="96">
        <v>9449.89</v>
      </c>
      <c r="F68" s="6">
        <f aca="true" t="shared" si="7" ref="F68:F78">+E68/$E$79</f>
        <v>0.005822871929198031</v>
      </c>
      <c r="G68" s="96">
        <v>0</v>
      </c>
      <c r="H68" s="6">
        <f aca="true" t="shared" si="8" ref="H68:H78">+G68/$G$79</f>
        <v>0</v>
      </c>
      <c r="I68" s="96">
        <v>31457.61</v>
      </c>
      <c r="J68" s="6">
        <f aca="true" t="shared" si="9" ref="J68:J78">+I68/$I$79</f>
        <v>0.021204727651899506</v>
      </c>
      <c r="K68" s="38">
        <f aca="true" t="shared" si="10" ref="K68:K78">+C68+E68+G68+I68</f>
        <v>50357.39</v>
      </c>
      <c r="L68" s="6">
        <f aca="true" t="shared" si="11" ref="L68:L78">+K68/$K$79</f>
        <v>0.007599645006348569</v>
      </c>
      <c r="N68" s="35"/>
    </row>
    <row r="69" spans="2:14" ht="12.75">
      <c r="B69" s="83" t="s">
        <v>140</v>
      </c>
      <c r="C69" s="96">
        <v>0</v>
      </c>
      <c r="D69" s="6">
        <f t="shared" si="6"/>
        <v>0</v>
      </c>
      <c r="E69" s="96">
        <v>0</v>
      </c>
      <c r="F69" s="6">
        <f t="shared" si="7"/>
        <v>0</v>
      </c>
      <c r="G69" s="96">
        <v>0</v>
      </c>
      <c r="H69" s="6">
        <f t="shared" si="8"/>
        <v>0</v>
      </c>
      <c r="I69" s="96">
        <v>8095.25</v>
      </c>
      <c r="J69" s="6">
        <f t="shared" si="9"/>
        <v>0.005456789995299689</v>
      </c>
      <c r="K69" s="38">
        <f t="shared" si="10"/>
        <v>8095.25</v>
      </c>
      <c r="L69" s="6">
        <f t="shared" si="11"/>
        <v>0.0012216881422496928</v>
      </c>
      <c r="N69" s="35"/>
    </row>
    <row r="70" spans="2:14" ht="12.75">
      <c r="B70" s="83" t="s">
        <v>141</v>
      </c>
      <c r="C70" s="96">
        <v>0</v>
      </c>
      <c r="D70" s="6">
        <f t="shared" si="6"/>
        <v>0</v>
      </c>
      <c r="E70" s="96">
        <v>0</v>
      </c>
      <c r="F70" s="6">
        <f t="shared" si="7"/>
        <v>0</v>
      </c>
      <c r="G70" s="96">
        <v>0</v>
      </c>
      <c r="H70" s="6">
        <f t="shared" si="8"/>
        <v>0</v>
      </c>
      <c r="I70" s="96">
        <v>1462.84</v>
      </c>
      <c r="J70" s="6">
        <f t="shared" si="9"/>
        <v>0.0009860610452702755</v>
      </c>
      <c r="K70" s="38">
        <f t="shared" si="10"/>
        <v>1462.84</v>
      </c>
      <c r="L70" s="6">
        <f t="shared" si="11"/>
        <v>0.00022076332194911094</v>
      </c>
      <c r="N70" s="35"/>
    </row>
    <row r="71" spans="2:14" ht="12.75">
      <c r="B71" s="83" t="s">
        <v>142</v>
      </c>
      <c r="C71" s="96">
        <v>10819.99</v>
      </c>
      <c r="D71" s="6">
        <f t="shared" si="6"/>
        <v>0.003445952636827718</v>
      </c>
      <c r="E71" s="96">
        <v>10819.99</v>
      </c>
      <c r="F71" s="6">
        <f t="shared" si="7"/>
        <v>0.006667105759453645</v>
      </c>
      <c r="G71" s="96">
        <v>0</v>
      </c>
      <c r="H71" s="6">
        <f t="shared" si="8"/>
        <v>0</v>
      </c>
      <c r="I71" s="96">
        <v>55213.29</v>
      </c>
      <c r="J71" s="6">
        <f t="shared" si="9"/>
        <v>0.03721779172719563</v>
      </c>
      <c r="K71" s="38">
        <f t="shared" si="10"/>
        <v>76853.27</v>
      </c>
      <c r="L71" s="6">
        <f t="shared" si="11"/>
        <v>0.01159824942430611</v>
      </c>
      <c r="N71" s="35"/>
    </row>
    <row r="72" spans="2:14" ht="12.75">
      <c r="B72" s="83" t="s">
        <v>143</v>
      </c>
      <c r="C72" s="96">
        <v>472.205</v>
      </c>
      <c r="D72" s="6">
        <f t="shared" si="6"/>
        <v>0.0001503879453560708</v>
      </c>
      <c r="E72" s="96">
        <v>472.205</v>
      </c>
      <c r="F72" s="6">
        <f t="shared" si="7"/>
        <v>0.0002909652111640407</v>
      </c>
      <c r="G72" s="96">
        <v>0</v>
      </c>
      <c r="H72" s="6">
        <f t="shared" si="8"/>
        <v>0</v>
      </c>
      <c r="I72" s="96">
        <v>537.76</v>
      </c>
      <c r="J72" s="6">
        <f t="shared" si="9"/>
        <v>0.00036248953248786155</v>
      </c>
      <c r="K72" s="38">
        <f t="shared" si="10"/>
        <v>1482.17</v>
      </c>
      <c r="L72" s="6">
        <f t="shared" si="11"/>
        <v>0.00022368049335082018</v>
      </c>
      <c r="N72" s="35"/>
    </row>
    <row r="73" spans="2:14" ht="12.75">
      <c r="B73" s="83" t="s">
        <v>145</v>
      </c>
      <c r="C73" s="96">
        <v>3304.75</v>
      </c>
      <c r="D73" s="6">
        <f t="shared" si="6"/>
        <v>0.0010524974585518472</v>
      </c>
      <c r="E73" s="96">
        <v>3304.75</v>
      </c>
      <c r="F73" s="6">
        <f t="shared" si="7"/>
        <v>0.002036334392042362</v>
      </c>
      <c r="G73" s="96">
        <v>0</v>
      </c>
      <c r="H73" s="6">
        <f t="shared" si="8"/>
        <v>0</v>
      </c>
      <c r="I73" s="96">
        <v>7674.65</v>
      </c>
      <c r="J73" s="6">
        <f t="shared" si="9"/>
        <v>0.005173274863336742</v>
      </c>
      <c r="K73" s="38">
        <f t="shared" si="10"/>
        <v>14284.15</v>
      </c>
      <c r="L73" s="6">
        <f t="shared" si="11"/>
        <v>0.0021556810076422527</v>
      </c>
      <c r="N73" s="35"/>
    </row>
    <row r="74" spans="2:14" ht="12.75">
      <c r="B74" s="83" t="s">
        <v>146</v>
      </c>
      <c r="C74" s="96">
        <v>4824.365</v>
      </c>
      <c r="D74" s="6">
        <f t="shared" si="6"/>
        <v>0.001536464755768661</v>
      </c>
      <c r="E74" s="96">
        <v>4824.365</v>
      </c>
      <c r="F74" s="6">
        <f t="shared" si="7"/>
        <v>0.0029726969874469926</v>
      </c>
      <c r="G74" s="96">
        <v>0</v>
      </c>
      <c r="H74" s="6">
        <f t="shared" si="8"/>
        <v>0</v>
      </c>
      <c r="I74" s="96">
        <v>4266.86</v>
      </c>
      <c r="J74" s="6">
        <f t="shared" si="9"/>
        <v>0.0028761754064845968</v>
      </c>
      <c r="K74" s="38">
        <f t="shared" si="10"/>
        <v>13915.59</v>
      </c>
      <c r="L74" s="6">
        <f t="shared" si="11"/>
        <v>0.002100060071697403</v>
      </c>
      <c r="N74" s="35"/>
    </row>
    <row r="75" spans="2:14" ht="12.75">
      <c r="B75" s="83" t="s">
        <v>148</v>
      </c>
      <c r="C75" s="96">
        <v>0</v>
      </c>
      <c r="D75" s="6">
        <f t="shared" si="6"/>
        <v>0</v>
      </c>
      <c r="E75" s="96">
        <v>0</v>
      </c>
      <c r="F75" s="6">
        <f t="shared" si="7"/>
        <v>0</v>
      </c>
      <c r="G75" s="96">
        <v>0</v>
      </c>
      <c r="H75" s="6">
        <f t="shared" si="8"/>
        <v>0</v>
      </c>
      <c r="I75" s="96">
        <v>19299.63</v>
      </c>
      <c r="J75" s="6">
        <f t="shared" si="9"/>
        <v>0.013009360785273556</v>
      </c>
      <c r="K75" s="38">
        <f t="shared" si="10"/>
        <v>19299.63</v>
      </c>
      <c r="L75" s="6">
        <f t="shared" si="11"/>
        <v>0.002912588137587652</v>
      </c>
      <c r="N75" s="35"/>
    </row>
    <row r="76" spans="2:12" ht="12.75">
      <c r="B76" s="83" t="s">
        <v>163</v>
      </c>
      <c r="C76" s="96">
        <v>0</v>
      </c>
      <c r="D76" s="6">
        <f t="shared" si="6"/>
        <v>0</v>
      </c>
      <c r="E76" s="96">
        <v>0</v>
      </c>
      <c r="F76" s="6">
        <f t="shared" si="7"/>
        <v>0</v>
      </c>
      <c r="G76" s="96">
        <v>0</v>
      </c>
      <c r="H76" s="6">
        <f t="shared" si="8"/>
        <v>0</v>
      </c>
      <c r="I76" s="96">
        <v>15083.68</v>
      </c>
      <c r="J76" s="6">
        <f t="shared" si="9"/>
        <v>0.01016750243862784</v>
      </c>
      <c r="K76" s="38">
        <f t="shared" si="10"/>
        <v>15083.68</v>
      </c>
      <c r="L76" s="6">
        <f t="shared" si="11"/>
        <v>0.0022763414344818067</v>
      </c>
    </row>
    <row r="77" spans="2:12" ht="12.75">
      <c r="B77" s="83" t="s">
        <v>149</v>
      </c>
      <c r="C77" s="84"/>
      <c r="D77" s="6">
        <f t="shared" si="6"/>
        <v>0</v>
      </c>
      <c r="E77" s="84"/>
      <c r="F77" s="6">
        <f t="shared" si="7"/>
        <v>0</v>
      </c>
      <c r="G77" s="84"/>
      <c r="H77" s="6">
        <f t="shared" si="8"/>
        <v>0</v>
      </c>
      <c r="I77" s="84"/>
      <c r="J77" s="6">
        <f t="shared" si="9"/>
        <v>0</v>
      </c>
      <c r="K77" s="38">
        <f t="shared" si="10"/>
        <v>0</v>
      </c>
      <c r="L77" s="6">
        <f t="shared" si="11"/>
        <v>0</v>
      </c>
    </row>
    <row r="78" spans="2:12" ht="12.75">
      <c r="B78" s="53"/>
      <c r="C78" s="55"/>
      <c r="D78" s="6">
        <f t="shared" si="6"/>
        <v>0</v>
      </c>
      <c r="E78" s="55"/>
      <c r="F78" s="6">
        <f t="shared" si="7"/>
        <v>0</v>
      </c>
      <c r="G78" s="55"/>
      <c r="H78" s="6">
        <f t="shared" si="8"/>
        <v>0</v>
      </c>
      <c r="I78" s="55"/>
      <c r="J78" s="6">
        <f t="shared" si="9"/>
        <v>0</v>
      </c>
      <c r="K78" s="38">
        <f t="shared" si="10"/>
        <v>0</v>
      </c>
      <c r="L78" s="6">
        <f t="shared" si="11"/>
        <v>0</v>
      </c>
    </row>
    <row r="79" spans="2:12" ht="12.75">
      <c r="B79" s="53"/>
      <c r="C79" s="4">
        <f aca="true" t="shared" si="12" ref="C79:L79">SUM(C3:C78)</f>
        <v>3139912.5700000008</v>
      </c>
      <c r="D79" s="10">
        <f t="shared" si="12"/>
        <v>0.9999999999999994</v>
      </c>
      <c r="E79" s="4">
        <f t="shared" si="12"/>
        <v>1622891.61</v>
      </c>
      <c r="F79" s="10">
        <f t="shared" si="12"/>
        <v>0.9999999999999999</v>
      </c>
      <c r="G79" s="4">
        <f t="shared" si="12"/>
        <v>379958.9999999998</v>
      </c>
      <c r="H79" s="10">
        <f t="shared" si="12"/>
        <v>1.0000000000000004</v>
      </c>
      <c r="I79" s="4">
        <f t="shared" si="12"/>
        <v>1483518.6999999997</v>
      </c>
      <c r="J79" s="10">
        <f t="shared" si="12"/>
        <v>1.0000000000000002</v>
      </c>
      <c r="K79" s="4">
        <f t="shared" si="12"/>
        <v>6626281.879999999</v>
      </c>
      <c r="L79" s="10">
        <f t="shared" si="12"/>
        <v>1</v>
      </c>
    </row>
    <row r="80" spans="3:11" ht="12.75">
      <c r="C80" s="4">
        <f>+C79-C81</f>
        <v>0</v>
      </c>
      <c r="D80" s="36"/>
      <c r="E80" s="4">
        <f>+E79-E81</f>
        <v>-0.010000000009313226</v>
      </c>
      <c r="G80" s="4">
        <f>+G79-G81</f>
        <v>0</v>
      </c>
      <c r="I80" s="4">
        <f>+I79-I81</f>
        <v>0</v>
      </c>
      <c r="K80" s="4">
        <f>+K79-K81</f>
        <v>-0.010000000707805157</v>
      </c>
    </row>
    <row r="81" spans="3:11" ht="12.75">
      <c r="C81" s="16">
        <v>3139912.57</v>
      </c>
      <c r="D81" s="36"/>
      <c r="E81" s="9">
        <v>1622891.62</v>
      </c>
      <c r="G81" s="9">
        <v>379959</v>
      </c>
      <c r="I81" s="9">
        <v>1483518.7</v>
      </c>
      <c r="K81" s="4">
        <f>SUM(C81:I81)</f>
        <v>6626281.89</v>
      </c>
    </row>
    <row r="82" ht="12.75">
      <c r="D82" s="36"/>
    </row>
    <row r="90" spans="3:21" ht="12.75">
      <c r="C90" s="16"/>
      <c r="D90" s="19"/>
      <c r="E90" s="16"/>
      <c r="G90" s="19"/>
      <c r="H90" s="19"/>
      <c r="I90" s="14"/>
      <c r="K90" s="19"/>
      <c r="L90" s="19"/>
      <c r="M90" s="20"/>
      <c r="O90" s="19"/>
      <c r="P90" s="19"/>
      <c r="Q90" s="14"/>
      <c r="S90" s="19">
        <v>10</v>
      </c>
      <c r="T90" s="19">
        <v>2006</v>
      </c>
      <c r="U90" s="14">
        <v>1156594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I2" sqref="I2"/>
    </sheetView>
  </sheetViews>
  <sheetFormatPr defaultColWidth="9.140625" defaultRowHeight="12.75"/>
  <cols>
    <col min="3" max="3" width="16.140625" style="4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2" width="10.140625" style="0" bestFit="1" customWidth="1"/>
    <col min="13" max="13" width="12.8515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40848</v>
      </c>
      <c r="F1" t="s">
        <v>157</v>
      </c>
    </row>
    <row r="2" spans="2:12" ht="12.75">
      <c r="B2" s="101" t="s">
        <v>150</v>
      </c>
      <c r="C2" s="103" t="s">
        <v>151</v>
      </c>
      <c r="D2" s="1" t="s">
        <v>159</v>
      </c>
      <c r="E2" s="103" t="s">
        <v>152</v>
      </c>
      <c r="F2" s="1" t="s">
        <v>159</v>
      </c>
      <c r="G2" s="103" t="s">
        <v>153</v>
      </c>
      <c r="H2" s="1" t="s">
        <v>159</v>
      </c>
      <c r="I2" s="103" t="s">
        <v>154</v>
      </c>
      <c r="J2" s="1" t="s">
        <v>159</v>
      </c>
      <c r="K2" s="28" t="s">
        <v>155</v>
      </c>
      <c r="L2" s="1" t="s">
        <v>156</v>
      </c>
    </row>
    <row r="3" spans="2:12" ht="12.75">
      <c r="B3" s="102" t="s">
        <v>2</v>
      </c>
      <c r="C3" s="104">
        <v>19126.275</v>
      </c>
      <c r="D3" s="6">
        <f>+C3/$C$79</f>
        <v>0.0047141348250213004</v>
      </c>
      <c r="E3" s="104">
        <v>19126.275</v>
      </c>
      <c r="F3" s="6">
        <f>+E3/$E$79</f>
        <v>0.009476113587181832</v>
      </c>
      <c r="G3" s="104">
        <v>1137.18</v>
      </c>
      <c r="H3" s="6">
        <f>+G3/$G$79</f>
        <v>0.0025560304104638516</v>
      </c>
      <c r="I3" s="104">
        <v>2530.64</v>
      </c>
      <c r="J3" s="6">
        <f>+I3/$I$79</f>
        <v>0.0019300816291272763</v>
      </c>
      <c r="K3" s="38">
        <f>+C3+E3+G3+I3</f>
        <v>41920.37</v>
      </c>
      <c r="L3" s="6">
        <f>+K3/$K$79</f>
        <v>0.005352691440061745</v>
      </c>
    </row>
    <row r="4" spans="2:12" ht="12.75">
      <c r="B4" s="102" t="s">
        <v>6</v>
      </c>
      <c r="C4" s="104">
        <v>7471.2</v>
      </c>
      <c r="D4" s="6">
        <f aca="true" t="shared" si="0" ref="D4:D67">+C4/$C$79</f>
        <v>0.0018414586271869003</v>
      </c>
      <c r="E4" s="104">
        <v>7471.2</v>
      </c>
      <c r="F4" s="6">
        <f aca="true" t="shared" si="1" ref="F4:F67">+E4/$E$79</f>
        <v>0.003701606289387395</v>
      </c>
      <c r="G4" s="104">
        <v>378.48</v>
      </c>
      <c r="H4" s="6">
        <f aca="true" t="shared" si="2" ref="H4:H67">+G4/$G$79</f>
        <v>0.0008507064754501121</v>
      </c>
      <c r="I4" s="104">
        <v>33998.4</v>
      </c>
      <c r="J4" s="6">
        <f aca="true" t="shared" si="3" ref="J4:J67">+I4/$I$79</f>
        <v>0.025930075893734705</v>
      </c>
      <c r="K4" s="38">
        <f aca="true" t="shared" si="4" ref="K4:K67">+C4+E4+G4+I4</f>
        <v>49319.28</v>
      </c>
      <c r="L4" s="6">
        <f aca="true" t="shared" si="5" ref="L4:L67">+K4/$K$79</f>
        <v>0.006297436971238766</v>
      </c>
    </row>
    <row r="5" spans="2:12" ht="12.75">
      <c r="B5" s="102" t="s">
        <v>7</v>
      </c>
      <c r="C5" s="104">
        <v>0</v>
      </c>
      <c r="D5" s="6">
        <f t="shared" si="0"/>
        <v>0</v>
      </c>
      <c r="E5" s="104">
        <v>0</v>
      </c>
      <c r="F5" s="6">
        <f t="shared" si="1"/>
        <v>0</v>
      </c>
      <c r="G5" s="104">
        <v>0</v>
      </c>
      <c r="H5" s="6">
        <f t="shared" si="2"/>
        <v>0</v>
      </c>
      <c r="I5" s="104">
        <v>1794.85</v>
      </c>
      <c r="J5" s="6">
        <f t="shared" si="3"/>
        <v>0.001368905499019652</v>
      </c>
      <c r="K5" s="38">
        <f t="shared" si="4"/>
        <v>1794.85</v>
      </c>
      <c r="L5" s="6">
        <f t="shared" si="5"/>
        <v>0.0002291792327022596</v>
      </c>
    </row>
    <row r="6" spans="2:12" ht="12.75">
      <c r="B6" s="102" t="s">
        <v>8</v>
      </c>
      <c r="C6" s="104">
        <v>15249.425</v>
      </c>
      <c r="D6" s="6">
        <f t="shared" si="0"/>
        <v>0.003758591019634008</v>
      </c>
      <c r="E6" s="104">
        <v>15249.425</v>
      </c>
      <c r="F6" s="6">
        <f t="shared" si="1"/>
        <v>0.007555328125273233</v>
      </c>
      <c r="G6" s="104">
        <v>7815.22</v>
      </c>
      <c r="H6" s="6">
        <f t="shared" si="2"/>
        <v>0.017566207622773264</v>
      </c>
      <c r="I6" s="104">
        <v>25492.91</v>
      </c>
      <c r="J6" s="6">
        <f t="shared" si="3"/>
        <v>0.019443064704578697</v>
      </c>
      <c r="K6" s="38">
        <f t="shared" si="4"/>
        <v>63806.979999999996</v>
      </c>
      <c r="L6" s="6">
        <f t="shared" si="5"/>
        <v>0.008147329703010516</v>
      </c>
    </row>
    <row r="7" spans="2:12" ht="12.75">
      <c r="B7" s="102" t="s">
        <v>12</v>
      </c>
      <c r="C7" s="104">
        <v>150.61</v>
      </c>
      <c r="D7" s="6">
        <f t="shared" si="0"/>
        <v>3.712149103766719E-05</v>
      </c>
      <c r="E7" s="104">
        <v>150.61</v>
      </c>
      <c r="F7" s="6">
        <f t="shared" si="1"/>
        <v>7.461972952733639E-05</v>
      </c>
      <c r="G7" s="104">
        <v>0</v>
      </c>
      <c r="H7" s="6">
        <f t="shared" si="2"/>
        <v>0</v>
      </c>
      <c r="I7" s="104">
        <v>12522.93</v>
      </c>
      <c r="J7" s="6">
        <f t="shared" si="3"/>
        <v>0.009551053146969479</v>
      </c>
      <c r="K7" s="38">
        <f t="shared" si="4"/>
        <v>12824.15</v>
      </c>
      <c r="L7" s="6">
        <f t="shared" si="5"/>
        <v>0.0016374788183183455</v>
      </c>
    </row>
    <row r="8" spans="2:12" ht="12.75">
      <c r="B8" s="102" t="s">
        <v>15</v>
      </c>
      <c r="C8" s="104">
        <v>32370.96</v>
      </c>
      <c r="D8" s="6">
        <f t="shared" si="0"/>
        <v>0.007978609000203724</v>
      </c>
      <c r="E8" s="104">
        <v>32370.96</v>
      </c>
      <c r="F8" s="6">
        <f t="shared" si="1"/>
        <v>0.01603819321253718</v>
      </c>
      <c r="G8" s="104">
        <v>686.46</v>
      </c>
      <c r="H8" s="6">
        <f t="shared" si="2"/>
        <v>0.0015429506635422849</v>
      </c>
      <c r="I8" s="104">
        <v>13499.32</v>
      </c>
      <c r="J8" s="6">
        <f t="shared" si="3"/>
        <v>0.01029573133188064</v>
      </c>
      <c r="K8" s="38">
        <f t="shared" si="4"/>
        <v>78927.7</v>
      </c>
      <c r="L8" s="6">
        <f t="shared" si="5"/>
        <v>0.010078050937378687</v>
      </c>
    </row>
    <row r="9" spans="2:12" ht="12.75">
      <c r="B9" s="102" t="s">
        <v>16</v>
      </c>
      <c r="C9" s="104">
        <v>0</v>
      </c>
      <c r="D9" s="6">
        <f t="shared" si="0"/>
        <v>0</v>
      </c>
      <c r="E9" s="104">
        <v>0</v>
      </c>
      <c r="F9" s="6">
        <f t="shared" si="1"/>
        <v>0</v>
      </c>
      <c r="G9" s="104">
        <v>0</v>
      </c>
      <c r="H9" s="6">
        <f t="shared" si="2"/>
        <v>0</v>
      </c>
      <c r="I9" s="104">
        <v>2833.53</v>
      </c>
      <c r="J9" s="6">
        <f t="shared" si="3"/>
        <v>0.002161091343921305</v>
      </c>
      <c r="K9" s="38">
        <f t="shared" si="4"/>
        <v>2833.53</v>
      </c>
      <c r="L9" s="6">
        <f t="shared" si="5"/>
        <v>0.0003618052936116298</v>
      </c>
    </row>
    <row r="10" spans="2:12" ht="12.75">
      <c r="B10" s="102" t="s">
        <v>17</v>
      </c>
      <c r="C10" s="104">
        <v>4063.315</v>
      </c>
      <c r="D10" s="6">
        <f t="shared" si="0"/>
        <v>0.0010015026316693356</v>
      </c>
      <c r="E10" s="104">
        <v>4063.315</v>
      </c>
      <c r="F10" s="6">
        <f t="shared" si="1"/>
        <v>0.0020131695523827693</v>
      </c>
      <c r="G10" s="104">
        <v>313.56</v>
      </c>
      <c r="H10" s="6">
        <f t="shared" si="2"/>
        <v>0.0007047863095596522</v>
      </c>
      <c r="I10" s="104">
        <v>3762.4</v>
      </c>
      <c r="J10" s="6">
        <f t="shared" si="3"/>
        <v>0.0028695267289809948</v>
      </c>
      <c r="K10" s="38">
        <f t="shared" si="4"/>
        <v>12202.59</v>
      </c>
      <c r="L10" s="6">
        <f t="shared" si="5"/>
        <v>0.0015581136101514143</v>
      </c>
    </row>
    <row r="11" spans="2:12" ht="12.75">
      <c r="B11" s="102" t="s">
        <v>22</v>
      </c>
      <c r="C11" s="104">
        <v>0</v>
      </c>
      <c r="D11" s="6">
        <f t="shared" si="0"/>
        <v>0</v>
      </c>
      <c r="E11" s="104">
        <v>0</v>
      </c>
      <c r="F11" s="6">
        <f t="shared" si="1"/>
        <v>0</v>
      </c>
      <c r="G11" s="104">
        <v>0</v>
      </c>
      <c r="H11" s="6">
        <f t="shared" si="2"/>
        <v>0</v>
      </c>
      <c r="I11" s="104">
        <v>414.1</v>
      </c>
      <c r="J11" s="6">
        <f t="shared" si="3"/>
        <v>0.00031582793389087546</v>
      </c>
      <c r="K11" s="38">
        <f t="shared" si="4"/>
        <v>414.1</v>
      </c>
      <c r="L11" s="6">
        <f t="shared" si="5"/>
        <v>5.287523763100299E-05</v>
      </c>
    </row>
    <row r="12" spans="2:12" ht="12.75">
      <c r="B12" s="102" t="s">
        <v>24</v>
      </c>
      <c r="C12" s="104">
        <v>2051.28</v>
      </c>
      <c r="D12" s="6">
        <f t="shared" si="0"/>
        <v>0.0005055877573583822</v>
      </c>
      <c r="E12" s="104">
        <v>2051.28</v>
      </c>
      <c r="F12" s="6">
        <f t="shared" si="1"/>
        <v>0.0010163067444713804</v>
      </c>
      <c r="G12" s="104">
        <v>0</v>
      </c>
      <c r="H12" s="6">
        <f t="shared" si="2"/>
        <v>0</v>
      </c>
      <c r="I12" s="104">
        <v>351.06</v>
      </c>
      <c r="J12" s="6">
        <f t="shared" si="3"/>
        <v>0.000267748260013839</v>
      </c>
      <c r="K12" s="38">
        <f t="shared" si="4"/>
        <v>4453.620000000001</v>
      </c>
      <c r="L12" s="6">
        <f t="shared" si="5"/>
        <v>0.0005686699246998008</v>
      </c>
    </row>
    <row r="13" spans="2:12" ht="12.75">
      <c r="B13" s="102" t="s">
        <v>27</v>
      </c>
      <c r="C13" s="104">
        <v>11690.615</v>
      </c>
      <c r="D13" s="6">
        <f t="shared" si="0"/>
        <v>0.002881435893681147</v>
      </c>
      <c r="E13" s="104">
        <v>11690.615</v>
      </c>
      <c r="F13" s="6">
        <f t="shared" si="1"/>
        <v>0.005792115591980756</v>
      </c>
      <c r="G13" s="104">
        <v>124.33</v>
      </c>
      <c r="H13" s="6">
        <f t="shared" si="2"/>
        <v>0.00027945554875478875</v>
      </c>
      <c r="I13" s="104">
        <v>15549.86</v>
      </c>
      <c r="J13" s="6">
        <f t="shared" si="3"/>
        <v>0.011859647805101108</v>
      </c>
      <c r="K13" s="38">
        <f t="shared" si="4"/>
        <v>39055.42</v>
      </c>
      <c r="L13" s="6">
        <f t="shared" si="5"/>
        <v>0.004986874217045705</v>
      </c>
    </row>
    <row r="14" spans="2:12" ht="12.75">
      <c r="B14" s="102" t="s">
        <v>28</v>
      </c>
      <c r="C14" s="104">
        <v>22159.245</v>
      </c>
      <c r="D14" s="6">
        <f t="shared" si="0"/>
        <v>0.0054616839165325766</v>
      </c>
      <c r="E14" s="104">
        <v>22159.245</v>
      </c>
      <c r="F14" s="6">
        <f t="shared" si="1"/>
        <v>0.010978798674921858</v>
      </c>
      <c r="G14" s="104">
        <v>79.39</v>
      </c>
      <c r="H14" s="6">
        <f t="shared" si="2"/>
        <v>0.0001784442694091746</v>
      </c>
      <c r="I14" s="104">
        <v>7860.02</v>
      </c>
      <c r="J14" s="6">
        <f t="shared" si="3"/>
        <v>0.005994720784692004</v>
      </c>
      <c r="K14" s="38">
        <f t="shared" si="4"/>
        <v>52257.899999999994</v>
      </c>
      <c r="L14" s="6">
        <f t="shared" si="5"/>
        <v>0.006672660904605628</v>
      </c>
    </row>
    <row r="15" spans="2:12" ht="12.75">
      <c r="B15" s="102" t="s">
        <v>31</v>
      </c>
      <c r="C15" s="104">
        <v>4.03</v>
      </c>
      <c r="D15" s="6">
        <f t="shared" si="0"/>
        <v>9.932913410915527E-07</v>
      </c>
      <c r="E15" s="104">
        <v>4.03</v>
      </c>
      <c r="F15" s="6">
        <f t="shared" si="1"/>
        <v>1.99666363452072E-06</v>
      </c>
      <c r="G15" s="104">
        <v>0</v>
      </c>
      <c r="H15" s="6">
        <f t="shared" si="2"/>
        <v>0</v>
      </c>
      <c r="I15" s="104">
        <v>0</v>
      </c>
      <c r="J15" s="6">
        <f t="shared" si="3"/>
        <v>0</v>
      </c>
      <c r="K15" s="38">
        <f t="shared" si="4"/>
        <v>8.06</v>
      </c>
      <c r="L15" s="6">
        <f t="shared" si="5"/>
        <v>1.0291582113158272E-06</v>
      </c>
    </row>
    <row r="16" spans="2:12" ht="12.75">
      <c r="B16" s="102" t="s">
        <v>32</v>
      </c>
      <c r="C16" s="104">
        <v>0</v>
      </c>
      <c r="D16" s="6">
        <f t="shared" si="0"/>
        <v>0</v>
      </c>
      <c r="E16" s="104">
        <v>0</v>
      </c>
      <c r="F16" s="6">
        <f t="shared" si="1"/>
        <v>0</v>
      </c>
      <c r="G16" s="104">
        <v>0</v>
      </c>
      <c r="H16" s="6">
        <f t="shared" si="2"/>
        <v>0</v>
      </c>
      <c r="I16" s="104">
        <v>422.01</v>
      </c>
      <c r="J16" s="6">
        <f t="shared" si="3"/>
        <v>0.0003218607736809668</v>
      </c>
      <c r="K16" s="38">
        <f t="shared" si="4"/>
        <v>422.01</v>
      </c>
      <c r="L16" s="6">
        <f t="shared" si="5"/>
        <v>5.388524277387E-05</v>
      </c>
    </row>
    <row r="17" spans="2:12" ht="12.75">
      <c r="B17" s="102" t="s">
        <v>33</v>
      </c>
      <c r="C17" s="104">
        <v>5341.05</v>
      </c>
      <c r="D17" s="6">
        <f t="shared" si="0"/>
        <v>0.0013164314435079498</v>
      </c>
      <c r="E17" s="104">
        <v>5341.05</v>
      </c>
      <c r="F17" s="6">
        <f t="shared" si="1"/>
        <v>0.002646223400783348</v>
      </c>
      <c r="G17" s="104">
        <v>258.3</v>
      </c>
      <c r="H17" s="6">
        <f t="shared" si="2"/>
        <v>0.0005805788485752589</v>
      </c>
      <c r="I17" s="104">
        <v>31183.48</v>
      </c>
      <c r="J17" s="6">
        <f t="shared" si="3"/>
        <v>0.02378317812105153</v>
      </c>
      <c r="K17" s="38">
        <f t="shared" si="4"/>
        <v>42123.88</v>
      </c>
      <c r="L17" s="6">
        <f t="shared" si="5"/>
        <v>0.0053786770464618544</v>
      </c>
    </row>
    <row r="18" spans="2:12" ht="12.75">
      <c r="B18" s="102" t="s">
        <v>35</v>
      </c>
      <c r="C18" s="104">
        <v>6328.08</v>
      </c>
      <c r="D18" s="6">
        <f t="shared" si="0"/>
        <v>0.0015597089503063604</v>
      </c>
      <c r="E18" s="104">
        <v>6328.08</v>
      </c>
      <c r="F18" s="6">
        <f t="shared" si="1"/>
        <v>0.0031352474472302427</v>
      </c>
      <c r="G18" s="104">
        <v>7832.2</v>
      </c>
      <c r="H18" s="6">
        <f t="shared" si="2"/>
        <v>0.017604373433260326</v>
      </c>
      <c r="I18" s="104">
        <v>0</v>
      </c>
      <c r="J18" s="6">
        <f t="shared" si="3"/>
        <v>0</v>
      </c>
      <c r="K18" s="38">
        <f t="shared" si="4"/>
        <v>20488.36</v>
      </c>
      <c r="L18" s="6">
        <f t="shared" si="5"/>
        <v>0.002616099743225154</v>
      </c>
    </row>
    <row r="19" spans="2:12" ht="12.75">
      <c r="B19" s="102" t="s">
        <v>38</v>
      </c>
      <c r="C19" s="104">
        <v>57254.125</v>
      </c>
      <c r="D19" s="6">
        <f t="shared" si="0"/>
        <v>0.014111669132574044</v>
      </c>
      <c r="E19" s="104">
        <v>57254.125</v>
      </c>
      <c r="F19" s="6">
        <f t="shared" si="1"/>
        <v>0.028366558142383032</v>
      </c>
      <c r="G19" s="104">
        <v>5172.22</v>
      </c>
      <c r="H19" s="6">
        <f t="shared" si="2"/>
        <v>0.011625557615864984</v>
      </c>
      <c r="I19" s="104">
        <v>20278.03</v>
      </c>
      <c r="J19" s="6">
        <f t="shared" si="3"/>
        <v>0.01546575300235979</v>
      </c>
      <c r="K19" s="38">
        <f t="shared" si="4"/>
        <v>139958.5</v>
      </c>
      <c r="L19" s="6">
        <f t="shared" si="5"/>
        <v>0.017870898203281166</v>
      </c>
    </row>
    <row r="20" spans="2:12" ht="12.75">
      <c r="B20" s="102" t="s">
        <v>39</v>
      </c>
      <c r="C20" s="104">
        <v>911.49</v>
      </c>
      <c r="D20" s="6">
        <f t="shared" si="0"/>
        <v>0.00022465883982420332</v>
      </c>
      <c r="E20" s="104">
        <v>911.49</v>
      </c>
      <c r="F20" s="6">
        <f t="shared" si="1"/>
        <v>0.0004515977509253824</v>
      </c>
      <c r="G20" s="104">
        <v>0</v>
      </c>
      <c r="H20" s="6">
        <f t="shared" si="2"/>
        <v>0</v>
      </c>
      <c r="I20" s="104">
        <v>3576.6</v>
      </c>
      <c r="J20" s="6">
        <f t="shared" si="3"/>
        <v>0.002727819822154323</v>
      </c>
      <c r="K20" s="38">
        <f t="shared" si="4"/>
        <v>5399.58</v>
      </c>
      <c r="L20" s="6">
        <f t="shared" si="5"/>
        <v>0.0006894568355653491</v>
      </c>
    </row>
    <row r="21" spans="2:12" ht="12.75">
      <c r="B21" s="102" t="s">
        <v>40</v>
      </c>
      <c r="C21" s="104">
        <v>239280.155</v>
      </c>
      <c r="D21" s="6">
        <f t="shared" si="0"/>
        <v>0.05897640348797633</v>
      </c>
      <c r="E21" s="104">
        <v>239280.155</v>
      </c>
      <c r="F21" s="6">
        <f t="shared" si="1"/>
        <v>0.1185513607818812</v>
      </c>
      <c r="G21" s="104">
        <v>29693.31</v>
      </c>
      <c r="H21" s="6">
        <f t="shared" si="2"/>
        <v>0.06674141591245923</v>
      </c>
      <c r="I21" s="104">
        <v>33835.38</v>
      </c>
      <c r="J21" s="6">
        <f t="shared" si="3"/>
        <v>0.025805742955355346</v>
      </c>
      <c r="K21" s="38">
        <f t="shared" si="4"/>
        <v>542089</v>
      </c>
      <c r="L21" s="6">
        <f t="shared" si="5"/>
        <v>0.06921778481563094</v>
      </c>
    </row>
    <row r="22" spans="2:12" ht="12.75">
      <c r="B22" s="102" t="s">
        <v>164</v>
      </c>
      <c r="C22" s="104">
        <v>0</v>
      </c>
      <c r="D22" s="6">
        <f t="shared" si="0"/>
        <v>0</v>
      </c>
      <c r="E22" s="104">
        <v>0</v>
      </c>
      <c r="F22" s="6">
        <f t="shared" si="1"/>
        <v>0</v>
      </c>
      <c r="G22" s="104">
        <v>0</v>
      </c>
      <c r="H22" s="6">
        <f t="shared" si="2"/>
        <v>0</v>
      </c>
      <c r="I22" s="104">
        <v>13094.11</v>
      </c>
      <c r="J22" s="6">
        <f t="shared" si="3"/>
        <v>0.009986683669258275</v>
      </c>
      <c r="K22" s="38">
        <f t="shared" si="4"/>
        <v>13094.11</v>
      </c>
      <c r="L22" s="6">
        <f t="shared" si="5"/>
        <v>0.0016719492340412762</v>
      </c>
    </row>
    <row r="23" spans="2:12" ht="12.75">
      <c r="B23" s="102" t="s">
        <v>42</v>
      </c>
      <c r="C23" s="104">
        <v>0</v>
      </c>
      <c r="D23" s="6">
        <f t="shared" si="0"/>
        <v>0</v>
      </c>
      <c r="E23" s="104">
        <v>0</v>
      </c>
      <c r="F23" s="6">
        <f t="shared" si="1"/>
        <v>0</v>
      </c>
      <c r="G23" s="104">
        <v>0</v>
      </c>
      <c r="H23" s="6">
        <f t="shared" si="2"/>
        <v>0</v>
      </c>
      <c r="I23" s="104">
        <v>391.79</v>
      </c>
      <c r="J23" s="6">
        <f t="shared" si="3"/>
        <v>0.00029881242747912607</v>
      </c>
      <c r="K23" s="38">
        <f t="shared" si="4"/>
        <v>391.79</v>
      </c>
      <c r="L23" s="6">
        <f t="shared" si="5"/>
        <v>5.0026537917050616E-05</v>
      </c>
    </row>
    <row r="24" spans="2:12" ht="12.75">
      <c r="B24" s="102" t="s">
        <v>43</v>
      </c>
      <c r="C24" s="104">
        <v>6881.87</v>
      </c>
      <c r="D24" s="6">
        <f t="shared" si="0"/>
        <v>0.0016962039408232566</v>
      </c>
      <c r="E24" s="104">
        <v>6881.87</v>
      </c>
      <c r="F24" s="6">
        <f t="shared" si="1"/>
        <v>0.0034096227212156594</v>
      </c>
      <c r="G24" s="104">
        <v>0</v>
      </c>
      <c r="H24" s="6">
        <f t="shared" si="2"/>
        <v>0</v>
      </c>
      <c r="I24" s="104">
        <v>2910.76</v>
      </c>
      <c r="J24" s="6">
        <f t="shared" si="3"/>
        <v>0.002219993520531767</v>
      </c>
      <c r="K24" s="38">
        <f t="shared" si="4"/>
        <v>16674.5</v>
      </c>
      <c r="L24" s="6">
        <f t="shared" si="5"/>
        <v>0.0021291189323307397</v>
      </c>
    </row>
    <row r="25" spans="2:12" ht="12.75">
      <c r="B25" s="102" t="s">
        <v>44</v>
      </c>
      <c r="C25" s="104">
        <v>35691.38</v>
      </c>
      <c r="D25" s="6">
        <f t="shared" si="0"/>
        <v>0.008797007122979707</v>
      </c>
      <c r="E25" s="104">
        <v>35691.38</v>
      </c>
      <c r="F25" s="6">
        <f t="shared" si="1"/>
        <v>0.017683295412372242</v>
      </c>
      <c r="G25" s="104">
        <v>1304.25</v>
      </c>
      <c r="H25" s="6">
        <f t="shared" si="2"/>
        <v>0.002931552316121879</v>
      </c>
      <c r="I25" s="104">
        <v>62181.05</v>
      </c>
      <c r="J25" s="6">
        <f t="shared" si="3"/>
        <v>0.047424565439906356</v>
      </c>
      <c r="K25" s="38">
        <f t="shared" si="4"/>
        <v>134868.06</v>
      </c>
      <c r="L25" s="6">
        <f t="shared" si="5"/>
        <v>0.017220914564917575</v>
      </c>
    </row>
    <row r="26" spans="2:12" ht="12.75">
      <c r="B26" s="102" t="s">
        <v>45</v>
      </c>
      <c r="C26" s="104">
        <v>380840.445</v>
      </c>
      <c r="D26" s="6">
        <f t="shared" si="0"/>
        <v>0.09386737378559647</v>
      </c>
      <c r="E26" s="104">
        <v>380840.445</v>
      </c>
      <c r="F26" s="6">
        <f t="shared" si="1"/>
        <v>0.1886874111876398</v>
      </c>
      <c r="G26" s="104">
        <v>158494.94</v>
      </c>
      <c r="H26" s="6">
        <f t="shared" si="2"/>
        <v>0.3562478117313385</v>
      </c>
      <c r="I26" s="104">
        <v>53636.77</v>
      </c>
      <c r="J26" s="6">
        <f t="shared" si="3"/>
        <v>0.04090796969253826</v>
      </c>
      <c r="K26" s="38">
        <f t="shared" si="4"/>
        <v>973812.6000000001</v>
      </c>
      <c r="L26" s="6">
        <f t="shared" si="5"/>
        <v>0.12434332922739642</v>
      </c>
    </row>
    <row r="27" spans="2:12" ht="12.75">
      <c r="B27" s="102" t="s">
        <v>46</v>
      </c>
      <c r="C27" s="104">
        <v>134178.73</v>
      </c>
      <c r="D27" s="6">
        <f t="shared" si="0"/>
        <v>0.03307160562472987</v>
      </c>
      <c r="E27" s="104">
        <v>134178.73</v>
      </c>
      <c r="F27" s="6">
        <f t="shared" si="1"/>
        <v>0.06647885625736337</v>
      </c>
      <c r="G27" s="104">
        <v>15978.29</v>
      </c>
      <c r="H27" s="6">
        <f t="shared" si="2"/>
        <v>0.03591427491444666</v>
      </c>
      <c r="I27" s="104">
        <v>67170.51</v>
      </c>
      <c r="J27" s="6">
        <f t="shared" si="3"/>
        <v>0.05122995264838538</v>
      </c>
      <c r="K27" s="38">
        <f t="shared" si="4"/>
        <v>351506.26</v>
      </c>
      <c r="L27" s="6">
        <f t="shared" si="5"/>
        <v>0.044882823053091325</v>
      </c>
    </row>
    <row r="28" spans="2:12" ht="12.75">
      <c r="B28" s="102" t="s">
        <v>48</v>
      </c>
      <c r="C28" s="104">
        <v>97502.5</v>
      </c>
      <c r="D28" s="6">
        <f t="shared" si="0"/>
        <v>0.024031858308878194</v>
      </c>
      <c r="E28" s="104">
        <v>97502.5</v>
      </c>
      <c r="F28" s="6">
        <f t="shared" si="1"/>
        <v>0.048307616879616995</v>
      </c>
      <c r="G28" s="104">
        <v>23410.36</v>
      </c>
      <c r="H28" s="6">
        <f t="shared" si="2"/>
        <v>0.05261927934003986</v>
      </c>
      <c r="I28" s="104">
        <v>53092.43</v>
      </c>
      <c r="J28" s="6">
        <f t="shared" si="3"/>
        <v>0.04049280964053594</v>
      </c>
      <c r="K28" s="38">
        <f t="shared" si="4"/>
        <v>271507.79</v>
      </c>
      <c r="L28" s="6">
        <f t="shared" si="5"/>
        <v>0.03466804857502645</v>
      </c>
    </row>
    <row r="29" spans="2:12" ht="12.75">
      <c r="B29" s="102" t="s">
        <v>51</v>
      </c>
      <c r="C29" s="104">
        <v>124120.87</v>
      </c>
      <c r="D29" s="6">
        <f t="shared" si="0"/>
        <v>0.0305926018411291</v>
      </c>
      <c r="E29" s="104">
        <v>124120.87</v>
      </c>
      <c r="F29" s="6">
        <f t="shared" si="1"/>
        <v>0.061495689184633696</v>
      </c>
      <c r="G29" s="104">
        <v>46927.05</v>
      </c>
      <c r="H29" s="6">
        <f t="shared" si="2"/>
        <v>0.10547755577248781</v>
      </c>
      <c r="I29" s="104">
        <v>71128.41</v>
      </c>
      <c r="J29" s="6">
        <f t="shared" si="3"/>
        <v>0.05424858433045904</v>
      </c>
      <c r="K29" s="38">
        <f t="shared" si="4"/>
        <v>366297.19999999995</v>
      </c>
      <c r="L29" s="6">
        <f t="shared" si="5"/>
        <v>0.046771435628039176</v>
      </c>
    </row>
    <row r="30" spans="2:12" ht="12.75">
      <c r="B30" s="102" t="s">
        <v>52</v>
      </c>
      <c r="C30" s="104">
        <v>2121.54</v>
      </c>
      <c r="D30" s="6">
        <f t="shared" si="0"/>
        <v>0.000522905040143765</v>
      </c>
      <c r="E30" s="104">
        <v>2121.54</v>
      </c>
      <c r="F30" s="6">
        <f t="shared" si="1"/>
        <v>0.0010511170638166471</v>
      </c>
      <c r="G30" s="104">
        <v>0</v>
      </c>
      <c r="H30" s="6">
        <f t="shared" si="2"/>
        <v>0</v>
      </c>
      <c r="I30" s="104">
        <v>22841.73</v>
      </c>
      <c r="J30" s="6">
        <f t="shared" si="3"/>
        <v>0.017421049003605957</v>
      </c>
      <c r="K30" s="38">
        <f t="shared" si="4"/>
        <v>27084.809999999998</v>
      </c>
      <c r="L30" s="6">
        <f t="shared" si="5"/>
        <v>0.0034583814656859837</v>
      </c>
    </row>
    <row r="31" spans="2:12" ht="12.75">
      <c r="B31" s="102" t="s">
        <v>53</v>
      </c>
      <c r="C31" s="104">
        <v>13124.215</v>
      </c>
      <c r="D31" s="6">
        <f t="shared" si="0"/>
        <v>0.0032347814188892986</v>
      </c>
      <c r="E31" s="104">
        <v>13124.215</v>
      </c>
      <c r="F31" s="6">
        <f t="shared" si="1"/>
        <v>0.006502392759834082</v>
      </c>
      <c r="G31" s="104">
        <v>1546.81</v>
      </c>
      <c r="H31" s="6">
        <f t="shared" si="2"/>
        <v>0.003476752492313961</v>
      </c>
      <c r="I31" s="104">
        <v>2544.44</v>
      </c>
      <c r="J31" s="6">
        <f t="shared" si="3"/>
        <v>0.0019406066846396986</v>
      </c>
      <c r="K31" s="38">
        <f t="shared" si="4"/>
        <v>30339.68</v>
      </c>
      <c r="L31" s="6">
        <f t="shared" si="5"/>
        <v>0.003873986451699079</v>
      </c>
    </row>
    <row r="32" spans="2:12" ht="12.75">
      <c r="B32" s="102" t="s">
        <v>54</v>
      </c>
      <c r="C32" s="104">
        <v>6735.67</v>
      </c>
      <c r="D32" s="6">
        <f t="shared" si="0"/>
        <v>0.0016601694013523918</v>
      </c>
      <c r="E32" s="104">
        <v>6735.67</v>
      </c>
      <c r="F32" s="6">
        <f t="shared" si="1"/>
        <v>0.003337187926335528</v>
      </c>
      <c r="G32" s="104">
        <v>0</v>
      </c>
      <c r="H32" s="6">
        <f t="shared" si="2"/>
        <v>0</v>
      </c>
      <c r="I32" s="104">
        <v>50926.51</v>
      </c>
      <c r="J32" s="6">
        <f t="shared" si="3"/>
        <v>0.03884089455100944</v>
      </c>
      <c r="K32" s="38">
        <f t="shared" si="4"/>
        <v>64397.850000000006</v>
      </c>
      <c r="L32" s="6">
        <f t="shared" si="5"/>
        <v>0.008222776193372822</v>
      </c>
    </row>
    <row r="33" spans="2:12" ht="12.75">
      <c r="B33" s="102" t="s">
        <v>55</v>
      </c>
      <c r="C33" s="104">
        <v>39712.895</v>
      </c>
      <c r="D33" s="6">
        <f t="shared" si="0"/>
        <v>0.009788207129820847</v>
      </c>
      <c r="E33" s="104">
        <v>39712.895</v>
      </c>
      <c r="F33" s="6">
        <f t="shared" si="1"/>
        <v>0.01967575515335973</v>
      </c>
      <c r="G33" s="104">
        <v>16701.11</v>
      </c>
      <c r="H33" s="6">
        <f t="shared" si="2"/>
        <v>0.0375389516598093</v>
      </c>
      <c r="I33" s="104">
        <v>6370.77</v>
      </c>
      <c r="J33" s="6">
        <f t="shared" si="3"/>
        <v>0.004858891877309763</v>
      </c>
      <c r="K33" s="38">
        <f t="shared" si="4"/>
        <v>102497.67</v>
      </c>
      <c r="L33" s="6">
        <f t="shared" si="5"/>
        <v>0.013087632595687335</v>
      </c>
    </row>
    <row r="34" spans="2:12" ht="12.75">
      <c r="B34" s="102" t="s">
        <v>58</v>
      </c>
      <c r="C34" s="104">
        <v>1248799.6</v>
      </c>
      <c r="D34" s="6">
        <f t="shared" si="0"/>
        <v>0.30779698000957684</v>
      </c>
      <c r="E34" s="104">
        <v>0</v>
      </c>
      <c r="F34" s="6">
        <f t="shared" si="1"/>
        <v>0</v>
      </c>
      <c r="G34" s="104">
        <v>0</v>
      </c>
      <c r="H34" s="6">
        <f t="shared" si="2"/>
        <v>0</v>
      </c>
      <c r="I34" s="104">
        <v>0</v>
      </c>
      <c r="J34" s="6">
        <f t="shared" si="3"/>
        <v>0</v>
      </c>
      <c r="K34" s="38">
        <f t="shared" si="4"/>
        <v>1248799.6</v>
      </c>
      <c r="L34" s="6">
        <f t="shared" si="5"/>
        <v>0.159455628117608</v>
      </c>
    </row>
    <row r="35" spans="2:12" ht="12.75">
      <c r="B35" s="102" t="s">
        <v>61</v>
      </c>
      <c r="C35" s="104">
        <v>701731.56</v>
      </c>
      <c r="D35" s="6">
        <f t="shared" si="0"/>
        <v>0.17295877973167928</v>
      </c>
      <c r="E35" s="104">
        <v>0</v>
      </c>
      <c r="F35" s="6">
        <f t="shared" si="1"/>
        <v>0</v>
      </c>
      <c r="G35" s="104">
        <v>0</v>
      </c>
      <c r="H35" s="6">
        <f t="shared" si="2"/>
        <v>0</v>
      </c>
      <c r="I35" s="104">
        <v>0</v>
      </c>
      <c r="J35" s="6">
        <f t="shared" si="3"/>
        <v>0</v>
      </c>
      <c r="K35" s="38">
        <f t="shared" si="4"/>
        <v>701731.56</v>
      </c>
      <c r="L35" s="6">
        <f t="shared" si="5"/>
        <v>0.08960208400911478</v>
      </c>
    </row>
    <row r="36" spans="2:12" ht="12.75">
      <c r="B36" s="102" t="s">
        <v>63</v>
      </c>
      <c r="C36" s="104">
        <v>91998.28</v>
      </c>
      <c r="D36" s="6">
        <f t="shared" si="0"/>
        <v>0.022675209657398554</v>
      </c>
      <c r="E36" s="104">
        <v>3677.95</v>
      </c>
      <c r="F36" s="6">
        <f t="shared" si="1"/>
        <v>0.0018222404502693504</v>
      </c>
      <c r="G36" s="104">
        <v>5596.23</v>
      </c>
      <c r="H36" s="6">
        <f t="shared" si="2"/>
        <v>0.012578601508952073</v>
      </c>
      <c r="I36" s="104">
        <v>4872.8</v>
      </c>
      <c r="J36" s="6">
        <f t="shared" si="3"/>
        <v>0.0037164123551399614</v>
      </c>
      <c r="K36" s="38">
        <f t="shared" si="4"/>
        <v>106145.26</v>
      </c>
      <c r="L36" s="6">
        <f t="shared" si="5"/>
        <v>0.013553382868641863</v>
      </c>
    </row>
    <row r="37" spans="2:12" ht="12.75">
      <c r="B37" s="102" t="s">
        <v>67</v>
      </c>
      <c r="C37" s="104">
        <v>75888.55</v>
      </c>
      <c r="D37" s="6">
        <f t="shared" si="0"/>
        <v>0.01870457558386932</v>
      </c>
      <c r="E37" s="104">
        <v>75888.55</v>
      </c>
      <c r="F37" s="6">
        <f t="shared" si="1"/>
        <v>0.037598984630646995</v>
      </c>
      <c r="G37" s="104">
        <v>7751.77</v>
      </c>
      <c r="H37" s="6">
        <f t="shared" si="2"/>
        <v>0.01742359156415112</v>
      </c>
      <c r="I37" s="104">
        <v>8162.13</v>
      </c>
      <c r="J37" s="6">
        <f t="shared" si="3"/>
        <v>0.006225135605044027</v>
      </c>
      <c r="K37" s="38">
        <f t="shared" si="4"/>
        <v>167691</v>
      </c>
      <c r="L37" s="6">
        <f t="shared" si="5"/>
        <v>0.021411981341657862</v>
      </c>
    </row>
    <row r="38" spans="2:12" ht="12.75">
      <c r="B38" s="102" t="s">
        <v>68</v>
      </c>
      <c r="C38" s="104">
        <v>12824.4</v>
      </c>
      <c r="D38" s="6">
        <f t="shared" si="0"/>
        <v>0.003160884733174816</v>
      </c>
      <c r="E38" s="104">
        <v>12824.4</v>
      </c>
      <c r="F38" s="6">
        <f t="shared" si="1"/>
        <v>0.006353849408076308</v>
      </c>
      <c r="G38" s="104">
        <v>0</v>
      </c>
      <c r="H38" s="6">
        <f t="shared" si="2"/>
        <v>0</v>
      </c>
      <c r="I38" s="104">
        <v>51472.23</v>
      </c>
      <c r="J38" s="6">
        <f t="shared" si="3"/>
        <v>0.039257107108563</v>
      </c>
      <c r="K38" s="38">
        <f t="shared" si="4"/>
        <v>77121.03</v>
      </c>
      <c r="L38" s="6">
        <f t="shared" si="5"/>
        <v>0.009847362442882661</v>
      </c>
    </row>
    <row r="39" spans="2:12" ht="12.75">
      <c r="B39" s="102" t="s">
        <v>70</v>
      </c>
      <c r="C39" s="104">
        <v>8999.67</v>
      </c>
      <c r="D39" s="6">
        <f t="shared" si="0"/>
        <v>0.0022181871671666043</v>
      </c>
      <c r="E39" s="104">
        <v>8999.67</v>
      </c>
      <c r="F39" s="6">
        <f t="shared" si="1"/>
        <v>0.004458886801907466</v>
      </c>
      <c r="G39" s="104">
        <v>339.68</v>
      </c>
      <c r="H39" s="6">
        <f t="shared" si="2"/>
        <v>0.000763496025102764</v>
      </c>
      <c r="I39" s="104">
        <v>21197.89</v>
      </c>
      <c r="J39" s="6">
        <f t="shared" si="3"/>
        <v>0.016167316593929122</v>
      </c>
      <c r="K39" s="38">
        <f t="shared" si="4"/>
        <v>39536.91</v>
      </c>
      <c r="L39" s="6">
        <f t="shared" si="5"/>
        <v>0.005048354289895142</v>
      </c>
    </row>
    <row r="40" spans="2:12" ht="12.75">
      <c r="B40" s="102" t="s">
        <v>73</v>
      </c>
      <c r="C40" s="104">
        <v>5091.26</v>
      </c>
      <c r="D40" s="6">
        <f t="shared" si="0"/>
        <v>0.0012548646335597466</v>
      </c>
      <c r="E40" s="104">
        <v>5091.26</v>
      </c>
      <c r="F40" s="6">
        <f t="shared" si="1"/>
        <v>0.0025224649369454</v>
      </c>
      <c r="G40" s="104">
        <v>0</v>
      </c>
      <c r="H40" s="6">
        <f t="shared" si="2"/>
        <v>0</v>
      </c>
      <c r="I40" s="104">
        <v>19458.23</v>
      </c>
      <c r="J40" s="6">
        <f t="shared" si="3"/>
        <v>0.01484050369010734</v>
      </c>
      <c r="K40" s="38">
        <f t="shared" si="4"/>
        <v>29640.75</v>
      </c>
      <c r="L40" s="6">
        <f t="shared" si="5"/>
        <v>0.0037847420908262534</v>
      </c>
    </row>
    <row r="41" spans="2:12" ht="12.75">
      <c r="B41" s="102" t="s">
        <v>75</v>
      </c>
      <c r="C41" s="104">
        <v>8630.21</v>
      </c>
      <c r="D41" s="6">
        <f t="shared" si="0"/>
        <v>0.0021271247803478235</v>
      </c>
      <c r="E41" s="104">
        <v>8630.21</v>
      </c>
      <c r="F41" s="6">
        <f t="shared" si="1"/>
        <v>0.004275837832574953</v>
      </c>
      <c r="G41" s="104">
        <v>416.77</v>
      </c>
      <c r="H41" s="6">
        <f t="shared" si="2"/>
        <v>0.000936770602867637</v>
      </c>
      <c r="I41" s="104">
        <v>27625.62</v>
      </c>
      <c r="J41" s="6">
        <f t="shared" si="3"/>
        <v>0.021069651019209</v>
      </c>
      <c r="K41" s="38">
        <f t="shared" si="4"/>
        <v>45302.81</v>
      </c>
      <c r="L41" s="6">
        <f t="shared" si="5"/>
        <v>0.005784585472354934</v>
      </c>
    </row>
    <row r="42" spans="2:12" ht="12.75">
      <c r="B42" s="102" t="s">
        <v>78</v>
      </c>
      <c r="C42" s="104">
        <v>818.85</v>
      </c>
      <c r="D42" s="6">
        <f t="shared" si="0"/>
        <v>0.00020182546269300694</v>
      </c>
      <c r="E42" s="104">
        <v>818.85</v>
      </c>
      <c r="F42" s="6">
        <f t="shared" si="1"/>
        <v>0.00040569925983307485</v>
      </c>
      <c r="G42" s="104">
        <v>0</v>
      </c>
      <c r="H42" s="6">
        <f t="shared" si="2"/>
        <v>0</v>
      </c>
      <c r="I42" s="104">
        <v>0</v>
      </c>
      <c r="J42" s="6">
        <f t="shared" si="3"/>
        <v>0</v>
      </c>
      <c r="K42" s="38">
        <f t="shared" si="4"/>
        <v>1637.7</v>
      </c>
      <c r="L42" s="6">
        <f t="shared" si="5"/>
        <v>0.00020911320132406083</v>
      </c>
    </row>
    <row r="43" spans="2:12" ht="12.75">
      <c r="B43" s="102" t="s">
        <v>79</v>
      </c>
      <c r="C43" s="104">
        <v>75439.905</v>
      </c>
      <c r="D43" s="6">
        <f t="shared" si="0"/>
        <v>0.018593996131332342</v>
      </c>
      <c r="E43" s="104">
        <v>75439.905</v>
      </c>
      <c r="F43" s="6">
        <f t="shared" si="1"/>
        <v>0.0373767034504213</v>
      </c>
      <c r="G43" s="104">
        <v>39981.35</v>
      </c>
      <c r="H43" s="6">
        <f t="shared" si="2"/>
        <v>0.08986576131430284</v>
      </c>
      <c r="I43" s="104">
        <v>11660.14</v>
      </c>
      <c r="J43" s="6">
        <f t="shared" si="3"/>
        <v>0.008893015998740286</v>
      </c>
      <c r="K43" s="38">
        <f t="shared" si="4"/>
        <v>202521.3</v>
      </c>
      <c r="L43" s="6">
        <f t="shared" si="5"/>
        <v>0.025859362141607445</v>
      </c>
    </row>
    <row r="44" spans="2:12" ht="12.75">
      <c r="B44" s="102" t="s">
        <v>81</v>
      </c>
      <c r="C44" s="104">
        <v>125.19</v>
      </c>
      <c r="D44" s="6">
        <f t="shared" si="0"/>
        <v>3.0856114886166624E-05</v>
      </c>
      <c r="E44" s="104">
        <v>125.19</v>
      </c>
      <c r="F44" s="6">
        <f t="shared" si="1"/>
        <v>6.202538967882107E-05</v>
      </c>
      <c r="G44" s="104">
        <v>0</v>
      </c>
      <c r="H44" s="6">
        <f t="shared" si="2"/>
        <v>0</v>
      </c>
      <c r="I44" s="104">
        <v>0</v>
      </c>
      <c r="J44" s="6">
        <f t="shared" si="3"/>
        <v>0</v>
      </c>
      <c r="K44" s="38">
        <f t="shared" si="4"/>
        <v>250.38</v>
      </c>
      <c r="L44" s="6">
        <f t="shared" si="5"/>
        <v>3.19703018547465E-05</v>
      </c>
    </row>
    <row r="45" spans="2:12" ht="12.75">
      <c r="B45" s="102" t="s">
        <v>82</v>
      </c>
      <c r="C45" s="104">
        <v>5946.07</v>
      </c>
      <c r="D45" s="6">
        <f t="shared" si="0"/>
        <v>0.0014655533112963397</v>
      </c>
      <c r="E45" s="104">
        <v>5946.07</v>
      </c>
      <c r="F45" s="6">
        <f t="shared" si="1"/>
        <v>0.002945980579978813</v>
      </c>
      <c r="G45" s="104">
        <v>4581.09</v>
      </c>
      <c r="H45" s="6">
        <f t="shared" si="2"/>
        <v>0.010296879432518903</v>
      </c>
      <c r="I45" s="104">
        <v>683.79</v>
      </c>
      <c r="J45" s="6">
        <f t="shared" si="3"/>
        <v>0.0005215165006405258</v>
      </c>
      <c r="K45" s="38">
        <f t="shared" si="4"/>
        <v>17157.02</v>
      </c>
      <c r="L45" s="6">
        <f t="shared" si="5"/>
        <v>0.002190730522916858</v>
      </c>
    </row>
    <row r="46" spans="2:12" ht="12.75">
      <c r="B46" s="102" t="s">
        <v>88</v>
      </c>
      <c r="C46" s="104">
        <v>0</v>
      </c>
      <c r="D46" s="6">
        <f t="shared" si="0"/>
        <v>0</v>
      </c>
      <c r="E46" s="104">
        <v>0</v>
      </c>
      <c r="F46" s="6">
        <f t="shared" si="1"/>
        <v>0</v>
      </c>
      <c r="G46" s="104">
        <v>0</v>
      </c>
      <c r="H46" s="6">
        <f t="shared" si="2"/>
        <v>0</v>
      </c>
      <c r="I46" s="104">
        <v>29799.67</v>
      </c>
      <c r="J46" s="6">
        <f t="shared" si="3"/>
        <v>0.02272776673926565</v>
      </c>
      <c r="K46" s="38">
        <f t="shared" si="4"/>
        <v>29799.67</v>
      </c>
      <c r="L46" s="6">
        <f t="shared" si="5"/>
        <v>0.003805034128412148</v>
      </c>
    </row>
    <row r="47" spans="2:12" ht="12.75">
      <c r="B47" s="102" t="s">
        <v>89</v>
      </c>
      <c r="C47" s="104">
        <v>28713.47</v>
      </c>
      <c r="D47" s="6">
        <f t="shared" si="0"/>
        <v>0.007077131792479421</v>
      </c>
      <c r="E47" s="104">
        <v>28713.47</v>
      </c>
      <c r="F47" s="6">
        <f t="shared" si="1"/>
        <v>0.014226089669950785</v>
      </c>
      <c r="G47" s="104">
        <v>4979.69</v>
      </c>
      <c r="H47" s="6">
        <f t="shared" si="2"/>
        <v>0.011192809471396555</v>
      </c>
      <c r="I47" s="104">
        <v>53961.14</v>
      </c>
      <c r="J47" s="6">
        <f t="shared" si="3"/>
        <v>0.04115536188504293</v>
      </c>
      <c r="K47" s="38">
        <f t="shared" si="4"/>
        <v>116367.77</v>
      </c>
      <c r="L47" s="6">
        <f t="shared" si="5"/>
        <v>0.014858665760299204</v>
      </c>
    </row>
    <row r="48" spans="2:12" ht="12.75">
      <c r="B48" s="102" t="s">
        <v>93</v>
      </c>
      <c r="C48" s="104">
        <v>62.205</v>
      </c>
      <c r="D48" s="6">
        <f t="shared" si="0"/>
        <v>1.533193247459058E-05</v>
      </c>
      <c r="E48" s="104">
        <v>62.205</v>
      </c>
      <c r="F48" s="6">
        <f t="shared" si="1"/>
        <v>3.0819469326392403E-05</v>
      </c>
      <c r="G48" s="104">
        <v>0</v>
      </c>
      <c r="H48" s="6">
        <f t="shared" si="2"/>
        <v>0</v>
      </c>
      <c r="I48" s="104">
        <v>4086.58</v>
      </c>
      <c r="J48" s="6">
        <f t="shared" si="3"/>
        <v>0.0031167740113010717</v>
      </c>
      <c r="K48" s="38">
        <f t="shared" si="4"/>
        <v>4210.99</v>
      </c>
      <c r="L48" s="6">
        <f t="shared" si="5"/>
        <v>0.0005376891980482426</v>
      </c>
    </row>
    <row r="49" spans="2:12" ht="12.75">
      <c r="B49" s="102" t="s">
        <v>97</v>
      </c>
      <c r="C49" s="104">
        <v>0</v>
      </c>
      <c r="D49" s="6">
        <f t="shared" si="0"/>
        <v>0</v>
      </c>
      <c r="E49" s="104">
        <v>0</v>
      </c>
      <c r="F49" s="6">
        <f t="shared" si="1"/>
        <v>0</v>
      </c>
      <c r="G49" s="104">
        <v>0</v>
      </c>
      <c r="H49" s="6">
        <f t="shared" si="2"/>
        <v>0</v>
      </c>
      <c r="I49" s="104">
        <v>1080.25</v>
      </c>
      <c r="J49" s="6">
        <f t="shared" si="3"/>
        <v>0.0008238906679198701</v>
      </c>
      <c r="K49" s="38">
        <f t="shared" si="4"/>
        <v>1080.25</v>
      </c>
      <c r="L49" s="6">
        <f t="shared" si="5"/>
        <v>0.00013793401461214918</v>
      </c>
    </row>
    <row r="50" spans="2:12" ht="12.75">
      <c r="B50" s="102" t="s">
        <v>99</v>
      </c>
      <c r="C50" s="104">
        <v>139798.065</v>
      </c>
      <c r="D50" s="6">
        <f t="shared" si="0"/>
        <v>0.03445662716274294</v>
      </c>
      <c r="E50" s="104">
        <v>139798.065</v>
      </c>
      <c r="F50" s="6">
        <f t="shared" si="1"/>
        <v>0.06926295597068582</v>
      </c>
      <c r="G50" s="104">
        <v>23872.59</v>
      </c>
      <c r="H50" s="6">
        <f t="shared" si="2"/>
        <v>0.05365823002210313</v>
      </c>
      <c r="I50" s="104">
        <v>42649.16</v>
      </c>
      <c r="J50" s="6">
        <f t="shared" si="3"/>
        <v>0.03252788235928851</v>
      </c>
      <c r="K50" s="38">
        <f t="shared" si="4"/>
        <v>346117.88</v>
      </c>
      <c r="L50" s="6">
        <f t="shared" si="5"/>
        <v>0.04419479631330349</v>
      </c>
    </row>
    <row r="51" spans="2:12" ht="12.75">
      <c r="B51" s="102" t="s">
        <v>106</v>
      </c>
      <c r="C51" s="104">
        <v>0</v>
      </c>
      <c r="D51" s="6">
        <f t="shared" si="0"/>
        <v>0</v>
      </c>
      <c r="E51" s="104">
        <v>0</v>
      </c>
      <c r="F51" s="6">
        <f t="shared" si="1"/>
        <v>0</v>
      </c>
      <c r="G51" s="104">
        <v>0</v>
      </c>
      <c r="H51" s="6">
        <f t="shared" si="2"/>
        <v>0</v>
      </c>
      <c r="I51" s="104">
        <v>1914.75</v>
      </c>
      <c r="J51" s="6">
        <f t="shared" si="3"/>
        <v>0.0014603514523485964</v>
      </c>
      <c r="K51" s="38">
        <f t="shared" si="4"/>
        <v>1914.75</v>
      </c>
      <c r="L51" s="6">
        <f t="shared" si="5"/>
        <v>0.000244488918749005</v>
      </c>
    </row>
    <row r="52" spans="2:12" ht="12.75">
      <c r="B52" s="102" t="s">
        <v>110</v>
      </c>
      <c r="C52" s="104">
        <v>0</v>
      </c>
      <c r="D52" s="6">
        <f t="shared" si="0"/>
        <v>0</v>
      </c>
      <c r="E52" s="104">
        <v>0</v>
      </c>
      <c r="F52" s="6">
        <f t="shared" si="1"/>
        <v>0</v>
      </c>
      <c r="G52" s="104">
        <v>0</v>
      </c>
      <c r="H52" s="6">
        <f t="shared" si="2"/>
        <v>0</v>
      </c>
      <c r="I52" s="104">
        <v>791.21</v>
      </c>
      <c r="J52" s="6">
        <f t="shared" si="3"/>
        <v>0.0006034441428973668</v>
      </c>
      <c r="K52" s="38">
        <f t="shared" si="4"/>
        <v>791.21</v>
      </c>
      <c r="L52" s="6">
        <f t="shared" si="5"/>
        <v>0.00010102732858253048</v>
      </c>
    </row>
    <row r="53" spans="2:12" ht="12.75">
      <c r="B53" s="102" t="s">
        <v>112</v>
      </c>
      <c r="C53" s="104">
        <v>0</v>
      </c>
      <c r="D53" s="6">
        <f t="shared" si="0"/>
        <v>0</v>
      </c>
      <c r="E53" s="104">
        <v>0</v>
      </c>
      <c r="F53" s="6">
        <f t="shared" si="1"/>
        <v>0</v>
      </c>
      <c r="G53" s="104">
        <v>0</v>
      </c>
      <c r="H53" s="6">
        <f t="shared" si="2"/>
        <v>0</v>
      </c>
      <c r="I53" s="104">
        <v>19920.51</v>
      </c>
      <c r="J53" s="6">
        <f t="shared" si="3"/>
        <v>0.015193077796069846</v>
      </c>
      <c r="K53" s="38">
        <f t="shared" si="4"/>
        <v>19920.51</v>
      </c>
      <c r="L53" s="6">
        <f t="shared" si="5"/>
        <v>0.002543592610434125</v>
      </c>
    </row>
    <row r="54" spans="2:12" ht="12.75">
      <c r="B54" s="102" t="s">
        <v>115</v>
      </c>
      <c r="C54" s="104">
        <v>118142.09</v>
      </c>
      <c r="D54" s="6">
        <f t="shared" si="0"/>
        <v>0.02911898635619328</v>
      </c>
      <c r="E54" s="104">
        <v>118142.09</v>
      </c>
      <c r="F54" s="6">
        <f t="shared" si="1"/>
        <v>0.05853350243406303</v>
      </c>
      <c r="G54" s="104">
        <v>3480.19</v>
      </c>
      <c r="H54" s="6">
        <f t="shared" si="2"/>
        <v>0.00782239528851386</v>
      </c>
      <c r="I54" s="104">
        <v>12060.78</v>
      </c>
      <c r="J54" s="6">
        <f t="shared" si="3"/>
        <v>0.009198578190080641</v>
      </c>
      <c r="K54" s="38">
        <f t="shared" si="4"/>
        <v>251825.15</v>
      </c>
      <c r="L54" s="6">
        <f t="shared" si="5"/>
        <v>0.032154828900538446</v>
      </c>
    </row>
    <row r="55" spans="2:12" ht="12.75">
      <c r="B55" s="102" t="s">
        <v>121</v>
      </c>
      <c r="C55" s="104">
        <v>1031.125</v>
      </c>
      <c r="D55" s="6">
        <f t="shared" si="0"/>
        <v>0.000254145790095044</v>
      </c>
      <c r="E55" s="104">
        <v>1031.125</v>
      </c>
      <c r="F55" s="6">
        <f t="shared" si="1"/>
        <v>0.0005108709156687785</v>
      </c>
      <c r="G55" s="104">
        <v>0</v>
      </c>
      <c r="H55" s="6">
        <f t="shared" si="2"/>
        <v>0</v>
      </c>
      <c r="I55" s="104">
        <v>3426.36</v>
      </c>
      <c r="J55" s="6">
        <f t="shared" si="3"/>
        <v>0.0026132340004016907</v>
      </c>
      <c r="K55" s="38">
        <f t="shared" si="4"/>
        <v>5488.610000000001</v>
      </c>
      <c r="L55" s="6">
        <f t="shared" si="5"/>
        <v>0.0007008248201253303</v>
      </c>
    </row>
    <row r="56" spans="2:12" ht="12.75">
      <c r="B56" s="102" t="s">
        <v>122</v>
      </c>
      <c r="C56" s="104">
        <v>4635.6</v>
      </c>
      <c r="D56" s="6">
        <f t="shared" si="0"/>
        <v>0.0011425561639612908</v>
      </c>
      <c r="E56" s="104">
        <v>4635.6</v>
      </c>
      <c r="F56" s="6">
        <f t="shared" si="1"/>
        <v>0.002296708174735546</v>
      </c>
      <c r="G56" s="104">
        <v>0</v>
      </c>
      <c r="H56" s="6">
        <f t="shared" si="2"/>
        <v>0</v>
      </c>
      <c r="I56" s="104">
        <v>17568.14</v>
      </c>
      <c r="J56" s="6">
        <f t="shared" si="3"/>
        <v>0.013398960054348333</v>
      </c>
      <c r="K56" s="38">
        <f t="shared" si="4"/>
        <v>26839.34</v>
      </c>
      <c r="L56" s="6">
        <f t="shared" si="5"/>
        <v>0.0034270381076051282</v>
      </c>
    </row>
    <row r="57" spans="2:12" ht="12.75">
      <c r="B57" s="102" t="s">
        <v>123</v>
      </c>
      <c r="C57" s="104">
        <v>264.325</v>
      </c>
      <c r="D57" s="6">
        <f t="shared" si="0"/>
        <v>6.514931358164384E-05</v>
      </c>
      <c r="E57" s="104">
        <v>264.325</v>
      </c>
      <c r="F57" s="6">
        <f t="shared" si="1"/>
        <v>0.0001309598300731239</v>
      </c>
      <c r="G57" s="104">
        <v>0</v>
      </c>
      <c r="H57" s="6">
        <f t="shared" si="2"/>
        <v>0</v>
      </c>
      <c r="I57" s="104">
        <v>0</v>
      </c>
      <c r="J57" s="6">
        <f t="shared" si="3"/>
        <v>0</v>
      </c>
      <c r="K57" s="38">
        <f t="shared" si="4"/>
        <v>528.65</v>
      </c>
      <c r="L57" s="6">
        <f t="shared" si="5"/>
        <v>6.750179756974094E-05</v>
      </c>
    </row>
    <row r="58" spans="2:12" ht="12.75">
      <c r="B58" s="102" t="s">
        <v>127</v>
      </c>
      <c r="C58" s="104">
        <v>89405.69</v>
      </c>
      <c r="D58" s="6">
        <f t="shared" si="0"/>
        <v>0.022036202908515046</v>
      </c>
      <c r="E58" s="104">
        <v>89405.69</v>
      </c>
      <c r="F58" s="6">
        <f t="shared" si="1"/>
        <v>0.04429605209484685</v>
      </c>
      <c r="G58" s="104">
        <v>6018</v>
      </c>
      <c r="H58" s="6">
        <f t="shared" si="2"/>
        <v>0.01352661057191602</v>
      </c>
      <c r="I58" s="104">
        <v>83220.21</v>
      </c>
      <c r="J58" s="6">
        <f t="shared" si="3"/>
        <v>0.06347082101488717</v>
      </c>
      <c r="K58" s="38">
        <f t="shared" si="4"/>
        <v>268049.59</v>
      </c>
      <c r="L58" s="6">
        <f t="shared" si="5"/>
        <v>0.034226480966295394</v>
      </c>
    </row>
    <row r="59" spans="2:12" ht="12.75">
      <c r="B59" s="102" t="s">
        <v>128</v>
      </c>
      <c r="C59" s="104">
        <v>0</v>
      </c>
      <c r="D59" s="6">
        <f t="shared" si="0"/>
        <v>0</v>
      </c>
      <c r="E59" s="104">
        <v>0</v>
      </c>
      <c r="F59" s="6">
        <f t="shared" si="1"/>
        <v>0</v>
      </c>
      <c r="G59" s="104">
        <v>0</v>
      </c>
      <c r="H59" s="6">
        <f t="shared" si="2"/>
        <v>0</v>
      </c>
      <c r="I59" s="104">
        <v>10242.15</v>
      </c>
      <c r="J59" s="6">
        <f t="shared" si="3"/>
        <v>0.007811536037431611</v>
      </c>
      <c r="K59" s="38">
        <f t="shared" si="4"/>
        <v>10242.15</v>
      </c>
      <c r="L59" s="6">
        <f t="shared" si="5"/>
        <v>0.0013077906667529032</v>
      </c>
    </row>
    <row r="60" spans="2:12" ht="12.75">
      <c r="B60" s="102" t="s">
        <v>130</v>
      </c>
      <c r="C60" s="104">
        <v>112.325</v>
      </c>
      <c r="D60" s="6">
        <f t="shared" si="0"/>
        <v>2.7685223297297435E-05</v>
      </c>
      <c r="E60" s="104">
        <v>112.325</v>
      </c>
      <c r="F60" s="6">
        <f t="shared" si="1"/>
        <v>5.565142499938955E-05</v>
      </c>
      <c r="G60" s="104">
        <v>0</v>
      </c>
      <c r="H60" s="6">
        <f t="shared" si="2"/>
        <v>0</v>
      </c>
      <c r="I60" s="104">
        <v>6863.36</v>
      </c>
      <c r="J60" s="6">
        <f t="shared" si="3"/>
        <v>0.005234582971140495</v>
      </c>
      <c r="K60" s="38">
        <f t="shared" si="4"/>
        <v>7088.009999999999</v>
      </c>
      <c r="L60" s="6">
        <f t="shared" si="5"/>
        <v>0.0009050476046387959</v>
      </c>
    </row>
    <row r="61" spans="2:12" ht="12.75">
      <c r="B61" s="102" t="s">
        <v>131</v>
      </c>
      <c r="C61" s="104">
        <v>5693.415</v>
      </c>
      <c r="D61" s="6">
        <f t="shared" si="0"/>
        <v>0.0014032803525411322</v>
      </c>
      <c r="E61" s="104">
        <v>5693.415</v>
      </c>
      <c r="F61" s="6">
        <f t="shared" si="1"/>
        <v>0.002820802651795232</v>
      </c>
      <c r="G61" s="104">
        <v>0</v>
      </c>
      <c r="H61" s="6">
        <f t="shared" si="2"/>
        <v>0</v>
      </c>
      <c r="I61" s="104">
        <v>17059.71</v>
      </c>
      <c r="J61" s="6">
        <f t="shared" si="3"/>
        <v>0.013011188027233776</v>
      </c>
      <c r="K61" s="38">
        <f t="shared" si="4"/>
        <v>28446.54</v>
      </c>
      <c r="L61" s="6">
        <f t="shared" si="5"/>
        <v>0.003632256851677932</v>
      </c>
    </row>
    <row r="62" spans="2:12" ht="12.75">
      <c r="B62" s="102" t="s">
        <v>132</v>
      </c>
      <c r="C62" s="104">
        <v>7576.51</v>
      </c>
      <c r="D62" s="6">
        <f t="shared" si="0"/>
        <v>0.0018674148334227197</v>
      </c>
      <c r="E62" s="104">
        <v>7576.51</v>
      </c>
      <c r="F62" s="6">
        <f t="shared" si="1"/>
        <v>0.0037537821324026255</v>
      </c>
      <c r="G62" s="104">
        <v>0</v>
      </c>
      <c r="H62" s="6">
        <f t="shared" si="2"/>
        <v>0</v>
      </c>
      <c r="I62" s="104">
        <v>46964.86</v>
      </c>
      <c r="J62" s="6">
        <f t="shared" si="3"/>
        <v>0.035819402799503075</v>
      </c>
      <c r="K62" s="38">
        <f t="shared" si="4"/>
        <v>62117.880000000005</v>
      </c>
      <c r="L62" s="6">
        <f t="shared" si="5"/>
        <v>0.007931653383564665</v>
      </c>
    </row>
    <row r="63" spans="2:12" ht="12.75">
      <c r="B63" s="102" t="s">
        <v>134</v>
      </c>
      <c r="C63" s="104">
        <v>440.36</v>
      </c>
      <c r="D63" s="6">
        <f t="shared" si="0"/>
        <v>0.00010853741314220253</v>
      </c>
      <c r="E63" s="104">
        <v>440.36</v>
      </c>
      <c r="F63" s="6">
        <f t="shared" si="1"/>
        <v>0.0002181763766991425</v>
      </c>
      <c r="G63" s="104">
        <v>0</v>
      </c>
      <c r="H63" s="6">
        <f t="shared" si="2"/>
        <v>0</v>
      </c>
      <c r="I63" s="104">
        <v>5139.87</v>
      </c>
      <c r="J63" s="6">
        <f t="shared" si="3"/>
        <v>0.0039201026867126156</v>
      </c>
      <c r="K63" s="38">
        <f t="shared" si="4"/>
        <v>6020.59</v>
      </c>
      <c r="L63" s="6">
        <f t="shared" si="5"/>
        <v>0.0007687518158146347</v>
      </c>
    </row>
    <row r="64" spans="2:12" ht="12.75">
      <c r="B64" s="102" t="s">
        <v>135</v>
      </c>
      <c r="C64" s="104">
        <v>96689.82</v>
      </c>
      <c r="D64" s="6">
        <f t="shared" si="0"/>
        <v>0.0238315535924816</v>
      </c>
      <c r="E64" s="104">
        <v>96689.82</v>
      </c>
      <c r="F64" s="6">
        <f t="shared" si="1"/>
        <v>0.04790497454648988</v>
      </c>
      <c r="G64" s="104">
        <v>30029.99</v>
      </c>
      <c r="H64" s="6">
        <f t="shared" si="2"/>
        <v>0.06749816886150421</v>
      </c>
      <c r="I64" s="104">
        <v>14345.85</v>
      </c>
      <c r="J64" s="6">
        <f t="shared" si="3"/>
        <v>0.010941367219049543</v>
      </c>
      <c r="K64" s="38">
        <f t="shared" si="4"/>
        <v>237755.48</v>
      </c>
      <c r="L64" s="6">
        <f t="shared" si="5"/>
        <v>0.03035831321679106</v>
      </c>
    </row>
    <row r="65" spans="2:12" ht="12.75">
      <c r="B65" s="102" t="s">
        <v>136</v>
      </c>
      <c r="C65" s="104">
        <v>395.045</v>
      </c>
      <c r="D65" s="6">
        <f t="shared" si="0"/>
        <v>9.736843122618175E-05</v>
      </c>
      <c r="E65" s="104">
        <v>395.045</v>
      </c>
      <c r="F65" s="6">
        <f t="shared" si="1"/>
        <v>0.00019572505843653545</v>
      </c>
      <c r="G65" s="104">
        <v>0</v>
      </c>
      <c r="H65" s="6">
        <f t="shared" si="2"/>
        <v>0</v>
      </c>
      <c r="I65" s="104">
        <v>1375.82</v>
      </c>
      <c r="J65" s="6">
        <f t="shared" si="3"/>
        <v>0.0010493175271812226</v>
      </c>
      <c r="K65" s="38">
        <f t="shared" si="4"/>
        <v>2165.91</v>
      </c>
      <c r="L65" s="6">
        <f t="shared" si="5"/>
        <v>0.00027655881655968526</v>
      </c>
    </row>
    <row r="66" spans="2:12" ht="12.75">
      <c r="B66" s="102" t="s">
        <v>137</v>
      </c>
      <c r="C66" s="104">
        <v>13040.52</v>
      </c>
      <c r="D66" s="6">
        <f t="shared" si="0"/>
        <v>0.0032141527541764804</v>
      </c>
      <c r="E66" s="104">
        <v>13040.52</v>
      </c>
      <c r="F66" s="6">
        <f t="shared" si="1"/>
        <v>0.006460926069290358</v>
      </c>
      <c r="G66" s="104">
        <v>0</v>
      </c>
      <c r="H66" s="6">
        <f t="shared" si="2"/>
        <v>0</v>
      </c>
      <c r="I66" s="104">
        <v>57668.95</v>
      </c>
      <c r="J66" s="6">
        <f t="shared" si="3"/>
        <v>0.043983253629935284</v>
      </c>
      <c r="K66" s="38">
        <f t="shared" si="4"/>
        <v>83749.98999999999</v>
      </c>
      <c r="L66" s="6">
        <f t="shared" si="5"/>
        <v>0.01069379527371196</v>
      </c>
    </row>
    <row r="67" spans="2:12" ht="12.75">
      <c r="B67" s="102" t="s">
        <v>139</v>
      </c>
      <c r="C67" s="104">
        <v>8721.96</v>
      </c>
      <c r="D67" s="6">
        <f t="shared" si="0"/>
        <v>0.002149738795371434</v>
      </c>
      <c r="E67" s="104">
        <v>8721.96</v>
      </c>
      <c r="F67" s="6">
        <f t="shared" si="1"/>
        <v>0.004321295373137552</v>
      </c>
      <c r="G67" s="104">
        <v>0</v>
      </c>
      <c r="H67" s="6">
        <f t="shared" si="2"/>
        <v>0</v>
      </c>
      <c r="I67" s="104">
        <v>17859.16</v>
      </c>
      <c r="J67" s="6">
        <f t="shared" si="3"/>
        <v>0.013620916696031314</v>
      </c>
      <c r="K67" s="38">
        <f t="shared" si="4"/>
        <v>35303.08</v>
      </c>
      <c r="L67" s="6">
        <f t="shared" si="5"/>
        <v>0.004507748717957761</v>
      </c>
    </row>
    <row r="68" spans="2:12" ht="12.75">
      <c r="B68" s="102" t="s">
        <v>140</v>
      </c>
      <c r="C68" s="104">
        <v>11488.795</v>
      </c>
      <c r="D68" s="6">
        <f aca="true" t="shared" si="6" ref="D68:D76">+C68/$C$79</f>
        <v>0.00283169245485755</v>
      </c>
      <c r="E68" s="104">
        <v>11488.795</v>
      </c>
      <c r="F68" s="6">
        <f aca="true" t="shared" si="7" ref="F68:F76">+E68/$E$79</f>
        <v>0.005692123866244039</v>
      </c>
      <c r="G68" s="104">
        <v>0</v>
      </c>
      <c r="H68" s="6">
        <f aca="true" t="shared" si="8" ref="H68:H75">+G68/$G$79</f>
        <v>0</v>
      </c>
      <c r="I68" s="104">
        <v>18417.74</v>
      </c>
      <c r="J68" s="6">
        <f aca="true" t="shared" si="9" ref="J68:J76">+I68/$I$79</f>
        <v>0.014046937385026161</v>
      </c>
      <c r="K68" s="38">
        <f aca="true" t="shared" si="10" ref="K68:K76">+C68+E68+G68+I68</f>
        <v>41395.33</v>
      </c>
      <c r="L68" s="6">
        <f aca="true" t="shared" si="11" ref="L68:L76">+K68/$K$79</f>
        <v>0.005285650593006005</v>
      </c>
    </row>
    <row r="69" spans="2:12" ht="12.75">
      <c r="B69" s="102" t="s">
        <v>141</v>
      </c>
      <c r="C69" s="104">
        <v>0</v>
      </c>
      <c r="D69" s="6">
        <f t="shared" si="6"/>
        <v>0</v>
      </c>
      <c r="E69" s="104">
        <v>0</v>
      </c>
      <c r="F69" s="6">
        <f t="shared" si="7"/>
        <v>0</v>
      </c>
      <c r="G69" s="104">
        <v>0</v>
      </c>
      <c r="H69" s="6">
        <f t="shared" si="8"/>
        <v>0</v>
      </c>
      <c r="I69" s="104">
        <v>6470.1</v>
      </c>
      <c r="J69" s="6">
        <f t="shared" si="9"/>
        <v>0.004934649396443742</v>
      </c>
      <c r="K69" s="38">
        <f t="shared" si="10"/>
        <v>6470.1</v>
      </c>
      <c r="L69" s="6">
        <f t="shared" si="11"/>
        <v>0.0008261484544707858</v>
      </c>
    </row>
    <row r="70" spans="2:12" ht="12.75">
      <c r="B70" s="102" t="s">
        <v>142</v>
      </c>
      <c r="C70" s="104">
        <v>0</v>
      </c>
      <c r="D70" s="6">
        <f t="shared" si="6"/>
        <v>0</v>
      </c>
      <c r="E70" s="104">
        <v>0</v>
      </c>
      <c r="F70" s="6">
        <f t="shared" si="7"/>
        <v>0</v>
      </c>
      <c r="G70" s="104">
        <v>0</v>
      </c>
      <c r="H70" s="6">
        <f t="shared" si="8"/>
        <v>0</v>
      </c>
      <c r="I70" s="104">
        <v>524.68</v>
      </c>
      <c r="J70" s="6">
        <f t="shared" si="9"/>
        <v>0.0004001656613230247</v>
      </c>
      <c r="K70" s="38">
        <f t="shared" si="10"/>
        <v>524.68</v>
      </c>
      <c r="L70" s="6">
        <f t="shared" si="11"/>
        <v>6.699487969146255E-05</v>
      </c>
    </row>
    <row r="71" spans="2:12" ht="12.75">
      <c r="B71" s="102" t="s">
        <v>143</v>
      </c>
      <c r="C71" s="104">
        <v>11167.285</v>
      </c>
      <c r="D71" s="6">
        <f t="shared" si="6"/>
        <v>0.0027524485096778115</v>
      </c>
      <c r="E71" s="104">
        <v>11167.285</v>
      </c>
      <c r="F71" s="6">
        <f t="shared" si="7"/>
        <v>0.005532831726012089</v>
      </c>
      <c r="G71" s="104">
        <v>0</v>
      </c>
      <c r="H71" s="6">
        <f t="shared" si="8"/>
        <v>0</v>
      </c>
      <c r="I71" s="104">
        <v>48248.72</v>
      </c>
      <c r="J71" s="6">
        <f t="shared" si="9"/>
        <v>0.0367985837973421</v>
      </c>
      <c r="K71" s="38">
        <f t="shared" si="10"/>
        <v>70583.29000000001</v>
      </c>
      <c r="L71" s="6">
        <f t="shared" si="11"/>
        <v>0.009012577231412695</v>
      </c>
    </row>
    <row r="72" spans="2:12" ht="12.75">
      <c r="B72" s="102" t="s">
        <v>145</v>
      </c>
      <c r="C72" s="104">
        <v>1039.8</v>
      </c>
      <c r="D72" s="6">
        <f t="shared" si="6"/>
        <v>0.0002562839544583118</v>
      </c>
      <c r="E72" s="104">
        <v>1039.8</v>
      </c>
      <c r="F72" s="6">
        <f t="shared" si="7"/>
        <v>0.0005151689447083485</v>
      </c>
      <c r="G72" s="104">
        <v>0</v>
      </c>
      <c r="H72" s="6">
        <f t="shared" si="8"/>
        <v>0</v>
      </c>
      <c r="I72" s="104">
        <v>672.8</v>
      </c>
      <c r="J72" s="6">
        <f t="shared" si="9"/>
        <v>0.0005131345904896909</v>
      </c>
      <c r="K72" s="38">
        <f t="shared" si="10"/>
        <v>2752.3999999999996</v>
      </c>
      <c r="L72" s="6">
        <f t="shared" si="11"/>
        <v>0.0003514460373232856</v>
      </c>
    </row>
    <row r="73" spans="2:12" ht="12.75">
      <c r="B73" s="102" t="s">
        <v>146</v>
      </c>
      <c r="C73" s="104">
        <v>12909.67</v>
      </c>
      <c r="D73" s="6">
        <f t="shared" si="6"/>
        <v>0.003181901594875778</v>
      </c>
      <c r="E73" s="104">
        <v>12909.67</v>
      </c>
      <c r="F73" s="6">
        <f t="shared" si="7"/>
        <v>0.006396096432422606</v>
      </c>
      <c r="G73" s="104">
        <v>0</v>
      </c>
      <c r="H73" s="6">
        <f t="shared" si="8"/>
        <v>0</v>
      </c>
      <c r="I73" s="104">
        <v>7273.38</v>
      </c>
      <c r="J73" s="6">
        <f t="shared" si="9"/>
        <v>0.005547299149488568</v>
      </c>
      <c r="K73" s="38">
        <f t="shared" si="10"/>
        <v>33092.72</v>
      </c>
      <c r="L73" s="6">
        <f t="shared" si="11"/>
        <v>0.00422551420878108</v>
      </c>
    </row>
    <row r="74" spans="2:12" ht="12.75">
      <c r="B74" s="102" t="s">
        <v>148</v>
      </c>
      <c r="C74" s="104">
        <v>5234.905</v>
      </c>
      <c r="D74" s="6">
        <f t="shared" si="6"/>
        <v>0.0012902694312498448</v>
      </c>
      <c r="E74" s="104">
        <v>5234.905</v>
      </c>
      <c r="F74" s="6">
        <f t="shared" si="7"/>
        <v>0.0025936338569902454</v>
      </c>
      <c r="G74" s="104">
        <v>0</v>
      </c>
      <c r="H74" s="6">
        <f t="shared" si="8"/>
        <v>0</v>
      </c>
      <c r="I74" s="104">
        <v>3694.83</v>
      </c>
      <c r="J74" s="6">
        <f t="shared" si="9"/>
        <v>0.0028179920912292282</v>
      </c>
      <c r="K74" s="38">
        <f t="shared" si="10"/>
        <v>14164.64</v>
      </c>
      <c r="L74" s="6">
        <f t="shared" si="11"/>
        <v>0.0018086421298179427</v>
      </c>
    </row>
    <row r="75" spans="2:12" ht="12.75">
      <c r="B75" s="102" t="s">
        <v>163</v>
      </c>
      <c r="C75" s="104">
        <v>0</v>
      </c>
      <c r="D75" s="6">
        <f t="shared" si="6"/>
        <v>0</v>
      </c>
      <c r="E75" s="104">
        <v>0</v>
      </c>
      <c r="F75" s="6">
        <f t="shared" si="7"/>
        <v>0</v>
      </c>
      <c r="G75" s="104">
        <v>0</v>
      </c>
      <c r="H75" s="6">
        <f t="shared" si="8"/>
        <v>0</v>
      </c>
      <c r="I75" s="104">
        <v>12583.97</v>
      </c>
      <c r="J75" s="6">
        <f t="shared" si="9"/>
        <v>0.009597607450482395</v>
      </c>
      <c r="K75" s="38">
        <f t="shared" si="10"/>
        <v>12583.97</v>
      </c>
      <c r="L75" s="6">
        <f t="shared" si="11"/>
        <v>0.0016068109251181177</v>
      </c>
    </row>
    <row r="76" spans="2:12" ht="12.75">
      <c r="B76" s="102" t="s">
        <v>149</v>
      </c>
      <c r="C76" s="104">
        <v>0</v>
      </c>
      <c r="D76" s="6">
        <f t="shared" si="6"/>
        <v>0</v>
      </c>
      <c r="E76" s="104">
        <v>0</v>
      </c>
      <c r="F76" s="6">
        <f t="shared" si="7"/>
        <v>0</v>
      </c>
      <c r="G76" s="104">
        <v>0</v>
      </c>
      <c r="H76" s="6">
        <f>+G76/$C$79</f>
        <v>0</v>
      </c>
      <c r="I76" s="104">
        <v>3944.64</v>
      </c>
      <c r="J76" s="6">
        <f t="shared" si="9"/>
        <v>0.003008518476559534</v>
      </c>
      <c r="K76" s="38">
        <f t="shared" si="10"/>
        <v>3944.64</v>
      </c>
      <c r="L76" s="6">
        <f t="shared" si="11"/>
        <v>0.0005036797328393131</v>
      </c>
    </row>
    <row r="77" spans="2:12" ht="12.75">
      <c r="B77" s="56"/>
      <c r="C77" s="84"/>
      <c r="D77" s="6"/>
      <c r="E77" s="84"/>
      <c r="F77" s="6"/>
      <c r="G77" s="84"/>
      <c r="H77" s="6"/>
      <c r="I77" s="84"/>
      <c r="J77" s="6"/>
      <c r="K77" s="38"/>
      <c r="L77" s="6"/>
    </row>
    <row r="78" spans="2:12" ht="12.75">
      <c r="B78" s="56"/>
      <c r="C78" s="55"/>
      <c r="D78" s="6"/>
      <c r="E78" s="55"/>
      <c r="F78" s="6"/>
      <c r="G78" s="55"/>
      <c r="H78" s="6"/>
      <c r="I78" s="55"/>
      <c r="J78" s="6"/>
      <c r="K78" s="38"/>
      <c r="L78" s="6"/>
    </row>
    <row r="79" spans="2:12" ht="12.75">
      <c r="B79" s="56"/>
      <c r="C79" s="4">
        <f>SUM(C3:C78)</f>
        <v>4057218.4949999987</v>
      </c>
      <c r="D79" s="7">
        <f aca="true" t="shared" si="12" ref="D79:L79">SUM(D3:D77)</f>
        <v>1.0000000000000002</v>
      </c>
      <c r="E79" s="4">
        <f>SUM(E3:E78)</f>
        <v>2018367.005</v>
      </c>
      <c r="F79" s="7">
        <f t="shared" si="12"/>
        <v>1.0000000000000002</v>
      </c>
      <c r="G79" s="4">
        <f>SUM(G3:G78)</f>
        <v>444900.81</v>
      </c>
      <c r="H79" s="7">
        <f t="shared" si="12"/>
        <v>0.9999999999999999</v>
      </c>
      <c r="I79" s="4">
        <f>SUM(I3:I78)</f>
        <v>1311156.9800000002</v>
      </c>
      <c r="J79" s="7">
        <f t="shared" si="12"/>
        <v>1</v>
      </c>
      <c r="K79" s="4">
        <f>SUM(K3:K78)</f>
        <v>7831643.29</v>
      </c>
      <c r="L79" s="7">
        <f t="shared" si="12"/>
        <v>0.9999999999999999</v>
      </c>
    </row>
    <row r="80" spans="3:11" ht="12.75">
      <c r="C80" s="4">
        <f>+C79-C81</f>
        <v>0.004999998491257429</v>
      </c>
      <c r="E80" s="4">
        <f>+E79-E81</f>
        <v>0.004999999888241291</v>
      </c>
      <c r="G80" s="4">
        <f>+G79-G81</f>
        <v>0</v>
      </c>
      <c r="I80" s="4">
        <f>+I79-I81</f>
        <v>0</v>
      </c>
      <c r="K80" s="4">
        <f>+K79-K81</f>
        <v>0.010000000707805157</v>
      </c>
    </row>
    <row r="81" spans="3:11" ht="12.75">
      <c r="C81" s="16">
        <v>4057218.49</v>
      </c>
      <c r="E81" s="9">
        <v>2018367</v>
      </c>
      <c r="G81" s="9">
        <v>444900.81</v>
      </c>
      <c r="I81" s="16">
        <v>1311156.98</v>
      </c>
      <c r="K81" s="4">
        <f>SUM(C81:I81)</f>
        <v>7831643.279999999</v>
      </c>
    </row>
    <row r="90" spans="3:21" ht="12.75">
      <c r="C90" s="16"/>
      <c r="D90" s="13"/>
      <c r="E90" s="20"/>
      <c r="G90" s="13"/>
      <c r="H90" s="13"/>
      <c r="I90" s="14"/>
      <c r="K90" s="13"/>
      <c r="L90" s="13"/>
      <c r="M90" s="14"/>
      <c r="O90" s="13"/>
      <c r="P90" s="13"/>
      <c r="Q90" s="14"/>
      <c r="S90" s="13">
        <v>11</v>
      </c>
      <c r="T90" s="13">
        <v>2006</v>
      </c>
      <c r="U90" s="14">
        <v>1226579.98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32">
      <selection activeCell="F32" sqref="F32"/>
    </sheetView>
  </sheetViews>
  <sheetFormatPr defaultColWidth="9.140625" defaultRowHeight="12.75"/>
  <cols>
    <col min="3" max="3" width="17.7109375" style="60" customWidth="1"/>
    <col min="5" max="5" width="14.421875" style="4" customWidth="1"/>
    <col min="7" max="7" width="18.421875" style="4" customWidth="1"/>
    <col min="8" max="8" width="11.28125" style="10" bestFit="1" customWidth="1"/>
    <col min="9" max="9" width="15.140625" style="0" customWidth="1"/>
    <col min="10" max="10" width="9.140625" style="10" customWidth="1"/>
    <col min="11" max="11" width="13.7109375" style="4" customWidth="1"/>
    <col min="12" max="12" width="11.28125" style="10" bestFit="1" customWidth="1"/>
    <col min="13" max="13" width="13.8515625" style="0" customWidth="1"/>
    <col min="17" max="17" width="11.140625" style="0" bestFit="1" customWidth="1"/>
    <col min="21" max="21" width="13.8515625" style="0" bestFit="1" customWidth="1"/>
  </cols>
  <sheetData>
    <row r="1" spans="4:6" ht="12.75">
      <c r="D1" s="5">
        <v>40878</v>
      </c>
      <c r="F1" t="s">
        <v>157</v>
      </c>
    </row>
    <row r="2" spans="2:12" ht="12.75">
      <c r="B2" s="107" t="s">
        <v>150</v>
      </c>
      <c r="C2" s="109" t="s">
        <v>151</v>
      </c>
      <c r="D2" s="1" t="s">
        <v>159</v>
      </c>
      <c r="E2" s="109" t="s">
        <v>152</v>
      </c>
      <c r="F2" s="1" t="s">
        <v>159</v>
      </c>
      <c r="G2" s="109" t="s">
        <v>153</v>
      </c>
      <c r="H2" s="45" t="s">
        <v>159</v>
      </c>
      <c r="I2" s="109" t="s">
        <v>154</v>
      </c>
      <c r="J2" s="45" t="s">
        <v>159</v>
      </c>
      <c r="K2" s="39" t="s">
        <v>155</v>
      </c>
      <c r="L2" s="45" t="s">
        <v>156</v>
      </c>
    </row>
    <row r="3" spans="2:12" ht="12.75">
      <c r="B3" s="108" t="s">
        <v>2</v>
      </c>
      <c r="C3" s="110">
        <v>24436.185</v>
      </c>
      <c r="D3" s="6">
        <f>+C3/$C$79</f>
        <v>0.004730357457452348</v>
      </c>
      <c r="E3" s="110">
        <v>24436.185</v>
      </c>
      <c r="F3" s="6">
        <f>+E3/$E$79</f>
        <v>0.008483367350038813</v>
      </c>
      <c r="G3" s="110">
        <v>1154.73</v>
      </c>
      <c r="H3" s="6">
        <f>+G3/$G$79</f>
        <v>0.0016510173438390424</v>
      </c>
      <c r="I3" s="110">
        <v>3022.65</v>
      </c>
      <c r="J3" s="6">
        <f aca="true" t="shared" si="0" ref="J3:J66">+I3/$I$79</f>
        <v>0.0018440297194399669</v>
      </c>
      <c r="K3" s="37">
        <f>+C3+E3+G3+I3</f>
        <v>53049.75000000001</v>
      </c>
      <c r="L3" s="6">
        <f>+K3/$K$79</f>
        <v>0.005108372298722006</v>
      </c>
    </row>
    <row r="4" spans="2:12" ht="12.75">
      <c r="B4" s="108" t="s">
        <v>6</v>
      </c>
      <c r="C4" s="110">
        <v>10947.21</v>
      </c>
      <c r="D4" s="6">
        <f aca="true" t="shared" si="1" ref="D4:D67">+C4/$C$79</f>
        <v>0.002119161254581962</v>
      </c>
      <c r="E4" s="110">
        <v>10947.21</v>
      </c>
      <c r="F4" s="6">
        <f aca="true" t="shared" si="2" ref="F4:F67">+E4/$E$79</f>
        <v>0.003800478834483303</v>
      </c>
      <c r="G4" s="110">
        <v>648.12</v>
      </c>
      <c r="H4" s="6">
        <f aca="true" t="shared" si="3" ref="H4:H67">+G4/$G$79</f>
        <v>0.0009266732144215187</v>
      </c>
      <c r="I4" s="110">
        <v>34769.45</v>
      </c>
      <c r="J4" s="6">
        <f t="shared" si="0"/>
        <v>0.021211817156661192</v>
      </c>
      <c r="K4" s="37">
        <f>+C4+E4+G4+I4</f>
        <v>57311.98999999999</v>
      </c>
      <c r="L4" s="6">
        <f aca="true" t="shared" si="4" ref="L4:L67">+K4/$K$79</f>
        <v>0.005518800410946943</v>
      </c>
    </row>
    <row r="5" spans="2:12" ht="12.75">
      <c r="B5" s="108" t="s">
        <v>7</v>
      </c>
      <c r="C5" s="110">
        <v>0</v>
      </c>
      <c r="D5" s="6">
        <f t="shared" si="1"/>
        <v>0</v>
      </c>
      <c r="E5" s="110">
        <v>0</v>
      </c>
      <c r="F5" s="6">
        <f t="shared" si="2"/>
        <v>0</v>
      </c>
      <c r="G5" s="110">
        <v>0</v>
      </c>
      <c r="H5" s="6">
        <f t="shared" si="3"/>
        <v>0</v>
      </c>
      <c r="I5" s="110">
        <v>1711.95</v>
      </c>
      <c r="J5" s="6">
        <f t="shared" si="0"/>
        <v>0.0010444102619209142</v>
      </c>
      <c r="K5" s="37">
        <f aca="true" t="shared" si="5" ref="K5:K68">+C5+E5+G5+I5</f>
        <v>1711.95</v>
      </c>
      <c r="L5" s="6">
        <f t="shared" si="4"/>
        <v>0.00016485050272239057</v>
      </c>
    </row>
    <row r="6" spans="2:12" ht="12.75">
      <c r="B6" s="108" t="s">
        <v>8</v>
      </c>
      <c r="C6" s="110">
        <v>18831.185</v>
      </c>
      <c r="D6" s="6">
        <f t="shared" si="1"/>
        <v>0.003645341381947092</v>
      </c>
      <c r="E6" s="110">
        <v>18831.185</v>
      </c>
      <c r="F6" s="6">
        <f t="shared" si="2"/>
        <v>0.006537512299548421</v>
      </c>
      <c r="G6" s="110">
        <v>7757.56</v>
      </c>
      <c r="H6" s="6">
        <f t="shared" si="3"/>
        <v>0.011091654417805031</v>
      </c>
      <c r="I6" s="110">
        <v>25756.27</v>
      </c>
      <c r="J6" s="6">
        <f t="shared" si="0"/>
        <v>0.015713141561848058</v>
      </c>
      <c r="K6" s="37">
        <f t="shared" si="5"/>
        <v>71176.2</v>
      </c>
      <c r="L6" s="6">
        <f t="shared" si="4"/>
        <v>0.006853840563024279</v>
      </c>
    </row>
    <row r="7" spans="2:12" ht="12.75">
      <c r="B7" s="108" t="s">
        <v>12</v>
      </c>
      <c r="C7" s="110">
        <v>275.915</v>
      </c>
      <c r="D7" s="6">
        <f t="shared" si="1"/>
        <v>5.341163433952414E-05</v>
      </c>
      <c r="E7" s="110">
        <v>275.915</v>
      </c>
      <c r="F7" s="6">
        <f t="shared" si="2"/>
        <v>9.578779594220453E-05</v>
      </c>
      <c r="G7" s="110">
        <v>0</v>
      </c>
      <c r="H7" s="6">
        <f t="shared" si="3"/>
        <v>0</v>
      </c>
      <c r="I7" s="110">
        <v>11058.58</v>
      </c>
      <c r="J7" s="6">
        <f t="shared" si="0"/>
        <v>0.006746513878485577</v>
      </c>
      <c r="K7" s="37">
        <f t="shared" si="5"/>
        <v>11610.41</v>
      </c>
      <c r="L7" s="6">
        <f t="shared" si="4"/>
        <v>0.0011180127488028683</v>
      </c>
    </row>
    <row r="8" spans="2:12" ht="12.75">
      <c r="B8" s="108" t="s">
        <v>15</v>
      </c>
      <c r="C8" s="110">
        <v>51367.075</v>
      </c>
      <c r="D8" s="6">
        <f t="shared" si="1"/>
        <v>0.009943639986919564</v>
      </c>
      <c r="E8" s="110">
        <v>51367.075</v>
      </c>
      <c r="F8" s="6">
        <f t="shared" si="2"/>
        <v>0.017832806836336968</v>
      </c>
      <c r="G8" s="110">
        <v>964.9</v>
      </c>
      <c r="H8" s="6">
        <f t="shared" si="3"/>
        <v>0.0013796009760466013</v>
      </c>
      <c r="I8" s="110">
        <v>19649.56</v>
      </c>
      <c r="J8" s="6">
        <f t="shared" si="0"/>
        <v>0.011987617691072004</v>
      </c>
      <c r="K8" s="37">
        <f t="shared" si="5"/>
        <v>123348.60999999999</v>
      </c>
      <c r="L8" s="6">
        <f t="shared" si="4"/>
        <v>0.011877730289207095</v>
      </c>
    </row>
    <row r="9" spans="2:12" ht="12.75">
      <c r="B9" s="108" t="s">
        <v>16</v>
      </c>
      <c r="C9" s="110">
        <v>0</v>
      </c>
      <c r="D9" s="6">
        <f t="shared" si="1"/>
        <v>0</v>
      </c>
      <c r="E9" s="110">
        <v>0</v>
      </c>
      <c r="F9" s="6">
        <f t="shared" si="2"/>
        <v>0</v>
      </c>
      <c r="G9" s="110">
        <v>0</v>
      </c>
      <c r="H9" s="6">
        <f t="shared" si="3"/>
        <v>0</v>
      </c>
      <c r="I9" s="110">
        <v>2561.66</v>
      </c>
      <c r="J9" s="6">
        <f t="shared" si="0"/>
        <v>0.001562793300944729</v>
      </c>
      <c r="K9" s="37">
        <f t="shared" si="5"/>
        <v>2561.66</v>
      </c>
      <c r="L9" s="6">
        <f t="shared" si="4"/>
        <v>0.00024667247221229533</v>
      </c>
    </row>
    <row r="10" spans="2:12" ht="12.75">
      <c r="B10" s="108" t="s">
        <v>17</v>
      </c>
      <c r="C10" s="110">
        <v>11806.71</v>
      </c>
      <c r="D10" s="6">
        <f t="shared" si="1"/>
        <v>0.0022855432914948553</v>
      </c>
      <c r="E10" s="110">
        <v>11806.71</v>
      </c>
      <c r="F10" s="6">
        <f t="shared" si="2"/>
        <v>0.004098866419835041</v>
      </c>
      <c r="G10" s="110">
        <v>327.48</v>
      </c>
      <c r="H10" s="6">
        <f t="shared" si="3"/>
        <v>0.00046822647697765683</v>
      </c>
      <c r="I10" s="110">
        <v>5286.61</v>
      </c>
      <c r="J10" s="6">
        <f t="shared" si="0"/>
        <v>0.00322520502045838</v>
      </c>
      <c r="K10" s="37">
        <f t="shared" si="5"/>
        <v>29227.51</v>
      </c>
      <c r="L10" s="6">
        <f t="shared" si="4"/>
        <v>0.002814433667352257</v>
      </c>
    </row>
    <row r="11" spans="2:12" ht="12.75">
      <c r="B11" s="108" t="s">
        <v>22</v>
      </c>
      <c r="C11" s="110">
        <v>100.91</v>
      </c>
      <c r="D11" s="6">
        <f t="shared" si="1"/>
        <v>1.9534160959720856E-05</v>
      </c>
      <c r="E11" s="110">
        <v>100.91</v>
      </c>
      <c r="F11" s="6">
        <f t="shared" si="2"/>
        <v>3.503233419179043E-05</v>
      </c>
      <c r="G11" s="110">
        <v>0</v>
      </c>
      <c r="H11" s="6">
        <f t="shared" si="3"/>
        <v>0</v>
      </c>
      <c r="I11" s="110">
        <v>313.66</v>
      </c>
      <c r="J11" s="6">
        <f t="shared" si="0"/>
        <v>0.00019135472575373928</v>
      </c>
      <c r="K11" s="37">
        <f t="shared" si="5"/>
        <v>515.48</v>
      </c>
      <c r="L11" s="6">
        <f t="shared" si="4"/>
        <v>4.963762793500855E-05</v>
      </c>
    </row>
    <row r="12" spans="2:12" ht="12.75">
      <c r="B12" s="108" t="s">
        <v>24</v>
      </c>
      <c r="C12" s="110">
        <v>451.14</v>
      </c>
      <c r="D12" s="6">
        <f t="shared" si="1"/>
        <v>8.733169532621611E-05</v>
      </c>
      <c r="E12" s="110">
        <v>451.14</v>
      </c>
      <c r="F12" s="6">
        <f t="shared" si="2"/>
        <v>0.0001566196338052159</v>
      </c>
      <c r="G12" s="110">
        <v>0</v>
      </c>
      <c r="H12" s="6">
        <f t="shared" si="3"/>
        <v>0</v>
      </c>
      <c r="I12" s="110">
        <v>6212.92</v>
      </c>
      <c r="J12" s="6">
        <f t="shared" si="0"/>
        <v>0.0037903194628895035</v>
      </c>
      <c r="K12" s="37">
        <f t="shared" si="5"/>
        <v>7115.2</v>
      </c>
      <c r="L12" s="6">
        <f t="shared" si="4"/>
        <v>0.0006851510248373803</v>
      </c>
    </row>
    <row r="13" spans="2:12" ht="12.75">
      <c r="B13" s="108" t="s">
        <v>27</v>
      </c>
      <c r="C13" s="110">
        <v>16144.715</v>
      </c>
      <c r="D13" s="6">
        <f t="shared" si="1"/>
        <v>0.003125294435227626</v>
      </c>
      <c r="E13" s="110">
        <v>16144.715</v>
      </c>
      <c r="F13" s="6">
        <f t="shared" si="2"/>
        <v>0.00560486623041534</v>
      </c>
      <c r="G13" s="110">
        <v>98.34</v>
      </c>
      <c r="H13" s="6">
        <f t="shared" si="3"/>
        <v>0.00014060520259552575</v>
      </c>
      <c r="I13" s="110">
        <v>15242</v>
      </c>
      <c r="J13" s="6">
        <f t="shared" si="0"/>
        <v>0.009298695179297628</v>
      </c>
      <c r="K13" s="37">
        <f t="shared" si="5"/>
        <v>47629.770000000004</v>
      </c>
      <c r="L13" s="6">
        <f t="shared" si="4"/>
        <v>0.004586460778090386</v>
      </c>
    </row>
    <row r="14" spans="2:12" ht="12.75">
      <c r="B14" s="108" t="s">
        <v>28</v>
      </c>
      <c r="C14" s="110">
        <v>44329.645</v>
      </c>
      <c r="D14" s="6">
        <f t="shared" si="1"/>
        <v>0.008581334067161677</v>
      </c>
      <c r="E14" s="110">
        <v>44329.645</v>
      </c>
      <c r="F14" s="6">
        <f t="shared" si="2"/>
        <v>0.015389663445084053</v>
      </c>
      <c r="G14" s="110">
        <v>0</v>
      </c>
      <c r="H14" s="6">
        <f t="shared" si="3"/>
        <v>0</v>
      </c>
      <c r="I14" s="110">
        <v>8654.59</v>
      </c>
      <c r="J14" s="6">
        <f t="shared" si="0"/>
        <v>0.005279910399671792</v>
      </c>
      <c r="K14" s="37">
        <f t="shared" si="5"/>
        <v>97313.87999999999</v>
      </c>
      <c r="L14" s="6">
        <f t="shared" si="4"/>
        <v>0.009370742159447639</v>
      </c>
    </row>
    <row r="15" spans="2:12" ht="12.75">
      <c r="B15" s="108" t="s">
        <v>31</v>
      </c>
      <c r="C15" s="110">
        <v>7.985</v>
      </c>
      <c r="D15" s="6">
        <f t="shared" si="1"/>
        <v>1.5457365500284517E-06</v>
      </c>
      <c r="E15" s="110">
        <v>7.985</v>
      </c>
      <c r="F15" s="6">
        <f t="shared" si="2"/>
        <v>2.7721057231339475E-06</v>
      </c>
      <c r="G15" s="110">
        <v>0</v>
      </c>
      <c r="H15" s="6">
        <f t="shared" si="3"/>
        <v>0</v>
      </c>
      <c r="I15" s="110">
        <v>0</v>
      </c>
      <c r="J15" s="6">
        <f t="shared" si="0"/>
        <v>0</v>
      </c>
      <c r="K15" s="37">
        <f t="shared" si="5"/>
        <v>15.97</v>
      </c>
      <c r="L15" s="6">
        <f t="shared" si="4"/>
        <v>1.5378150813263104E-06</v>
      </c>
    </row>
    <row r="16" spans="2:12" ht="12.75">
      <c r="B16" s="108" t="s">
        <v>32</v>
      </c>
      <c r="C16" s="110">
        <v>0</v>
      </c>
      <c r="D16" s="6">
        <f t="shared" si="1"/>
        <v>0</v>
      </c>
      <c r="E16" s="110">
        <v>0</v>
      </c>
      <c r="F16" s="6">
        <f t="shared" si="2"/>
        <v>0</v>
      </c>
      <c r="G16" s="110">
        <v>0</v>
      </c>
      <c r="H16" s="6">
        <f t="shared" si="3"/>
        <v>0</v>
      </c>
      <c r="I16" s="110">
        <v>449.59</v>
      </c>
      <c r="J16" s="6">
        <f t="shared" si="0"/>
        <v>0.0002742816143327923</v>
      </c>
      <c r="K16" s="37">
        <f t="shared" si="5"/>
        <v>449.59</v>
      </c>
      <c r="L16" s="6">
        <f t="shared" si="4"/>
        <v>4.3292816682122473E-05</v>
      </c>
    </row>
    <row r="17" spans="2:12" ht="12.75">
      <c r="B17" s="108" t="s">
        <v>33</v>
      </c>
      <c r="C17" s="110">
        <v>5192.575</v>
      </c>
      <c r="D17" s="6">
        <f t="shared" si="1"/>
        <v>0.0010051788310912945</v>
      </c>
      <c r="E17" s="110">
        <v>5192.575</v>
      </c>
      <c r="F17" s="6">
        <f t="shared" si="2"/>
        <v>0.00180267587668156</v>
      </c>
      <c r="G17" s="110">
        <v>268.04</v>
      </c>
      <c r="H17" s="6">
        <f t="shared" si="3"/>
        <v>0.00038323996851438605</v>
      </c>
      <c r="I17" s="110">
        <v>39441.84</v>
      </c>
      <c r="J17" s="6">
        <f t="shared" si="0"/>
        <v>0.024062304649693497</v>
      </c>
      <c r="K17" s="37">
        <f t="shared" si="5"/>
        <v>50095.03</v>
      </c>
      <c r="L17" s="6">
        <f t="shared" si="4"/>
        <v>0.004823850509298307</v>
      </c>
    </row>
    <row r="18" spans="2:12" ht="12.75">
      <c r="B18" s="108" t="s">
        <v>35</v>
      </c>
      <c r="C18" s="110">
        <v>14123.97</v>
      </c>
      <c r="D18" s="6">
        <f t="shared" si="1"/>
        <v>0.002734118554853519</v>
      </c>
      <c r="E18" s="110">
        <v>14123.97</v>
      </c>
      <c r="F18" s="6">
        <f t="shared" si="2"/>
        <v>0.004903336013822439</v>
      </c>
      <c r="G18" s="110">
        <v>11506.42</v>
      </c>
      <c r="H18" s="6">
        <f t="shared" si="3"/>
        <v>0.016451723767024702</v>
      </c>
      <c r="I18" s="110">
        <v>0</v>
      </c>
      <c r="J18" s="6">
        <f t="shared" si="0"/>
        <v>0</v>
      </c>
      <c r="K18" s="37">
        <f t="shared" si="5"/>
        <v>39754.36</v>
      </c>
      <c r="L18" s="6">
        <f t="shared" si="4"/>
        <v>0.003828106096210108</v>
      </c>
    </row>
    <row r="19" spans="2:12" ht="12.75">
      <c r="B19" s="108" t="s">
        <v>38</v>
      </c>
      <c r="C19" s="110">
        <v>56788.59</v>
      </c>
      <c r="D19" s="6">
        <f t="shared" si="1"/>
        <v>0.010993137030379489</v>
      </c>
      <c r="E19" s="110">
        <v>56788.59</v>
      </c>
      <c r="F19" s="6">
        <f t="shared" si="2"/>
        <v>0.019714962473100468</v>
      </c>
      <c r="G19" s="110">
        <v>5278.58</v>
      </c>
      <c r="H19" s="6">
        <f t="shared" si="3"/>
        <v>0.007547242325774763</v>
      </c>
      <c r="I19" s="110">
        <v>76484.18</v>
      </c>
      <c r="J19" s="6">
        <f t="shared" si="0"/>
        <v>0.04666074503730035</v>
      </c>
      <c r="K19" s="37">
        <f t="shared" si="5"/>
        <v>195339.94</v>
      </c>
      <c r="L19" s="6">
        <f t="shared" si="4"/>
        <v>0.01881006297541494</v>
      </c>
    </row>
    <row r="20" spans="2:12" ht="12.75">
      <c r="B20" s="108" t="s">
        <v>39</v>
      </c>
      <c r="C20" s="110">
        <v>1564.1</v>
      </c>
      <c r="D20" s="6">
        <f t="shared" si="1"/>
        <v>0.00030277852697551674</v>
      </c>
      <c r="E20" s="110">
        <v>1564.1</v>
      </c>
      <c r="F20" s="6">
        <f t="shared" si="2"/>
        <v>0.0005429994441520109</v>
      </c>
      <c r="G20" s="110">
        <v>0</v>
      </c>
      <c r="H20" s="6">
        <f t="shared" si="3"/>
        <v>0</v>
      </c>
      <c r="I20" s="110">
        <v>6576.3</v>
      </c>
      <c r="J20" s="6">
        <f t="shared" si="0"/>
        <v>0.004012006895920154</v>
      </c>
      <c r="K20" s="37">
        <f t="shared" si="5"/>
        <v>9704.5</v>
      </c>
      <c r="L20" s="6">
        <f t="shared" si="4"/>
        <v>0.0009344850630388967</v>
      </c>
    </row>
    <row r="21" spans="2:12" ht="12.75">
      <c r="B21" s="108" t="s">
        <v>40</v>
      </c>
      <c r="C21" s="110">
        <v>329270.065</v>
      </c>
      <c r="D21" s="6">
        <f t="shared" si="1"/>
        <v>0.06374010949289217</v>
      </c>
      <c r="E21" s="110">
        <v>329270.065</v>
      </c>
      <c r="F21" s="6">
        <f t="shared" si="2"/>
        <v>0.1143107616334611</v>
      </c>
      <c r="G21" s="110">
        <v>42569.59</v>
      </c>
      <c r="H21" s="6">
        <f t="shared" si="3"/>
        <v>0.06086542430708222</v>
      </c>
      <c r="I21" s="110">
        <v>38750.27</v>
      </c>
      <c r="J21" s="6">
        <f t="shared" si="0"/>
        <v>0.023640398165954694</v>
      </c>
      <c r="K21" s="37">
        <f t="shared" si="5"/>
        <v>739859.99</v>
      </c>
      <c r="L21" s="6">
        <f t="shared" si="4"/>
        <v>0.071244073305694</v>
      </c>
    </row>
    <row r="22" spans="2:12" ht="12.75">
      <c r="B22" s="108" t="s">
        <v>164</v>
      </c>
      <c r="C22" s="110">
        <v>0</v>
      </c>
      <c r="D22" s="6">
        <f t="shared" si="1"/>
        <v>0</v>
      </c>
      <c r="E22" s="110">
        <v>0</v>
      </c>
      <c r="F22" s="6">
        <f t="shared" si="2"/>
        <v>0</v>
      </c>
      <c r="G22" s="110">
        <v>0</v>
      </c>
      <c r="H22" s="6">
        <f t="shared" si="3"/>
        <v>0</v>
      </c>
      <c r="I22" s="110">
        <v>9727.02</v>
      </c>
      <c r="J22" s="6">
        <f t="shared" si="0"/>
        <v>0.00593416834949033</v>
      </c>
      <c r="K22" s="37">
        <f t="shared" si="5"/>
        <v>9727.02</v>
      </c>
      <c r="L22" s="6">
        <f t="shared" si="4"/>
        <v>0.0009366536037797526</v>
      </c>
    </row>
    <row r="23" spans="2:12" ht="12.75">
      <c r="B23" s="108" t="s">
        <v>42</v>
      </c>
      <c r="C23" s="110">
        <v>0</v>
      </c>
      <c r="D23" s="6">
        <f t="shared" si="1"/>
        <v>0</v>
      </c>
      <c r="E23" s="110">
        <v>0</v>
      </c>
      <c r="F23" s="6">
        <f t="shared" si="2"/>
        <v>0</v>
      </c>
      <c r="G23" s="110">
        <v>0</v>
      </c>
      <c r="H23" s="6">
        <f t="shared" si="3"/>
        <v>0</v>
      </c>
      <c r="I23" s="110">
        <v>7324.99</v>
      </c>
      <c r="J23" s="6">
        <f t="shared" si="0"/>
        <v>0.004468760608936053</v>
      </c>
      <c r="K23" s="37">
        <f t="shared" si="5"/>
        <v>7324.99</v>
      </c>
      <c r="L23" s="6">
        <f t="shared" si="4"/>
        <v>0.0007053525418011528</v>
      </c>
    </row>
    <row r="24" spans="2:12" ht="12.75">
      <c r="B24" s="108" t="s">
        <v>43</v>
      </c>
      <c r="C24" s="110">
        <v>17501.885</v>
      </c>
      <c r="D24" s="6">
        <f t="shared" si="1"/>
        <v>0.003388015446323695</v>
      </c>
      <c r="E24" s="110">
        <v>17501.885</v>
      </c>
      <c r="F24" s="6">
        <f t="shared" si="2"/>
        <v>0.006076026997386623</v>
      </c>
      <c r="G24" s="110">
        <v>1228.46</v>
      </c>
      <c r="H24" s="6">
        <f t="shared" si="3"/>
        <v>0.001756435501123648</v>
      </c>
      <c r="I24" s="110">
        <v>2893.46</v>
      </c>
      <c r="J24" s="6">
        <f t="shared" si="0"/>
        <v>0.0017652147063043245</v>
      </c>
      <c r="K24" s="37">
        <f t="shared" si="5"/>
        <v>39125.689999999995</v>
      </c>
      <c r="L24" s="6">
        <f t="shared" si="4"/>
        <v>0.0037675689511144647</v>
      </c>
    </row>
    <row r="25" spans="2:12" ht="12.75">
      <c r="B25" s="108" t="s">
        <v>44</v>
      </c>
      <c r="C25" s="110">
        <v>36552.935</v>
      </c>
      <c r="D25" s="6">
        <f t="shared" si="1"/>
        <v>0.007075918301855258</v>
      </c>
      <c r="E25" s="110">
        <v>36552.935</v>
      </c>
      <c r="F25" s="6">
        <f t="shared" si="2"/>
        <v>0.012689868542372343</v>
      </c>
      <c r="G25" s="110">
        <v>1365.41</v>
      </c>
      <c r="H25" s="6">
        <f t="shared" si="3"/>
        <v>0.0019522447597717797</v>
      </c>
      <c r="I25" s="110">
        <v>78005.38</v>
      </c>
      <c r="J25" s="6">
        <f t="shared" si="0"/>
        <v>0.04758878434360842</v>
      </c>
      <c r="K25" s="37">
        <f t="shared" si="5"/>
        <v>152476.66</v>
      </c>
      <c r="L25" s="6">
        <f t="shared" si="4"/>
        <v>0.014682586555933888</v>
      </c>
    </row>
    <row r="26" spans="2:12" ht="12.75">
      <c r="B26" s="108" t="s">
        <v>45</v>
      </c>
      <c r="C26" s="110">
        <v>418542.56</v>
      </c>
      <c r="D26" s="6">
        <f t="shared" si="1"/>
        <v>0.08102148187031637</v>
      </c>
      <c r="E26" s="110">
        <v>418542.56</v>
      </c>
      <c r="F26" s="6">
        <f t="shared" si="2"/>
        <v>0.14530297131510753</v>
      </c>
      <c r="G26" s="110">
        <v>168100.34</v>
      </c>
      <c r="H26" s="6">
        <f t="shared" si="3"/>
        <v>0.24034759367578562</v>
      </c>
      <c r="I26" s="110">
        <v>69071.9</v>
      </c>
      <c r="J26" s="6">
        <f t="shared" si="0"/>
        <v>0.04213873137087835</v>
      </c>
      <c r="K26" s="37">
        <f t="shared" si="5"/>
        <v>1074257.3599999999</v>
      </c>
      <c r="L26" s="6">
        <f t="shared" si="4"/>
        <v>0.10344453158633608</v>
      </c>
    </row>
    <row r="27" spans="2:12" ht="12.75">
      <c r="B27" s="108" t="s">
        <v>46</v>
      </c>
      <c r="C27" s="110">
        <v>204224.705</v>
      </c>
      <c r="D27" s="6">
        <f t="shared" si="1"/>
        <v>0.039533824788638476</v>
      </c>
      <c r="E27" s="110">
        <v>204224.705</v>
      </c>
      <c r="F27" s="6">
        <f t="shared" si="2"/>
        <v>0.07089949574650495</v>
      </c>
      <c r="G27" s="110">
        <v>33689.15</v>
      </c>
      <c r="H27" s="6">
        <f t="shared" si="3"/>
        <v>0.0481682912448755</v>
      </c>
      <c r="I27" s="110">
        <v>85603.26</v>
      </c>
      <c r="J27" s="6">
        <f t="shared" si="0"/>
        <v>0.052224027102359356</v>
      </c>
      <c r="K27" s="37">
        <f t="shared" si="5"/>
        <v>527741.82</v>
      </c>
      <c r="L27" s="6">
        <f t="shared" si="4"/>
        <v>0.050818367554326546</v>
      </c>
    </row>
    <row r="28" spans="2:12" ht="12.75">
      <c r="B28" s="108" t="s">
        <v>48</v>
      </c>
      <c r="C28" s="110">
        <v>127090.66</v>
      </c>
      <c r="D28" s="6">
        <f t="shared" si="1"/>
        <v>0.024602213942296672</v>
      </c>
      <c r="E28" s="110">
        <v>127090.66</v>
      </c>
      <c r="F28" s="6">
        <f t="shared" si="2"/>
        <v>0.044121320719207345</v>
      </c>
      <c r="G28" s="110">
        <v>37930.32</v>
      </c>
      <c r="H28" s="6">
        <f t="shared" si="3"/>
        <v>0.05423225877682654</v>
      </c>
      <c r="I28" s="110">
        <v>58232.56</v>
      </c>
      <c r="J28" s="6">
        <f t="shared" si="0"/>
        <v>0.03552596935770633</v>
      </c>
      <c r="K28" s="37">
        <f t="shared" si="5"/>
        <v>350344.2</v>
      </c>
      <c r="L28" s="6">
        <f t="shared" si="4"/>
        <v>0.03373604223013157</v>
      </c>
    </row>
    <row r="29" spans="2:12" ht="12.75">
      <c r="B29" s="108" t="s">
        <v>51</v>
      </c>
      <c r="C29" s="110">
        <v>126135.42</v>
      </c>
      <c r="D29" s="6">
        <f t="shared" si="1"/>
        <v>0.024417298553185942</v>
      </c>
      <c r="E29" s="110">
        <v>126135.42</v>
      </c>
      <c r="F29" s="6">
        <f t="shared" si="2"/>
        <v>0.04378969563830985</v>
      </c>
      <c r="G29" s="110">
        <v>44267.61</v>
      </c>
      <c r="H29" s="6">
        <f t="shared" si="3"/>
        <v>0.06329323034848201</v>
      </c>
      <c r="I29" s="110">
        <v>117550.66</v>
      </c>
      <c r="J29" s="6">
        <f t="shared" si="0"/>
        <v>0.07171419469001801</v>
      </c>
      <c r="K29" s="37">
        <f t="shared" si="5"/>
        <v>414089.11</v>
      </c>
      <c r="L29" s="6">
        <f t="shared" si="4"/>
        <v>0.03987429419981149</v>
      </c>
    </row>
    <row r="30" spans="2:12" ht="12.75">
      <c r="B30" s="108" t="s">
        <v>52</v>
      </c>
      <c r="C30" s="110">
        <v>2531.28</v>
      </c>
      <c r="D30" s="6">
        <f t="shared" si="1"/>
        <v>0.0004900052616601151</v>
      </c>
      <c r="E30" s="110">
        <v>2531.28</v>
      </c>
      <c r="F30" s="6">
        <f t="shared" si="2"/>
        <v>0.0008787696649786473</v>
      </c>
      <c r="G30" s="110">
        <v>0</v>
      </c>
      <c r="H30" s="6">
        <f t="shared" si="3"/>
        <v>0</v>
      </c>
      <c r="I30" s="110">
        <v>23288.16</v>
      </c>
      <c r="J30" s="6">
        <f t="shared" si="0"/>
        <v>0.014207420359973221</v>
      </c>
      <c r="K30" s="37">
        <f t="shared" si="5"/>
        <v>28350.72</v>
      </c>
      <c r="L30" s="6">
        <f t="shared" si="4"/>
        <v>0.002730004056509672</v>
      </c>
    </row>
    <row r="31" spans="2:12" ht="12.75">
      <c r="B31" s="108" t="s">
        <v>53</v>
      </c>
      <c r="C31" s="110">
        <v>28121.99</v>
      </c>
      <c r="D31" s="6">
        <f t="shared" si="1"/>
        <v>0.005443855704763258</v>
      </c>
      <c r="E31" s="110">
        <v>28121.99</v>
      </c>
      <c r="F31" s="6">
        <f t="shared" si="2"/>
        <v>0.009762946703182923</v>
      </c>
      <c r="G31" s="110">
        <v>2231</v>
      </c>
      <c r="H31" s="6">
        <f t="shared" si="3"/>
        <v>0.0031898536403357526</v>
      </c>
      <c r="I31" s="110">
        <v>1788.92</v>
      </c>
      <c r="J31" s="6">
        <f t="shared" si="0"/>
        <v>0.001091367391428232</v>
      </c>
      <c r="K31" s="37">
        <f t="shared" si="5"/>
        <v>60263.9</v>
      </c>
      <c r="L31" s="6">
        <f t="shared" si="4"/>
        <v>0.005803051614248005</v>
      </c>
    </row>
    <row r="32" spans="2:12" ht="12.75">
      <c r="B32" s="108" t="s">
        <v>54</v>
      </c>
      <c r="C32" s="110">
        <v>7064.5</v>
      </c>
      <c r="D32" s="6">
        <f t="shared" si="1"/>
        <v>0.0013675461312055099</v>
      </c>
      <c r="E32" s="110">
        <v>7064.5</v>
      </c>
      <c r="F32" s="6">
        <f t="shared" si="2"/>
        <v>0.002452541124743866</v>
      </c>
      <c r="G32" s="110">
        <v>0</v>
      </c>
      <c r="H32" s="6">
        <f t="shared" si="3"/>
        <v>0</v>
      </c>
      <c r="I32" s="110">
        <v>44063.21</v>
      </c>
      <c r="J32" s="6">
        <f t="shared" si="0"/>
        <v>0.026881666343746162</v>
      </c>
      <c r="K32" s="37">
        <f t="shared" si="5"/>
        <v>58192.21</v>
      </c>
      <c r="L32" s="6">
        <f t="shared" si="4"/>
        <v>0.0056035603101883364</v>
      </c>
    </row>
    <row r="33" spans="2:12" ht="12.75">
      <c r="B33" s="108" t="s">
        <v>55</v>
      </c>
      <c r="C33" s="110">
        <v>84102.375</v>
      </c>
      <c r="D33" s="6">
        <f t="shared" si="1"/>
        <v>0.01628054038593602</v>
      </c>
      <c r="E33" s="110">
        <v>84102.375</v>
      </c>
      <c r="F33" s="6">
        <f t="shared" si="2"/>
        <v>0.02919732937591201</v>
      </c>
      <c r="G33" s="110">
        <v>38511.33</v>
      </c>
      <c r="H33" s="6">
        <f t="shared" si="3"/>
        <v>0.05506297902047131</v>
      </c>
      <c r="I33" s="110">
        <v>7961.96</v>
      </c>
      <c r="J33" s="6">
        <f t="shared" si="0"/>
        <v>0.004857357241159988</v>
      </c>
      <c r="K33" s="37">
        <f t="shared" si="5"/>
        <v>214678.04</v>
      </c>
      <c r="L33" s="6">
        <f t="shared" si="4"/>
        <v>0.020672205857330803</v>
      </c>
    </row>
    <row r="34" spans="2:12" ht="12.75">
      <c r="B34" s="108" t="s">
        <v>58</v>
      </c>
      <c r="C34" s="110">
        <v>1374163.03</v>
      </c>
      <c r="D34" s="6">
        <f t="shared" si="1"/>
        <v>0.2660105223755596</v>
      </c>
      <c r="E34" s="110">
        <v>0</v>
      </c>
      <c r="F34" s="6">
        <f t="shared" si="2"/>
        <v>0</v>
      </c>
      <c r="G34" s="110">
        <v>0</v>
      </c>
      <c r="H34" s="6">
        <f t="shared" si="3"/>
        <v>0</v>
      </c>
      <c r="I34" s="110">
        <v>0</v>
      </c>
      <c r="J34" s="6">
        <f t="shared" si="0"/>
        <v>0</v>
      </c>
      <c r="K34" s="37">
        <f t="shared" si="5"/>
        <v>1374163.03</v>
      </c>
      <c r="L34" s="6">
        <f t="shared" si="4"/>
        <v>0.13232364632029175</v>
      </c>
    </row>
    <row r="35" spans="2:12" ht="12.75">
      <c r="B35" s="108" t="s">
        <v>61</v>
      </c>
      <c r="C35" s="110">
        <v>826573.6</v>
      </c>
      <c r="D35" s="6">
        <f t="shared" si="1"/>
        <v>0.16000814336989322</v>
      </c>
      <c r="E35" s="110">
        <v>0</v>
      </c>
      <c r="F35" s="6">
        <f t="shared" si="2"/>
        <v>0</v>
      </c>
      <c r="G35" s="110">
        <v>0</v>
      </c>
      <c r="H35" s="6">
        <f t="shared" si="3"/>
        <v>0</v>
      </c>
      <c r="I35" s="110">
        <v>0</v>
      </c>
      <c r="J35" s="6">
        <f t="shared" si="0"/>
        <v>0</v>
      </c>
      <c r="K35" s="37">
        <f t="shared" si="5"/>
        <v>826573.6</v>
      </c>
      <c r="L35" s="6">
        <f t="shared" si="4"/>
        <v>0.07959407313125742</v>
      </c>
    </row>
    <row r="36" spans="2:12" ht="12.75">
      <c r="B36" s="108" t="s">
        <v>63</v>
      </c>
      <c r="C36" s="110">
        <v>90338.79</v>
      </c>
      <c r="D36" s="6">
        <f t="shared" si="1"/>
        <v>0.017487785796912306</v>
      </c>
      <c r="E36" s="110">
        <v>5735.11</v>
      </c>
      <c r="F36" s="6">
        <f t="shared" si="2"/>
        <v>0.001991024577808733</v>
      </c>
      <c r="G36" s="110">
        <v>5714.79</v>
      </c>
      <c r="H36" s="6">
        <f t="shared" si="3"/>
        <v>0.00817092948689124</v>
      </c>
      <c r="I36" s="110">
        <v>7791.9</v>
      </c>
      <c r="J36" s="6">
        <f t="shared" si="0"/>
        <v>0.004753608645031438</v>
      </c>
      <c r="K36" s="37">
        <f t="shared" si="5"/>
        <v>109580.58999999998</v>
      </c>
      <c r="L36" s="6">
        <f t="shared" si="4"/>
        <v>0.010551952656395433</v>
      </c>
    </row>
    <row r="37" spans="2:12" ht="12.75">
      <c r="B37" s="108" t="s">
        <v>67</v>
      </c>
      <c r="C37" s="110">
        <v>82193.21</v>
      </c>
      <c r="D37" s="6">
        <f t="shared" si="1"/>
        <v>0.015910964165455736</v>
      </c>
      <c r="E37" s="110">
        <v>82193.21</v>
      </c>
      <c r="F37" s="6">
        <f t="shared" si="2"/>
        <v>0.028534535734971875</v>
      </c>
      <c r="G37" s="110">
        <v>10063.82</v>
      </c>
      <c r="H37" s="6">
        <f t="shared" si="3"/>
        <v>0.014389113788742157</v>
      </c>
      <c r="I37" s="110">
        <v>5913.91</v>
      </c>
      <c r="J37" s="6">
        <f t="shared" si="0"/>
        <v>0.003607902270555047</v>
      </c>
      <c r="K37" s="37">
        <f t="shared" si="5"/>
        <v>180364.15000000002</v>
      </c>
      <c r="L37" s="6">
        <f t="shared" si="4"/>
        <v>0.017367984345685716</v>
      </c>
    </row>
    <row r="38" spans="2:12" ht="12.75">
      <c r="B38" s="108" t="s">
        <v>68</v>
      </c>
      <c r="C38" s="110">
        <v>18900.245</v>
      </c>
      <c r="D38" s="6">
        <f t="shared" si="1"/>
        <v>0.0036587100189095167</v>
      </c>
      <c r="E38" s="110">
        <v>18900.245</v>
      </c>
      <c r="F38" s="6">
        <f t="shared" si="2"/>
        <v>0.006561487455621011</v>
      </c>
      <c r="G38" s="110">
        <v>0</v>
      </c>
      <c r="H38" s="6">
        <f t="shared" si="3"/>
        <v>0</v>
      </c>
      <c r="I38" s="110">
        <v>63950.51</v>
      </c>
      <c r="J38" s="6">
        <f t="shared" si="0"/>
        <v>0.039014322205132186</v>
      </c>
      <c r="K38" s="37">
        <f t="shared" si="5"/>
        <v>101751</v>
      </c>
      <c r="L38" s="6">
        <f t="shared" si="4"/>
        <v>0.009798010165312048</v>
      </c>
    </row>
    <row r="39" spans="2:12" ht="12.75">
      <c r="B39" s="108" t="s">
        <v>70</v>
      </c>
      <c r="C39" s="110">
        <v>10867.17</v>
      </c>
      <c r="D39" s="6">
        <f t="shared" si="1"/>
        <v>0.002103667108875728</v>
      </c>
      <c r="E39" s="110">
        <v>10867.17</v>
      </c>
      <c r="F39" s="6">
        <f t="shared" si="2"/>
        <v>0.003772691816063812</v>
      </c>
      <c r="G39" s="110">
        <v>342.11</v>
      </c>
      <c r="H39" s="6">
        <f t="shared" si="3"/>
        <v>0.0004891442532027183</v>
      </c>
      <c r="I39" s="110">
        <v>25860.87</v>
      </c>
      <c r="J39" s="6">
        <f t="shared" si="0"/>
        <v>0.015776954940391198</v>
      </c>
      <c r="K39" s="37">
        <f t="shared" si="5"/>
        <v>47937.32</v>
      </c>
      <c r="L39" s="6">
        <f t="shared" si="4"/>
        <v>0.00461607599589013</v>
      </c>
    </row>
    <row r="40" spans="2:12" ht="12.75">
      <c r="B40" s="108" t="s">
        <v>73</v>
      </c>
      <c r="C40" s="110">
        <v>5655.21</v>
      </c>
      <c r="D40" s="6">
        <f t="shared" si="1"/>
        <v>0.0010947357288774453</v>
      </c>
      <c r="E40" s="110">
        <v>5655.21</v>
      </c>
      <c r="F40" s="6">
        <f t="shared" si="2"/>
        <v>0.001963286162369985</v>
      </c>
      <c r="G40" s="110">
        <v>0</v>
      </c>
      <c r="H40" s="6">
        <f t="shared" si="3"/>
        <v>0</v>
      </c>
      <c r="I40" s="110">
        <v>21347.26</v>
      </c>
      <c r="J40" s="6">
        <f t="shared" si="0"/>
        <v>0.01302333444778986</v>
      </c>
      <c r="K40" s="37">
        <f t="shared" si="5"/>
        <v>32657.68</v>
      </c>
      <c r="L40" s="6">
        <f t="shared" si="4"/>
        <v>0.003144738436138298</v>
      </c>
    </row>
    <row r="41" spans="2:12" ht="12.75">
      <c r="B41" s="108" t="s">
        <v>75</v>
      </c>
      <c r="C41" s="110">
        <v>10077.625</v>
      </c>
      <c r="D41" s="6">
        <f t="shared" si="1"/>
        <v>0.0019508269630532842</v>
      </c>
      <c r="E41" s="110">
        <v>10077.625</v>
      </c>
      <c r="F41" s="6">
        <f t="shared" si="2"/>
        <v>0.003498590098697276</v>
      </c>
      <c r="G41" s="110">
        <v>490.94</v>
      </c>
      <c r="H41" s="6">
        <f t="shared" si="3"/>
        <v>0.0007019393752516514</v>
      </c>
      <c r="I41" s="110">
        <v>27011.25</v>
      </c>
      <c r="J41" s="6">
        <f t="shared" si="0"/>
        <v>0.016478767888846807</v>
      </c>
      <c r="K41" s="37">
        <f t="shared" si="5"/>
        <v>47657.44</v>
      </c>
      <c r="L41" s="6">
        <f t="shared" si="4"/>
        <v>0.004589125232899421</v>
      </c>
    </row>
    <row r="42" spans="2:12" ht="12.75">
      <c r="B42" s="108" t="s">
        <v>78</v>
      </c>
      <c r="C42" s="110">
        <v>1104.135</v>
      </c>
      <c r="D42" s="6">
        <f t="shared" si="1"/>
        <v>0.00021373848787296988</v>
      </c>
      <c r="E42" s="110">
        <v>1104.135</v>
      </c>
      <c r="F42" s="6">
        <f t="shared" si="2"/>
        <v>0.0003833160867391986</v>
      </c>
      <c r="G42" s="110">
        <v>0</v>
      </c>
      <c r="H42" s="6">
        <f t="shared" si="3"/>
        <v>0</v>
      </c>
      <c r="I42" s="110">
        <v>0</v>
      </c>
      <c r="J42" s="6">
        <f t="shared" si="0"/>
        <v>0</v>
      </c>
      <c r="K42" s="37">
        <f t="shared" si="5"/>
        <v>2208.27</v>
      </c>
      <c r="L42" s="6">
        <f t="shared" si="4"/>
        <v>0.0002126431377357828</v>
      </c>
    </row>
    <row r="43" spans="2:12" ht="12.75">
      <c r="B43" s="108" t="s">
        <v>79</v>
      </c>
      <c r="C43" s="110">
        <v>96639.42</v>
      </c>
      <c r="D43" s="6">
        <f t="shared" si="1"/>
        <v>0.018707461949599317</v>
      </c>
      <c r="E43" s="110">
        <v>96639.42</v>
      </c>
      <c r="F43" s="6">
        <f t="shared" si="2"/>
        <v>0.03354974192390047</v>
      </c>
      <c r="G43" s="110">
        <v>45807.94</v>
      </c>
      <c r="H43" s="6">
        <f t="shared" si="3"/>
        <v>0.06549557335960635</v>
      </c>
      <c r="I43" s="110">
        <v>19329.83</v>
      </c>
      <c r="J43" s="6">
        <f t="shared" si="0"/>
        <v>0.011792559837137034</v>
      </c>
      <c r="K43" s="37">
        <f t="shared" si="5"/>
        <v>258416.61</v>
      </c>
      <c r="L43" s="6">
        <f t="shared" si="4"/>
        <v>0.02488396744666371</v>
      </c>
    </row>
    <row r="44" spans="2:12" ht="12.75">
      <c r="B44" s="108" t="s">
        <v>81</v>
      </c>
      <c r="C44" s="110">
        <v>122.85</v>
      </c>
      <c r="D44" s="6">
        <f t="shared" si="1"/>
        <v>2.3781306846711995E-05</v>
      </c>
      <c r="E44" s="110">
        <v>122.85</v>
      </c>
      <c r="F44" s="6">
        <f t="shared" si="2"/>
        <v>4.264911560263061E-05</v>
      </c>
      <c r="G44" s="110">
        <v>0</v>
      </c>
      <c r="H44" s="6">
        <f t="shared" si="3"/>
        <v>0</v>
      </c>
      <c r="I44" s="110">
        <v>0</v>
      </c>
      <c r="J44" s="6">
        <f t="shared" si="0"/>
        <v>0</v>
      </c>
      <c r="K44" s="37">
        <f t="shared" si="5"/>
        <v>245.7</v>
      </c>
      <c r="L44" s="6">
        <f t="shared" si="4"/>
        <v>2.3659434281895708E-05</v>
      </c>
    </row>
    <row r="45" spans="2:12" ht="12.75">
      <c r="B45" s="108" t="s">
        <v>82</v>
      </c>
      <c r="C45" s="110">
        <v>6209.31</v>
      </c>
      <c r="D45" s="6">
        <f t="shared" si="1"/>
        <v>0.0012019984242275725</v>
      </c>
      <c r="E45" s="110">
        <v>6209.31</v>
      </c>
      <c r="F45" s="6">
        <f t="shared" si="2"/>
        <v>0.002155649816870739</v>
      </c>
      <c r="G45" s="110">
        <v>5879.74</v>
      </c>
      <c r="H45" s="6">
        <f t="shared" si="3"/>
        <v>0.008406772767022742</v>
      </c>
      <c r="I45" s="110">
        <v>755.47</v>
      </c>
      <c r="J45" s="6">
        <f t="shared" si="0"/>
        <v>0.00046088999128093285</v>
      </c>
      <c r="K45" s="37">
        <f t="shared" si="5"/>
        <v>19053.83</v>
      </c>
      <c r="L45" s="6">
        <f t="shared" si="4"/>
        <v>0.001834769388292279</v>
      </c>
    </row>
    <row r="46" spans="2:12" ht="12.75">
      <c r="B46" s="108" t="s">
        <v>88</v>
      </c>
      <c r="C46" s="110">
        <v>0</v>
      </c>
      <c r="D46" s="6">
        <f t="shared" si="1"/>
        <v>0</v>
      </c>
      <c r="E46" s="110">
        <v>0</v>
      </c>
      <c r="F46" s="6">
        <f t="shared" si="2"/>
        <v>0</v>
      </c>
      <c r="G46" s="110">
        <v>0</v>
      </c>
      <c r="H46" s="6">
        <f t="shared" si="3"/>
        <v>0</v>
      </c>
      <c r="I46" s="110">
        <v>30889.85</v>
      </c>
      <c r="J46" s="6">
        <f t="shared" si="0"/>
        <v>0.018844987487483717</v>
      </c>
      <c r="K46" s="37">
        <f t="shared" si="5"/>
        <v>30889.85</v>
      </c>
      <c r="L46" s="6">
        <f t="shared" si="4"/>
        <v>0.0029745070250411726</v>
      </c>
    </row>
    <row r="47" spans="2:12" ht="12.75">
      <c r="B47" s="108" t="s">
        <v>89</v>
      </c>
      <c r="C47" s="110">
        <v>91862.635</v>
      </c>
      <c r="D47" s="6">
        <f t="shared" si="1"/>
        <v>0.01778277175972735</v>
      </c>
      <c r="E47" s="110">
        <v>91862.635</v>
      </c>
      <c r="F47" s="6">
        <f t="shared" si="2"/>
        <v>0.03189141342838633</v>
      </c>
      <c r="G47" s="110">
        <v>10732.69</v>
      </c>
      <c r="H47" s="6">
        <f t="shared" si="3"/>
        <v>0.015345455072655818</v>
      </c>
      <c r="I47" s="110">
        <v>50141.53</v>
      </c>
      <c r="J47" s="6">
        <f t="shared" si="0"/>
        <v>0.030589870311875565</v>
      </c>
      <c r="K47" s="37">
        <f t="shared" si="5"/>
        <v>244599.49</v>
      </c>
      <c r="L47" s="6">
        <f t="shared" si="4"/>
        <v>0.02355346177875542</v>
      </c>
    </row>
    <row r="48" spans="2:12" ht="12.75">
      <c r="B48" s="108" t="s">
        <v>93</v>
      </c>
      <c r="C48" s="110">
        <v>77.13</v>
      </c>
      <c r="D48" s="6">
        <f t="shared" si="1"/>
        <v>1.4930827815115148E-05</v>
      </c>
      <c r="E48" s="110">
        <v>77.13</v>
      </c>
      <c r="F48" s="6">
        <f t="shared" si="2"/>
        <v>2.6776770748318266E-05</v>
      </c>
      <c r="G48" s="110">
        <v>0</v>
      </c>
      <c r="H48" s="6">
        <f t="shared" si="3"/>
        <v>0</v>
      </c>
      <c r="I48" s="110">
        <v>4075.01</v>
      </c>
      <c r="J48" s="6">
        <f t="shared" si="0"/>
        <v>0.0024860435535093576</v>
      </c>
      <c r="K48" s="37">
        <f t="shared" si="5"/>
        <v>4229.27</v>
      </c>
      <c r="L48" s="6">
        <f t="shared" si="4"/>
        <v>0.0004072532992486491</v>
      </c>
    </row>
    <row r="49" spans="2:12" ht="12.75">
      <c r="B49" s="108" t="s">
        <v>97</v>
      </c>
      <c r="C49" s="110">
        <v>0</v>
      </c>
      <c r="D49" s="6">
        <f t="shared" si="1"/>
        <v>0</v>
      </c>
      <c r="E49" s="110">
        <v>0</v>
      </c>
      <c r="F49" s="6">
        <f t="shared" si="2"/>
        <v>0</v>
      </c>
      <c r="G49" s="110">
        <v>0</v>
      </c>
      <c r="H49" s="6">
        <f t="shared" si="3"/>
        <v>0</v>
      </c>
      <c r="I49" s="110">
        <v>1318.61</v>
      </c>
      <c r="J49" s="6">
        <f t="shared" si="0"/>
        <v>0.0008044451154949248</v>
      </c>
      <c r="K49" s="37">
        <f t="shared" si="5"/>
        <v>1318.61</v>
      </c>
      <c r="L49" s="6">
        <f t="shared" si="4"/>
        <v>0.00012697422319271672</v>
      </c>
    </row>
    <row r="50" spans="2:12" ht="12.75">
      <c r="B50" s="108" t="s">
        <v>99</v>
      </c>
      <c r="C50" s="110">
        <v>230921.705</v>
      </c>
      <c r="D50" s="6">
        <f t="shared" si="1"/>
        <v>0.04470183088458207</v>
      </c>
      <c r="E50" s="110">
        <v>230921.705</v>
      </c>
      <c r="F50" s="6">
        <f t="shared" si="2"/>
        <v>0.08016773701018773</v>
      </c>
      <c r="G50" s="110">
        <v>45526.18</v>
      </c>
      <c r="H50" s="6">
        <f t="shared" si="3"/>
        <v>0.0650927167205651</v>
      </c>
      <c r="I50" s="110">
        <v>87259.39</v>
      </c>
      <c r="J50" s="6">
        <f t="shared" si="0"/>
        <v>0.053234383226705914</v>
      </c>
      <c r="K50" s="37">
        <f t="shared" si="5"/>
        <v>594628.98</v>
      </c>
      <c r="L50" s="6">
        <f t="shared" si="4"/>
        <v>0.057259199326091484</v>
      </c>
    </row>
    <row r="51" spans="2:12" ht="12.75">
      <c r="B51" s="108" t="s">
        <v>106</v>
      </c>
      <c r="C51" s="110">
        <v>0</v>
      </c>
      <c r="D51" s="6">
        <f t="shared" si="1"/>
        <v>0</v>
      </c>
      <c r="E51" s="110">
        <v>0</v>
      </c>
      <c r="F51" s="6">
        <f t="shared" si="2"/>
        <v>0</v>
      </c>
      <c r="G51" s="110">
        <v>0</v>
      </c>
      <c r="H51" s="6">
        <f t="shared" si="3"/>
        <v>0</v>
      </c>
      <c r="I51" s="110">
        <v>700.44</v>
      </c>
      <c r="J51" s="6">
        <f t="shared" si="0"/>
        <v>0.00042731780943361966</v>
      </c>
      <c r="K51" s="37">
        <f t="shared" si="5"/>
        <v>700.44</v>
      </c>
      <c r="L51" s="6">
        <f t="shared" si="4"/>
        <v>6.744816503219793E-05</v>
      </c>
    </row>
    <row r="52" spans="2:12" ht="12.75">
      <c r="B52" s="108" t="s">
        <v>110</v>
      </c>
      <c r="C52" s="110">
        <v>0</v>
      </c>
      <c r="D52" s="6">
        <f t="shared" si="1"/>
        <v>0</v>
      </c>
      <c r="E52" s="110">
        <v>0</v>
      </c>
      <c r="F52" s="6">
        <f t="shared" si="2"/>
        <v>0</v>
      </c>
      <c r="G52" s="110">
        <v>0</v>
      </c>
      <c r="H52" s="6">
        <f t="shared" si="3"/>
        <v>0</v>
      </c>
      <c r="I52" s="110">
        <v>10251.09</v>
      </c>
      <c r="J52" s="6">
        <f t="shared" si="0"/>
        <v>0.006253888017684432</v>
      </c>
      <c r="K52" s="37">
        <f t="shared" si="5"/>
        <v>10251.09</v>
      </c>
      <c r="L52" s="6">
        <f t="shared" si="4"/>
        <v>0.0009871183971216862</v>
      </c>
    </row>
    <row r="53" spans="2:12" ht="12.75">
      <c r="B53" s="108" t="s">
        <v>112</v>
      </c>
      <c r="C53" s="110">
        <v>0</v>
      </c>
      <c r="D53" s="6">
        <f t="shared" si="1"/>
        <v>0</v>
      </c>
      <c r="E53" s="110">
        <v>0</v>
      </c>
      <c r="F53" s="6">
        <f t="shared" si="2"/>
        <v>0</v>
      </c>
      <c r="G53" s="110">
        <v>0</v>
      </c>
      <c r="H53" s="6">
        <f t="shared" si="3"/>
        <v>0</v>
      </c>
      <c r="I53" s="110">
        <v>20533.1</v>
      </c>
      <c r="J53" s="6">
        <f t="shared" si="0"/>
        <v>0.012526639416483146</v>
      </c>
      <c r="K53" s="37">
        <f t="shared" si="5"/>
        <v>20533.1</v>
      </c>
      <c r="L53" s="6">
        <f t="shared" si="4"/>
        <v>0.001977214204532327</v>
      </c>
    </row>
    <row r="54" spans="2:12" ht="12.75">
      <c r="B54" s="108" t="s">
        <v>115</v>
      </c>
      <c r="C54" s="110">
        <v>129463.53</v>
      </c>
      <c r="D54" s="6">
        <f t="shared" si="1"/>
        <v>0.02506155419119661</v>
      </c>
      <c r="E54" s="110">
        <v>129463.53</v>
      </c>
      <c r="F54" s="6">
        <f t="shared" si="2"/>
        <v>0.04494509611147445</v>
      </c>
      <c r="G54" s="110">
        <v>3726.07</v>
      </c>
      <c r="H54" s="6">
        <f t="shared" si="3"/>
        <v>0.005327484515305172</v>
      </c>
      <c r="I54" s="110">
        <v>12095.25</v>
      </c>
      <c r="J54" s="6">
        <f t="shared" si="0"/>
        <v>0.0073789557057734965</v>
      </c>
      <c r="K54" s="37">
        <f t="shared" si="5"/>
        <v>274748.38</v>
      </c>
      <c r="L54" s="6">
        <f t="shared" si="4"/>
        <v>0.026456618806134754</v>
      </c>
    </row>
    <row r="55" spans="2:12" ht="12.75">
      <c r="B55" s="108" t="s">
        <v>121</v>
      </c>
      <c r="C55" s="110">
        <v>1015.04</v>
      </c>
      <c r="D55" s="6">
        <f t="shared" si="1"/>
        <v>0.00019649147498320343</v>
      </c>
      <c r="E55" s="110">
        <v>1015.04</v>
      </c>
      <c r="F55" s="6">
        <f t="shared" si="2"/>
        <v>0.0003523854969580315</v>
      </c>
      <c r="G55" s="110">
        <v>0</v>
      </c>
      <c r="H55" s="6">
        <f t="shared" si="3"/>
        <v>0</v>
      </c>
      <c r="I55" s="110">
        <v>3471.03</v>
      </c>
      <c r="J55" s="6">
        <f t="shared" si="0"/>
        <v>0.002117573148418675</v>
      </c>
      <c r="K55" s="37">
        <f t="shared" si="5"/>
        <v>5501.110000000001</v>
      </c>
      <c r="L55" s="6">
        <f t="shared" si="4"/>
        <v>0.0005297238523503431</v>
      </c>
    </row>
    <row r="56" spans="2:12" ht="12.75">
      <c r="B56" s="108" t="s">
        <v>122</v>
      </c>
      <c r="C56" s="110">
        <v>5713.77</v>
      </c>
      <c r="D56" s="6">
        <f t="shared" si="1"/>
        <v>0.0011060717755110917</v>
      </c>
      <c r="E56" s="110">
        <v>5713.77</v>
      </c>
      <c r="F56" s="6">
        <f t="shared" si="2"/>
        <v>0.0019836160948867947</v>
      </c>
      <c r="G56" s="110">
        <v>0</v>
      </c>
      <c r="H56" s="6">
        <f t="shared" si="3"/>
        <v>0</v>
      </c>
      <c r="I56" s="110">
        <v>15595.02</v>
      </c>
      <c r="J56" s="6">
        <f t="shared" si="0"/>
        <v>0.00951406228152802</v>
      </c>
      <c r="K56" s="37">
        <f t="shared" si="5"/>
        <v>27022.56</v>
      </c>
      <c r="L56" s="6">
        <f t="shared" si="4"/>
        <v>0.0026021102256759614</v>
      </c>
    </row>
    <row r="57" spans="2:12" ht="12.75">
      <c r="B57" s="108" t="s">
        <v>123</v>
      </c>
      <c r="C57" s="110">
        <v>268.195</v>
      </c>
      <c r="D57" s="6">
        <f t="shared" si="1"/>
        <v>5.191719649779343E-05</v>
      </c>
      <c r="E57" s="110">
        <v>268.195</v>
      </c>
      <c r="F57" s="6">
        <f t="shared" si="2"/>
        <v>9.31076887183355E-05</v>
      </c>
      <c r="G57" s="110">
        <v>0</v>
      </c>
      <c r="H57" s="6">
        <f t="shared" si="3"/>
        <v>0</v>
      </c>
      <c r="I57" s="110">
        <v>0</v>
      </c>
      <c r="J57" s="6">
        <f t="shared" si="0"/>
        <v>0</v>
      </c>
      <c r="K57" s="37">
        <f t="shared" si="5"/>
        <v>536.39</v>
      </c>
      <c r="L57" s="6">
        <f t="shared" si="4"/>
        <v>5.1651135345812124E-05</v>
      </c>
    </row>
    <row r="58" spans="2:12" ht="12.75">
      <c r="B58" s="108" t="s">
        <v>127</v>
      </c>
      <c r="C58" s="110">
        <v>82039.475</v>
      </c>
      <c r="D58" s="6">
        <f t="shared" si="1"/>
        <v>0.015881204139341944</v>
      </c>
      <c r="E58" s="110">
        <v>82039.475</v>
      </c>
      <c r="F58" s="6">
        <f t="shared" si="2"/>
        <v>0.028481164454653027</v>
      </c>
      <c r="G58" s="110">
        <v>6545.69</v>
      </c>
      <c r="H58" s="6">
        <f t="shared" si="3"/>
        <v>0.009358939074410278</v>
      </c>
      <c r="I58" s="110">
        <v>106325.73</v>
      </c>
      <c r="J58" s="6">
        <f t="shared" si="0"/>
        <v>0.06486619557710938</v>
      </c>
      <c r="K58" s="37">
        <f t="shared" si="5"/>
        <v>276950.37</v>
      </c>
      <c r="L58" s="6">
        <f t="shared" si="4"/>
        <v>0.02666865721758934</v>
      </c>
    </row>
    <row r="59" spans="2:12" ht="12.75">
      <c r="B59" s="108" t="s">
        <v>128</v>
      </c>
      <c r="C59" s="110">
        <v>0</v>
      </c>
      <c r="D59" s="6">
        <f t="shared" si="1"/>
        <v>0</v>
      </c>
      <c r="E59" s="110">
        <v>0</v>
      </c>
      <c r="F59" s="6">
        <f t="shared" si="2"/>
        <v>0</v>
      </c>
      <c r="G59" s="110">
        <v>0</v>
      </c>
      <c r="H59" s="6">
        <f t="shared" si="3"/>
        <v>0</v>
      </c>
      <c r="I59" s="110">
        <v>9848.72</v>
      </c>
      <c r="J59" s="6">
        <f t="shared" si="0"/>
        <v>0.006008413934277137</v>
      </c>
      <c r="K59" s="37">
        <f t="shared" si="5"/>
        <v>9848.72</v>
      </c>
      <c r="L59" s="6">
        <f t="shared" si="4"/>
        <v>0.0009483725828278058</v>
      </c>
    </row>
    <row r="60" spans="2:12" ht="12.75">
      <c r="B60" s="108" t="s">
        <v>130</v>
      </c>
      <c r="C60" s="110">
        <v>119.045</v>
      </c>
      <c r="D60" s="6">
        <f t="shared" si="1"/>
        <v>2.304473482756882E-05</v>
      </c>
      <c r="E60" s="110">
        <v>119.045</v>
      </c>
      <c r="F60" s="6">
        <f t="shared" si="2"/>
        <v>4.132815601884543E-05</v>
      </c>
      <c r="G60" s="110">
        <v>0</v>
      </c>
      <c r="H60" s="6">
        <f t="shared" si="3"/>
        <v>0</v>
      </c>
      <c r="I60" s="110">
        <v>7462.65</v>
      </c>
      <c r="J60" s="6">
        <f t="shared" si="0"/>
        <v>0.004552742919550284</v>
      </c>
      <c r="K60" s="37">
        <f t="shared" si="5"/>
        <v>7700.74</v>
      </c>
      <c r="L60" s="6">
        <f t="shared" si="4"/>
        <v>0.0007415350099795098</v>
      </c>
    </row>
    <row r="61" spans="2:12" ht="12.75">
      <c r="B61" s="108" t="s">
        <v>131</v>
      </c>
      <c r="C61" s="110">
        <v>8160.5</v>
      </c>
      <c r="D61" s="6">
        <f t="shared" si="1"/>
        <v>0.0015797098455237544</v>
      </c>
      <c r="E61" s="110">
        <v>8160.5</v>
      </c>
      <c r="F61" s="6">
        <f t="shared" si="2"/>
        <v>0.0028330330311377053</v>
      </c>
      <c r="G61" s="110">
        <v>0</v>
      </c>
      <c r="H61" s="6">
        <f t="shared" si="3"/>
        <v>0</v>
      </c>
      <c r="I61" s="110">
        <v>16510.02</v>
      </c>
      <c r="J61" s="6">
        <f t="shared" si="0"/>
        <v>0.01007227682614535</v>
      </c>
      <c r="K61" s="37">
        <f t="shared" si="5"/>
        <v>32831.020000000004</v>
      </c>
      <c r="L61" s="6">
        <f t="shared" si="4"/>
        <v>0.0031614300370272842</v>
      </c>
    </row>
    <row r="62" spans="2:12" ht="12.75">
      <c r="B62" s="108" t="s">
        <v>132</v>
      </c>
      <c r="C62" s="110">
        <v>17936.445</v>
      </c>
      <c r="D62" s="6">
        <f t="shared" si="1"/>
        <v>0.003472137584730754</v>
      </c>
      <c r="E62" s="110">
        <v>17936.445</v>
      </c>
      <c r="F62" s="6">
        <f t="shared" si="2"/>
        <v>0.006226890649615188</v>
      </c>
      <c r="G62" s="110">
        <v>704.53</v>
      </c>
      <c r="H62" s="6">
        <f t="shared" si="3"/>
        <v>0.001007327469845696</v>
      </c>
      <c r="I62" s="110">
        <v>49240.16</v>
      </c>
      <c r="J62" s="6">
        <f t="shared" si="0"/>
        <v>0.030039971028726145</v>
      </c>
      <c r="K62" s="37">
        <f t="shared" si="5"/>
        <v>85817.58</v>
      </c>
      <c r="L62" s="6">
        <f t="shared" si="4"/>
        <v>0.008263717518279722</v>
      </c>
    </row>
    <row r="63" spans="2:12" ht="12.75">
      <c r="B63" s="108" t="s">
        <v>134</v>
      </c>
      <c r="C63" s="110">
        <v>3216.33</v>
      </c>
      <c r="D63" s="6">
        <f t="shared" si="1"/>
        <v>0.0006226172621105836</v>
      </c>
      <c r="E63" s="110">
        <v>3216.33</v>
      </c>
      <c r="F63" s="6">
        <f t="shared" si="2"/>
        <v>0.0011165944646822053</v>
      </c>
      <c r="G63" s="110">
        <v>0</v>
      </c>
      <c r="H63" s="6">
        <f t="shared" si="3"/>
        <v>0</v>
      </c>
      <c r="I63" s="110">
        <v>6140.41</v>
      </c>
      <c r="J63" s="6">
        <f t="shared" si="0"/>
        <v>0.0037460832479931073</v>
      </c>
      <c r="K63" s="37">
        <f t="shared" si="5"/>
        <v>12573.07</v>
      </c>
      <c r="L63" s="6">
        <f t="shared" si="4"/>
        <v>0.00121071112489489</v>
      </c>
    </row>
    <row r="64" spans="2:12" ht="12.75">
      <c r="B64" s="108" t="s">
        <v>135</v>
      </c>
      <c r="C64" s="110">
        <v>227773.755</v>
      </c>
      <c r="D64" s="6">
        <f t="shared" si="1"/>
        <v>0.04409245062501262</v>
      </c>
      <c r="E64" s="110">
        <v>227773.755</v>
      </c>
      <c r="F64" s="6">
        <f t="shared" si="2"/>
        <v>0.07907488162995736</v>
      </c>
      <c r="G64" s="110">
        <v>93484.18</v>
      </c>
      <c r="H64" s="6">
        <f t="shared" si="3"/>
        <v>0.13366241680269061</v>
      </c>
      <c r="I64" s="110">
        <v>23267.17</v>
      </c>
      <c r="J64" s="6">
        <f t="shared" si="0"/>
        <v>0.014194614979326753</v>
      </c>
      <c r="K64" s="37">
        <f t="shared" si="5"/>
        <v>572298.86</v>
      </c>
      <c r="L64" s="6">
        <f t="shared" si="4"/>
        <v>0.05510894288878239</v>
      </c>
    </row>
    <row r="65" spans="2:12" ht="12.75">
      <c r="B65" s="108" t="s">
        <v>136</v>
      </c>
      <c r="C65" s="110">
        <v>170.44</v>
      </c>
      <c r="D65" s="6">
        <f t="shared" si="1"/>
        <v>3.299378053686278E-05</v>
      </c>
      <c r="E65" s="110">
        <v>170.44</v>
      </c>
      <c r="F65" s="6">
        <f t="shared" si="2"/>
        <v>5.9170657414020036E-05</v>
      </c>
      <c r="G65" s="110">
        <v>0</v>
      </c>
      <c r="H65" s="6">
        <f t="shared" si="3"/>
        <v>0</v>
      </c>
      <c r="I65" s="110">
        <v>0</v>
      </c>
      <c r="J65" s="6">
        <f t="shared" si="0"/>
        <v>0</v>
      </c>
      <c r="K65" s="37">
        <f t="shared" si="5"/>
        <v>340.88</v>
      </c>
      <c r="L65" s="6">
        <f t="shared" si="4"/>
        <v>3.2824696613807934E-05</v>
      </c>
    </row>
    <row r="66" spans="2:12" ht="12.75">
      <c r="B66" s="108" t="s">
        <v>137</v>
      </c>
      <c r="C66" s="110">
        <v>161396.795</v>
      </c>
      <c r="D66" s="6">
        <f t="shared" si="1"/>
        <v>0.031243196629799533</v>
      </c>
      <c r="E66" s="110">
        <v>161396.795</v>
      </c>
      <c r="F66" s="6">
        <f t="shared" si="2"/>
        <v>0.05603118085347232</v>
      </c>
      <c r="G66" s="110">
        <v>72489.07</v>
      </c>
      <c r="H66" s="6">
        <f t="shared" si="3"/>
        <v>0.10364389234605703</v>
      </c>
      <c r="I66" s="110">
        <v>57917.76</v>
      </c>
      <c r="J66" s="6">
        <f t="shared" si="0"/>
        <v>0.035333919151536344</v>
      </c>
      <c r="K66" s="37">
        <f t="shared" si="5"/>
        <v>453200.42000000004</v>
      </c>
      <c r="L66" s="6">
        <f t="shared" si="4"/>
        <v>0.04364047844329481</v>
      </c>
    </row>
    <row r="67" spans="2:12" ht="12.75">
      <c r="B67" s="108" t="s">
        <v>139</v>
      </c>
      <c r="C67" s="110">
        <v>8431.685</v>
      </c>
      <c r="D67" s="6">
        <f t="shared" si="1"/>
        <v>0.0016322058463151714</v>
      </c>
      <c r="E67" s="110">
        <v>8431.685</v>
      </c>
      <c r="F67" s="6">
        <f t="shared" si="2"/>
        <v>0.002927178740659068</v>
      </c>
      <c r="G67" s="110">
        <v>0</v>
      </c>
      <c r="H67" s="6">
        <f t="shared" si="3"/>
        <v>0</v>
      </c>
      <c r="I67" s="110">
        <v>18236.59</v>
      </c>
      <c r="J67" s="6">
        <f aca="true" t="shared" si="6" ref="J67:J76">+I67/$I$79</f>
        <v>0.01112560631936933</v>
      </c>
      <c r="K67" s="37">
        <f t="shared" si="5"/>
        <v>35099.96</v>
      </c>
      <c r="L67" s="6">
        <f t="shared" si="4"/>
        <v>0.0033799153313682053</v>
      </c>
    </row>
    <row r="68" spans="2:12" ht="12.75">
      <c r="B68" s="108" t="s">
        <v>140</v>
      </c>
      <c r="C68" s="110">
        <v>6094.78</v>
      </c>
      <c r="D68" s="6">
        <f aca="true" t="shared" si="7" ref="D68:D78">+C68/$C$79</f>
        <v>0.0011798277032413784</v>
      </c>
      <c r="E68" s="110">
        <v>6094.78</v>
      </c>
      <c r="F68" s="6">
        <f aca="true" t="shared" si="8" ref="F68:F78">+E68/$E$79</f>
        <v>0.002115889106980879</v>
      </c>
      <c r="G68" s="110">
        <v>0</v>
      </c>
      <c r="H68" s="6">
        <f aca="true" t="shared" si="9" ref="H68:H77">+G68/$G$79</f>
        <v>0</v>
      </c>
      <c r="I68" s="110">
        <v>29477.25</v>
      </c>
      <c r="J68" s="6">
        <f t="shared" si="6"/>
        <v>0.01798320184188105</v>
      </c>
      <c r="K68" s="37">
        <f t="shared" si="5"/>
        <v>41666.81</v>
      </c>
      <c r="L68" s="6">
        <f aca="true" t="shared" si="10" ref="L68:L78">+K68/$K$79</f>
        <v>0.004012263544693671</v>
      </c>
    </row>
    <row r="69" spans="2:12" ht="12.75">
      <c r="B69" s="108" t="s">
        <v>141</v>
      </c>
      <c r="C69" s="110">
        <v>0</v>
      </c>
      <c r="D69" s="6">
        <f t="shared" si="7"/>
        <v>0</v>
      </c>
      <c r="E69" s="110">
        <v>0</v>
      </c>
      <c r="F69" s="6">
        <f t="shared" si="8"/>
        <v>0</v>
      </c>
      <c r="G69" s="110">
        <v>0</v>
      </c>
      <c r="H69" s="6">
        <f t="shared" si="9"/>
        <v>0</v>
      </c>
      <c r="I69" s="110">
        <v>3376.68</v>
      </c>
      <c r="J69" s="6">
        <f t="shared" si="6"/>
        <v>0.0020600129929163307</v>
      </c>
      <c r="K69" s="37">
        <f aca="true" t="shared" si="11" ref="K69:K78">+C69+E69+G69+I69</f>
        <v>3376.68</v>
      </c>
      <c r="L69" s="6">
        <f t="shared" si="10"/>
        <v>0.0003251540030565389</v>
      </c>
    </row>
    <row r="70" spans="2:12" ht="12.75">
      <c r="B70" s="108" t="s">
        <v>142</v>
      </c>
      <c r="C70" s="110">
        <v>0</v>
      </c>
      <c r="D70" s="6">
        <f t="shared" si="7"/>
        <v>0</v>
      </c>
      <c r="E70" s="110">
        <v>0</v>
      </c>
      <c r="F70" s="6">
        <f t="shared" si="8"/>
        <v>0</v>
      </c>
      <c r="G70" s="110">
        <v>0</v>
      </c>
      <c r="H70" s="6">
        <f t="shared" si="9"/>
        <v>0</v>
      </c>
      <c r="I70" s="110">
        <v>1434.82</v>
      </c>
      <c r="J70" s="6">
        <f t="shared" si="6"/>
        <v>0.0008753414130140284</v>
      </c>
      <c r="K70" s="37">
        <f t="shared" si="11"/>
        <v>1434.82</v>
      </c>
      <c r="L70" s="6">
        <f t="shared" si="10"/>
        <v>0.0001381645482146911</v>
      </c>
    </row>
    <row r="71" spans="2:12" ht="12.75">
      <c r="B71" s="108" t="s">
        <v>143</v>
      </c>
      <c r="C71" s="110">
        <v>13436.55</v>
      </c>
      <c r="D71" s="6">
        <f t="shared" si="7"/>
        <v>0.0026010477697288406</v>
      </c>
      <c r="E71" s="110">
        <v>13436.55</v>
      </c>
      <c r="F71" s="6">
        <f t="shared" si="8"/>
        <v>0.0046646884350877195</v>
      </c>
      <c r="G71" s="110">
        <v>0</v>
      </c>
      <c r="H71" s="6">
        <f t="shared" si="9"/>
        <v>0</v>
      </c>
      <c r="I71" s="110">
        <v>48618.33</v>
      </c>
      <c r="J71" s="6">
        <f t="shared" si="6"/>
        <v>0.02966061086448637</v>
      </c>
      <c r="K71" s="37">
        <f t="shared" si="11"/>
        <v>75491.43</v>
      </c>
      <c r="L71" s="6">
        <f t="shared" si="10"/>
        <v>0.007269371293981807</v>
      </c>
    </row>
    <row r="72" spans="2:12" ht="12.75">
      <c r="B72" s="108" t="s">
        <v>145</v>
      </c>
      <c r="C72" s="110">
        <v>2234.405</v>
      </c>
      <c r="D72" s="6">
        <f t="shared" si="7"/>
        <v>0.0004325361898642859</v>
      </c>
      <c r="E72" s="110">
        <v>2234.405</v>
      </c>
      <c r="F72" s="6">
        <f t="shared" si="8"/>
        <v>0.0007757053084908088</v>
      </c>
      <c r="G72" s="110">
        <v>0</v>
      </c>
      <c r="H72" s="6">
        <f t="shared" si="9"/>
        <v>0</v>
      </c>
      <c r="I72" s="110">
        <v>562.07</v>
      </c>
      <c r="J72" s="6">
        <f t="shared" si="6"/>
        <v>0.00034290234873558703</v>
      </c>
      <c r="K72" s="37">
        <f t="shared" si="11"/>
        <v>5030.88</v>
      </c>
      <c r="L72" s="6">
        <f t="shared" si="10"/>
        <v>0.0004844435276357488</v>
      </c>
    </row>
    <row r="73" spans="2:12" ht="12.75">
      <c r="B73" s="108" t="s">
        <v>146</v>
      </c>
      <c r="C73" s="110">
        <v>11407.37</v>
      </c>
      <c r="D73" s="6">
        <f t="shared" si="7"/>
        <v>0.0022082390417906147</v>
      </c>
      <c r="E73" s="110">
        <v>11407.37</v>
      </c>
      <c r="F73" s="6">
        <f t="shared" si="8"/>
        <v>0.0039602298889050095</v>
      </c>
      <c r="G73" s="110">
        <v>0</v>
      </c>
      <c r="H73" s="6">
        <f t="shared" si="9"/>
        <v>0</v>
      </c>
      <c r="I73" s="110">
        <v>8293.95</v>
      </c>
      <c r="J73" s="6">
        <f t="shared" si="6"/>
        <v>0.005059894559922291</v>
      </c>
      <c r="K73" s="37">
        <f t="shared" si="11"/>
        <v>31108.690000000002</v>
      </c>
      <c r="L73" s="6">
        <f t="shared" si="10"/>
        <v>0.0029955800026490284</v>
      </c>
    </row>
    <row r="74" spans="2:12" ht="12.75">
      <c r="B74" s="108" t="s">
        <v>148</v>
      </c>
      <c r="C74" s="110">
        <v>3723.805</v>
      </c>
      <c r="D74" s="6">
        <f t="shared" si="7"/>
        <v>0.0007208542885007762</v>
      </c>
      <c r="E74" s="110">
        <v>3723.805</v>
      </c>
      <c r="F74" s="6">
        <f t="shared" si="8"/>
        <v>0.0012927715907745533</v>
      </c>
      <c r="G74" s="110">
        <v>0</v>
      </c>
      <c r="H74" s="6">
        <f t="shared" si="9"/>
        <v>0</v>
      </c>
      <c r="I74" s="110">
        <v>4323.24</v>
      </c>
      <c r="J74" s="6">
        <f t="shared" si="6"/>
        <v>0.002637481363793903</v>
      </c>
      <c r="K74" s="37">
        <f t="shared" si="11"/>
        <v>11770.849999999999</v>
      </c>
      <c r="L74" s="6">
        <f t="shared" si="10"/>
        <v>0.001133462157171559</v>
      </c>
    </row>
    <row r="75" spans="2:12" ht="12.75">
      <c r="B75" s="108" t="s">
        <v>163</v>
      </c>
      <c r="C75" s="110">
        <v>0</v>
      </c>
      <c r="D75" s="6">
        <f t="shared" si="7"/>
        <v>0</v>
      </c>
      <c r="E75" s="110">
        <v>0</v>
      </c>
      <c r="F75" s="6">
        <f t="shared" si="8"/>
        <v>0</v>
      </c>
      <c r="G75" s="110">
        <v>0</v>
      </c>
      <c r="H75" s="6">
        <f t="shared" si="9"/>
        <v>0</v>
      </c>
      <c r="I75" s="110">
        <v>10524.7</v>
      </c>
      <c r="J75" s="6">
        <f t="shared" si="6"/>
        <v>0.006420809418288528</v>
      </c>
      <c r="K75" s="37">
        <f t="shared" si="11"/>
        <v>10524.7</v>
      </c>
      <c r="L75" s="6">
        <f t="shared" si="10"/>
        <v>0.0010134653967711347</v>
      </c>
    </row>
    <row r="76" spans="2:12" ht="12.75">
      <c r="B76" s="108" t="s">
        <v>149</v>
      </c>
      <c r="C76" s="110">
        <v>7.815</v>
      </c>
      <c r="D76" s="6">
        <f t="shared" si="7"/>
        <v>1.5128279447053664E-06</v>
      </c>
      <c r="E76" s="110">
        <v>7.815</v>
      </c>
      <c r="F76" s="6">
        <f t="shared" si="8"/>
        <v>2.713087817945122E-06</v>
      </c>
      <c r="G76" s="110">
        <v>0</v>
      </c>
      <c r="H76" s="6">
        <f t="shared" si="9"/>
        <v>0</v>
      </c>
      <c r="I76" s="110">
        <v>27849.58</v>
      </c>
      <c r="J76" s="6">
        <f t="shared" si="6"/>
        <v>0.01699020832511899</v>
      </c>
      <c r="K76" s="37">
        <f t="shared" si="11"/>
        <v>27865.210000000003</v>
      </c>
      <c r="L76" s="6">
        <f t="shared" si="10"/>
        <v>0.002683252359569488</v>
      </c>
    </row>
    <row r="77" spans="2:12" ht="12.75">
      <c r="B77" s="85"/>
      <c r="C77" s="86"/>
      <c r="D77" s="6">
        <f t="shared" si="7"/>
        <v>0</v>
      </c>
      <c r="E77" s="86"/>
      <c r="F77" s="6">
        <f t="shared" si="8"/>
        <v>0</v>
      </c>
      <c r="G77" s="86"/>
      <c r="H77" s="6">
        <f t="shared" si="9"/>
        <v>0</v>
      </c>
      <c r="I77" s="86"/>
      <c r="J77" s="6">
        <f>+I77/$I$79</f>
        <v>0</v>
      </c>
      <c r="K77" s="37">
        <f t="shared" si="11"/>
        <v>0</v>
      </c>
      <c r="L77" s="6">
        <f t="shared" si="10"/>
        <v>0</v>
      </c>
    </row>
    <row r="78" spans="2:12" ht="12.75">
      <c r="B78" s="58"/>
      <c r="C78" s="55"/>
      <c r="D78" s="6">
        <f t="shared" si="7"/>
        <v>0</v>
      </c>
      <c r="E78" s="55"/>
      <c r="F78" s="6">
        <f t="shared" si="8"/>
        <v>0</v>
      </c>
      <c r="G78" s="55"/>
      <c r="H78" s="6">
        <f>+G78/$G$79</f>
        <v>0</v>
      </c>
      <c r="I78" s="55"/>
      <c r="J78" s="6">
        <f>+I78/$I$79</f>
        <v>0</v>
      </c>
      <c r="K78" s="37">
        <f t="shared" si="11"/>
        <v>0</v>
      </c>
      <c r="L78" s="6">
        <f t="shared" si="10"/>
        <v>0</v>
      </c>
    </row>
    <row r="79" spans="2:12" ht="12.75">
      <c r="B79" s="59"/>
      <c r="C79" s="62">
        <f aca="true" t="shared" si="12" ref="C79:L79">SUM(C3:C78)</f>
        <v>5165822.08</v>
      </c>
      <c r="D79" s="63">
        <f t="shared" si="12"/>
        <v>0.9999999999999999</v>
      </c>
      <c r="E79" s="62">
        <f t="shared" si="12"/>
        <v>2880481.769999999</v>
      </c>
      <c r="F79" s="63">
        <f t="shared" si="12"/>
        <v>1.0000000000000002</v>
      </c>
      <c r="G79" s="62">
        <f t="shared" si="12"/>
        <v>699405.1299999999</v>
      </c>
      <c r="H79" s="65">
        <f t="shared" si="12"/>
        <v>1.0000000000000002</v>
      </c>
      <c r="I79" s="62">
        <f t="shared" si="12"/>
        <v>1639154.71</v>
      </c>
      <c r="J79" s="65">
        <f t="shared" si="12"/>
        <v>1</v>
      </c>
      <c r="K79" s="62">
        <f t="shared" si="12"/>
        <v>10384863.690000001</v>
      </c>
      <c r="L79" s="65">
        <f t="shared" si="12"/>
        <v>0.9999999999999997</v>
      </c>
    </row>
    <row r="80" spans="3:11" ht="12.75">
      <c r="C80" s="4">
        <f>+C79-C81</f>
        <v>0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</v>
      </c>
    </row>
    <row r="81" spans="3:11" ht="12.75">
      <c r="C81" s="16">
        <v>5165822.08</v>
      </c>
      <c r="E81" s="9">
        <v>2880481.77</v>
      </c>
      <c r="G81" s="9">
        <v>699405.13</v>
      </c>
      <c r="I81" s="9">
        <v>1639154.71</v>
      </c>
      <c r="K81" s="4">
        <f>SUM(C81:I81)</f>
        <v>10384863.690000001</v>
      </c>
    </row>
    <row r="90" spans="3:21" ht="12.75">
      <c r="C90" s="61">
        <v>12</v>
      </c>
      <c r="D90" s="13">
        <v>2006</v>
      </c>
      <c r="E90" s="16"/>
      <c r="G90" s="16">
        <v>12</v>
      </c>
      <c r="H90" s="66">
        <v>2006</v>
      </c>
      <c r="I90" s="14"/>
      <c r="K90" s="16">
        <v>12</v>
      </c>
      <c r="L90" s="66">
        <v>2006</v>
      </c>
      <c r="M90" s="14"/>
      <c r="O90" s="13">
        <v>12</v>
      </c>
      <c r="P90" s="13">
        <v>2006</v>
      </c>
      <c r="Q90" s="16"/>
      <c r="S90" s="13">
        <v>12</v>
      </c>
      <c r="T90" s="13">
        <v>2006</v>
      </c>
      <c r="U90" s="1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1">
      <selection activeCell="K11" sqref="K11"/>
    </sheetView>
  </sheetViews>
  <sheetFormatPr defaultColWidth="9.140625" defaultRowHeight="12.75"/>
  <cols>
    <col min="3" max="3" width="15.421875" style="0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40909</v>
      </c>
      <c r="F1" t="s">
        <v>157</v>
      </c>
    </row>
    <row r="2" spans="2:12" ht="12.75">
      <c r="B2" s="111" t="s">
        <v>150</v>
      </c>
      <c r="C2" s="113" t="s">
        <v>151</v>
      </c>
      <c r="D2" s="1" t="s">
        <v>159</v>
      </c>
      <c r="E2" s="113" t="s">
        <v>152</v>
      </c>
      <c r="F2" s="1" t="s">
        <v>159</v>
      </c>
      <c r="G2" s="113" t="s">
        <v>153</v>
      </c>
      <c r="H2" s="1" t="s">
        <v>159</v>
      </c>
      <c r="I2" s="113" t="s">
        <v>154</v>
      </c>
      <c r="J2" s="1" t="s">
        <v>159</v>
      </c>
      <c r="K2" s="40" t="s">
        <v>155</v>
      </c>
      <c r="L2" s="1" t="s">
        <v>156</v>
      </c>
    </row>
    <row r="3" spans="1:12" ht="12.75">
      <c r="A3" s="2"/>
      <c r="B3" s="112" t="s">
        <v>2</v>
      </c>
      <c r="C3" s="114">
        <v>23932.805</v>
      </c>
      <c r="D3" s="6">
        <f aca="true" t="shared" si="0" ref="D3:D34">+C3/$C$78</f>
        <v>0.00477189403491587</v>
      </c>
      <c r="E3" s="114">
        <v>23932.805</v>
      </c>
      <c r="F3" s="6">
        <f aca="true" t="shared" si="1" ref="F3:F34">+E3/$E$78</f>
        <v>0.00957557108636333</v>
      </c>
      <c r="G3" s="114">
        <v>1115.54</v>
      </c>
      <c r="H3" s="6">
        <f aca="true" t="shared" si="2" ref="H3:H34">+G3/$G$78</f>
        <v>0.0019468806000261089</v>
      </c>
      <c r="I3" s="114">
        <v>1262.43</v>
      </c>
      <c r="J3" s="6">
        <f aca="true" t="shared" si="3" ref="J3:J34">+I3/$I$78</f>
        <v>0.0007472567866146903</v>
      </c>
      <c r="K3" s="37">
        <f>+C3+E3+G3+I3</f>
        <v>50243.58</v>
      </c>
      <c r="L3" s="6">
        <f aca="true" t="shared" si="4" ref="L3:L34">+K3/$K$78</f>
        <v>0.005138885086721838</v>
      </c>
    </row>
    <row r="4" spans="1:12" ht="12.75">
      <c r="A4" s="2"/>
      <c r="B4" s="112" t="s">
        <v>6</v>
      </c>
      <c r="C4" s="114">
        <v>9534.42</v>
      </c>
      <c r="D4" s="6">
        <f t="shared" si="0"/>
        <v>0.001901040932075558</v>
      </c>
      <c r="E4" s="114">
        <v>9534.42</v>
      </c>
      <c r="F4" s="6">
        <f t="shared" si="1"/>
        <v>0.0038147436741010616</v>
      </c>
      <c r="G4" s="114">
        <v>596.47</v>
      </c>
      <c r="H4" s="6">
        <f t="shared" si="2"/>
        <v>0.0010409809343435226</v>
      </c>
      <c r="I4" s="114">
        <v>37711.07</v>
      </c>
      <c r="J4" s="6">
        <f t="shared" si="3"/>
        <v>0.02232191328469828</v>
      </c>
      <c r="K4" s="37">
        <f>+C4+E4+G4+I4</f>
        <v>57376.380000000005</v>
      </c>
      <c r="L4" s="6">
        <f t="shared" si="4"/>
        <v>0.005868423856581978</v>
      </c>
    </row>
    <row r="5" spans="1:12" ht="12.75">
      <c r="A5" s="2"/>
      <c r="B5" s="112" t="s">
        <v>7</v>
      </c>
      <c r="C5" s="114">
        <v>0</v>
      </c>
      <c r="D5" s="6">
        <f t="shared" si="0"/>
        <v>0</v>
      </c>
      <c r="E5" s="114">
        <v>0</v>
      </c>
      <c r="F5" s="6">
        <f t="shared" si="1"/>
        <v>0</v>
      </c>
      <c r="G5" s="114">
        <v>0</v>
      </c>
      <c r="H5" s="6">
        <f t="shared" si="2"/>
        <v>0</v>
      </c>
      <c r="I5" s="114">
        <v>1839.53</v>
      </c>
      <c r="J5" s="6">
        <f t="shared" si="3"/>
        <v>0.0010888534625138196</v>
      </c>
      <c r="K5" s="37">
        <f aca="true" t="shared" si="5" ref="K5:K68">+C5+E5+G5+I5</f>
        <v>1839.53</v>
      </c>
      <c r="L5" s="6">
        <f t="shared" si="4"/>
        <v>0.00018814609316409025</v>
      </c>
    </row>
    <row r="6" spans="1:12" ht="12.75">
      <c r="A6" s="2"/>
      <c r="B6" s="112" t="s">
        <v>8</v>
      </c>
      <c r="C6" s="114">
        <v>17058.15</v>
      </c>
      <c r="D6" s="6">
        <f t="shared" si="0"/>
        <v>0.003401176094139411</v>
      </c>
      <c r="E6" s="114">
        <v>17058.15</v>
      </c>
      <c r="F6" s="6">
        <f t="shared" si="1"/>
        <v>0.006825005590729906</v>
      </c>
      <c r="G6" s="114">
        <v>10602.85</v>
      </c>
      <c r="H6" s="6">
        <f t="shared" si="2"/>
        <v>0.018504475832320517</v>
      </c>
      <c r="I6" s="114">
        <v>24479.03</v>
      </c>
      <c r="J6" s="6">
        <f t="shared" si="3"/>
        <v>0.01448961233275873</v>
      </c>
      <c r="K6" s="37">
        <f t="shared" si="5"/>
        <v>69198.18</v>
      </c>
      <c r="L6" s="6">
        <f t="shared" si="4"/>
        <v>0.007077550907604381</v>
      </c>
    </row>
    <row r="7" spans="1:12" ht="12.75">
      <c r="A7" s="2"/>
      <c r="B7" s="112" t="s">
        <v>12</v>
      </c>
      <c r="C7" s="114">
        <v>8.19</v>
      </c>
      <c r="D7" s="6">
        <f t="shared" si="0"/>
        <v>1.632980845578317E-06</v>
      </c>
      <c r="E7" s="114">
        <v>8.19</v>
      </c>
      <c r="F7" s="6">
        <f t="shared" si="1"/>
        <v>3.276838097219096E-06</v>
      </c>
      <c r="G7" s="114">
        <v>0</v>
      </c>
      <c r="H7" s="6">
        <f t="shared" si="2"/>
        <v>0</v>
      </c>
      <c r="I7" s="114">
        <v>10233.68</v>
      </c>
      <c r="J7" s="6">
        <f t="shared" si="3"/>
        <v>0.0060575135508844245</v>
      </c>
      <c r="K7" s="37">
        <f t="shared" si="5"/>
        <v>10250.06</v>
      </c>
      <c r="L7" s="6">
        <f t="shared" si="4"/>
        <v>0.0010483703683536092</v>
      </c>
    </row>
    <row r="8" spans="1:12" ht="12.75">
      <c r="A8" s="2"/>
      <c r="B8" s="112" t="s">
        <v>15</v>
      </c>
      <c r="C8" s="114">
        <v>38724.93</v>
      </c>
      <c r="D8" s="6">
        <f t="shared" si="0"/>
        <v>0.007721253838383534</v>
      </c>
      <c r="E8" s="114">
        <v>38724.93</v>
      </c>
      <c r="F8" s="6">
        <f t="shared" si="1"/>
        <v>0.015493934790737813</v>
      </c>
      <c r="G8" s="114">
        <v>1064.92</v>
      </c>
      <c r="H8" s="6">
        <f t="shared" si="2"/>
        <v>0.001858536752227445</v>
      </c>
      <c r="I8" s="114">
        <v>17159.09</v>
      </c>
      <c r="J8" s="6">
        <f t="shared" si="3"/>
        <v>0.010156797964744396</v>
      </c>
      <c r="K8" s="37">
        <f t="shared" si="5"/>
        <v>95673.87</v>
      </c>
      <c r="L8" s="6">
        <f t="shared" si="4"/>
        <v>0.009785469581028338</v>
      </c>
    </row>
    <row r="9" spans="1:12" ht="12.75">
      <c r="A9" s="2"/>
      <c r="B9" s="112" t="s">
        <v>16</v>
      </c>
      <c r="C9" s="114">
        <v>0</v>
      </c>
      <c r="D9" s="6">
        <f t="shared" si="0"/>
        <v>0</v>
      </c>
      <c r="E9" s="114">
        <v>0</v>
      </c>
      <c r="F9" s="6">
        <f t="shared" si="1"/>
        <v>0</v>
      </c>
      <c r="G9" s="114">
        <v>0</v>
      </c>
      <c r="H9" s="6">
        <f t="shared" si="2"/>
        <v>0</v>
      </c>
      <c r="I9" s="114">
        <v>2194.4</v>
      </c>
      <c r="J9" s="6">
        <f t="shared" si="3"/>
        <v>0.0012989078939404772</v>
      </c>
      <c r="K9" s="37">
        <f t="shared" si="5"/>
        <v>2194.4</v>
      </c>
      <c r="L9" s="6">
        <f t="shared" si="4"/>
        <v>0.00022444199705320362</v>
      </c>
    </row>
    <row r="10" spans="1:12" ht="12.75">
      <c r="A10" s="2"/>
      <c r="B10" s="112" t="s">
        <v>17</v>
      </c>
      <c r="C10" s="114">
        <v>7145.03</v>
      </c>
      <c r="D10" s="6">
        <f t="shared" si="0"/>
        <v>0.0014246272443324106</v>
      </c>
      <c r="E10" s="114">
        <v>7145.03</v>
      </c>
      <c r="F10" s="6">
        <f t="shared" si="1"/>
        <v>0.0028587431635864907</v>
      </c>
      <c r="G10" s="114">
        <v>272.71</v>
      </c>
      <c r="H10" s="6">
        <f t="shared" si="2"/>
        <v>0.0004759433175261489</v>
      </c>
      <c r="I10" s="114">
        <v>4881.23</v>
      </c>
      <c r="J10" s="6">
        <f t="shared" si="3"/>
        <v>0.0028892946496258997</v>
      </c>
      <c r="K10" s="37">
        <f t="shared" si="5"/>
        <v>19444</v>
      </c>
      <c r="L10" s="6">
        <f t="shared" si="4"/>
        <v>0.0019887213774619447</v>
      </c>
    </row>
    <row r="11" spans="1:12" ht="12.75">
      <c r="A11" s="2"/>
      <c r="B11" s="112" t="s">
        <v>24</v>
      </c>
      <c r="C11" s="114">
        <v>483.85</v>
      </c>
      <c r="D11" s="6">
        <f t="shared" si="0"/>
        <v>9.647347767192537E-05</v>
      </c>
      <c r="E11" s="114">
        <v>483.85</v>
      </c>
      <c r="F11" s="6">
        <f t="shared" si="1"/>
        <v>0.00019358951322826127</v>
      </c>
      <c r="G11" s="114">
        <v>0</v>
      </c>
      <c r="H11" s="6">
        <f t="shared" si="2"/>
        <v>0</v>
      </c>
      <c r="I11" s="114">
        <v>2905.32</v>
      </c>
      <c r="J11" s="6">
        <f t="shared" si="3"/>
        <v>0.0017197152216656703</v>
      </c>
      <c r="K11" s="37">
        <f t="shared" si="5"/>
        <v>3873.0200000000004</v>
      </c>
      <c r="L11" s="6">
        <f t="shared" si="4"/>
        <v>0.00039613030597293055</v>
      </c>
    </row>
    <row r="12" spans="1:12" ht="12.75">
      <c r="A12" s="2"/>
      <c r="B12" s="112" t="s">
        <v>27</v>
      </c>
      <c r="C12" s="114">
        <v>15528.485</v>
      </c>
      <c r="D12" s="6">
        <f t="shared" si="0"/>
        <v>0.0030961805330708444</v>
      </c>
      <c r="E12" s="114">
        <v>15528.485</v>
      </c>
      <c r="F12" s="6">
        <f t="shared" si="1"/>
        <v>0.006212983057398691</v>
      </c>
      <c r="G12" s="114">
        <v>87.46</v>
      </c>
      <c r="H12" s="6">
        <f t="shared" si="2"/>
        <v>0.00015263834311479954</v>
      </c>
      <c r="I12" s="114">
        <v>17901.78</v>
      </c>
      <c r="J12" s="6">
        <f t="shared" si="3"/>
        <v>0.010596410571265837</v>
      </c>
      <c r="K12" s="37">
        <f t="shared" si="5"/>
        <v>49046.21</v>
      </c>
      <c r="L12" s="6">
        <f t="shared" si="4"/>
        <v>0.005016418756968104</v>
      </c>
    </row>
    <row r="13" spans="1:12" ht="12.75">
      <c r="A13" s="2"/>
      <c r="B13" s="112" t="s">
        <v>28</v>
      </c>
      <c r="C13" s="114">
        <v>41126.275</v>
      </c>
      <c r="D13" s="6">
        <f t="shared" si="0"/>
        <v>0.00820005119963204</v>
      </c>
      <c r="E13" s="114">
        <v>41126.275</v>
      </c>
      <c r="F13" s="6">
        <f t="shared" si="1"/>
        <v>0.01645471852462873</v>
      </c>
      <c r="G13" s="114">
        <v>125.53</v>
      </c>
      <c r="H13" s="6">
        <f t="shared" si="2"/>
        <v>0.00021907947874686472</v>
      </c>
      <c r="I13" s="114">
        <v>10058.62</v>
      </c>
      <c r="J13" s="6">
        <f t="shared" si="3"/>
        <v>0.0059538921437055975</v>
      </c>
      <c r="K13" s="37">
        <f t="shared" si="5"/>
        <v>92436.7</v>
      </c>
      <c r="L13" s="6">
        <f t="shared" si="4"/>
        <v>0.009454373655216855</v>
      </c>
    </row>
    <row r="14" spans="1:12" ht="12.75">
      <c r="A14" s="2"/>
      <c r="B14" s="112" t="s">
        <v>33</v>
      </c>
      <c r="C14" s="114">
        <v>5475.46</v>
      </c>
      <c r="D14" s="6">
        <f t="shared" si="0"/>
        <v>0.0010917364225555863</v>
      </c>
      <c r="E14" s="114">
        <v>5475.46</v>
      </c>
      <c r="F14" s="6">
        <f t="shared" si="1"/>
        <v>0.0021907443135286047</v>
      </c>
      <c r="G14" s="114">
        <v>300.9</v>
      </c>
      <c r="H14" s="6">
        <f t="shared" si="2"/>
        <v>0.0005251415211896087</v>
      </c>
      <c r="I14" s="114">
        <v>36923.91</v>
      </c>
      <c r="J14" s="6">
        <f t="shared" si="3"/>
        <v>0.021855978023217155</v>
      </c>
      <c r="K14" s="37">
        <f t="shared" si="5"/>
        <v>48175.73</v>
      </c>
      <c r="L14" s="6">
        <f t="shared" si="4"/>
        <v>0.0049273865524498426</v>
      </c>
    </row>
    <row r="15" spans="1:12" ht="12.75">
      <c r="A15" s="2"/>
      <c r="B15" s="112" t="s">
        <v>35</v>
      </c>
      <c r="C15" s="114">
        <v>19198.83</v>
      </c>
      <c r="D15" s="6">
        <f t="shared" si="0"/>
        <v>0.003828000201161705</v>
      </c>
      <c r="E15" s="114">
        <v>19198.83</v>
      </c>
      <c r="F15" s="6">
        <f t="shared" si="1"/>
        <v>0.007681496650309268</v>
      </c>
      <c r="G15" s="114">
        <v>19208.11</v>
      </c>
      <c r="H15" s="6">
        <f t="shared" si="2"/>
        <v>0.03352268562504931</v>
      </c>
      <c r="I15" s="114">
        <v>0</v>
      </c>
      <c r="J15" s="6">
        <f t="shared" si="3"/>
        <v>0</v>
      </c>
      <c r="K15" s="37">
        <f t="shared" si="5"/>
        <v>57605.770000000004</v>
      </c>
      <c r="L15" s="6">
        <f t="shared" si="4"/>
        <v>0.005891885736687717</v>
      </c>
    </row>
    <row r="16" spans="1:12" ht="12.75">
      <c r="A16" s="2"/>
      <c r="B16" s="112" t="s">
        <v>38</v>
      </c>
      <c r="C16" s="114">
        <v>58745.98</v>
      </c>
      <c r="D16" s="6">
        <f t="shared" si="0"/>
        <v>0.011713194150760307</v>
      </c>
      <c r="E16" s="114">
        <v>58745.98</v>
      </c>
      <c r="F16" s="6">
        <f t="shared" si="1"/>
        <v>0.0235044035802773</v>
      </c>
      <c r="G16" s="114">
        <v>5734.54</v>
      </c>
      <c r="H16" s="6">
        <f t="shared" si="2"/>
        <v>0.010008125818952008</v>
      </c>
      <c r="I16" s="114">
        <v>60863.84</v>
      </c>
      <c r="J16" s="6">
        <f t="shared" si="3"/>
        <v>0.036026486616628765</v>
      </c>
      <c r="K16" s="37">
        <f t="shared" si="5"/>
        <v>184090.34</v>
      </c>
      <c r="L16" s="6">
        <f t="shared" si="4"/>
        <v>0.018828656374317923</v>
      </c>
    </row>
    <row r="17" spans="1:12" ht="12.75">
      <c r="A17" s="2"/>
      <c r="B17" s="112" t="s">
        <v>39</v>
      </c>
      <c r="C17" s="114">
        <v>780.795</v>
      </c>
      <c r="D17" s="6">
        <f t="shared" si="0"/>
        <v>0.0001556804980858757</v>
      </c>
      <c r="E17" s="114">
        <v>780.795</v>
      </c>
      <c r="F17" s="6">
        <f t="shared" si="1"/>
        <v>0.00031239790013653043</v>
      </c>
      <c r="G17" s="114">
        <v>0</v>
      </c>
      <c r="H17" s="6">
        <f t="shared" si="2"/>
        <v>0</v>
      </c>
      <c r="I17" s="114">
        <v>2371.65</v>
      </c>
      <c r="J17" s="6">
        <f t="shared" si="3"/>
        <v>0.0014038256045679604</v>
      </c>
      <c r="K17" s="37">
        <f t="shared" si="5"/>
        <v>3933.24</v>
      </c>
      <c r="L17" s="6">
        <f t="shared" si="4"/>
        <v>0.0004022895736828028</v>
      </c>
    </row>
    <row r="18" spans="1:12" ht="12.75">
      <c r="A18" s="2"/>
      <c r="B18" s="112" t="s">
        <v>40</v>
      </c>
      <c r="C18" s="114">
        <v>265681.17</v>
      </c>
      <c r="D18" s="6">
        <f t="shared" si="0"/>
        <v>0.05297341411976027</v>
      </c>
      <c r="E18" s="114">
        <v>265681.17</v>
      </c>
      <c r="F18" s="6">
        <f t="shared" si="1"/>
        <v>0.10629965562512127</v>
      </c>
      <c r="G18" s="114">
        <v>36607.25</v>
      </c>
      <c r="H18" s="6">
        <f t="shared" si="2"/>
        <v>0.06388829163033669</v>
      </c>
      <c r="I18" s="114">
        <v>35763.63</v>
      </c>
      <c r="J18" s="6">
        <f t="shared" si="3"/>
        <v>0.02116918580157057</v>
      </c>
      <c r="K18" s="37">
        <f t="shared" si="5"/>
        <v>603733.22</v>
      </c>
      <c r="L18" s="6">
        <f t="shared" si="4"/>
        <v>0.06174949397747044</v>
      </c>
    </row>
    <row r="19" spans="1:12" ht="12.75">
      <c r="A19" s="2"/>
      <c r="B19" s="112" t="s">
        <v>164</v>
      </c>
      <c r="C19" s="114">
        <v>0</v>
      </c>
      <c r="D19" s="6">
        <f t="shared" si="0"/>
        <v>0</v>
      </c>
      <c r="E19" s="114">
        <v>0</v>
      </c>
      <c r="F19" s="6">
        <f t="shared" si="1"/>
        <v>0</v>
      </c>
      <c r="G19" s="114">
        <v>0</v>
      </c>
      <c r="H19" s="6">
        <f t="shared" si="2"/>
        <v>0</v>
      </c>
      <c r="I19" s="114">
        <v>12323.62</v>
      </c>
      <c r="J19" s="6">
        <f t="shared" si="3"/>
        <v>0.007294589546082184</v>
      </c>
      <c r="K19" s="37">
        <f t="shared" si="5"/>
        <v>12323.62</v>
      </c>
      <c r="L19" s="6">
        <f t="shared" si="4"/>
        <v>0.001260452918212177</v>
      </c>
    </row>
    <row r="20" spans="1:12" ht="12.75">
      <c r="A20" s="2"/>
      <c r="B20" s="112" t="s">
        <v>42</v>
      </c>
      <c r="C20" s="114">
        <v>0</v>
      </c>
      <c r="D20" s="6">
        <f t="shared" si="0"/>
        <v>0</v>
      </c>
      <c r="E20" s="114">
        <v>0</v>
      </c>
      <c r="F20" s="6">
        <f t="shared" si="1"/>
        <v>0</v>
      </c>
      <c r="G20" s="114">
        <v>0</v>
      </c>
      <c r="H20" s="6">
        <f t="shared" si="2"/>
        <v>0</v>
      </c>
      <c r="I20" s="114">
        <v>5604.4</v>
      </c>
      <c r="J20" s="6">
        <f t="shared" si="3"/>
        <v>0.0033173529897922026</v>
      </c>
      <c r="K20" s="37">
        <f t="shared" si="5"/>
        <v>5604.4</v>
      </c>
      <c r="L20" s="6">
        <f t="shared" si="4"/>
        <v>0.0005732148780008085</v>
      </c>
    </row>
    <row r="21" spans="1:12" ht="12.75">
      <c r="A21" s="2"/>
      <c r="B21" s="112" t="s">
        <v>43</v>
      </c>
      <c r="C21" s="114">
        <v>11662.91</v>
      </c>
      <c r="D21" s="6">
        <f t="shared" si="0"/>
        <v>0.002325434509609745</v>
      </c>
      <c r="E21" s="114">
        <v>11662.91</v>
      </c>
      <c r="F21" s="6">
        <f t="shared" si="1"/>
        <v>0.004666357486256113</v>
      </c>
      <c r="G21" s="114">
        <v>493.99</v>
      </c>
      <c r="H21" s="6">
        <f t="shared" si="2"/>
        <v>0.000862129146069973</v>
      </c>
      <c r="I21" s="114">
        <v>2556.52</v>
      </c>
      <c r="J21" s="6">
        <f t="shared" si="3"/>
        <v>0.0015132537408935054</v>
      </c>
      <c r="K21" s="37">
        <f t="shared" si="5"/>
        <v>26376.33</v>
      </c>
      <c r="L21" s="6">
        <f t="shared" si="4"/>
        <v>0.00269775618854098</v>
      </c>
    </row>
    <row r="22" spans="1:12" ht="12.75">
      <c r="A22" s="2"/>
      <c r="B22" s="112" t="s">
        <v>44</v>
      </c>
      <c r="C22" s="114">
        <v>40623.16</v>
      </c>
      <c r="D22" s="6">
        <f t="shared" si="0"/>
        <v>0.008099736528310534</v>
      </c>
      <c r="E22" s="114">
        <v>40623.16</v>
      </c>
      <c r="F22" s="6">
        <f t="shared" si="1"/>
        <v>0.016253421039978865</v>
      </c>
      <c r="G22" s="114">
        <v>1576.04</v>
      </c>
      <c r="H22" s="6">
        <f t="shared" si="2"/>
        <v>0.0027505617914778033</v>
      </c>
      <c r="I22" s="114">
        <v>75036.36</v>
      </c>
      <c r="J22" s="6">
        <f t="shared" si="3"/>
        <v>0.04441547590984299</v>
      </c>
      <c r="K22" s="37">
        <f t="shared" si="5"/>
        <v>157858.72</v>
      </c>
      <c r="L22" s="6">
        <f t="shared" si="4"/>
        <v>0.016145701043138214</v>
      </c>
    </row>
    <row r="23" spans="1:12" ht="12.75">
      <c r="A23" s="2"/>
      <c r="B23" s="112" t="s">
        <v>45</v>
      </c>
      <c r="C23" s="114">
        <v>401655.54</v>
      </c>
      <c r="D23" s="6">
        <f t="shared" si="0"/>
        <v>0.08008495767282241</v>
      </c>
      <c r="E23" s="114">
        <v>401655.54</v>
      </c>
      <c r="F23" s="6">
        <f t="shared" si="1"/>
        <v>0.16070331812345648</v>
      </c>
      <c r="G23" s="114">
        <v>166243.93</v>
      </c>
      <c r="H23" s="6">
        <f t="shared" si="2"/>
        <v>0.29013489627364186</v>
      </c>
      <c r="I23" s="114">
        <v>79043.24</v>
      </c>
      <c r="J23" s="6">
        <f t="shared" si="3"/>
        <v>0.04678722584698855</v>
      </c>
      <c r="K23" s="37">
        <f t="shared" si="5"/>
        <v>1048598.25</v>
      </c>
      <c r="L23" s="6">
        <f t="shared" si="4"/>
        <v>0.10725003888830408</v>
      </c>
    </row>
    <row r="24" spans="1:12" ht="12.75">
      <c r="A24" s="2"/>
      <c r="B24" s="112" t="s">
        <v>46</v>
      </c>
      <c r="C24" s="114">
        <v>147281.97</v>
      </c>
      <c r="D24" s="6">
        <f t="shared" si="0"/>
        <v>0.029366133810627637</v>
      </c>
      <c r="E24" s="114">
        <v>147281.97</v>
      </c>
      <c r="F24" s="6">
        <f t="shared" si="1"/>
        <v>0.05892785962508913</v>
      </c>
      <c r="G24" s="114">
        <v>21469.43</v>
      </c>
      <c r="H24" s="6">
        <f t="shared" si="2"/>
        <v>0.03746922276262487</v>
      </c>
      <c r="I24" s="114">
        <v>100943.28</v>
      </c>
      <c r="J24" s="6">
        <f t="shared" si="3"/>
        <v>0.05975028401031894</v>
      </c>
      <c r="K24" s="37">
        <f t="shared" si="5"/>
        <v>416976.65</v>
      </c>
      <c r="L24" s="6">
        <f t="shared" si="4"/>
        <v>0.04264813709923201</v>
      </c>
    </row>
    <row r="25" spans="1:12" ht="12.75">
      <c r="A25" s="2"/>
      <c r="B25" s="112" t="s">
        <v>48</v>
      </c>
      <c r="C25" s="114">
        <v>112471.06</v>
      </c>
      <c r="D25" s="6">
        <f t="shared" si="0"/>
        <v>0.02242528530670203</v>
      </c>
      <c r="E25" s="114">
        <v>112471.06</v>
      </c>
      <c r="F25" s="6">
        <f t="shared" si="1"/>
        <v>0.04499993336295663</v>
      </c>
      <c r="G25" s="114">
        <v>38197.21</v>
      </c>
      <c r="H25" s="6">
        <f t="shared" si="2"/>
        <v>0.0666631471073411</v>
      </c>
      <c r="I25" s="114">
        <v>58045.06</v>
      </c>
      <c r="J25" s="6">
        <f t="shared" si="3"/>
        <v>0.03435799609836339</v>
      </c>
      <c r="K25" s="37">
        <f t="shared" si="5"/>
        <v>321184.39</v>
      </c>
      <c r="L25" s="6">
        <f t="shared" si="4"/>
        <v>0.032850558655630246</v>
      </c>
    </row>
    <row r="26" spans="1:12" ht="12.75">
      <c r="A26" s="2"/>
      <c r="B26" s="112" t="s">
        <v>51</v>
      </c>
      <c r="C26" s="114">
        <v>122206.24</v>
      </c>
      <c r="D26" s="6">
        <f t="shared" si="0"/>
        <v>0.024366355205146125</v>
      </c>
      <c r="E26" s="114">
        <v>122206.24</v>
      </c>
      <c r="F26" s="6">
        <f t="shared" si="1"/>
        <v>0.0488950015811844</v>
      </c>
      <c r="G26" s="114">
        <v>51151.41</v>
      </c>
      <c r="H26" s="6">
        <f t="shared" si="2"/>
        <v>0.08927128367694706</v>
      </c>
      <c r="I26" s="114">
        <v>108797.62</v>
      </c>
      <c r="J26" s="6">
        <f t="shared" si="3"/>
        <v>0.06439942009658053</v>
      </c>
      <c r="K26" s="37">
        <f t="shared" si="5"/>
        <v>404361.51</v>
      </c>
      <c r="L26" s="6">
        <f t="shared" si="4"/>
        <v>0.04135786767947911</v>
      </c>
    </row>
    <row r="27" spans="1:12" ht="12.75">
      <c r="A27" s="2"/>
      <c r="B27" s="112" t="s">
        <v>52</v>
      </c>
      <c r="C27" s="114">
        <v>2106.645</v>
      </c>
      <c r="D27" s="6">
        <f t="shared" si="0"/>
        <v>0.00042003796501017507</v>
      </c>
      <c r="E27" s="114">
        <v>2106.645</v>
      </c>
      <c r="F27" s="6">
        <f t="shared" si="1"/>
        <v>0.0008428735767174753</v>
      </c>
      <c r="G27" s="114">
        <v>0</v>
      </c>
      <c r="H27" s="6">
        <f t="shared" si="2"/>
        <v>0</v>
      </c>
      <c r="I27" s="114">
        <v>27972.12</v>
      </c>
      <c r="J27" s="6">
        <f t="shared" si="3"/>
        <v>0.01655724001013958</v>
      </c>
      <c r="K27" s="37">
        <f t="shared" si="5"/>
        <v>32185.41</v>
      </c>
      <c r="L27" s="6">
        <f t="shared" si="4"/>
        <v>0.003291905621753623</v>
      </c>
    </row>
    <row r="28" spans="1:12" ht="12.75">
      <c r="A28" s="2"/>
      <c r="B28" s="112" t="s">
        <v>53</v>
      </c>
      <c r="C28" s="114">
        <v>18215.34</v>
      </c>
      <c r="D28" s="6">
        <f t="shared" si="0"/>
        <v>0.0036319049225514706</v>
      </c>
      <c r="E28" s="114">
        <v>18215.34</v>
      </c>
      <c r="F28" s="6">
        <f t="shared" si="1"/>
        <v>0.007288000008034053</v>
      </c>
      <c r="G28" s="114">
        <v>1581.68</v>
      </c>
      <c r="H28" s="6">
        <f t="shared" si="2"/>
        <v>0.0027604049226825538</v>
      </c>
      <c r="I28" s="114">
        <v>0</v>
      </c>
      <c r="J28" s="6">
        <f t="shared" si="3"/>
        <v>0</v>
      </c>
      <c r="K28" s="37">
        <f t="shared" si="5"/>
        <v>38012.36</v>
      </c>
      <c r="L28" s="6">
        <f t="shared" si="4"/>
        <v>0.003887882788509531</v>
      </c>
    </row>
    <row r="29" spans="1:12" ht="12.75">
      <c r="A29" s="2"/>
      <c r="B29" s="112" t="s">
        <v>54</v>
      </c>
      <c r="C29" s="114">
        <v>6869.95</v>
      </c>
      <c r="D29" s="6">
        <f t="shared" si="0"/>
        <v>0.001369779824185685</v>
      </c>
      <c r="E29" s="114">
        <v>6869.95</v>
      </c>
      <c r="F29" s="6">
        <f t="shared" si="1"/>
        <v>0.0027486830141624334</v>
      </c>
      <c r="G29" s="114">
        <v>0</v>
      </c>
      <c r="H29" s="6">
        <f t="shared" si="2"/>
        <v>0</v>
      </c>
      <c r="I29" s="114">
        <v>63852.05</v>
      </c>
      <c r="J29" s="6">
        <f t="shared" si="3"/>
        <v>0.037795266035946976</v>
      </c>
      <c r="K29" s="37">
        <f t="shared" si="5"/>
        <v>77591.95</v>
      </c>
      <c r="L29" s="6">
        <f t="shared" si="4"/>
        <v>0.007936060979425959</v>
      </c>
    </row>
    <row r="30" spans="1:12" ht="12.75">
      <c r="A30" s="2"/>
      <c r="B30" s="112" t="s">
        <v>55</v>
      </c>
      <c r="C30" s="114">
        <v>39935.275</v>
      </c>
      <c r="D30" s="6">
        <f t="shared" si="0"/>
        <v>0.007962581091319003</v>
      </c>
      <c r="E30" s="114">
        <v>39935.275</v>
      </c>
      <c r="F30" s="6">
        <f t="shared" si="1"/>
        <v>0.015978196647487345</v>
      </c>
      <c r="G30" s="114">
        <v>17452.16</v>
      </c>
      <c r="H30" s="6">
        <f t="shared" si="2"/>
        <v>0.030458138419556142</v>
      </c>
      <c r="I30" s="114">
        <v>9615.9</v>
      </c>
      <c r="J30" s="6">
        <f t="shared" si="3"/>
        <v>0.005691837594486982</v>
      </c>
      <c r="K30" s="37">
        <f t="shared" si="5"/>
        <v>106938.61</v>
      </c>
      <c r="L30" s="6">
        <f t="shared" si="4"/>
        <v>0.010937620848748492</v>
      </c>
    </row>
    <row r="31" spans="1:12" ht="12.75">
      <c r="A31" s="2"/>
      <c r="B31" s="112" t="s">
        <v>58</v>
      </c>
      <c r="C31" s="114">
        <v>1587018.57</v>
      </c>
      <c r="D31" s="6">
        <f t="shared" si="0"/>
        <v>0.31643112654299044</v>
      </c>
      <c r="E31" s="114">
        <v>0</v>
      </c>
      <c r="F31" s="6">
        <f t="shared" si="1"/>
        <v>0</v>
      </c>
      <c r="G31" s="114">
        <v>0</v>
      </c>
      <c r="H31" s="6">
        <f t="shared" si="2"/>
        <v>0</v>
      </c>
      <c r="I31" s="114">
        <v>0</v>
      </c>
      <c r="J31" s="6">
        <f t="shared" si="3"/>
        <v>0</v>
      </c>
      <c r="K31" s="37">
        <f t="shared" si="5"/>
        <v>1587018.57</v>
      </c>
      <c r="L31" s="6">
        <f t="shared" si="4"/>
        <v>0.1623193662100435</v>
      </c>
    </row>
    <row r="32" spans="1:12" ht="12.75">
      <c r="A32" s="2"/>
      <c r="B32" s="112" t="s">
        <v>61</v>
      </c>
      <c r="C32" s="114">
        <v>787192.58</v>
      </c>
      <c r="D32" s="6">
        <f t="shared" si="0"/>
        <v>0.15695609339699354</v>
      </c>
      <c r="E32" s="114">
        <v>0</v>
      </c>
      <c r="F32" s="6">
        <f t="shared" si="1"/>
        <v>0</v>
      </c>
      <c r="G32" s="114">
        <v>0</v>
      </c>
      <c r="H32" s="6">
        <f t="shared" si="2"/>
        <v>0</v>
      </c>
      <c r="I32" s="114">
        <v>0</v>
      </c>
      <c r="J32" s="6">
        <f t="shared" si="3"/>
        <v>0</v>
      </c>
      <c r="K32" s="37">
        <f t="shared" si="5"/>
        <v>787192.58</v>
      </c>
      <c r="L32" s="6">
        <f t="shared" si="4"/>
        <v>0.08051361407248621</v>
      </c>
    </row>
    <row r="33" spans="1:12" ht="12.75">
      <c r="A33" s="2"/>
      <c r="B33" s="112" t="s">
        <v>63</v>
      </c>
      <c r="C33" s="114">
        <v>148707.26</v>
      </c>
      <c r="D33" s="6">
        <f t="shared" si="0"/>
        <v>0.02965031833680521</v>
      </c>
      <c r="E33" s="114">
        <v>6910.925</v>
      </c>
      <c r="F33" s="6">
        <f t="shared" si="1"/>
        <v>0.002765077207206823</v>
      </c>
      <c r="G33" s="114">
        <v>5969.69</v>
      </c>
      <c r="H33" s="6">
        <f t="shared" si="2"/>
        <v>0.010418518071220989</v>
      </c>
      <c r="I33" s="114">
        <v>7696.04</v>
      </c>
      <c r="J33" s="6">
        <f t="shared" si="3"/>
        <v>0.004555435247940972</v>
      </c>
      <c r="K33" s="37">
        <f t="shared" si="5"/>
        <v>169283.915</v>
      </c>
      <c r="L33" s="6">
        <f t="shared" si="4"/>
        <v>0.017314263557958794</v>
      </c>
    </row>
    <row r="34" spans="1:12" ht="12.75">
      <c r="A34" s="2"/>
      <c r="B34" s="112" t="s">
        <v>67</v>
      </c>
      <c r="C34" s="114">
        <v>81711.485</v>
      </c>
      <c r="D34" s="6">
        <f t="shared" si="0"/>
        <v>0.01629222098519658</v>
      </c>
      <c r="E34" s="114">
        <v>81711.485</v>
      </c>
      <c r="F34" s="6">
        <f t="shared" si="1"/>
        <v>0.03269295568111682</v>
      </c>
      <c r="G34" s="114">
        <v>8804.44</v>
      </c>
      <c r="H34" s="6">
        <f t="shared" si="2"/>
        <v>0.015365825905027051</v>
      </c>
      <c r="I34" s="114">
        <v>9617.71</v>
      </c>
      <c r="J34" s="6">
        <f t="shared" si="3"/>
        <v>0.0056929089685701165</v>
      </c>
      <c r="K34" s="37">
        <f t="shared" si="5"/>
        <v>181845.12</v>
      </c>
      <c r="L34" s="6">
        <f t="shared" si="4"/>
        <v>0.018599016536264792</v>
      </c>
    </row>
    <row r="35" spans="1:12" ht="12.75">
      <c r="A35" s="2"/>
      <c r="B35" s="112" t="s">
        <v>68</v>
      </c>
      <c r="C35" s="114">
        <v>18468.45</v>
      </c>
      <c r="D35" s="6">
        <f aca="true" t="shared" si="6" ref="D35:D66">+C35/$C$78</f>
        <v>0.003682371806779105</v>
      </c>
      <c r="E35" s="114">
        <v>18468.45</v>
      </c>
      <c r="F35" s="6">
        <f aca="true" t="shared" si="7" ref="F35:F66">+E35/$E$78</f>
        <v>0.007389269909229062</v>
      </c>
      <c r="G35" s="114">
        <v>0</v>
      </c>
      <c r="H35" s="6">
        <f aca="true" t="shared" si="8" ref="H35:H66">+G35/$G$78</f>
        <v>0</v>
      </c>
      <c r="I35" s="114">
        <v>59139.49</v>
      </c>
      <c r="J35" s="6">
        <f aca="true" t="shared" si="9" ref="J35:J66">+I35/$I$78</f>
        <v>0.03500581042864286</v>
      </c>
      <c r="K35" s="37">
        <f t="shared" si="5"/>
        <v>96076.39</v>
      </c>
      <c r="L35" s="6">
        <f aca="true" t="shared" si="10" ref="L35:L66">+K35/$K$78</f>
        <v>0.009826639100101368</v>
      </c>
    </row>
    <row r="36" spans="1:12" ht="12.75">
      <c r="A36" s="2"/>
      <c r="B36" s="112" t="s">
        <v>70</v>
      </c>
      <c r="C36" s="114">
        <v>12040.78</v>
      </c>
      <c r="D36" s="6">
        <f t="shared" si="6"/>
        <v>0.002400776935997862</v>
      </c>
      <c r="E36" s="114">
        <v>12040.78</v>
      </c>
      <c r="F36" s="6">
        <f t="shared" si="7"/>
        <v>0.004817544154363095</v>
      </c>
      <c r="G36" s="114">
        <v>363.57</v>
      </c>
      <c r="H36" s="6">
        <f t="shared" si="8"/>
        <v>0.0006345154631402661</v>
      </c>
      <c r="I36" s="114">
        <v>27862.63</v>
      </c>
      <c r="J36" s="6">
        <f t="shared" si="9"/>
        <v>0.016492430756900635</v>
      </c>
      <c r="K36" s="37">
        <f t="shared" si="5"/>
        <v>52307.76</v>
      </c>
      <c r="L36" s="6">
        <f t="shared" si="10"/>
        <v>0.005350008255459207</v>
      </c>
    </row>
    <row r="37" spans="1:12" ht="12.75">
      <c r="A37" s="2"/>
      <c r="B37" s="112" t="s">
        <v>73</v>
      </c>
      <c r="C37" s="114">
        <v>5790.62</v>
      </c>
      <c r="D37" s="6">
        <f t="shared" si="6"/>
        <v>0.0011545752801004536</v>
      </c>
      <c r="E37" s="114">
        <v>5790.62</v>
      </c>
      <c r="F37" s="6">
        <f t="shared" si="7"/>
        <v>0.002316840564410115</v>
      </c>
      <c r="G37" s="114">
        <v>0</v>
      </c>
      <c r="H37" s="6">
        <f t="shared" si="8"/>
        <v>0</v>
      </c>
      <c r="I37" s="114">
        <v>18376.69</v>
      </c>
      <c r="J37" s="6">
        <f t="shared" si="9"/>
        <v>0.010877519005421539</v>
      </c>
      <c r="K37" s="37">
        <f t="shared" si="5"/>
        <v>29957.93</v>
      </c>
      <c r="L37" s="6">
        <f t="shared" si="10"/>
        <v>0.003064080220916916</v>
      </c>
    </row>
    <row r="38" spans="1:12" ht="12.75">
      <c r="A38" s="2"/>
      <c r="B38" s="112" t="s">
        <v>75</v>
      </c>
      <c r="C38" s="114">
        <v>11787.845</v>
      </c>
      <c r="D38" s="6">
        <f t="shared" si="6"/>
        <v>0.002350344944523338</v>
      </c>
      <c r="E38" s="114">
        <v>11787.845</v>
      </c>
      <c r="F38" s="6">
        <f t="shared" si="7"/>
        <v>0.004716344271076146</v>
      </c>
      <c r="G38" s="114">
        <v>558.97</v>
      </c>
      <c r="H38" s="6">
        <f t="shared" si="8"/>
        <v>0.0009755345832481078</v>
      </c>
      <c r="I38" s="114">
        <v>34674.69</v>
      </c>
      <c r="J38" s="6">
        <f t="shared" si="9"/>
        <v>0.020524621108703484</v>
      </c>
      <c r="K38" s="37">
        <f t="shared" si="5"/>
        <v>58809.350000000006</v>
      </c>
      <c r="L38" s="6">
        <f t="shared" si="10"/>
        <v>0.006014987221746638</v>
      </c>
    </row>
    <row r="39" spans="1:12" ht="12.75">
      <c r="A39" s="2"/>
      <c r="B39" s="112" t="s">
        <v>78</v>
      </c>
      <c r="C39" s="114">
        <v>1050.605</v>
      </c>
      <c r="D39" s="6">
        <f t="shared" si="6"/>
        <v>0.00020947714789606935</v>
      </c>
      <c r="E39" s="114">
        <v>1050.605</v>
      </c>
      <c r="F39" s="6">
        <f t="shared" si="7"/>
        <v>0.0004203495102721451</v>
      </c>
      <c r="G39" s="114">
        <v>0</v>
      </c>
      <c r="H39" s="6">
        <f t="shared" si="8"/>
        <v>0</v>
      </c>
      <c r="I39" s="114">
        <v>0</v>
      </c>
      <c r="J39" s="6">
        <f t="shared" si="9"/>
        <v>0</v>
      </c>
      <c r="K39" s="37">
        <f t="shared" si="5"/>
        <v>2101.21</v>
      </c>
      <c r="L39" s="6">
        <f t="shared" si="10"/>
        <v>0.0002149105762979229</v>
      </c>
    </row>
    <row r="40" spans="1:12" ht="12.75">
      <c r="A40" s="2"/>
      <c r="B40" s="112" t="s">
        <v>79</v>
      </c>
      <c r="C40" s="114">
        <v>121082.32</v>
      </c>
      <c r="D40" s="6">
        <f t="shared" si="6"/>
        <v>0.0241422599875683</v>
      </c>
      <c r="E40" s="114">
        <v>121082.32</v>
      </c>
      <c r="F40" s="6">
        <f t="shared" si="7"/>
        <v>0.04844531856845833</v>
      </c>
      <c r="G40" s="114">
        <v>43881.35</v>
      </c>
      <c r="H40" s="6">
        <f t="shared" si="8"/>
        <v>0.07658331303042087</v>
      </c>
      <c r="I40" s="114">
        <v>29000.31</v>
      </c>
      <c r="J40" s="6">
        <f t="shared" si="9"/>
        <v>0.0171658456004926</v>
      </c>
      <c r="K40" s="37">
        <f t="shared" si="5"/>
        <v>315046.3</v>
      </c>
      <c r="L40" s="6">
        <f t="shared" si="10"/>
        <v>0.0322227582647752</v>
      </c>
    </row>
    <row r="41" spans="1:12" ht="12.75">
      <c r="A41" s="2"/>
      <c r="B41" s="112" t="s">
        <v>81</v>
      </c>
      <c r="C41" s="114">
        <v>133.82</v>
      </c>
      <c r="D41" s="6">
        <f t="shared" si="6"/>
        <v>2.6681989835810794E-05</v>
      </c>
      <c r="E41" s="114">
        <v>133.82</v>
      </c>
      <c r="F41" s="6">
        <f t="shared" si="7"/>
        <v>5.354169403783387E-05</v>
      </c>
      <c r="G41" s="114">
        <v>0</v>
      </c>
      <c r="H41" s="6">
        <f t="shared" si="8"/>
        <v>0</v>
      </c>
      <c r="I41" s="114">
        <v>0</v>
      </c>
      <c r="J41" s="6">
        <f t="shared" si="9"/>
        <v>0</v>
      </c>
      <c r="K41" s="37">
        <f t="shared" si="5"/>
        <v>267.64</v>
      </c>
      <c r="L41" s="6">
        <f t="shared" si="10"/>
        <v>2.7374068579711726E-05</v>
      </c>
    </row>
    <row r="42" spans="1:12" ht="12.75">
      <c r="A42" s="2"/>
      <c r="B42" s="112" t="s">
        <v>82</v>
      </c>
      <c r="C42" s="114">
        <v>5547.215</v>
      </c>
      <c r="D42" s="6">
        <f t="shared" si="6"/>
        <v>0.0011060434482667552</v>
      </c>
      <c r="E42" s="114">
        <v>5547.215</v>
      </c>
      <c r="F42" s="6">
        <f t="shared" si="7"/>
        <v>0.0022194536563449607</v>
      </c>
      <c r="G42" s="114">
        <v>7860.79</v>
      </c>
      <c r="H42" s="6">
        <f t="shared" si="8"/>
        <v>0.01371893392606203</v>
      </c>
      <c r="I42" s="114">
        <v>1324.1</v>
      </c>
      <c r="J42" s="6">
        <f t="shared" si="9"/>
        <v>0.0007837604549610762</v>
      </c>
      <c r="K42" s="37">
        <f t="shared" si="5"/>
        <v>20279.32</v>
      </c>
      <c r="L42" s="6">
        <f t="shared" si="10"/>
        <v>0.002074157436967268</v>
      </c>
    </row>
    <row r="43" spans="1:12" ht="12.75">
      <c r="A43" s="2"/>
      <c r="B43" s="112" t="s">
        <v>88</v>
      </c>
      <c r="C43" s="114">
        <v>0</v>
      </c>
      <c r="D43" s="6">
        <f t="shared" si="6"/>
        <v>0</v>
      </c>
      <c r="E43" s="114">
        <v>0</v>
      </c>
      <c r="F43" s="6">
        <f t="shared" si="7"/>
        <v>0</v>
      </c>
      <c r="G43" s="114">
        <v>0</v>
      </c>
      <c r="H43" s="6">
        <f t="shared" si="8"/>
        <v>0</v>
      </c>
      <c r="I43" s="114">
        <v>33788.65</v>
      </c>
      <c r="J43" s="6">
        <f t="shared" si="9"/>
        <v>0.020000156858636486</v>
      </c>
      <c r="K43" s="37">
        <f t="shared" si="5"/>
        <v>33788.65</v>
      </c>
      <c r="L43" s="6">
        <f t="shared" si="10"/>
        <v>0.0034558841066951005</v>
      </c>
    </row>
    <row r="44" spans="1:12" ht="12.75">
      <c r="A44" s="2"/>
      <c r="B44" s="112" t="s">
        <v>89</v>
      </c>
      <c r="C44" s="114">
        <v>36756.895</v>
      </c>
      <c r="D44" s="6">
        <f t="shared" si="6"/>
        <v>0.007328852927708598</v>
      </c>
      <c r="E44" s="114">
        <v>36756.895</v>
      </c>
      <c r="F44" s="6">
        <f t="shared" si="7"/>
        <v>0.014706519398227362</v>
      </c>
      <c r="G44" s="114">
        <v>6737.52</v>
      </c>
      <c r="H44" s="6">
        <f t="shared" si="8"/>
        <v>0.011758562651530122</v>
      </c>
      <c r="I44" s="114">
        <v>63932.51</v>
      </c>
      <c r="J44" s="6">
        <f t="shared" si="9"/>
        <v>0.03784289186949895</v>
      </c>
      <c r="K44" s="37">
        <f t="shared" si="5"/>
        <v>144183.82</v>
      </c>
      <c r="L44" s="6">
        <f t="shared" si="10"/>
        <v>0.014747039966988536</v>
      </c>
    </row>
    <row r="45" spans="1:12" ht="12.75">
      <c r="A45" s="2"/>
      <c r="B45" s="112" t="s">
        <v>93</v>
      </c>
      <c r="C45" s="114">
        <v>103.825</v>
      </c>
      <c r="D45" s="6">
        <f t="shared" si="6"/>
        <v>2.070137195264576E-05</v>
      </c>
      <c r="E45" s="114">
        <v>103.825</v>
      </c>
      <c r="F45" s="6">
        <f t="shared" si="7"/>
        <v>4.1540624596309236E-05</v>
      </c>
      <c r="G45" s="114">
        <v>0</v>
      </c>
      <c r="H45" s="6">
        <f t="shared" si="8"/>
        <v>0</v>
      </c>
      <c r="I45" s="114">
        <v>4406.99</v>
      </c>
      <c r="J45" s="6">
        <f t="shared" si="9"/>
        <v>0.002608582801456773</v>
      </c>
      <c r="K45" s="37">
        <f t="shared" si="5"/>
        <v>4614.639999999999</v>
      </c>
      <c r="L45" s="6">
        <f t="shared" si="10"/>
        <v>0.00047198278220998696</v>
      </c>
    </row>
    <row r="46" spans="1:12" ht="12.75">
      <c r="A46" s="2"/>
      <c r="B46" s="112" t="s">
        <v>97</v>
      </c>
      <c r="C46" s="114">
        <v>0</v>
      </c>
      <c r="D46" s="6">
        <f t="shared" si="6"/>
        <v>0</v>
      </c>
      <c r="E46" s="114">
        <v>0</v>
      </c>
      <c r="F46" s="6">
        <f t="shared" si="7"/>
        <v>0</v>
      </c>
      <c r="G46" s="114">
        <v>0</v>
      </c>
      <c r="H46" s="6">
        <f t="shared" si="8"/>
        <v>0</v>
      </c>
      <c r="I46" s="114">
        <v>1429.11</v>
      </c>
      <c r="J46" s="6">
        <f t="shared" si="9"/>
        <v>0.0008459179093644163</v>
      </c>
      <c r="K46" s="37">
        <f t="shared" si="5"/>
        <v>1429.11</v>
      </c>
      <c r="L46" s="6">
        <f t="shared" si="10"/>
        <v>0.00014616856653695945</v>
      </c>
    </row>
    <row r="47" spans="1:12" ht="12.75">
      <c r="A47" s="2"/>
      <c r="B47" s="112" t="s">
        <v>99</v>
      </c>
      <c r="C47" s="114">
        <v>243352.04</v>
      </c>
      <c r="D47" s="6">
        <f t="shared" si="6"/>
        <v>0.04852127228967136</v>
      </c>
      <c r="E47" s="114">
        <v>243352.04</v>
      </c>
      <c r="F47" s="6">
        <f t="shared" si="7"/>
        <v>0.09736571864566367</v>
      </c>
      <c r="G47" s="114">
        <v>33257.49</v>
      </c>
      <c r="H47" s="6">
        <f t="shared" si="8"/>
        <v>0.05804216978912663</v>
      </c>
      <c r="I47" s="114">
        <v>80059.7</v>
      </c>
      <c r="J47" s="6">
        <f t="shared" si="9"/>
        <v>0.04738888822297959</v>
      </c>
      <c r="K47" s="37">
        <f t="shared" si="5"/>
        <v>600021.27</v>
      </c>
      <c r="L47" s="6">
        <f t="shared" si="10"/>
        <v>0.06136983782045183</v>
      </c>
    </row>
    <row r="48" spans="1:12" ht="12.75">
      <c r="A48" s="2"/>
      <c r="B48" s="112" t="s">
        <v>106</v>
      </c>
      <c r="C48" s="114">
        <v>0</v>
      </c>
      <c r="D48" s="6">
        <f t="shared" si="6"/>
        <v>0</v>
      </c>
      <c r="E48" s="114">
        <v>0</v>
      </c>
      <c r="F48" s="6">
        <f t="shared" si="7"/>
        <v>0</v>
      </c>
      <c r="G48" s="114">
        <v>0</v>
      </c>
      <c r="H48" s="6">
        <f t="shared" si="8"/>
        <v>0</v>
      </c>
      <c r="I48" s="114">
        <v>2090.71</v>
      </c>
      <c r="J48" s="6">
        <f t="shared" si="9"/>
        <v>0.001237531773122628</v>
      </c>
      <c r="K48" s="37">
        <f t="shared" si="5"/>
        <v>2090.71</v>
      </c>
      <c r="L48" s="6">
        <f t="shared" si="10"/>
        <v>0.0002138366422070285</v>
      </c>
    </row>
    <row r="49" spans="1:12" ht="12.75">
      <c r="A49" s="2"/>
      <c r="B49" s="112" t="s">
        <v>110</v>
      </c>
      <c r="C49" s="114">
        <v>0</v>
      </c>
      <c r="D49" s="6">
        <f t="shared" si="6"/>
        <v>0</v>
      </c>
      <c r="E49" s="114">
        <v>0</v>
      </c>
      <c r="F49" s="6">
        <f t="shared" si="7"/>
        <v>0</v>
      </c>
      <c r="G49" s="114">
        <v>0</v>
      </c>
      <c r="H49" s="6">
        <f t="shared" si="8"/>
        <v>0</v>
      </c>
      <c r="I49" s="114">
        <v>476.57</v>
      </c>
      <c r="J49" s="6">
        <f t="shared" si="9"/>
        <v>0.000282091020331395</v>
      </c>
      <c r="K49" s="37">
        <f t="shared" si="5"/>
        <v>476.57</v>
      </c>
      <c r="L49" s="6">
        <f t="shared" si="10"/>
        <v>4.874331139976543E-05</v>
      </c>
    </row>
    <row r="50" spans="1:12" ht="12.75">
      <c r="A50" s="2"/>
      <c r="B50" s="112" t="s">
        <v>112</v>
      </c>
      <c r="C50" s="114">
        <v>0</v>
      </c>
      <c r="D50" s="6">
        <f t="shared" si="6"/>
        <v>0</v>
      </c>
      <c r="E50" s="114">
        <v>0</v>
      </c>
      <c r="F50" s="6">
        <f t="shared" si="7"/>
        <v>0</v>
      </c>
      <c r="G50" s="114">
        <v>0</v>
      </c>
      <c r="H50" s="6">
        <f t="shared" si="8"/>
        <v>0</v>
      </c>
      <c r="I50" s="114">
        <v>20118.18</v>
      </c>
      <c r="J50" s="6">
        <f t="shared" si="9"/>
        <v>0.011908340691631164</v>
      </c>
      <c r="K50" s="37">
        <f t="shared" si="5"/>
        <v>20118.18</v>
      </c>
      <c r="L50" s="6">
        <f t="shared" si="10"/>
        <v>0.0020576761284523425</v>
      </c>
    </row>
    <row r="51" spans="1:12" ht="12.75">
      <c r="A51" s="2"/>
      <c r="B51" s="112" t="s">
        <v>115</v>
      </c>
      <c r="C51" s="114">
        <v>119280.32</v>
      </c>
      <c r="D51" s="6">
        <f t="shared" si="6"/>
        <v>0.023782964324108945</v>
      </c>
      <c r="E51" s="114">
        <v>119280.32</v>
      </c>
      <c r="F51" s="6">
        <f t="shared" si="7"/>
        <v>0.04772433416660377</v>
      </c>
      <c r="G51" s="114">
        <v>3128.24</v>
      </c>
      <c r="H51" s="6">
        <f t="shared" si="8"/>
        <v>0.005459517156019215</v>
      </c>
      <c r="I51" s="114">
        <v>12144.75</v>
      </c>
      <c r="J51" s="6">
        <f t="shared" si="9"/>
        <v>0.007188712926054324</v>
      </c>
      <c r="K51" s="37">
        <f t="shared" si="5"/>
        <v>253833.63</v>
      </c>
      <c r="L51" s="6">
        <f t="shared" si="10"/>
        <v>0.02596196082594968</v>
      </c>
    </row>
    <row r="52" spans="1:12" ht="12.75">
      <c r="A52" s="2"/>
      <c r="B52" s="112" t="s">
        <v>121</v>
      </c>
      <c r="C52" s="114">
        <v>1156.905</v>
      </c>
      <c r="D52" s="6">
        <f t="shared" si="6"/>
        <v>0.00023067200307127996</v>
      </c>
      <c r="E52" s="114">
        <v>1156.905</v>
      </c>
      <c r="F52" s="6">
        <f t="shared" si="7"/>
        <v>0.00046288038813959196</v>
      </c>
      <c r="G52" s="114">
        <v>0</v>
      </c>
      <c r="H52" s="6">
        <f t="shared" si="8"/>
        <v>0</v>
      </c>
      <c r="I52" s="114">
        <v>4560.26</v>
      </c>
      <c r="J52" s="6">
        <f t="shared" si="9"/>
        <v>0.0026993062852811705</v>
      </c>
      <c r="K52" s="37">
        <f t="shared" si="5"/>
        <v>6874.07</v>
      </c>
      <c r="L52" s="6">
        <f t="shared" si="10"/>
        <v>0.0007030760110661299</v>
      </c>
    </row>
    <row r="53" spans="1:12" ht="12.75">
      <c r="A53" s="2"/>
      <c r="B53" s="112" t="s">
        <v>122</v>
      </c>
      <c r="C53" s="114">
        <v>5919.78</v>
      </c>
      <c r="D53" s="6">
        <f t="shared" si="6"/>
        <v>0.0011803281257677179</v>
      </c>
      <c r="E53" s="114">
        <v>5919.78</v>
      </c>
      <c r="F53" s="6">
        <f t="shared" si="7"/>
        <v>0.002368517781581888</v>
      </c>
      <c r="G53" s="114">
        <v>0</v>
      </c>
      <c r="H53" s="6">
        <f t="shared" si="8"/>
        <v>0</v>
      </c>
      <c r="I53" s="114">
        <v>19540.76</v>
      </c>
      <c r="J53" s="6">
        <f t="shared" si="9"/>
        <v>0.011566554601529491</v>
      </c>
      <c r="K53" s="37">
        <f t="shared" si="5"/>
        <v>31380.32</v>
      </c>
      <c r="L53" s="6">
        <f t="shared" si="10"/>
        <v>0.003209561469635703</v>
      </c>
    </row>
    <row r="54" spans="1:12" ht="12.75">
      <c r="A54" s="2"/>
      <c r="B54" s="112" t="s">
        <v>123</v>
      </c>
      <c r="C54" s="114">
        <v>183.9</v>
      </c>
      <c r="D54" s="6">
        <f t="shared" si="6"/>
        <v>3.6667298840275035E-05</v>
      </c>
      <c r="E54" s="114">
        <v>183.9</v>
      </c>
      <c r="F54" s="6">
        <f t="shared" si="7"/>
        <v>7.357881881301487E-05</v>
      </c>
      <c r="G54" s="114">
        <v>0</v>
      </c>
      <c r="H54" s="6">
        <f t="shared" si="8"/>
        <v>0</v>
      </c>
      <c r="I54" s="114">
        <v>0</v>
      </c>
      <c r="J54" s="6">
        <f t="shared" si="9"/>
        <v>0</v>
      </c>
      <c r="K54" s="37">
        <f t="shared" si="5"/>
        <v>367.8</v>
      </c>
      <c r="L54" s="6">
        <f t="shared" si="10"/>
        <v>3.761837701247188E-05</v>
      </c>
    </row>
    <row r="55" spans="1:12" ht="12.75">
      <c r="A55" s="2"/>
      <c r="B55" s="112" t="s">
        <v>127</v>
      </c>
      <c r="C55" s="114">
        <v>76731.865</v>
      </c>
      <c r="D55" s="6">
        <f t="shared" si="6"/>
        <v>0.0152993486923689</v>
      </c>
      <c r="E55" s="114">
        <v>76731.865</v>
      </c>
      <c r="F55" s="6">
        <f t="shared" si="7"/>
        <v>0.03070059810777443</v>
      </c>
      <c r="G55" s="114">
        <v>8215.57</v>
      </c>
      <c r="H55" s="6">
        <f t="shared" si="8"/>
        <v>0.01433810876450553</v>
      </c>
      <c r="I55" s="114">
        <v>104798.33</v>
      </c>
      <c r="J55" s="6">
        <f t="shared" si="9"/>
        <v>0.06203216282755155</v>
      </c>
      <c r="K55" s="37">
        <f t="shared" si="5"/>
        <v>266477.63</v>
      </c>
      <c r="L55" s="6">
        <f t="shared" si="10"/>
        <v>0.027255182030260977</v>
      </c>
    </row>
    <row r="56" spans="1:12" ht="12.75">
      <c r="A56" s="2"/>
      <c r="B56" s="112" t="s">
        <v>128</v>
      </c>
      <c r="C56" s="114">
        <v>0</v>
      </c>
      <c r="D56" s="6">
        <f t="shared" si="6"/>
        <v>0</v>
      </c>
      <c r="E56" s="114">
        <v>0</v>
      </c>
      <c r="F56" s="6">
        <f t="shared" si="7"/>
        <v>0</v>
      </c>
      <c r="G56" s="114">
        <v>0</v>
      </c>
      <c r="H56" s="6">
        <f t="shared" si="8"/>
        <v>0</v>
      </c>
      <c r="I56" s="114">
        <v>18920</v>
      </c>
      <c r="J56" s="6">
        <f t="shared" si="9"/>
        <v>0.011199114725370865</v>
      </c>
      <c r="K56" s="37">
        <f t="shared" si="5"/>
        <v>18920</v>
      </c>
      <c r="L56" s="6">
        <f t="shared" si="10"/>
        <v>0.0019351269523544534</v>
      </c>
    </row>
    <row r="57" spans="1:12" ht="12.75">
      <c r="A57" s="2"/>
      <c r="B57" s="112" t="s">
        <v>130</v>
      </c>
      <c r="C57" s="114">
        <v>127.115</v>
      </c>
      <c r="D57" s="6">
        <f t="shared" si="6"/>
        <v>2.53450989237714E-05</v>
      </c>
      <c r="E57" s="114">
        <v>127.115</v>
      </c>
      <c r="F57" s="6">
        <f t="shared" si="7"/>
        <v>5.085900790329736E-05</v>
      </c>
      <c r="G57" s="114">
        <v>0</v>
      </c>
      <c r="H57" s="6">
        <f t="shared" si="8"/>
        <v>0</v>
      </c>
      <c r="I57" s="114">
        <v>6408.03</v>
      </c>
      <c r="J57" s="6">
        <f t="shared" si="9"/>
        <v>0.003793037163510479</v>
      </c>
      <c r="K57" s="37">
        <f t="shared" si="5"/>
        <v>6662.259999999999</v>
      </c>
      <c r="L57" s="6">
        <f t="shared" si="10"/>
        <v>0.0006814122034668594</v>
      </c>
    </row>
    <row r="58" spans="1:12" ht="12.75">
      <c r="A58" s="2"/>
      <c r="B58" s="112" t="s">
        <v>131</v>
      </c>
      <c r="C58" s="114">
        <v>8248.7</v>
      </c>
      <c r="D58" s="6">
        <f t="shared" si="6"/>
        <v>0.0016446848719074317</v>
      </c>
      <c r="E58" s="114">
        <v>8248.7</v>
      </c>
      <c r="F58" s="6">
        <f t="shared" si="7"/>
        <v>0.003300324104094159</v>
      </c>
      <c r="G58" s="114">
        <v>0</v>
      </c>
      <c r="H58" s="6">
        <f t="shared" si="8"/>
        <v>0</v>
      </c>
      <c r="I58" s="114">
        <v>17328.15</v>
      </c>
      <c r="J58" s="6">
        <f t="shared" si="9"/>
        <v>0.010256867855625537</v>
      </c>
      <c r="K58" s="37">
        <f t="shared" si="5"/>
        <v>33825.55</v>
      </c>
      <c r="L58" s="6">
        <f t="shared" si="10"/>
        <v>0.003459658217928815</v>
      </c>
    </row>
    <row r="59" spans="1:12" ht="12.75">
      <c r="A59" s="2"/>
      <c r="B59" s="112" t="s">
        <v>132</v>
      </c>
      <c r="C59" s="114">
        <v>16936.675</v>
      </c>
      <c r="D59" s="6">
        <f t="shared" si="6"/>
        <v>0.003376955538801605</v>
      </c>
      <c r="E59" s="114">
        <v>16936.675</v>
      </c>
      <c r="F59" s="6">
        <f t="shared" si="7"/>
        <v>0.0067764031599778065</v>
      </c>
      <c r="G59" s="114">
        <v>893.94</v>
      </c>
      <c r="H59" s="6">
        <f t="shared" si="8"/>
        <v>0.0015601362959529377</v>
      </c>
      <c r="I59" s="114">
        <v>57272.21</v>
      </c>
      <c r="J59" s="6">
        <f t="shared" si="9"/>
        <v>0.033900531203252246</v>
      </c>
      <c r="K59" s="37">
        <f t="shared" si="5"/>
        <v>92039.5</v>
      </c>
      <c r="L59" s="6">
        <f t="shared" si="10"/>
        <v>0.009413748262749879</v>
      </c>
    </row>
    <row r="60" spans="1:12" ht="12.75">
      <c r="A60" s="2"/>
      <c r="B60" s="112" t="s">
        <v>134</v>
      </c>
      <c r="C60" s="114">
        <v>0</v>
      </c>
      <c r="D60" s="6">
        <f t="shared" si="6"/>
        <v>0</v>
      </c>
      <c r="E60" s="114">
        <v>0</v>
      </c>
      <c r="F60" s="6">
        <f t="shared" si="7"/>
        <v>0</v>
      </c>
      <c r="G60" s="114">
        <v>0</v>
      </c>
      <c r="H60" s="6">
        <f t="shared" si="8"/>
        <v>0</v>
      </c>
      <c r="I60" s="114">
        <v>6819.62</v>
      </c>
      <c r="J60" s="6">
        <f t="shared" si="9"/>
        <v>0.004036665262337931</v>
      </c>
      <c r="K60" s="37">
        <f t="shared" si="5"/>
        <v>6819.62</v>
      </c>
      <c r="L60" s="6">
        <f t="shared" si="10"/>
        <v>0.0006975068957090633</v>
      </c>
    </row>
    <row r="61" spans="1:12" ht="12.75">
      <c r="A61" s="2"/>
      <c r="B61" s="112" t="s">
        <v>135</v>
      </c>
      <c r="C61" s="114">
        <v>140599.475</v>
      </c>
      <c r="D61" s="6">
        <f t="shared" si="6"/>
        <v>0.028033730106638274</v>
      </c>
      <c r="E61" s="114">
        <v>140599.475</v>
      </c>
      <c r="F61" s="6">
        <f t="shared" si="7"/>
        <v>0.05625417779352917</v>
      </c>
      <c r="G61" s="114">
        <v>38640.44</v>
      </c>
      <c r="H61" s="6">
        <f t="shared" si="8"/>
        <v>0.06743668807256832</v>
      </c>
      <c r="I61" s="114">
        <v>20489.01</v>
      </c>
      <c r="J61" s="6">
        <f t="shared" si="9"/>
        <v>0.012127842156409666</v>
      </c>
      <c r="K61" s="37">
        <f t="shared" si="5"/>
        <v>340328.4</v>
      </c>
      <c r="L61" s="6">
        <f t="shared" si="10"/>
        <v>0.03480859722471815</v>
      </c>
    </row>
    <row r="62" spans="1:12" ht="12.75">
      <c r="A62" s="2"/>
      <c r="B62" s="112" t="s">
        <v>136</v>
      </c>
      <c r="C62" s="114">
        <v>352.11</v>
      </c>
      <c r="D62" s="6">
        <f t="shared" si="6"/>
        <v>7.02062131302297E-05</v>
      </c>
      <c r="E62" s="114">
        <v>352.11</v>
      </c>
      <c r="F62" s="6">
        <f t="shared" si="7"/>
        <v>0.00014088003204051477</v>
      </c>
      <c r="G62" s="114">
        <v>0</v>
      </c>
      <c r="H62" s="6">
        <f t="shared" si="8"/>
        <v>0</v>
      </c>
      <c r="I62" s="114">
        <v>1653.32</v>
      </c>
      <c r="J62" s="6">
        <f t="shared" si="9"/>
        <v>0.0009786321542151245</v>
      </c>
      <c r="K62" s="37">
        <f t="shared" si="5"/>
        <v>2357.54</v>
      </c>
      <c r="L62" s="6">
        <f t="shared" si="10"/>
        <v>0.00024112786444258552</v>
      </c>
    </row>
    <row r="63" spans="1:12" ht="12.75">
      <c r="A63" s="2"/>
      <c r="B63" s="112" t="s">
        <v>137</v>
      </c>
      <c r="C63" s="114">
        <v>112189.02</v>
      </c>
      <c r="D63" s="6">
        <f t="shared" si="6"/>
        <v>0.022369050151917307</v>
      </c>
      <c r="E63" s="114">
        <v>112189.02</v>
      </c>
      <c r="F63" s="6">
        <f t="shared" si="7"/>
        <v>0.044887088501303435</v>
      </c>
      <c r="G63" s="114">
        <v>40794.26</v>
      </c>
      <c r="H63" s="6">
        <f t="shared" si="8"/>
        <v>0.0711956123370037</v>
      </c>
      <c r="I63" s="114">
        <v>74579.77</v>
      </c>
      <c r="J63" s="6">
        <f t="shared" si="9"/>
        <v>0.04414521143878289</v>
      </c>
      <c r="K63" s="37">
        <f t="shared" si="5"/>
        <v>339752.07</v>
      </c>
      <c r="L63" s="6">
        <f t="shared" si="10"/>
        <v>0.03474965051666051</v>
      </c>
    </row>
    <row r="64" spans="1:12" ht="12.75">
      <c r="A64" s="2"/>
      <c r="B64" s="112" t="s">
        <v>139</v>
      </c>
      <c r="C64" s="114">
        <v>11398.935</v>
      </c>
      <c r="D64" s="6">
        <f t="shared" si="6"/>
        <v>0.0022728012838818404</v>
      </c>
      <c r="E64" s="114">
        <v>11398.935</v>
      </c>
      <c r="F64" s="6">
        <f t="shared" si="7"/>
        <v>0.004560740473226393</v>
      </c>
      <c r="G64" s="114">
        <v>0</v>
      </c>
      <c r="H64" s="6">
        <f t="shared" si="8"/>
        <v>0</v>
      </c>
      <c r="I64" s="114">
        <v>18060.5</v>
      </c>
      <c r="J64" s="6">
        <f t="shared" si="9"/>
        <v>0.010690360015727299</v>
      </c>
      <c r="K64" s="37">
        <f t="shared" si="5"/>
        <v>40858.369999999995</v>
      </c>
      <c r="L64" s="6">
        <f t="shared" si="10"/>
        <v>0.0041789710896548956</v>
      </c>
    </row>
    <row r="65" spans="1:12" ht="12.75">
      <c r="A65" s="2"/>
      <c r="B65" s="112" t="s">
        <v>140</v>
      </c>
      <c r="C65" s="114">
        <v>21459.73</v>
      </c>
      <c r="D65" s="6">
        <f t="shared" si="6"/>
        <v>0.004278794632635211</v>
      </c>
      <c r="E65" s="114">
        <v>21459.73</v>
      </c>
      <c r="F65" s="6">
        <f t="shared" si="7"/>
        <v>0.008586088012214353</v>
      </c>
      <c r="G65" s="114">
        <v>0</v>
      </c>
      <c r="H65" s="6">
        <f t="shared" si="8"/>
        <v>0</v>
      </c>
      <c r="I65" s="114">
        <v>27397.22</v>
      </c>
      <c r="J65" s="6">
        <f t="shared" si="9"/>
        <v>0.01621694555688294</v>
      </c>
      <c r="K65" s="37">
        <f t="shared" si="5"/>
        <v>70316.68</v>
      </c>
      <c r="L65" s="6">
        <f t="shared" si="10"/>
        <v>0.007191950458143939</v>
      </c>
    </row>
    <row r="66" spans="1:12" ht="12.75">
      <c r="A66" s="2"/>
      <c r="B66" s="112" t="s">
        <v>141</v>
      </c>
      <c r="C66" s="114">
        <v>0</v>
      </c>
      <c r="D66" s="6">
        <f t="shared" si="6"/>
        <v>0</v>
      </c>
      <c r="E66" s="114">
        <v>0</v>
      </c>
      <c r="F66" s="6">
        <f t="shared" si="7"/>
        <v>0</v>
      </c>
      <c r="G66" s="114">
        <v>0</v>
      </c>
      <c r="H66" s="6">
        <f t="shared" si="8"/>
        <v>0</v>
      </c>
      <c r="I66" s="114">
        <v>8362.48</v>
      </c>
      <c r="J66" s="6">
        <f t="shared" si="9"/>
        <v>0.004949914001512651</v>
      </c>
      <c r="K66" s="37">
        <f t="shared" si="5"/>
        <v>8362.48</v>
      </c>
      <c r="L66" s="6">
        <f t="shared" si="10"/>
        <v>0.0008553097482307118</v>
      </c>
    </row>
    <row r="67" spans="1:12" ht="12.75">
      <c r="A67" s="2"/>
      <c r="B67" s="112" t="s">
        <v>142</v>
      </c>
      <c r="C67" s="114">
        <v>0</v>
      </c>
      <c r="D67" s="6">
        <f aca="true" t="shared" si="11" ref="D67:D72">+C67/$C$78</f>
        <v>0</v>
      </c>
      <c r="E67" s="114">
        <v>0</v>
      </c>
      <c r="F67" s="6">
        <f aca="true" t="shared" si="12" ref="F67:F72">+E67/$E$78</f>
        <v>0</v>
      </c>
      <c r="G67" s="114">
        <v>0</v>
      </c>
      <c r="H67" s="6">
        <f aca="true" t="shared" si="13" ref="H67:H72">+G67/$G$78</f>
        <v>0</v>
      </c>
      <c r="I67" s="114">
        <v>1302.88</v>
      </c>
      <c r="J67" s="6">
        <f aca="true" t="shared" si="14" ref="J67:J75">+I67/$I$78</f>
        <v>0.0007711999256549256</v>
      </c>
      <c r="K67" s="37">
        <f t="shared" si="5"/>
        <v>1302.88</v>
      </c>
      <c r="L67" s="6">
        <f aca="true" t="shared" si="15" ref="L67:L75">+K67/$K$78</f>
        <v>0.0001332578331756644</v>
      </c>
    </row>
    <row r="68" spans="1:12" ht="12.75">
      <c r="A68" s="2"/>
      <c r="B68" s="112" t="s">
        <v>143</v>
      </c>
      <c r="C68" s="114">
        <v>14353.16</v>
      </c>
      <c r="D68" s="6">
        <f t="shared" si="11"/>
        <v>0.002861835818500718</v>
      </c>
      <c r="E68" s="114">
        <v>14353.16</v>
      </c>
      <c r="F68" s="6">
        <f t="shared" si="12"/>
        <v>0.005742732784307844</v>
      </c>
      <c r="G68" s="114">
        <v>0</v>
      </c>
      <c r="H68" s="6">
        <f t="shared" si="13"/>
        <v>0</v>
      </c>
      <c r="I68" s="114">
        <v>54382.74</v>
      </c>
      <c r="J68" s="6">
        <f t="shared" si="14"/>
        <v>0.0321901979038063</v>
      </c>
      <c r="K68" s="37">
        <f t="shared" si="5"/>
        <v>83089.06</v>
      </c>
      <c r="L68" s="6">
        <f t="shared" si="15"/>
        <v>0.00849830229660657</v>
      </c>
    </row>
    <row r="69" spans="1:12" ht="12.75">
      <c r="A69" s="2"/>
      <c r="B69" s="112" t="s">
        <v>145</v>
      </c>
      <c r="C69" s="114">
        <v>4725.44</v>
      </c>
      <c r="D69" s="6">
        <f t="shared" si="11"/>
        <v>0.0009421920643381688</v>
      </c>
      <c r="E69" s="114">
        <v>4725.44</v>
      </c>
      <c r="F69" s="6">
        <f t="shared" si="12"/>
        <v>0.0018906595626523815</v>
      </c>
      <c r="G69" s="114">
        <v>0</v>
      </c>
      <c r="H69" s="6">
        <f t="shared" si="13"/>
        <v>0</v>
      </c>
      <c r="I69" s="114">
        <v>612.99</v>
      </c>
      <c r="J69" s="6">
        <f t="shared" si="14"/>
        <v>0.00036284066255312295</v>
      </c>
      <c r="K69" s="37">
        <f aca="true" t="shared" si="16" ref="K69:K75">+C69+E69+G69+I69</f>
        <v>10063.869999999999</v>
      </c>
      <c r="L69" s="6">
        <f t="shared" si="15"/>
        <v>0.0010293269599361212</v>
      </c>
    </row>
    <row r="70" spans="1:12" ht="12.75">
      <c r="A70" s="2"/>
      <c r="B70" s="112" t="s">
        <v>146</v>
      </c>
      <c r="C70" s="114">
        <v>10621.48</v>
      </c>
      <c r="D70" s="6">
        <f t="shared" si="11"/>
        <v>0.0021177867389124768</v>
      </c>
      <c r="E70" s="114">
        <v>10621.48</v>
      </c>
      <c r="F70" s="6">
        <f t="shared" si="12"/>
        <v>0.004249678914877983</v>
      </c>
      <c r="G70" s="114">
        <v>0</v>
      </c>
      <c r="H70" s="6">
        <f t="shared" si="13"/>
        <v>0</v>
      </c>
      <c r="I70" s="114">
        <v>8749.41</v>
      </c>
      <c r="J70" s="6">
        <f t="shared" si="14"/>
        <v>0.005178945368356612</v>
      </c>
      <c r="K70" s="37">
        <f t="shared" si="16"/>
        <v>29992.37</v>
      </c>
      <c r="L70" s="6">
        <f t="shared" si="15"/>
        <v>0.0030676027247350493</v>
      </c>
    </row>
    <row r="71" spans="1:12" ht="12.75">
      <c r="A71" s="2"/>
      <c r="B71" s="112" t="s">
        <v>148</v>
      </c>
      <c r="C71" s="114">
        <v>3874.415</v>
      </c>
      <c r="D71" s="6">
        <f t="shared" si="11"/>
        <v>0.0007725086059610886</v>
      </c>
      <c r="E71" s="114">
        <v>3874.415</v>
      </c>
      <c r="F71" s="6">
        <f t="shared" si="12"/>
        <v>0.0015501624757554486</v>
      </c>
      <c r="G71" s="114">
        <v>0</v>
      </c>
      <c r="H71" s="6">
        <f t="shared" si="13"/>
        <v>0</v>
      </c>
      <c r="I71" s="114">
        <v>5028.98</v>
      </c>
      <c r="J71" s="6">
        <f t="shared" si="14"/>
        <v>0.002976750738456425</v>
      </c>
      <c r="K71" s="37">
        <f t="shared" si="16"/>
        <v>12777.81</v>
      </c>
      <c r="L71" s="6">
        <f t="shared" si="15"/>
        <v>0.0013069072158067789</v>
      </c>
    </row>
    <row r="72" spans="1:12" ht="12.75">
      <c r="A72" s="2"/>
      <c r="B72" s="112" t="s">
        <v>149</v>
      </c>
      <c r="C72" s="114">
        <v>12.28</v>
      </c>
      <c r="D72" s="6">
        <f t="shared" si="11"/>
        <v>2.448474332564314E-06</v>
      </c>
      <c r="E72" s="114">
        <v>12.28</v>
      </c>
      <c r="F72" s="6">
        <f t="shared" si="12"/>
        <v>4.91325663416978E-06</v>
      </c>
      <c r="G72" s="114">
        <v>0</v>
      </c>
      <c r="H72" s="6">
        <f t="shared" si="13"/>
        <v>0</v>
      </c>
      <c r="I72" s="114">
        <v>16674.38</v>
      </c>
      <c r="J72" s="6">
        <f t="shared" si="14"/>
        <v>0.009869888720635807</v>
      </c>
      <c r="K72" s="37">
        <f t="shared" si="16"/>
        <v>16698.940000000002</v>
      </c>
      <c r="L72" s="6">
        <f t="shared" si="15"/>
        <v>0.0017079581855047505</v>
      </c>
    </row>
    <row r="73" spans="1:12" ht="12.75">
      <c r="A73" s="2"/>
      <c r="B73" s="87"/>
      <c r="C73" s="88"/>
      <c r="D73" s="6"/>
      <c r="E73" s="88"/>
      <c r="F73" s="6"/>
      <c r="G73" s="88"/>
      <c r="H73" s="6"/>
      <c r="I73" s="88"/>
      <c r="J73" s="6">
        <f t="shared" si="14"/>
        <v>0</v>
      </c>
      <c r="K73" s="37">
        <f t="shared" si="16"/>
        <v>0</v>
      </c>
      <c r="L73" s="6">
        <f t="shared" si="15"/>
        <v>0</v>
      </c>
    </row>
    <row r="74" spans="1:12" ht="12.75">
      <c r="A74" s="2"/>
      <c r="B74" s="87"/>
      <c r="C74" s="88"/>
      <c r="D74" s="6"/>
      <c r="E74" s="88"/>
      <c r="F74" s="6"/>
      <c r="G74" s="88"/>
      <c r="H74" s="6"/>
      <c r="I74" s="88"/>
      <c r="J74" s="6">
        <f t="shared" si="14"/>
        <v>0</v>
      </c>
      <c r="K74" s="37">
        <f t="shared" si="16"/>
        <v>0</v>
      </c>
      <c r="L74" s="6">
        <f t="shared" si="15"/>
        <v>0</v>
      </c>
    </row>
    <row r="75" spans="1:12" ht="12.75">
      <c r="A75" s="2"/>
      <c r="B75" s="87"/>
      <c r="C75" s="88"/>
      <c r="D75" s="6"/>
      <c r="E75" s="88"/>
      <c r="F75" s="6"/>
      <c r="G75" s="88"/>
      <c r="H75" s="6"/>
      <c r="I75" s="88"/>
      <c r="J75" s="6">
        <f t="shared" si="14"/>
        <v>0</v>
      </c>
      <c r="K75" s="37">
        <f t="shared" si="16"/>
        <v>0</v>
      </c>
      <c r="L75" s="6">
        <f t="shared" si="15"/>
        <v>0</v>
      </c>
    </row>
    <row r="76" spans="1:12" ht="12.75">
      <c r="A76" s="2"/>
      <c r="B76" s="67"/>
      <c r="C76" s="55"/>
      <c r="D76" s="6"/>
      <c r="E76" s="55"/>
      <c r="F76" s="6"/>
      <c r="G76" s="55"/>
      <c r="H76" s="6"/>
      <c r="I76" s="55"/>
      <c r="J76" s="6"/>
      <c r="K76" s="37"/>
      <c r="L76" s="6"/>
    </row>
    <row r="77" spans="2:12" ht="12.75">
      <c r="B77" s="67"/>
      <c r="C77" s="55"/>
      <c r="D77" s="6"/>
      <c r="E77" s="55"/>
      <c r="F77" s="6"/>
      <c r="G77" s="55"/>
      <c r="H77" s="6"/>
      <c r="I77" s="55"/>
      <c r="J77" s="6"/>
      <c r="K77" s="37"/>
      <c r="L77" s="6"/>
    </row>
    <row r="78" spans="3:12" ht="12.75">
      <c r="C78" s="55">
        <f>SUM(C3:C77)</f>
        <v>5015368.075000002</v>
      </c>
      <c r="D78" s="7">
        <f aca="true" t="shared" si="17" ref="D78:L78">SUM(D3:D77)</f>
        <v>0.9999999999999996</v>
      </c>
      <c r="E78" s="55">
        <f>SUM(E3:E77)</f>
        <v>2499360.590000001</v>
      </c>
      <c r="F78" s="7">
        <f t="shared" si="17"/>
        <v>0.9999999999999997</v>
      </c>
      <c r="G78" s="55">
        <f>SUM(G3:G77)</f>
        <v>572988.3999999999</v>
      </c>
      <c r="H78" s="7">
        <f t="shared" si="17"/>
        <v>1.0000000000000002</v>
      </c>
      <c r="I78" s="55">
        <f>SUM(I3:I77)</f>
        <v>1689419.2499999998</v>
      </c>
      <c r="J78" s="7"/>
      <c r="K78" s="4">
        <f t="shared" si="17"/>
        <v>9777136.315</v>
      </c>
      <c r="L78" s="7">
        <f t="shared" si="17"/>
        <v>0.9999999999999997</v>
      </c>
    </row>
    <row r="79" spans="3:11" ht="12.75">
      <c r="C79" s="4">
        <f>+C78-C80</f>
        <v>-0.004999998025596142</v>
      </c>
      <c r="E79" s="4">
        <f>+E78-E80</f>
        <v>0</v>
      </c>
      <c r="G79" s="4">
        <f>+G78-G80</f>
        <v>0</v>
      </c>
      <c r="I79" s="4">
        <f>+I78-I80</f>
        <v>0</v>
      </c>
      <c r="K79" s="4">
        <f>+K78-K80</f>
        <v>-0.005000000819563866</v>
      </c>
    </row>
    <row r="80" spans="3:11" ht="12.75">
      <c r="C80" s="16">
        <v>5015368.08</v>
      </c>
      <c r="E80" s="9">
        <v>2499360.59</v>
      </c>
      <c r="G80" s="9">
        <v>572988.4</v>
      </c>
      <c r="I80" s="9">
        <v>1689419.25</v>
      </c>
      <c r="K80" s="4">
        <f>SUM(C80:I80)</f>
        <v>9777136.32</v>
      </c>
    </row>
    <row r="89" spans="3:21" ht="12.75">
      <c r="C89" s="13"/>
      <c r="D89" s="13"/>
      <c r="E89" s="14"/>
      <c r="G89" s="13"/>
      <c r="H89" s="13"/>
      <c r="I89" s="14"/>
      <c r="K89" s="13"/>
      <c r="L89" s="13"/>
      <c r="M89" s="14"/>
      <c r="O89" s="13"/>
      <c r="P89" s="13"/>
      <c r="Q89" s="14"/>
      <c r="S89" s="13"/>
      <c r="T89" s="13"/>
      <c r="U89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7109375" style="0" customWidth="1"/>
    <col min="3" max="3" width="13.8515625" style="0" customWidth="1"/>
    <col min="5" max="5" width="15.28125" style="0" customWidth="1"/>
    <col min="7" max="7" width="18.140625" style="0" customWidth="1"/>
    <col min="9" max="9" width="14.57421875" style="0" customWidth="1"/>
    <col min="11" max="11" width="13.421875" style="0" customWidth="1"/>
    <col min="13" max="13" width="11.574218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40940</v>
      </c>
      <c r="F1" t="s">
        <v>157</v>
      </c>
    </row>
    <row r="2" spans="2:12" ht="12.75">
      <c r="B2" s="115" t="s">
        <v>150</v>
      </c>
      <c r="C2" s="117" t="s">
        <v>151</v>
      </c>
      <c r="D2" s="1" t="s">
        <v>159</v>
      </c>
      <c r="E2" s="117" t="s">
        <v>152</v>
      </c>
      <c r="F2" s="1" t="s">
        <v>159</v>
      </c>
      <c r="G2" s="117" t="s">
        <v>153</v>
      </c>
      <c r="H2" s="1" t="s">
        <v>159</v>
      </c>
      <c r="I2" s="117" t="s">
        <v>154</v>
      </c>
      <c r="J2" s="1" t="s">
        <v>159</v>
      </c>
      <c r="K2" s="41" t="s">
        <v>162</v>
      </c>
      <c r="L2" s="1" t="s">
        <v>156</v>
      </c>
    </row>
    <row r="3" spans="2:12" ht="12.75">
      <c r="B3" s="116" t="s">
        <v>2</v>
      </c>
      <c r="C3" s="118">
        <v>28700.06</v>
      </c>
      <c r="D3" s="6">
        <f>+C3/$C$79</f>
        <v>0.0050032408642856335</v>
      </c>
      <c r="E3" s="118">
        <v>28700.06</v>
      </c>
      <c r="F3" s="6">
        <f>+E3/$E$79</f>
        <v>0.010560235473772439</v>
      </c>
      <c r="G3" s="118">
        <v>1116.75</v>
      </c>
      <c r="H3" s="6">
        <f>+G3/$G$79</f>
        <v>0.002162968160585729</v>
      </c>
      <c r="I3" s="118">
        <v>3122.75</v>
      </c>
      <c r="J3" s="6">
        <f>+I3/$I$79</f>
        <v>0.0018298108500309463</v>
      </c>
      <c r="K3" s="37">
        <f>+C3+E3+G3+I3</f>
        <v>61639.62</v>
      </c>
      <c r="L3" s="6">
        <f>+K3/$K$79</f>
        <v>0.005773152175608999</v>
      </c>
    </row>
    <row r="4" spans="2:12" ht="12.75">
      <c r="B4" s="116" t="s">
        <v>6</v>
      </c>
      <c r="C4" s="118">
        <v>0</v>
      </c>
      <c r="D4" s="6">
        <f aca="true" t="shared" si="0" ref="D4:D67">+C4/$C$79</f>
        <v>0</v>
      </c>
      <c r="E4" s="118">
        <v>0</v>
      </c>
      <c r="F4" s="6">
        <f aca="true" t="shared" si="1" ref="F4:F67">+E4/$E$79</f>
        <v>0</v>
      </c>
      <c r="G4" s="118">
        <v>0</v>
      </c>
      <c r="H4" s="6">
        <f aca="true" t="shared" si="2" ref="H4:H67">+G4/$G$79</f>
        <v>0</v>
      </c>
      <c r="I4" s="118">
        <v>39560.35</v>
      </c>
      <c r="J4" s="6">
        <f aca="true" t="shared" si="3" ref="J4:J67">+I4/$I$79</f>
        <v>0.023180836653917777</v>
      </c>
      <c r="K4" s="37">
        <f aca="true" t="shared" si="4" ref="K4:K67">+C4+E4+G4+I4</f>
        <v>39560.35</v>
      </c>
      <c r="L4" s="6">
        <f aca="true" t="shared" si="5" ref="L4:L67">+K4/$K$79</f>
        <v>0.003705212989151352</v>
      </c>
    </row>
    <row r="5" spans="2:12" ht="12.75">
      <c r="B5" s="116" t="s">
        <v>7</v>
      </c>
      <c r="C5" s="118">
        <v>0</v>
      </c>
      <c r="D5" s="6">
        <f t="shared" si="0"/>
        <v>0</v>
      </c>
      <c r="E5" s="118">
        <v>0</v>
      </c>
      <c r="F5" s="6">
        <f t="shared" si="1"/>
        <v>0</v>
      </c>
      <c r="G5" s="118">
        <v>0</v>
      </c>
      <c r="H5" s="6">
        <f t="shared" si="2"/>
        <v>0</v>
      </c>
      <c r="I5" s="118">
        <v>1865.09</v>
      </c>
      <c r="J5" s="6">
        <f t="shared" si="3"/>
        <v>0.0010928706807410832</v>
      </c>
      <c r="K5" s="37">
        <f t="shared" si="4"/>
        <v>1865.09</v>
      </c>
      <c r="L5" s="6">
        <f t="shared" si="5"/>
        <v>0.00017468388661718854</v>
      </c>
    </row>
    <row r="6" spans="2:12" ht="12.75">
      <c r="B6" s="116" t="s">
        <v>8</v>
      </c>
      <c r="C6" s="118">
        <v>17437.44</v>
      </c>
      <c r="D6" s="6">
        <f t="shared" si="0"/>
        <v>0.0030398442503788794</v>
      </c>
      <c r="E6" s="118">
        <v>17437.44</v>
      </c>
      <c r="F6" s="6">
        <f t="shared" si="1"/>
        <v>0.0064161354526707775</v>
      </c>
      <c r="G6" s="118">
        <v>7754.85</v>
      </c>
      <c r="H6" s="6">
        <f t="shared" si="2"/>
        <v>0.015019918191285644</v>
      </c>
      <c r="I6" s="118">
        <v>26583.04</v>
      </c>
      <c r="J6" s="6">
        <f t="shared" si="3"/>
        <v>0.015576634382773725</v>
      </c>
      <c r="K6" s="37">
        <f t="shared" si="4"/>
        <v>69212.76999999999</v>
      </c>
      <c r="L6" s="6">
        <f t="shared" si="5"/>
        <v>0.006482451606700774</v>
      </c>
    </row>
    <row r="7" spans="2:12" ht="12.75">
      <c r="B7" s="116" t="s">
        <v>12</v>
      </c>
      <c r="C7" s="118">
        <v>116.125</v>
      </c>
      <c r="D7" s="6">
        <f t="shared" si="0"/>
        <v>2.024390699410277E-05</v>
      </c>
      <c r="E7" s="118">
        <v>116.125</v>
      </c>
      <c r="F7" s="6">
        <f t="shared" si="1"/>
        <v>4.272838957102614E-05</v>
      </c>
      <c r="G7" s="118">
        <v>0</v>
      </c>
      <c r="H7" s="6">
        <f t="shared" si="2"/>
        <v>0</v>
      </c>
      <c r="I7" s="118">
        <v>15010.75</v>
      </c>
      <c r="J7" s="6">
        <f t="shared" si="3"/>
        <v>0.008795719547546883</v>
      </c>
      <c r="K7" s="37">
        <f t="shared" si="4"/>
        <v>15243</v>
      </c>
      <c r="L7" s="6">
        <f t="shared" si="5"/>
        <v>0.0014276557612264314</v>
      </c>
    </row>
    <row r="8" spans="2:12" ht="12.75">
      <c r="B8" s="116" t="s">
        <v>15</v>
      </c>
      <c r="C8" s="118">
        <v>48631.85</v>
      </c>
      <c r="D8" s="6">
        <f t="shared" si="0"/>
        <v>0.008477921621969057</v>
      </c>
      <c r="E8" s="118">
        <v>48631.85</v>
      </c>
      <c r="F8" s="6">
        <f t="shared" si="1"/>
        <v>0.017894171215153562</v>
      </c>
      <c r="G8" s="118">
        <v>1142.92</v>
      </c>
      <c r="H8" s="6">
        <f t="shared" si="2"/>
        <v>0.002213655312376666</v>
      </c>
      <c r="I8" s="118">
        <v>17351.98</v>
      </c>
      <c r="J8" s="6">
        <f t="shared" si="3"/>
        <v>0.010167589872234402</v>
      </c>
      <c r="K8" s="37">
        <f t="shared" si="4"/>
        <v>115758.59999999999</v>
      </c>
      <c r="L8" s="6">
        <f t="shared" si="5"/>
        <v>0.010841922994260051</v>
      </c>
    </row>
    <row r="9" spans="2:12" ht="12.75">
      <c r="B9" s="116" t="s">
        <v>16</v>
      </c>
      <c r="C9" s="118">
        <v>0</v>
      </c>
      <c r="D9" s="6">
        <f t="shared" si="0"/>
        <v>0</v>
      </c>
      <c r="E9" s="118">
        <v>0</v>
      </c>
      <c r="F9" s="6">
        <f t="shared" si="1"/>
        <v>0</v>
      </c>
      <c r="G9" s="118">
        <v>0</v>
      </c>
      <c r="H9" s="6">
        <f t="shared" si="2"/>
        <v>0</v>
      </c>
      <c r="I9" s="118">
        <v>3205.77</v>
      </c>
      <c r="J9" s="6">
        <f t="shared" si="3"/>
        <v>0.001878457362486176</v>
      </c>
      <c r="K9" s="37">
        <f t="shared" si="4"/>
        <v>3205.77</v>
      </c>
      <c r="L9" s="6">
        <f t="shared" si="5"/>
        <v>0.00030025165713224805</v>
      </c>
    </row>
    <row r="10" spans="2:12" ht="12.75">
      <c r="B10" s="116" t="s">
        <v>17</v>
      </c>
      <c r="C10" s="118">
        <v>14962.175</v>
      </c>
      <c r="D10" s="6">
        <f t="shared" si="0"/>
        <v>0.002608334804129082</v>
      </c>
      <c r="E10" s="118">
        <v>14962.175</v>
      </c>
      <c r="F10" s="6">
        <f t="shared" si="1"/>
        <v>0.005505357521893374</v>
      </c>
      <c r="G10" s="118">
        <v>354.2</v>
      </c>
      <c r="H10" s="6">
        <f t="shared" si="2"/>
        <v>0.0006860293910718292</v>
      </c>
      <c r="I10" s="118">
        <v>4203.51</v>
      </c>
      <c r="J10" s="6">
        <f t="shared" si="3"/>
        <v>0.0024630944539952232</v>
      </c>
      <c r="K10" s="37">
        <f t="shared" si="4"/>
        <v>34482.06</v>
      </c>
      <c r="L10" s="6">
        <f t="shared" si="5"/>
        <v>0.0032295815533658384</v>
      </c>
    </row>
    <row r="11" spans="2:12" ht="12.75">
      <c r="B11" s="116" t="s">
        <v>22</v>
      </c>
      <c r="C11" s="118">
        <v>0</v>
      </c>
      <c r="D11" s="6">
        <f t="shared" si="0"/>
        <v>0</v>
      </c>
      <c r="E11" s="118">
        <v>0</v>
      </c>
      <c r="F11" s="6">
        <f t="shared" si="1"/>
        <v>0</v>
      </c>
      <c r="G11" s="118">
        <v>0</v>
      </c>
      <c r="H11" s="6">
        <f t="shared" si="2"/>
        <v>0</v>
      </c>
      <c r="I11" s="118">
        <v>692.74</v>
      </c>
      <c r="J11" s="6">
        <f t="shared" si="3"/>
        <v>0.00040591887543045</v>
      </c>
      <c r="K11" s="37">
        <f t="shared" si="4"/>
        <v>692.74</v>
      </c>
      <c r="L11" s="6">
        <f t="shared" si="5"/>
        <v>6.48818639396443E-05</v>
      </c>
    </row>
    <row r="12" spans="2:12" ht="12.75">
      <c r="B12" s="116" t="s">
        <v>24</v>
      </c>
      <c r="C12" s="118">
        <v>630.135</v>
      </c>
      <c r="D12" s="6">
        <f t="shared" si="0"/>
        <v>0.00010985054323986177</v>
      </c>
      <c r="E12" s="118">
        <v>630.135</v>
      </c>
      <c r="F12" s="6">
        <f t="shared" si="1"/>
        <v>0.00023185923584360436</v>
      </c>
      <c r="G12" s="118">
        <v>0</v>
      </c>
      <c r="H12" s="6">
        <f t="shared" si="2"/>
        <v>0</v>
      </c>
      <c r="I12" s="118">
        <v>3161.91</v>
      </c>
      <c r="J12" s="6">
        <f t="shared" si="3"/>
        <v>0.0018527570970527096</v>
      </c>
      <c r="K12" s="37">
        <f t="shared" si="4"/>
        <v>4422.18</v>
      </c>
      <c r="L12" s="6">
        <f t="shared" si="5"/>
        <v>0.00041418032894970157</v>
      </c>
    </row>
    <row r="13" spans="2:12" ht="12.75">
      <c r="B13" s="116" t="s">
        <v>27</v>
      </c>
      <c r="C13" s="118">
        <v>2747.555</v>
      </c>
      <c r="D13" s="6">
        <f t="shared" si="0"/>
        <v>0.00047897737680242873</v>
      </c>
      <c r="E13" s="118">
        <v>2747.555</v>
      </c>
      <c r="F13" s="6">
        <f t="shared" si="1"/>
        <v>0.0010109674954387146</v>
      </c>
      <c r="G13" s="118">
        <v>0</v>
      </c>
      <c r="H13" s="6">
        <f t="shared" si="2"/>
        <v>0</v>
      </c>
      <c r="I13" s="118">
        <v>18032.73</v>
      </c>
      <c r="J13" s="6">
        <f t="shared" si="3"/>
        <v>0.010566483070908189</v>
      </c>
      <c r="K13" s="37">
        <f t="shared" si="4"/>
        <v>23527.84</v>
      </c>
      <c r="L13" s="6">
        <f t="shared" si="5"/>
        <v>0.0022036119087590162</v>
      </c>
    </row>
    <row r="14" spans="2:12" ht="12.75">
      <c r="B14" s="116" t="s">
        <v>28</v>
      </c>
      <c r="C14" s="118">
        <v>56854.065</v>
      </c>
      <c r="D14" s="6">
        <f t="shared" si="0"/>
        <v>0.009911288732802356</v>
      </c>
      <c r="E14" s="118">
        <v>56854.065</v>
      </c>
      <c r="F14" s="6">
        <f t="shared" si="1"/>
        <v>0.020919549089484974</v>
      </c>
      <c r="G14" s="118">
        <v>230.07</v>
      </c>
      <c r="H14" s="6">
        <f t="shared" si="2"/>
        <v>0.0004456092094971647</v>
      </c>
      <c r="I14" s="118">
        <v>10520.44</v>
      </c>
      <c r="J14" s="6">
        <f t="shared" si="3"/>
        <v>0.00616457137430136</v>
      </c>
      <c r="K14" s="37">
        <f t="shared" si="4"/>
        <v>124458.64000000001</v>
      </c>
      <c r="L14" s="6">
        <f t="shared" si="5"/>
        <v>0.011656766675221834</v>
      </c>
    </row>
    <row r="15" spans="2:12" ht="12.75">
      <c r="B15" s="116" t="s">
        <v>31</v>
      </c>
      <c r="C15" s="118">
        <v>40.455</v>
      </c>
      <c r="D15" s="6">
        <f t="shared" si="0"/>
        <v>7.052462927418106E-06</v>
      </c>
      <c r="E15" s="118">
        <v>40.455</v>
      </c>
      <c r="F15" s="6">
        <f t="shared" si="1"/>
        <v>1.4885485469070936E-05</v>
      </c>
      <c r="G15" s="118">
        <v>0</v>
      </c>
      <c r="H15" s="6">
        <f t="shared" si="2"/>
        <v>0</v>
      </c>
      <c r="I15" s="118">
        <v>0</v>
      </c>
      <c r="J15" s="6">
        <f t="shared" si="3"/>
        <v>0</v>
      </c>
      <c r="K15" s="37">
        <f t="shared" si="4"/>
        <v>80.91</v>
      </c>
      <c r="L15" s="6">
        <f t="shared" si="5"/>
        <v>7.578011391512862E-06</v>
      </c>
    </row>
    <row r="16" spans="2:12" ht="12.75">
      <c r="B16" s="116" t="s">
        <v>32</v>
      </c>
      <c r="C16" s="118">
        <v>0</v>
      </c>
      <c r="D16" s="6">
        <f t="shared" si="0"/>
        <v>0</v>
      </c>
      <c r="E16" s="118">
        <v>0</v>
      </c>
      <c r="F16" s="6">
        <f t="shared" si="1"/>
        <v>0</v>
      </c>
      <c r="G16" s="118">
        <v>0</v>
      </c>
      <c r="H16" s="6">
        <f t="shared" si="2"/>
        <v>0</v>
      </c>
      <c r="I16" s="118">
        <v>855.22</v>
      </c>
      <c r="J16" s="6">
        <f t="shared" si="3"/>
        <v>0.0005011258778843859</v>
      </c>
      <c r="K16" s="37">
        <f t="shared" si="4"/>
        <v>855.22</v>
      </c>
      <c r="L16" s="6">
        <f t="shared" si="5"/>
        <v>8.009970216598233E-05</v>
      </c>
    </row>
    <row r="17" spans="2:12" ht="12.75">
      <c r="B17" s="116" t="s">
        <v>33</v>
      </c>
      <c r="C17" s="118">
        <v>6283.16</v>
      </c>
      <c r="D17" s="6">
        <f t="shared" si="0"/>
        <v>0.0010953343954279162</v>
      </c>
      <c r="E17" s="118">
        <v>6283.16</v>
      </c>
      <c r="F17" s="6">
        <f t="shared" si="1"/>
        <v>0.0023118993172623345</v>
      </c>
      <c r="G17" s="118">
        <v>294.12</v>
      </c>
      <c r="H17" s="6">
        <f t="shared" si="2"/>
        <v>0.0005696639314004699</v>
      </c>
      <c r="I17" s="118">
        <v>15558.38</v>
      </c>
      <c r="J17" s="6">
        <f t="shared" si="3"/>
        <v>0.009116609569419414</v>
      </c>
      <c r="K17" s="37">
        <f t="shared" si="4"/>
        <v>28418.82</v>
      </c>
      <c r="L17" s="6">
        <f t="shared" si="5"/>
        <v>0.002661699934412972</v>
      </c>
    </row>
    <row r="18" spans="2:12" ht="12.75">
      <c r="B18" s="116" t="s">
        <v>38</v>
      </c>
      <c r="C18" s="118">
        <v>57927.615</v>
      </c>
      <c r="D18" s="6">
        <f t="shared" si="0"/>
        <v>0.010098439185792831</v>
      </c>
      <c r="E18" s="118">
        <v>57927.615</v>
      </c>
      <c r="F18" s="6">
        <f t="shared" si="1"/>
        <v>0.021314563622307145</v>
      </c>
      <c r="G18" s="118">
        <v>4584.74</v>
      </c>
      <c r="H18" s="6">
        <f t="shared" si="2"/>
        <v>0.00887991640435533</v>
      </c>
      <c r="I18" s="118">
        <v>54111.97</v>
      </c>
      <c r="J18" s="6">
        <f t="shared" si="3"/>
        <v>0.03170752376032313</v>
      </c>
      <c r="K18" s="37">
        <f t="shared" si="4"/>
        <v>174551.94</v>
      </c>
      <c r="L18" s="6">
        <f t="shared" si="5"/>
        <v>0.016348493260791866</v>
      </c>
    </row>
    <row r="19" spans="2:12" ht="12.75">
      <c r="B19" s="116" t="s">
        <v>39</v>
      </c>
      <c r="C19" s="118">
        <v>824.23</v>
      </c>
      <c r="D19" s="6">
        <f t="shared" si="0"/>
        <v>0.00014368685004735696</v>
      </c>
      <c r="E19" s="118">
        <v>824.23</v>
      </c>
      <c r="F19" s="6">
        <f t="shared" si="1"/>
        <v>0.0003032768183950646</v>
      </c>
      <c r="G19" s="118">
        <v>0</v>
      </c>
      <c r="H19" s="6">
        <f t="shared" si="2"/>
        <v>0</v>
      </c>
      <c r="I19" s="118">
        <v>7575.04</v>
      </c>
      <c r="J19" s="6">
        <f t="shared" si="3"/>
        <v>0.004438680772209885</v>
      </c>
      <c r="K19" s="37">
        <f t="shared" si="4"/>
        <v>9223.5</v>
      </c>
      <c r="L19" s="6">
        <f t="shared" si="5"/>
        <v>0.0008638708202894437</v>
      </c>
    </row>
    <row r="20" spans="2:12" ht="12.75">
      <c r="B20" s="116" t="s">
        <v>40</v>
      </c>
      <c r="C20" s="118">
        <v>308414.37</v>
      </c>
      <c r="D20" s="6">
        <f t="shared" si="0"/>
        <v>0.05376544087771625</v>
      </c>
      <c r="E20" s="118">
        <v>308414.37</v>
      </c>
      <c r="F20" s="6">
        <f t="shared" si="1"/>
        <v>0.11348158751916122</v>
      </c>
      <c r="G20" s="118">
        <v>36983.03</v>
      </c>
      <c r="H20" s="6">
        <f t="shared" si="2"/>
        <v>0.07163028105841669</v>
      </c>
      <c r="I20" s="118">
        <v>26674.69</v>
      </c>
      <c r="J20" s="6">
        <f t="shared" si="3"/>
        <v>0.01563033774180193</v>
      </c>
      <c r="K20" s="37">
        <f t="shared" si="4"/>
        <v>680486.46</v>
      </c>
      <c r="L20" s="6">
        <f t="shared" si="5"/>
        <v>0.06373420029230333</v>
      </c>
    </row>
    <row r="21" spans="2:12" ht="12.75">
      <c r="B21" s="116" t="s">
        <v>164</v>
      </c>
      <c r="C21" s="118">
        <v>0</v>
      </c>
      <c r="D21" s="6">
        <f t="shared" si="0"/>
        <v>0</v>
      </c>
      <c r="E21" s="118">
        <v>0</v>
      </c>
      <c r="F21" s="6">
        <f t="shared" si="1"/>
        <v>0</v>
      </c>
      <c r="G21" s="118">
        <v>0</v>
      </c>
      <c r="H21" s="6">
        <f t="shared" si="2"/>
        <v>0</v>
      </c>
      <c r="I21" s="118">
        <v>11129.09</v>
      </c>
      <c r="J21" s="6">
        <f t="shared" si="3"/>
        <v>0.006521216758616894</v>
      </c>
      <c r="K21" s="37">
        <f t="shared" si="4"/>
        <v>11129.09</v>
      </c>
      <c r="L21" s="6">
        <f t="shared" si="5"/>
        <v>0.0010423479272917053</v>
      </c>
    </row>
    <row r="22" spans="2:12" ht="12.75">
      <c r="B22" s="116" t="s">
        <v>42</v>
      </c>
      <c r="C22" s="118">
        <v>0</v>
      </c>
      <c r="D22" s="6">
        <f t="shared" si="0"/>
        <v>0</v>
      </c>
      <c r="E22" s="118">
        <v>0</v>
      </c>
      <c r="F22" s="6">
        <f t="shared" si="1"/>
        <v>0</v>
      </c>
      <c r="G22" s="118">
        <v>0</v>
      </c>
      <c r="H22" s="6">
        <f t="shared" si="2"/>
        <v>0</v>
      </c>
      <c r="I22" s="118">
        <v>11942.44</v>
      </c>
      <c r="J22" s="6">
        <f t="shared" si="3"/>
        <v>0.006997808434182556</v>
      </c>
      <c r="K22" s="37">
        <f t="shared" si="4"/>
        <v>11942.44</v>
      </c>
      <c r="L22" s="6">
        <f t="shared" si="5"/>
        <v>0.0011185260951978603</v>
      </c>
    </row>
    <row r="23" spans="2:12" ht="12.75">
      <c r="B23" s="116" t="s">
        <v>43</v>
      </c>
      <c r="C23" s="118">
        <v>8858.44</v>
      </c>
      <c r="D23" s="6">
        <f t="shared" si="0"/>
        <v>0.0015442793151590076</v>
      </c>
      <c r="E23" s="118">
        <v>8858.44</v>
      </c>
      <c r="F23" s="6">
        <f t="shared" si="1"/>
        <v>0.0032594779359445495</v>
      </c>
      <c r="G23" s="118">
        <v>0</v>
      </c>
      <c r="H23" s="6">
        <f t="shared" si="2"/>
        <v>0</v>
      </c>
      <c r="I23" s="118">
        <v>3804.38</v>
      </c>
      <c r="J23" s="6">
        <f t="shared" si="3"/>
        <v>0.002229219694705222</v>
      </c>
      <c r="K23" s="37">
        <f t="shared" si="4"/>
        <v>21521.260000000002</v>
      </c>
      <c r="L23" s="6">
        <f t="shared" si="5"/>
        <v>0.0020156761023323463</v>
      </c>
    </row>
    <row r="24" spans="2:12" ht="12.75">
      <c r="B24" s="116" t="s">
        <v>44</v>
      </c>
      <c r="C24" s="118">
        <v>59678.44</v>
      </c>
      <c r="D24" s="6">
        <f t="shared" si="0"/>
        <v>0.010403658031544824</v>
      </c>
      <c r="E24" s="118">
        <v>59678.44</v>
      </c>
      <c r="F24" s="6">
        <f t="shared" si="1"/>
        <v>0.02195878263346488</v>
      </c>
      <c r="G24" s="118">
        <v>2052.01</v>
      </c>
      <c r="H24" s="6">
        <f t="shared" si="2"/>
        <v>0.003974418889817348</v>
      </c>
      <c r="I24" s="118">
        <v>82408.5</v>
      </c>
      <c r="J24" s="6">
        <f t="shared" si="3"/>
        <v>0.04828819708102641</v>
      </c>
      <c r="K24" s="37">
        <f t="shared" si="4"/>
        <v>203817.39</v>
      </c>
      <c r="L24" s="6">
        <f t="shared" si="5"/>
        <v>0.019089488360010134</v>
      </c>
    </row>
    <row r="25" spans="2:12" ht="12.75">
      <c r="B25" s="116" t="s">
        <v>45</v>
      </c>
      <c r="C25" s="118">
        <v>442040.775</v>
      </c>
      <c r="D25" s="6">
        <f t="shared" si="0"/>
        <v>0.07706034305017102</v>
      </c>
      <c r="E25" s="118">
        <v>442040.775</v>
      </c>
      <c r="F25" s="6">
        <f t="shared" si="1"/>
        <v>0.16264964857247202</v>
      </c>
      <c r="G25" s="118">
        <v>168967.73</v>
      </c>
      <c r="H25" s="6">
        <f t="shared" si="2"/>
        <v>0.3272637744852887</v>
      </c>
      <c r="I25" s="118">
        <v>61447.45</v>
      </c>
      <c r="J25" s="6">
        <f t="shared" si="3"/>
        <v>0.03600583162812715</v>
      </c>
      <c r="K25" s="37">
        <f t="shared" si="4"/>
        <v>1114496.73</v>
      </c>
      <c r="L25" s="6">
        <f t="shared" si="5"/>
        <v>0.10438349914403454</v>
      </c>
    </row>
    <row r="26" spans="2:12" ht="12.75">
      <c r="B26" s="116" t="s">
        <v>46</v>
      </c>
      <c r="C26" s="118">
        <v>134564.32</v>
      </c>
      <c r="D26" s="6">
        <f t="shared" si="0"/>
        <v>0.023458407567747544</v>
      </c>
      <c r="E26" s="118">
        <v>134564.32</v>
      </c>
      <c r="F26" s="6">
        <f t="shared" si="1"/>
        <v>0.04951316845916232</v>
      </c>
      <c r="G26" s="118">
        <v>31399.56</v>
      </c>
      <c r="H26" s="6">
        <f t="shared" si="2"/>
        <v>0.060815982571212214</v>
      </c>
      <c r="I26" s="118">
        <v>121013.15</v>
      </c>
      <c r="J26" s="6">
        <f t="shared" si="3"/>
        <v>0.07090903045918578</v>
      </c>
      <c r="K26" s="37">
        <f t="shared" si="4"/>
        <v>421541.35</v>
      </c>
      <c r="L26" s="6">
        <f t="shared" si="5"/>
        <v>0.03948146276472266</v>
      </c>
    </row>
    <row r="27" spans="2:12" ht="12.75">
      <c r="B27" s="116" t="s">
        <v>48</v>
      </c>
      <c r="C27" s="118">
        <v>131110.745</v>
      </c>
      <c r="D27" s="6">
        <f t="shared" si="0"/>
        <v>0.022856350722992677</v>
      </c>
      <c r="E27" s="118">
        <v>131110.745</v>
      </c>
      <c r="F27" s="6">
        <f t="shared" si="1"/>
        <v>0.04824241971416549</v>
      </c>
      <c r="G27" s="118">
        <v>27098.13</v>
      </c>
      <c r="H27" s="6">
        <f t="shared" si="2"/>
        <v>0.052484792837620746</v>
      </c>
      <c r="I27" s="118">
        <v>65078.24</v>
      </c>
      <c r="J27" s="6">
        <f t="shared" si="3"/>
        <v>0.03813333428962226</v>
      </c>
      <c r="K27" s="37">
        <f t="shared" si="4"/>
        <v>354397.86</v>
      </c>
      <c r="L27" s="6">
        <f t="shared" si="5"/>
        <v>0.03319281943156323</v>
      </c>
    </row>
    <row r="28" spans="2:12" ht="12.75">
      <c r="B28" s="116" t="s">
        <v>51</v>
      </c>
      <c r="C28" s="118">
        <v>110472.88</v>
      </c>
      <c r="D28" s="6">
        <f t="shared" si="0"/>
        <v>0.019258580909284617</v>
      </c>
      <c r="E28" s="118">
        <v>110472.88</v>
      </c>
      <c r="F28" s="6">
        <f t="shared" si="1"/>
        <v>0.04064868248588351</v>
      </c>
      <c r="G28" s="118">
        <v>44895.93</v>
      </c>
      <c r="H28" s="6">
        <f t="shared" si="2"/>
        <v>0.08695631710757615</v>
      </c>
      <c r="I28" s="118">
        <v>109771.11</v>
      </c>
      <c r="J28" s="6">
        <f t="shared" si="3"/>
        <v>0.0643216293644834</v>
      </c>
      <c r="K28" s="37">
        <f t="shared" si="4"/>
        <v>375612.8</v>
      </c>
      <c r="L28" s="6">
        <f t="shared" si="5"/>
        <v>0.035179805675417654</v>
      </c>
    </row>
    <row r="29" spans="2:12" ht="12.75">
      <c r="B29" s="116" t="s">
        <v>52</v>
      </c>
      <c r="C29" s="118">
        <v>2318.175</v>
      </c>
      <c r="D29" s="6">
        <f t="shared" si="0"/>
        <v>0.0004041241687496594</v>
      </c>
      <c r="E29" s="118">
        <v>2318.175</v>
      </c>
      <c r="F29" s="6">
        <f t="shared" si="1"/>
        <v>0.0008529764003772963</v>
      </c>
      <c r="G29" s="118">
        <v>0</v>
      </c>
      <c r="H29" s="6">
        <f t="shared" si="2"/>
        <v>0</v>
      </c>
      <c r="I29" s="118">
        <v>25695.67</v>
      </c>
      <c r="J29" s="6">
        <f t="shared" si="3"/>
        <v>0.01505666984703056</v>
      </c>
      <c r="K29" s="37">
        <f t="shared" si="4"/>
        <v>30332.019999999997</v>
      </c>
      <c r="L29" s="6">
        <f t="shared" si="5"/>
        <v>0.002840889792208577</v>
      </c>
    </row>
    <row r="30" spans="2:12" ht="12.75">
      <c r="B30" s="116" t="s">
        <v>53</v>
      </c>
      <c r="C30" s="118">
        <v>22244.165</v>
      </c>
      <c r="D30" s="6">
        <f t="shared" si="0"/>
        <v>0.0038777938206370384</v>
      </c>
      <c r="E30" s="118">
        <v>22244.165</v>
      </c>
      <c r="F30" s="6">
        <f t="shared" si="1"/>
        <v>0.00818477802197791</v>
      </c>
      <c r="G30" s="118">
        <v>1901.79</v>
      </c>
      <c r="H30" s="6">
        <f t="shared" si="2"/>
        <v>0.0036834665038015077</v>
      </c>
      <c r="I30" s="118">
        <v>1145.49</v>
      </c>
      <c r="J30" s="6">
        <f t="shared" si="3"/>
        <v>0.0006712128830684329</v>
      </c>
      <c r="K30" s="37">
        <f t="shared" si="4"/>
        <v>47535.61</v>
      </c>
      <c r="L30" s="6">
        <f t="shared" si="5"/>
        <v>0.004452173947379962</v>
      </c>
    </row>
    <row r="31" spans="2:12" ht="12.75">
      <c r="B31" s="116" t="s">
        <v>54</v>
      </c>
      <c r="C31" s="118">
        <v>7830.75</v>
      </c>
      <c r="D31" s="6">
        <f t="shared" si="0"/>
        <v>0.0013651235711007127</v>
      </c>
      <c r="E31" s="118">
        <v>7830.75</v>
      </c>
      <c r="F31" s="6">
        <f t="shared" si="1"/>
        <v>0.0028813376674558704</v>
      </c>
      <c r="G31" s="118">
        <v>0</v>
      </c>
      <c r="H31" s="6">
        <f t="shared" si="2"/>
        <v>0</v>
      </c>
      <c r="I31" s="118">
        <v>57155.8</v>
      </c>
      <c r="J31" s="6">
        <f t="shared" si="3"/>
        <v>0.03349109053949204</v>
      </c>
      <c r="K31" s="37">
        <f t="shared" si="4"/>
        <v>72817.3</v>
      </c>
      <c r="L31" s="6">
        <f t="shared" si="5"/>
        <v>0.006820051030765166</v>
      </c>
    </row>
    <row r="32" spans="2:12" ht="12.75">
      <c r="B32" s="116" t="s">
        <v>55</v>
      </c>
      <c r="C32" s="118">
        <v>58745.035</v>
      </c>
      <c r="D32" s="6">
        <f t="shared" si="0"/>
        <v>0.010240938858172764</v>
      </c>
      <c r="E32" s="118">
        <v>58745.035</v>
      </c>
      <c r="F32" s="6">
        <f t="shared" si="1"/>
        <v>0.021615334689718543</v>
      </c>
      <c r="G32" s="118">
        <v>18780.55</v>
      </c>
      <c r="H32" s="6">
        <f t="shared" si="2"/>
        <v>0.03637495561968956</v>
      </c>
      <c r="I32" s="118">
        <v>7443.14</v>
      </c>
      <c r="J32" s="6">
        <f t="shared" si="3"/>
        <v>0.004361392468272945</v>
      </c>
      <c r="K32" s="37">
        <f t="shared" si="4"/>
        <v>143713.76</v>
      </c>
      <c r="L32" s="6">
        <f t="shared" si="5"/>
        <v>0.013460196643148506</v>
      </c>
    </row>
    <row r="33" spans="2:12" ht="12.75">
      <c r="B33" s="116" t="s">
        <v>58</v>
      </c>
      <c r="C33" s="118">
        <v>1914541.19</v>
      </c>
      <c r="D33" s="6">
        <f t="shared" si="0"/>
        <v>0.3337592575822505</v>
      </c>
      <c r="E33" s="118">
        <v>0</v>
      </c>
      <c r="F33" s="6">
        <f t="shared" si="1"/>
        <v>0</v>
      </c>
      <c r="G33" s="118">
        <v>0</v>
      </c>
      <c r="H33" s="6">
        <f t="shared" si="2"/>
        <v>0</v>
      </c>
      <c r="I33" s="118">
        <v>0</v>
      </c>
      <c r="J33" s="6">
        <f t="shared" si="3"/>
        <v>0</v>
      </c>
      <c r="K33" s="37">
        <f t="shared" si="4"/>
        <v>1914541.19</v>
      </c>
      <c r="L33" s="6">
        <f t="shared" si="5"/>
        <v>0.1793154733325991</v>
      </c>
    </row>
    <row r="34" spans="2:12" ht="12.75">
      <c r="B34" s="116" t="s">
        <v>61</v>
      </c>
      <c r="C34" s="118">
        <v>983271.02</v>
      </c>
      <c r="D34" s="6">
        <f t="shared" si="0"/>
        <v>0.17141224610442682</v>
      </c>
      <c r="E34" s="118">
        <v>0</v>
      </c>
      <c r="F34" s="6">
        <f t="shared" si="1"/>
        <v>0</v>
      </c>
      <c r="G34" s="118">
        <v>0</v>
      </c>
      <c r="H34" s="6">
        <f t="shared" si="2"/>
        <v>0</v>
      </c>
      <c r="I34" s="118">
        <v>0</v>
      </c>
      <c r="J34" s="6">
        <f t="shared" si="3"/>
        <v>0</v>
      </c>
      <c r="K34" s="37">
        <f t="shared" si="4"/>
        <v>983271.02</v>
      </c>
      <c r="L34" s="6">
        <f t="shared" si="5"/>
        <v>0.09209293029915304</v>
      </c>
    </row>
    <row r="35" spans="2:12" ht="12.75">
      <c r="B35" s="116" t="s">
        <v>63</v>
      </c>
      <c r="C35" s="118">
        <v>129502.17</v>
      </c>
      <c r="D35" s="6">
        <f t="shared" si="0"/>
        <v>0.022575930118531633</v>
      </c>
      <c r="E35" s="118">
        <v>8768.6</v>
      </c>
      <c r="F35" s="6">
        <f t="shared" si="1"/>
        <v>0.003226421156447792</v>
      </c>
      <c r="G35" s="118">
        <v>6674.79</v>
      </c>
      <c r="H35" s="6">
        <f t="shared" si="2"/>
        <v>0.01292801275898457</v>
      </c>
      <c r="I35" s="118">
        <v>7836.93</v>
      </c>
      <c r="J35" s="6">
        <f t="shared" si="3"/>
        <v>0.00459213819387816</v>
      </c>
      <c r="K35" s="37">
        <f t="shared" si="4"/>
        <v>152782.49</v>
      </c>
      <c r="L35" s="6">
        <f t="shared" si="5"/>
        <v>0.014309571741981213</v>
      </c>
    </row>
    <row r="36" spans="2:12" ht="12.75">
      <c r="B36" s="116" t="s">
        <v>67</v>
      </c>
      <c r="C36" s="118">
        <v>104814.3</v>
      </c>
      <c r="D36" s="6">
        <f t="shared" si="0"/>
        <v>0.01827212866180397</v>
      </c>
      <c r="E36" s="118">
        <v>104814.3</v>
      </c>
      <c r="F36" s="6">
        <f t="shared" si="1"/>
        <v>0.03856659843284741</v>
      </c>
      <c r="G36" s="118">
        <v>11719.4</v>
      </c>
      <c r="H36" s="6">
        <f t="shared" si="2"/>
        <v>0.022698624635028784</v>
      </c>
      <c r="I36" s="118">
        <v>25009.49</v>
      </c>
      <c r="J36" s="6">
        <f t="shared" si="3"/>
        <v>0.014654594878149213</v>
      </c>
      <c r="K36" s="37">
        <f t="shared" si="4"/>
        <v>246357.49</v>
      </c>
      <c r="L36" s="6">
        <f t="shared" si="5"/>
        <v>0.023073784026752146</v>
      </c>
    </row>
    <row r="37" spans="2:12" ht="12.75">
      <c r="B37" s="116" t="s">
        <v>68</v>
      </c>
      <c r="C37" s="118">
        <v>21629.425</v>
      </c>
      <c r="D37" s="6">
        <f t="shared" si="0"/>
        <v>0.003770627065971335</v>
      </c>
      <c r="E37" s="118">
        <v>21629.425</v>
      </c>
      <c r="F37" s="6">
        <f t="shared" si="1"/>
        <v>0.007958583402344819</v>
      </c>
      <c r="G37" s="118">
        <v>0</v>
      </c>
      <c r="H37" s="6">
        <f t="shared" si="2"/>
        <v>0</v>
      </c>
      <c r="I37" s="118">
        <v>59578.63</v>
      </c>
      <c r="J37" s="6">
        <f t="shared" si="3"/>
        <v>0.03491077531149763</v>
      </c>
      <c r="K37" s="37">
        <f t="shared" si="4"/>
        <v>102837.48</v>
      </c>
      <c r="L37" s="6">
        <f t="shared" si="5"/>
        <v>0.009631733962606305</v>
      </c>
    </row>
    <row r="38" spans="2:12" ht="12.75">
      <c r="B38" s="116" t="s">
        <v>70</v>
      </c>
      <c r="C38" s="118">
        <v>6809.005</v>
      </c>
      <c r="D38" s="6">
        <f t="shared" si="0"/>
        <v>0.0011870042104833649</v>
      </c>
      <c r="E38" s="118">
        <v>6809.005</v>
      </c>
      <c r="F38" s="6">
        <f t="shared" si="1"/>
        <v>0.002505384871742216</v>
      </c>
      <c r="G38" s="118">
        <v>0</v>
      </c>
      <c r="H38" s="6">
        <f t="shared" si="2"/>
        <v>0</v>
      </c>
      <c r="I38" s="118">
        <v>27803.16</v>
      </c>
      <c r="J38" s="6">
        <f t="shared" si="3"/>
        <v>0.016291577562451816</v>
      </c>
      <c r="K38" s="37">
        <f t="shared" si="4"/>
        <v>41421.17</v>
      </c>
      <c r="L38" s="6">
        <f t="shared" si="5"/>
        <v>0.0038794969485822623</v>
      </c>
    </row>
    <row r="39" spans="2:12" ht="12.75">
      <c r="B39" s="116" t="s">
        <v>73</v>
      </c>
      <c r="C39" s="118">
        <v>7670.83</v>
      </c>
      <c r="D39" s="6">
        <f t="shared" si="0"/>
        <v>0.001337244943703538</v>
      </c>
      <c r="E39" s="118">
        <v>7670.83</v>
      </c>
      <c r="F39" s="6">
        <f t="shared" si="1"/>
        <v>0.0028224948337835475</v>
      </c>
      <c r="G39" s="118">
        <v>0</v>
      </c>
      <c r="H39" s="6">
        <f t="shared" si="2"/>
        <v>0</v>
      </c>
      <c r="I39" s="118">
        <v>23539.02</v>
      </c>
      <c r="J39" s="6">
        <f t="shared" si="3"/>
        <v>0.013792956270945624</v>
      </c>
      <c r="K39" s="37">
        <f t="shared" si="4"/>
        <v>38880.68</v>
      </c>
      <c r="L39" s="6">
        <f t="shared" si="5"/>
        <v>0.0036415552583088165</v>
      </c>
    </row>
    <row r="40" spans="2:12" ht="12.75">
      <c r="B40" s="116" t="s">
        <v>75</v>
      </c>
      <c r="C40" s="118">
        <v>12703.8</v>
      </c>
      <c r="D40" s="6">
        <f t="shared" si="0"/>
        <v>0.0022146354847938235</v>
      </c>
      <c r="E40" s="118">
        <v>12703.8</v>
      </c>
      <c r="F40" s="6">
        <f t="shared" si="1"/>
        <v>0.004674384632356528</v>
      </c>
      <c r="G40" s="118">
        <v>511.99</v>
      </c>
      <c r="H40" s="6">
        <f t="shared" si="2"/>
        <v>0.0009916436700589098</v>
      </c>
      <c r="I40" s="118">
        <v>35111.04</v>
      </c>
      <c r="J40" s="6">
        <f t="shared" si="3"/>
        <v>0.020573712896604132</v>
      </c>
      <c r="K40" s="37">
        <f t="shared" si="4"/>
        <v>61030.630000000005</v>
      </c>
      <c r="L40" s="6">
        <f t="shared" si="5"/>
        <v>0.0057161143167866356</v>
      </c>
    </row>
    <row r="41" spans="2:12" ht="12.75">
      <c r="B41" s="116" t="s">
        <v>78</v>
      </c>
      <c r="C41" s="118">
        <v>950.72</v>
      </c>
      <c r="D41" s="6">
        <f t="shared" si="0"/>
        <v>0.00016573767283042744</v>
      </c>
      <c r="E41" s="118">
        <v>950.72</v>
      </c>
      <c r="F41" s="6">
        <f t="shared" si="1"/>
        <v>0.00034981902719454015</v>
      </c>
      <c r="G41" s="118">
        <v>0</v>
      </c>
      <c r="H41" s="6">
        <f t="shared" si="2"/>
        <v>0</v>
      </c>
      <c r="I41" s="118">
        <v>0</v>
      </c>
      <c r="J41" s="6">
        <f t="shared" si="3"/>
        <v>0</v>
      </c>
      <c r="K41" s="37">
        <f t="shared" si="4"/>
        <v>1901.44</v>
      </c>
      <c r="L41" s="6">
        <f t="shared" si="5"/>
        <v>0.00017808841898749497</v>
      </c>
    </row>
    <row r="42" spans="2:12" ht="12.75">
      <c r="B42" s="116" t="s">
        <v>79</v>
      </c>
      <c r="C42" s="118">
        <v>121424.94</v>
      </c>
      <c r="D42" s="6">
        <f t="shared" si="0"/>
        <v>0.021167838037670694</v>
      </c>
      <c r="E42" s="118">
        <v>121424.94</v>
      </c>
      <c r="F42" s="6">
        <f t="shared" si="1"/>
        <v>0.04467851143128934</v>
      </c>
      <c r="G42" s="118">
        <v>42770.83</v>
      </c>
      <c r="H42" s="6">
        <f t="shared" si="2"/>
        <v>0.08284033444533237</v>
      </c>
      <c r="I42" s="118">
        <v>30701.36</v>
      </c>
      <c r="J42" s="6">
        <f t="shared" si="3"/>
        <v>0.01798981078815342</v>
      </c>
      <c r="K42" s="37">
        <f t="shared" si="4"/>
        <v>316322.07</v>
      </c>
      <c r="L42" s="6">
        <f t="shared" si="5"/>
        <v>0.029626649979569018</v>
      </c>
    </row>
    <row r="43" spans="2:12" ht="12.75">
      <c r="B43" s="116" t="s">
        <v>81</v>
      </c>
      <c r="C43" s="118">
        <v>147.715</v>
      </c>
      <c r="D43" s="6">
        <f t="shared" si="0"/>
        <v>2.5750947010840825E-05</v>
      </c>
      <c r="E43" s="118">
        <v>147.715</v>
      </c>
      <c r="F43" s="6">
        <f t="shared" si="1"/>
        <v>5.4351983341090435E-05</v>
      </c>
      <c r="G43" s="118">
        <v>0</v>
      </c>
      <c r="H43" s="6">
        <f t="shared" si="2"/>
        <v>0</v>
      </c>
      <c r="I43" s="118">
        <v>0</v>
      </c>
      <c r="J43" s="6">
        <f t="shared" si="3"/>
        <v>0</v>
      </c>
      <c r="K43" s="37">
        <f t="shared" si="4"/>
        <v>295.43</v>
      </c>
      <c r="L43" s="6">
        <f t="shared" si="5"/>
        <v>2.7669903663263443E-05</v>
      </c>
    </row>
    <row r="44" spans="2:12" ht="12.75">
      <c r="B44" s="116" t="s">
        <v>82</v>
      </c>
      <c r="C44" s="118">
        <v>18338.085</v>
      </c>
      <c r="D44" s="6">
        <f t="shared" si="0"/>
        <v>0.0031968524192891373</v>
      </c>
      <c r="E44" s="118">
        <v>18338.085</v>
      </c>
      <c r="F44" s="6">
        <f t="shared" si="1"/>
        <v>0.006747529299174087</v>
      </c>
      <c r="G44" s="118">
        <v>6954.32</v>
      </c>
      <c r="H44" s="6">
        <f t="shared" si="2"/>
        <v>0.013469418167472172</v>
      </c>
      <c r="I44" s="118">
        <v>1365.38</v>
      </c>
      <c r="J44" s="6">
        <f t="shared" si="3"/>
        <v>0.0008000599274406384</v>
      </c>
      <c r="K44" s="37">
        <f t="shared" si="4"/>
        <v>44995.869999999995</v>
      </c>
      <c r="L44" s="6">
        <f t="shared" si="5"/>
        <v>0.004214302501928462</v>
      </c>
    </row>
    <row r="45" spans="2:12" ht="12.75">
      <c r="B45" s="116" t="s">
        <v>88</v>
      </c>
      <c r="C45" s="118">
        <v>0</v>
      </c>
      <c r="D45" s="6">
        <f t="shared" si="0"/>
        <v>0</v>
      </c>
      <c r="E45" s="118">
        <v>0</v>
      </c>
      <c r="F45" s="6">
        <f t="shared" si="1"/>
        <v>0</v>
      </c>
      <c r="G45" s="118">
        <v>0</v>
      </c>
      <c r="H45" s="6">
        <f t="shared" si="2"/>
        <v>0</v>
      </c>
      <c r="I45" s="118">
        <v>33055.28</v>
      </c>
      <c r="J45" s="6">
        <f t="shared" si="3"/>
        <v>0.019369116962552536</v>
      </c>
      <c r="K45" s="37">
        <f t="shared" si="4"/>
        <v>33055.28</v>
      </c>
      <c r="L45" s="6">
        <f t="shared" si="5"/>
        <v>0.0030959496772914015</v>
      </c>
    </row>
    <row r="46" spans="2:12" ht="12.75">
      <c r="B46" s="116" t="s">
        <v>89</v>
      </c>
      <c r="C46" s="118">
        <v>38166.55</v>
      </c>
      <c r="D46" s="6">
        <f t="shared" si="0"/>
        <v>0.006653520675873181</v>
      </c>
      <c r="E46" s="118">
        <v>38166.55</v>
      </c>
      <c r="F46" s="6">
        <f t="shared" si="1"/>
        <v>0.014043446432568765</v>
      </c>
      <c r="G46" s="118">
        <v>4571.36</v>
      </c>
      <c r="H46" s="6">
        <f t="shared" si="2"/>
        <v>0.008854001460107614</v>
      </c>
      <c r="I46" s="118">
        <v>56885.42</v>
      </c>
      <c r="J46" s="6">
        <f t="shared" si="3"/>
        <v>0.03333265830584177</v>
      </c>
      <c r="K46" s="37">
        <f t="shared" si="4"/>
        <v>137789.88</v>
      </c>
      <c r="L46" s="6">
        <f t="shared" si="5"/>
        <v>0.012905367448710795</v>
      </c>
    </row>
    <row r="47" spans="2:12" ht="12.75">
      <c r="B47" s="116" t="s">
        <v>93</v>
      </c>
      <c r="C47" s="118">
        <v>38.25</v>
      </c>
      <c r="D47" s="6">
        <f t="shared" si="0"/>
        <v>6.66806839633525E-06</v>
      </c>
      <c r="E47" s="118">
        <v>38.25</v>
      </c>
      <c r="F47" s="6">
        <f t="shared" si="1"/>
        <v>1.4074152000790096E-05</v>
      </c>
      <c r="G47" s="118">
        <v>0</v>
      </c>
      <c r="H47" s="6">
        <f t="shared" si="2"/>
        <v>0</v>
      </c>
      <c r="I47" s="118">
        <v>4259.13</v>
      </c>
      <c r="J47" s="6">
        <f t="shared" si="3"/>
        <v>0.002495685625071589</v>
      </c>
      <c r="K47" s="37">
        <f t="shared" si="4"/>
        <v>4335.63</v>
      </c>
      <c r="L47" s="6">
        <f t="shared" si="5"/>
        <v>0.0004060740764971563</v>
      </c>
    </row>
    <row r="48" spans="2:12" ht="12.75">
      <c r="B48" s="116" t="s">
        <v>97</v>
      </c>
      <c r="C48" s="118">
        <v>0</v>
      </c>
      <c r="D48" s="6">
        <f t="shared" si="0"/>
        <v>0</v>
      </c>
      <c r="E48" s="118">
        <v>0</v>
      </c>
      <c r="F48" s="6">
        <f t="shared" si="1"/>
        <v>0</v>
      </c>
      <c r="G48" s="118">
        <v>0</v>
      </c>
      <c r="H48" s="6">
        <f t="shared" si="2"/>
        <v>0</v>
      </c>
      <c r="I48" s="118">
        <v>1097.86</v>
      </c>
      <c r="J48" s="6">
        <f t="shared" si="3"/>
        <v>0.0006433035432919621</v>
      </c>
      <c r="K48" s="37">
        <f t="shared" si="4"/>
        <v>1097.86</v>
      </c>
      <c r="L48" s="6">
        <f t="shared" si="5"/>
        <v>0.00010282530696188742</v>
      </c>
    </row>
    <row r="49" spans="2:12" ht="12.75">
      <c r="B49" s="116" t="s">
        <v>99</v>
      </c>
      <c r="C49" s="118">
        <v>284649.66</v>
      </c>
      <c r="D49" s="6">
        <f t="shared" si="0"/>
        <v>0.049622572598001936</v>
      </c>
      <c r="E49" s="118">
        <v>284649.66</v>
      </c>
      <c r="F49" s="6">
        <f t="shared" si="1"/>
        <v>0.10473732240034563</v>
      </c>
      <c r="G49" s="118">
        <v>31872.3</v>
      </c>
      <c r="H49" s="6">
        <f t="shared" si="2"/>
        <v>0.061731605197794075</v>
      </c>
      <c r="I49" s="118">
        <v>84925.34</v>
      </c>
      <c r="J49" s="6">
        <f t="shared" si="3"/>
        <v>0.04976296808087971</v>
      </c>
      <c r="K49" s="37">
        <f t="shared" si="4"/>
        <v>686096.96</v>
      </c>
      <c r="L49" s="6">
        <f t="shared" si="5"/>
        <v>0.0642596783903392</v>
      </c>
    </row>
    <row r="50" spans="2:12" ht="12.75">
      <c r="B50" s="116" t="s">
        <v>106</v>
      </c>
      <c r="C50" s="118">
        <v>0</v>
      </c>
      <c r="D50" s="6">
        <f t="shared" si="0"/>
        <v>0</v>
      </c>
      <c r="E50" s="118">
        <v>0</v>
      </c>
      <c r="F50" s="6">
        <f t="shared" si="1"/>
        <v>0</v>
      </c>
      <c r="G50" s="118">
        <v>0</v>
      </c>
      <c r="H50" s="6">
        <f t="shared" si="2"/>
        <v>0</v>
      </c>
      <c r="I50" s="118">
        <v>2507.46</v>
      </c>
      <c r="J50" s="6">
        <f t="shared" si="3"/>
        <v>0.0014692746822571761</v>
      </c>
      <c r="K50" s="37">
        <f t="shared" si="4"/>
        <v>2507.46</v>
      </c>
      <c r="L50" s="6">
        <f t="shared" si="5"/>
        <v>0.00023484810831495294</v>
      </c>
    </row>
    <row r="51" spans="2:12" ht="12.75">
      <c r="B51" s="116" t="s">
        <v>110</v>
      </c>
      <c r="C51" s="118">
        <v>0</v>
      </c>
      <c r="D51" s="6">
        <f t="shared" si="0"/>
        <v>0</v>
      </c>
      <c r="E51" s="118">
        <v>0</v>
      </c>
      <c r="F51" s="6">
        <f t="shared" si="1"/>
        <v>0</v>
      </c>
      <c r="G51" s="118">
        <v>0</v>
      </c>
      <c r="H51" s="6">
        <f t="shared" si="2"/>
        <v>0</v>
      </c>
      <c r="I51" s="118">
        <v>7337.29</v>
      </c>
      <c r="J51" s="6">
        <f t="shared" si="3"/>
        <v>0.0042993684578732086</v>
      </c>
      <c r="K51" s="37">
        <f t="shared" si="4"/>
        <v>7337.29</v>
      </c>
      <c r="L51" s="6">
        <f t="shared" si="5"/>
        <v>0.0006872088394862615</v>
      </c>
    </row>
    <row r="52" spans="2:12" ht="12.75">
      <c r="B52" s="116" t="s">
        <v>112</v>
      </c>
      <c r="C52" s="118">
        <v>0</v>
      </c>
      <c r="D52" s="6">
        <f t="shared" si="0"/>
        <v>0</v>
      </c>
      <c r="E52" s="118">
        <v>0</v>
      </c>
      <c r="F52" s="6">
        <f t="shared" si="1"/>
        <v>0</v>
      </c>
      <c r="G52" s="118">
        <v>0</v>
      </c>
      <c r="H52" s="6">
        <f t="shared" si="2"/>
        <v>0</v>
      </c>
      <c r="I52" s="118">
        <v>21524.21</v>
      </c>
      <c r="J52" s="6">
        <f t="shared" si="3"/>
        <v>0.012612355454757695</v>
      </c>
      <c r="K52" s="37">
        <f t="shared" si="4"/>
        <v>21524.21</v>
      </c>
      <c r="L52" s="6">
        <f t="shared" si="5"/>
        <v>0.0020159523986319995</v>
      </c>
    </row>
    <row r="53" spans="2:12" ht="12.75">
      <c r="B53" s="116" t="s">
        <v>115</v>
      </c>
      <c r="C53" s="118">
        <v>152238.945</v>
      </c>
      <c r="D53" s="6">
        <f t="shared" si="0"/>
        <v>0.026539599943684194</v>
      </c>
      <c r="E53" s="118">
        <v>152238.945</v>
      </c>
      <c r="F53" s="6">
        <f t="shared" si="1"/>
        <v>0.05601657653254702</v>
      </c>
      <c r="G53" s="118">
        <v>3731.52</v>
      </c>
      <c r="H53" s="6">
        <f t="shared" si="2"/>
        <v>0.007227364182304777</v>
      </c>
      <c r="I53" s="118">
        <v>13987.9</v>
      </c>
      <c r="J53" s="6">
        <f t="shared" si="3"/>
        <v>0.008196368966182971</v>
      </c>
      <c r="K53" s="37">
        <f t="shared" si="4"/>
        <v>322197.31000000006</v>
      </c>
      <c r="L53" s="6">
        <f t="shared" si="5"/>
        <v>0.030176923563154143</v>
      </c>
    </row>
    <row r="54" spans="2:12" ht="12.75">
      <c r="B54" s="116" t="s">
        <v>121</v>
      </c>
      <c r="C54" s="118">
        <v>1134.8</v>
      </c>
      <c r="D54" s="6">
        <f t="shared" si="0"/>
        <v>0.0001978280788538887</v>
      </c>
      <c r="E54" s="118">
        <v>1134.8</v>
      </c>
      <c r="F54" s="6">
        <f t="shared" si="1"/>
        <v>0.00041755157360775423</v>
      </c>
      <c r="G54" s="118">
        <v>0</v>
      </c>
      <c r="H54" s="6">
        <f t="shared" si="2"/>
        <v>0</v>
      </c>
      <c r="I54" s="118">
        <v>3934.92</v>
      </c>
      <c r="J54" s="6">
        <f t="shared" si="3"/>
        <v>0.0023057110911868612</v>
      </c>
      <c r="K54" s="37">
        <f t="shared" si="4"/>
        <v>6204.52</v>
      </c>
      <c r="L54" s="6">
        <f t="shared" si="5"/>
        <v>0.0005811138702122036</v>
      </c>
    </row>
    <row r="55" spans="2:12" ht="12.75">
      <c r="B55" s="116" t="s">
        <v>122</v>
      </c>
      <c r="C55" s="118">
        <v>6948.72</v>
      </c>
      <c r="D55" s="6">
        <f t="shared" si="0"/>
        <v>0.0012113605288100048</v>
      </c>
      <c r="E55" s="118">
        <v>6948.72</v>
      </c>
      <c r="F55" s="6">
        <f t="shared" si="1"/>
        <v>0.002556793241592945</v>
      </c>
      <c r="G55" s="118">
        <v>0</v>
      </c>
      <c r="H55" s="6">
        <f t="shared" si="2"/>
        <v>0</v>
      </c>
      <c r="I55" s="118">
        <v>18661.44</v>
      </c>
      <c r="J55" s="6">
        <f t="shared" si="3"/>
        <v>0.010934882840189416</v>
      </c>
      <c r="K55" s="37">
        <f t="shared" si="4"/>
        <v>32558.879999999997</v>
      </c>
      <c r="L55" s="6">
        <f t="shared" si="5"/>
        <v>0.0030494569711395415</v>
      </c>
    </row>
    <row r="56" spans="2:12" ht="12.75">
      <c r="B56" s="116" t="s">
        <v>123</v>
      </c>
      <c r="C56" s="118">
        <v>276.46</v>
      </c>
      <c r="D56" s="6">
        <f t="shared" si="0"/>
        <v>4.819488075427041E-05</v>
      </c>
      <c r="E56" s="118">
        <v>276.46</v>
      </c>
      <c r="F56" s="6">
        <f t="shared" si="1"/>
        <v>0.00010172392319316155</v>
      </c>
      <c r="G56" s="118">
        <v>0</v>
      </c>
      <c r="H56" s="6">
        <f t="shared" si="2"/>
        <v>0</v>
      </c>
      <c r="I56" s="118">
        <v>0</v>
      </c>
      <c r="J56" s="6">
        <f t="shared" si="3"/>
        <v>0</v>
      </c>
      <c r="K56" s="37">
        <f t="shared" si="4"/>
        <v>552.92</v>
      </c>
      <c r="L56" s="6">
        <f t="shared" si="5"/>
        <v>5.178635593369536E-05</v>
      </c>
    </row>
    <row r="57" spans="2:12" ht="12.75">
      <c r="B57" s="116" t="s">
        <v>127</v>
      </c>
      <c r="C57" s="118">
        <v>98021.15</v>
      </c>
      <c r="D57" s="6">
        <f t="shared" si="0"/>
        <v>0.017087888431044106</v>
      </c>
      <c r="E57" s="118">
        <v>98021.15</v>
      </c>
      <c r="F57" s="6">
        <f t="shared" si="1"/>
        <v>0.0360670474350914</v>
      </c>
      <c r="G57" s="118">
        <v>6905.1</v>
      </c>
      <c r="H57" s="6">
        <f t="shared" si="2"/>
        <v>0.013374086810531023</v>
      </c>
      <c r="I57" s="118">
        <v>99149.94</v>
      </c>
      <c r="J57" s="6">
        <f t="shared" si="3"/>
        <v>0.05809803410196696</v>
      </c>
      <c r="K57" s="37">
        <f t="shared" si="4"/>
        <v>302097.33999999997</v>
      </c>
      <c r="L57" s="6">
        <f t="shared" si="5"/>
        <v>0.02829436514479958</v>
      </c>
    </row>
    <row r="58" spans="2:12" ht="12.75">
      <c r="B58" s="116" t="s">
        <v>128</v>
      </c>
      <c r="C58" s="118">
        <v>0</v>
      </c>
      <c r="D58" s="6">
        <f t="shared" si="0"/>
        <v>0</v>
      </c>
      <c r="E58" s="118">
        <v>0</v>
      </c>
      <c r="F58" s="6">
        <f t="shared" si="1"/>
        <v>0</v>
      </c>
      <c r="G58" s="118">
        <v>0</v>
      </c>
      <c r="H58" s="6">
        <f t="shared" si="2"/>
        <v>0</v>
      </c>
      <c r="I58" s="118">
        <v>11748.58</v>
      </c>
      <c r="J58" s="6">
        <f t="shared" si="3"/>
        <v>0.006884213964120271</v>
      </c>
      <c r="K58" s="37">
        <f t="shared" si="4"/>
        <v>11748.58</v>
      </c>
      <c r="L58" s="6">
        <f t="shared" si="5"/>
        <v>0.00110036921362131</v>
      </c>
    </row>
    <row r="59" spans="2:12" ht="12.75">
      <c r="B59" s="116" t="s">
        <v>130</v>
      </c>
      <c r="C59" s="118">
        <v>165.79</v>
      </c>
      <c r="D59" s="6">
        <f t="shared" si="0"/>
        <v>2.8901936194207088E-05</v>
      </c>
      <c r="E59" s="118">
        <v>165.79</v>
      </c>
      <c r="F59" s="6">
        <f t="shared" si="1"/>
        <v>6.1002710070875555E-05</v>
      </c>
      <c r="G59" s="118">
        <v>0</v>
      </c>
      <c r="H59" s="6">
        <f t="shared" si="2"/>
        <v>0</v>
      </c>
      <c r="I59" s="118">
        <v>7917.19</v>
      </c>
      <c r="J59" s="6">
        <f t="shared" si="3"/>
        <v>0.004639167452968219</v>
      </c>
      <c r="K59" s="37">
        <f t="shared" si="4"/>
        <v>8248.77</v>
      </c>
      <c r="L59" s="6">
        <f t="shared" si="5"/>
        <v>0.0007725778398958047</v>
      </c>
    </row>
    <row r="60" spans="2:12" ht="12.75">
      <c r="B60" s="116" t="s">
        <v>131</v>
      </c>
      <c r="C60" s="118">
        <v>8064.555</v>
      </c>
      <c r="D60" s="6">
        <f t="shared" si="0"/>
        <v>0.00140588246603941</v>
      </c>
      <c r="E60" s="118">
        <v>8064.555</v>
      </c>
      <c r="F60" s="6">
        <f t="shared" si="1"/>
        <v>0.002967366611470112</v>
      </c>
      <c r="G60" s="118">
        <v>0</v>
      </c>
      <c r="H60" s="6">
        <f t="shared" si="2"/>
        <v>0</v>
      </c>
      <c r="I60" s="118">
        <v>16938.07</v>
      </c>
      <c r="J60" s="6">
        <f t="shared" si="3"/>
        <v>0.009925054603981642</v>
      </c>
      <c r="K60" s="37">
        <f t="shared" si="4"/>
        <v>33067.18</v>
      </c>
      <c r="L60" s="6">
        <f t="shared" si="5"/>
        <v>0.003097064228466275</v>
      </c>
    </row>
    <row r="61" spans="2:12" ht="12.75">
      <c r="B61" s="116" t="s">
        <v>132</v>
      </c>
      <c r="C61" s="118">
        <v>18841.09</v>
      </c>
      <c r="D61" s="6">
        <f t="shared" si="0"/>
        <v>0.0032845405694511927</v>
      </c>
      <c r="E61" s="118">
        <v>18841.09</v>
      </c>
      <c r="F61" s="6">
        <f t="shared" si="1"/>
        <v>0.006932610837138987</v>
      </c>
      <c r="G61" s="118">
        <v>800.62</v>
      </c>
      <c r="H61" s="6">
        <f t="shared" si="2"/>
        <v>0.0015506743395819534</v>
      </c>
      <c r="I61" s="118">
        <v>53069.83</v>
      </c>
      <c r="J61" s="6">
        <f t="shared" si="3"/>
        <v>0.031096869984243956</v>
      </c>
      <c r="K61" s="37">
        <f t="shared" si="4"/>
        <v>91552.63</v>
      </c>
      <c r="L61" s="6">
        <f t="shared" si="5"/>
        <v>0.008574797590692898</v>
      </c>
    </row>
    <row r="62" spans="2:12" ht="12.75">
      <c r="B62" s="116" t="s">
        <v>134</v>
      </c>
      <c r="C62" s="118">
        <v>7059.105</v>
      </c>
      <c r="D62" s="6">
        <f t="shared" si="0"/>
        <v>0.0012306037897231933</v>
      </c>
      <c r="E62" s="118">
        <v>7059.105</v>
      </c>
      <c r="F62" s="6">
        <f t="shared" si="1"/>
        <v>0.002597409588484637</v>
      </c>
      <c r="G62" s="118">
        <v>0</v>
      </c>
      <c r="H62" s="6">
        <f t="shared" si="2"/>
        <v>0</v>
      </c>
      <c r="I62" s="118">
        <v>7466.61</v>
      </c>
      <c r="J62" s="6">
        <f t="shared" si="3"/>
        <v>0.004375144981490534</v>
      </c>
      <c r="K62" s="37">
        <f t="shared" si="4"/>
        <v>21584.82</v>
      </c>
      <c r="L62" s="6">
        <f t="shared" si="5"/>
        <v>0.0020216291168428458</v>
      </c>
    </row>
    <row r="63" spans="2:12" ht="12.75">
      <c r="B63" s="116" t="s">
        <v>135</v>
      </c>
      <c r="C63" s="118">
        <v>156482</v>
      </c>
      <c r="D63" s="6">
        <f t="shared" si="0"/>
        <v>0.027279285720139417</v>
      </c>
      <c r="E63" s="118">
        <v>156482</v>
      </c>
      <c r="F63" s="6">
        <f t="shared" si="1"/>
        <v>0.057577815774840155</v>
      </c>
      <c r="G63" s="118">
        <v>51276.08</v>
      </c>
      <c r="H63" s="6">
        <f t="shared" si="2"/>
        <v>0.09931365877738679</v>
      </c>
      <c r="I63" s="118">
        <v>20627.07</v>
      </c>
      <c r="J63" s="6">
        <f t="shared" si="3"/>
        <v>0.012086666076486376</v>
      </c>
      <c r="K63" s="37">
        <f t="shared" si="4"/>
        <v>384867.15</v>
      </c>
      <c r="L63" s="6">
        <f t="shared" si="5"/>
        <v>0.03604656589938314</v>
      </c>
    </row>
    <row r="64" spans="2:12" ht="12.75">
      <c r="B64" s="116" t="s">
        <v>136</v>
      </c>
      <c r="C64" s="118">
        <v>626.79</v>
      </c>
      <c r="D64" s="6">
        <f t="shared" si="0"/>
        <v>0.0001092674141212803</v>
      </c>
      <c r="E64" s="118">
        <v>626.79</v>
      </c>
      <c r="F64" s="6">
        <f t="shared" si="1"/>
        <v>0.00023062843745294702</v>
      </c>
      <c r="G64" s="118">
        <v>0</v>
      </c>
      <c r="H64" s="6">
        <f t="shared" si="2"/>
        <v>0</v>
      </c>
      <c r="I64" s="118">
        <v>0</v>
      </c>
      <c r="J64" s="6">
        <f t="shared" si="3"/>
        <v>0</v>
      </c>
      <c r="K64" s="37">
        <f t="shared" si="4"/>
        <v>1253.58</v>
      </c>
      <c r="L64" s="6">
        <f t="shared" si="5"/>
        <v>0.00011741000519308731</v>
      </c>
    </row>
    <row r="65" spans="2:12" ht="12.75">
      <c r="B65" s="116" t="s">
        <v>137</v>
      </c>
      <c r="C65" s="118">
        <v>54458.105</v>
      </c>
      <c r="D65" s="6">
        <f t="shared" si="0"/>
        <v>0.009493604415027626</v>
      </c>
      <c r="E65" s="118">
        <v>54458.105</v>
      </c>
      <c r="F65" s="6">
        <f t="shared" si="1"/>
        <v>0.020037951567189207</v>
      </c>
      <c r="G65" s="118">
        <v>959.72</v>
      </c>
      <c r="H65" s="6">
        <f t="shared" si="2"/>
        <v>0.001858825881421389</v>
      </c>
      <c r="I65" s="118">
        <v>72786.8</v>
      </c>
      <c r="J65" s="6">
        <f t="shared" si="3"/>
        <v>0.042650252623179084</v>
      </c>
      <c r="K65" s="37">
        <f t="shared" si="4"/>
        <v>182662.73</v>
      </c>
      <c r="L65" s="6">
        <f t="shared" si="5"/>
        <v>0.017108147926644893</v>
      </c>
    </row>
    <row r="66" spans="2:12" ht="12.75">
      <c r="B66" s="116" t="s">
        <v>139</v>
      </c>
      <c r="C66" s="118">
        <v>14611.94</v>
      </c>
      <c r="D66" s="6">
        <f t="shared" si="0"/>
        <v>0.002547278831977697</v>
      </c>
      <c r="E66" s="118">
        <v>14611.94</v>
      </c>
      <c r="F66" s="6">
        <f t="shared" si="1"/>
        <v>0.005376487963043786</v>
      </c>
      <c r="G66" s="118">
        <v>0</v>
      </c>
      <c r="H66" s="6">
        <f t="shared" si="2"/>
        <v>0</v>
      </c>
      <c r="I66" s="118">
        <v>19728.11</v>
      </c>
      <c r="J66" s="6">
        <f t="shared" si="3"/>
        <v>0.011559910248532227</v>
      </c>
      <c r="K66" s="37">
        <f t="shared" si="4"/>
        <v>48951.990000000005</v>
      </c>
      <c r="L66" s="6">
        <f t="shared" si="5"/>
        <v>0.004584831761923419</v>
      </c>
    </row>
    <row r="67" spans="2:12" ht="12.75">
      <c r="B67" s="116" t="s">
        <v>140</v>
      </c>
      <c r="C67" s="118">
        <v>15308.04</v>
      </c>
      <c r="D67" s="6">
        <f t="shared" si="0"/>
        <v>0.002668628960361722</v>
      </c>
      <c r="E67" s="118">
        <v>15308.04</v>
      </c>
      <c r="F67" s="6">
        <f t="shared" si="1"/>
        <v>0.005632619131873851</v>
      </c>
      <c r="G67" s="118">
        <v>0</v>
      </c>
      <c r="H67" s="6">
        <f t="shared" si="2"/>
        <v>0</v>
      </c>
      <c r="I67" s="118">
        <v>24056.83</v>
      </c>
      <c r="J67" s="6">
        <f t="shared" si="3"/>
        <v>0.014096372924937947</v>
      </c>
      <c r="K67" s="37">
        <f t="shared" si="4"/>
        <v>54672.91</v>
      </c>
      <c r="L67" s="6">
        <f t="shared" si="5"/>
        <v>0.00512065177094497</v>
      </c>
    </row>
    <row r="68" spans="2:12" ht="12.75">
      <c r="B68" s="116" t="s">
        <v>141</v>
      </c>
      <c r="C68" s="118">
        <v>0</v>
      </c>
      <c r="D68" s="6">
        <f aca="true" t="shared" si="6" ref="D68:D75">+C68/$C$79</f>
        <v>0</v>
      </c>
      <c r="E68" s="118">
        <v>0</v>
      </c>
      <c r="F68" s="6">
        <f aca="true" t="shared" si="7" ref="F68:F75">+E68/$E$79</f>
        <v>0</v>
      </c>
      <c r="G68" s="118">
        <v>0</v>
      </c>
      <c r="H68" s="6">
        <f aca="true" t="shared" si="8" ref="H68:H75">+G68/$G$79</f>
        <v>0</v>
      </c>
      <c r="I68" s="118">
        <v>7379.86</v>
      </c>
      <c r="J68" s="6">
        <f aca="true" t="shared" si="9" ref="J68:J75">+I68/$I$79</f>
        <v>0.004324312833146867</v>
      </c>
      <c r="K68" s="37">
        <f aca="true" t="shared" si="10" ref="K68:K75">+C68+E68+G68+I68</f>
        <v>7379.86</v>
      </c>
      <c r="L68" s="6">
        <f aca="true" t="shared" si="11" ref="L68:L76">+K68/$K$79</f>
        <v>0.000691195935579905</v>
      </c>
    </row>
    <row r="69" spans="2:12" ht="12.75">
      <c r="B69" s="116" t="s">
        <v>142</v>
      </c>
      <c r="C69" s="118">
        <v>0</v>
      </c>
      <c r="D69" s="6">
        <f t="shared" si="6"/>
        <v>0</v>
      </c>
      <c r="E69" s="118">
        <v>0</v>
      </c>
      <c r="F69" s="6">
        <f t="shared" si="7"/>
        <v>0</v>
      </c>
      <c r="G69" s="118">
        <v>0</v>
      </c>
      <c r="H69" s="6">
        <f t="shared" si="8"/>
        <v>0</v>
      </c>
      <c r="I69" s="118">
        <v>2264.03</v>
      </c>
      <c r="J69" s="6">
        <f t="shared" si="9"/>
        <v>0.0013266341073718882</v>
      </c>
      <c r="K69" s="37">
        <f t="shared" si="10"/>
        <v>2264.03</v>
      </c>
      <c r="L69" s="6">
        <f t="shared" si="11"/>
        <v>0.0002120485123065983</v>
      </c>
    </row>
    <row r="70" spans="2:12" ht="12.75">
      <c r="B70" s="116" t="s">
        <v>143</v>
      </c>
      <c r="C70" s="118">
        <v>15839.905</v>
      </c>
      <c r="D70" s="6">
        <f t="shared" si="6"/>
        <v>0.002761348233502032</v>
      </c>
      <c r="E70" s="118">
        <v>15839.905</v>
      </c>
      <c r="F70" s="6">
        <f t="shared" si="7"/>
        <v>0.00582831975550523</v>
      </c>
      <c r="G70" s="118">
        <v>0</v>
      </c>
      <c r="H70" s="6">
        <f t="shared" si="8"/>
        <v>0</v>
      </c>
      <c r="I70" s="118">
        <v>53777.54</v>
      </c>
      <c r="J70" s="6">
        <f t="shared" si="9"/>
        <v>0.03151156070129636</v>
      </c>
      <c r="K70" s="37">
        <f t="shared" si="10"/>
        <v>85457.35</v>
      </c>
      <c r="L70" s="6">
        <f t="shared" si="11"/>
        <v>0.008003915112946505</v>
      </c>
    </row>
    <row r="71" spans="2:12" ht="12.75">
      <c r="B71" s="116" t="s">
        <v>145</v>
      </c>
      <c r="C71" s="118">
        <v>5006.1</v>
      </c>
      <c r="D71" s="6">
        <f t="shared" si="6"/>
        <v>0.0008727063319972262</v>
      </c>
      <c r="E71" s="118">
        <v>5006.1</v>
      </c>
      <c r="F71" s="6">
        <f t="shared" si="7"/>
        <v>0.0018420029367622302</v>
      </c>
      <c r="G71" s="118">
        <v>0</v>
      </c>
      <c r="H71" s="6">
        <f t="shared" si="8"/>
        <v>0</v>
      </c>
      <c r="I71" s="118">
        <v>0</v>
      </c>
      <c r="J71" s="6">
        <f t="shared" si="9"/>
        <v>0</v>
      </c>
      <c r="K71" s="37">
        <f t="shared" si="10"/>
        <v>10012.2</v>
      </c>
      <c r="L71" s="6">
        <f t="shared" si="11"/>
        <v>0.0009377402750476466</v>
      </c>
    </row>
    <row r="72" spans="2:12" ht="12.75">
      <c r="B72" s="116" t="s">
        <v>146</v>
      </c>
      <c r="C72" s="118">
        <v>11303.415</v>
      </c>
      <c r="D72" s="6">
        <f t="shared" si="6"/>
        <v>0.0019705083485532502</v>
      </c>
      <c r="E72" s="118">
        <v>11303.415</v>
      </c>
      <c r="F72" s="6">
        <f t="shared" si="7"/>
        <v>0.004159110610144073</v>
      </c>
      <c r="G72" s="118">
        <v>0</v>
      </c>
      <c r="H72" s="6">
        <f t="shared" si="8"/>
        <v>0</v>
      </c>
      <c r="I72" s="118">
        <v>8493.35</v>
      </c>
      <c r="J72" s="6">
        <f t="shared" si="9"/>
        <v>0.004976774952561152</v>
      </c>
      <c r="K72" s="37">
        <f t="shared" si="10"/>
        <v>31100.18</v>
      </c>
      <c r="L72" s="6">
        <f t="shared" si="11"/>
        <v>0.002912835475443091</v>
      </c>
    </row>
    <row r="73" spans="2:12" ht="12.75">
      <c r="B73" s="116" t="s">
        <v>148</v>
      </c>
      <c r="C73" s="118">
        <v>3756.485</v>
      </c>
      <c r="D73" s="6">
        <f t="shared" si="6"/>
        <v>0.0006548627165962725</v>
      </c>
      <c r="E73" s="118">
        <v>3756.485</v>
      </c>
      <c r="F73" s="6">
        <f t="shared" si="7"/>
        <v>0.0013822049902924964</v>
      </c>
      <c r="G73" s="118">
        <v>0</v>
      </c>
      <c r="H73" s="6">
        <f t="shared" si="8"/>
        <v>0</v>
      </c>
      <c r="I73" s="118">
        <v>4635.2</v>
      </c>
      <c r="J73" s="6">
        <f t="shared" si="9"/>
        <v>0.00271604811530332</v>
      </c>
      <c r="K73" s="37">
        <f t="shared" si="10"/>
        <v>12148.17</v>
      </c>
      <c r="L73" s="6">
        <f t="shared" si="11"/>
        <v>0.001137794718156406</v>
      </c>
    </row>
    <row r="74" spans="2:12" ht="12.75">
      <c r="B74" s="116" t="s">
        <v>163</v>
      </c>
      <c r="C74" s="118">
        <v>0</v>
      </c>
      <c r="D74" s="6">
        <f t="shared" si="6"/>
        <v>0</v>
      </c>
      <c r="E74" s="118">
        <v>0</v>
      </c>
      <c r="F74" s="6">
        <f t="shared" si="7"/>
        <v>0</v>
      </c>
      <c r="G74" s="118">
        <v>0</v>
      </c>
      <c r="H74" s="6">
        <f t="shared" si="8"/>
        <v>0</v>
      </c>
      <c r="I74" s="118">
        <v>13254.95</v>
      </c>
      <c r="J74" s="6">
        <f t="shared" si="9"/>
        <v>0.007766888584298357</v>
      </c>
      <c r="K74" s="37">
        <f t="shared" si="10"/>
        <v>13254.95</v>
      </c>
      <c r="L74" s="6">
        <f t="shared" si="11"/>
        <v>0.0012414554702006356</v>
      </c>
    </row>
    <row r="75" spans="2:12" ht="12.75">
      <c r="B75" s="116" t="s">
        <v>149</v>
      </c>
      <c r="C75" s="118">
        <v>59.875</v>
      </c>
      <c r="D75" s="6">
        <f t="shared" si="6"/>
        <v>1.0437924058315638E-05</v>
      </c>
      <c r="E75" s="118">
        <v>59.875</v>
      </c>
      <c r="F75" s="6">
        <f t="shared" si="7"/>
        <v>2.203110721692306E-05</v>
      </c>
      <c r="G75" s="118">
        <v>0</v>
      </c>
      <c r="H75" s="6">
        <f t="shared" si="8"/>
        <v>0</v>
      </c>
      <c r="I75" s="118">
        <v>18061.12</v>
      </c>
      <c r="J75" s="6">
        <f t="shared" si="9"/>
        <v>0.010583118514037603</v>
      </c>
      <c r="K75" s="37">
        <f t="shared" si="10"/>
        <v>18180.87</v>
      </c>
      <c r="L75" s="6">
        <f t="shared" si="11"/>
        <v>0.0017028159679596398</v>
      </c>
    </row>
    <row r="76" spans="2:12" ht="12.75">
      <c r="B76" s="89"/>
      <c r="C76" s="90"/>
      <c r="D76" s="6"/>
      <c r="E76" s="90"/>
      <c r="F76" s="6"/>
      <c r="G76" s="90"/>
      <c r="H76" s="6"/>
      <c r="I76" s="90"/>
      <c r="J76" s="6"/>
      <c r="K76" s="37"/>
      <c r="L76" s="6">
        <f t="shared" si="11"/>
        <v>0</v>
      </c>
    </row>
    <row r="77" spans="2:12" ht="12.75">
      <c r="B77" s="89"/>
      <c r="C77" s="90"/>
      <c r="D77" s="6"/>
      <c r="E77" s="90"/>
      <c r="F77" s="6"/>
      <c r="G77" s="90"/>
      <c r="H77" s="6"/>
      <c r="I77" s="90"/>
      <c r="J77" s="6"/>
      <c r="K77" s="37"/>
      <c r="L77" s="6"/>
    </row>
    <row r="78" spans="2:12" ht="12.75">
      <c r="B78" s="68"/>
      <c r="C78" s="55"/>
      <c r="D78" s="6"/>
      <c r="E78" s="55"/>
      <c r="F78" s="6"/>
      <c r="G78" s="55"/>
      <c r="H78" s="6"/>
      <c r="I78" s="55"/>
      <c r="J78" s="6"/>
      <c r="K78" s="37"/>
      <c r="L78" s="6"/>
    </row>
    <row r="79" spans="2:12" ht="12.75">
      <c r="B79" s="68"/>
      <c r="C79" s="4">
        <f aca="true" t="shared" si="12" ref="C79:L79">SUM(C3:C78)</f>
        <v>5736293.890000001</v>
      </c>
      <c r="D79" s="7">
        <f t="shared" si="12"/>
        <v>1.0000000000000002</v>
      </c>
      <c r="E79" s="4">
        <f t="shared" si="12"/>
        <v>2717748.11</v>
      </c>
      <c r="F79" s="7">
        <f>SUM(F3:F78)</f>
        <v>1</v>
      </c>
      <c r="G79" s="4">
        <f t="shared" si="12"/>
        <v>516304.4099999999</v>
      </c>
      <c r="H79" s="7">
        <f t="shared" si="12"/>
        <v>1</v>
      </c>
      <c r="I79" s="4">
        <f t="shared" si="12"/>
        <v>1706597.1600000006</v>
      </c>
      <c r="J79" s="7">
        <f t="shared" si="12"/>
        <v>0.9999999999999993</v>
      </c>
      <c r="K79" s="4">
        <f t="shared" si="12"/>
        <v>10676943.569999998</v>
      </c>
      <c r="L79" s="7">
        <f t="shared" si="12"/>
        <v>1.0000000000000004</v>
      </c>
    </row>
    <row r="80" spans="2:11" ht="12.75">
      <c r="B80" s="68"/>
      <c r="C80" s="4">
        <f>+C79-C81</f>
        <v>0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</v>
      </c>
    </row>
    <row r="81" spans="2:11" ht="12.75">
      <c r="B81" s="68"/>
      <c r="C81" s="16">
        <v>5736293.89</v>
      </c>
      <c r="E81" s="9">
        <v>2717748.11</v>
      </c>
      <c r="G81" s="9">
        <v>516304.41</v>
      </c>
      <c r="I81" s="9">
        <v>1706597.16</v>
      </c>
      <c r="K81" s="4">
        <f>SUM(C81:I81)</f>
        <v>10676943.57</v>
      </c>
    </row>
    <row r="82" ht="12.75">
      <c r="B82" s="68"/>
    </row>
    <row r="83" spans="2:11" ht="12.75">
      <c r="B83" s="68"/>
      <c r="E83" s="4"/>
      <c r="K83" s="4"/>
    </row>
    <row r="90" spans="3:21" ht="12.75">
      <c r="C90" s="13"/>
      <c r="D90" s="13"/>
      <c r="E90" s="14"/>
      <c r="G90" s="13"/>
      <c r="H90" s="13"/>
      <c r="I90" s="14"/>
      <c r="K90" s="13"/>
      <c r="L90" s="13"/>
      <c r="M90" s="29"/>
      <c r="O90" s="13"/>
      <c r="P90" s="13"/>
      <c r="Q90" s="14"/>
      <c r="S90" s="13"/>
      <c r="T90" s="13"/>
      <c r="U90" s="1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4"/>
  <sheetViews>
    <sheetView zoomScalePageLayoutView="0" workbookViewId="0" topLeftCell="A1">
      <selection activeCell="G37" sqref="G37"/>
    </sheetView>
  </sheetViews>
  <sheetFormatPr defaultColWidth="9.140625" defaultRowHeight="12.75"/>
  <cols>
    <col min="2" max="2" width="13.421875" style="0" customWidth="1"/>
    <col min="3" max="3" width="15.57421875" style="4" customWidth="1"/>
    <col min="5" max="5" width="14.8515625" style="0" customWidth="1"/>
    <col min="7" max="7" width="19.7109375" style="0" customWidth="1"/>
    <col min="9" max="9" width="14.421875" style="0" customWidth="1"/>
    <col min="10" max="10" width="9.140625" style="10" customWidth="1"/>
    <col min="11" max="11" width="15.140625" style="0" customWidth="1"/>
    <col min="12" max="12" width="10.28125" style="0" bestFit="1" customWidth="1"/>
    <col min="13" max="13" width="12.57421875" style="0" customWidth="1"/>
    <col min="17" max="17" width="14.28125" style="0" customWidth="1"/>
    <col min="21" max="21" width="15.421875" style="0" customWidth="1"/>
  </cols>
  <sheetData>
    <row r="1" spans="4:6" ht="12.75">
      <c r="D1" s="5">
        <v>40969</v>
      </c>
      <c r="F1" t="s">
        <v>157</v>
      </c>
    </row>
    <row r="2" spans="2:12" ht="12.75">
      <c r="B2" s="119" t="s">
        <v>150</v>
      </c>
      <c r="C2" s="121" t="s">
        <v>151</v>
      </c>
      <c r="D2" s="1" t="s">
        <v>159</v>
      </c>
      <c r="E2" s="121" t="s">
        <v>152</v>
      </c>
      <c r="F2" s="1" t="s">
        <v>159</v>
      </c>
      <c r="G2" s="121" t="s">
        <v>153</v>
      </c>
      <c r="H2" s="1" t="s">
        <v>159</v>
      </c>
      <c r="I2" s="121" t="s">
        <v>154</v>
      </c>
      <c r="J2" s="45" t="s">
        <v>159</v>
      </c>
      <c r="K2" s="43" t="s">
        <v>155</v>
      </c>
      <c r="L2" s="1" t="s">
        <v>156</v>
      </c>
    </row>
    <row r="3" spans="1:12" ht="12.75">
      <c r="A3" s="2"/>
      <c r="B3" s="120" t="s">
        <v>2</v>
      </c>
      <c r="C3" s="122">
        <v>34701.525</v>
      </c>
      <c r="D3" s="6">
        <f>+C3/$C$79</f>
        <v>0.00510439307022924</v>
      </c>
      <c r="E3" s="122">
        <v>34701.525</v>
      </c>
      <c r="F3" s="6">
        <f>+E3/$E$79</f>
        <v>0.00962717907205169</v>
      </c>
      <c r="G3" s="122">
        <v>1359.04</v>
      </c>
      <c r="H3" s="6">
        <f>+G3/$G$79</f>
        <v>0.0017359960591622307</v>
      </c>
      <c r="I3" s="122">
        <v>5025.81</v>
      </c>
      <c r="J3" s="6">
        <f>+I3/$I$79</f>
        <v>0.003103576615142013</v>
      </c>
      <c r="K3" s="37">
        <f>+C3+E3+G3+I3</f>
        <v>75787.9</v>
      </c>
      <c r="L3" s="6">
        <f>+K3/$K$79</f>
        <v>0.0059185616247551705</v>
      </c>
    </row>
    <row r="4" spans="1:12" ht="12.75">
      <c r="A4" s="2"/>
      <c r="B4" s="120" t="s">
        <v>6</v>
      </c>
      <c r="C4" s="122">
        <v>23628.06</v>
      </c>
      <c r="D4" s="6">
        <f aca="true" t="shared" si="0" ref="D4:D67">+C4/$C$79</f>
        <v>0.003475550591132831</v>
      </c>
      <c r="E4" s="122">
        <v>23628.06</v>
      </c>
      <c r="F4" s="6">
        <f aca="true" t="shared" si="1" ref="F4:F67">+E4/$E$79</f>
        <v>0.0065550884217676795</v>
      </c>
      <c r="G4" s="122">
        <v>1273.58</v>
      </c>
      <c r="H4" s="6">
        <f aca="true" t="shared" si="2" ref="H4:H67">+G4/$G$79</f>
        <v>0.0016268320733958043</v>
      </c>
      <c r="I4" s="122">
        <v>37482.79</v>
      </c>
      <c r="J4" s="6">
        <f aca="true" t="shared" si="3" ref="J4:J67">+I4/$I$79</f>
        <v>0.02314665904884564</v>
      </c>
      <c r="K4" s="37">
        <f aca="true" t="shared" si="4" ref="K4:K67">+C4+E4+G4+I4</f>
        <v>86012.49</v>
      </c>
      <c r="L4" s="6">
        <f aca="true" t="shared" si="5" ref="L4:L67">+K4/$K$79</f>
        <v>0.0067170382417726035</v>
      </c>
    </row>
    <row r="5" spans="1:12" ht="12.75">
      <c r="A5" s="2"/>
      <c r="B5" s="120" t="s">
        <v>7</v>
      </c>
      <c r="C5" s="122">
        <v>0</v>
      </c>
      <c r="D5" s="6">
        <f t="shared" si="0"/>
        <v>0</v>
      </c>
      <c r="E5" s="122">
        <v>0</v>
      </c>
      <c r="F5" s="6">
        <f t="shared" si="1"/>
        <v>0</v>
      </c>
      <c r="G5" s="122">
        <v>0</v>
      </c>
      <c r="H5" s="6">
        <f t="shared" si="2"/>
        <v>0</v>
      </c>
      <c r="I5" s="122">
        <v>1730.25</v>
      </c>
      <c r="J5" s="6">
        <f t="shared" si="3"/>
        <v>0.001068477208320543</v>
      </c>
      <c r="K5" s="37">
        <f t="shared" si="4"/>
        <v>1730.25</v>
      </c>
      <c r="L5" s="6">
        <f t="shared" si="5"/>
        <v>0.00013512171799499173</v>
      </c>
    </row>
    <row r="6" spans="1:12" ht="12.75">
      <c r="A6" s="2"/>
      <c r="B6" s="120" t="s">
        <v>8</v>
      </c>
      <c r="C6" s="122">
        <v>31272.06</v>
      </c>
      <c r="D6" s="6">
        <f t="shared" si="0"/>
        <v>0.004599938658482387</v>
      </c>
      <c r="E6" s="122">
        <v>31272.06</v>
      </c>
      <c r="F6" s="6">
        <f t="shared" si="1"/>
        <v>0.008675749021748894</v>
      </c>
      <c r="G6" s="122">
        <v>10552.69</v>
      </c>
      <c r="H6" s="6">
        <f t="shared" si="2"/>
        <v>0.013479682903785527</v>
      </c>
      <c r="I6" s="122">
        <v>26640.32</v>
      </c>
      <c r="J6" s="6">
        <f t="shared" si="3"/>
        <v>0.016451134080257723</v>
      </c>
      <c r="K6" s="37">
        <f t="shared" si="4"/>
        <v>99737.13</v>
      </c>
      <c r="L6" s="6">
        <f t="shared" si="5"/>
        <v>0.007788846902753839</v>
      </c>
    </row>
    <row r="7" spans="1:12" ht="12.75">
      <c r="A7" s="2"/>
      <c r="B7" s="120" t="s">
        <v>12</v>
      </c>
      <c r="C7" s="122">
        <v>0</v>
      </c>
      <c r="D7" s="6">
        <f t="shared" si="0"/>
        <v>0</v>
      </c>
      <c r="E7" s="122">
        <v>0</v>
      </c>
      <c r="F7" s="6">
        <f t="shared" si="1"/>
        <v>0</v>
      </c>
      <c r="G7" s="122">
        <v>0</v>
      </c>
      <c r="H7" s="6">
        <f t="shared" si="2"/>
        <v>0</v>
      </c>
      <c r="I7" s="122">
        <v>13175.6</v>
      </c>
      <c r="J7" s="6">
        <f t="shared" si="3"/>
        <v>0.008136297243720935</v>
      </c>
      <c r="K7" s="37">
        <f t="shared" si="4"/>
        <v>13175.6</v>
      </c>
      <c r="L7" s="6">
        <f t="shared" si="5"/>
        <v>0.0010289320662417647</v>
      </c>
    </row>
    <row r="8" spans="1:12" ht="12.75">
      <c r="A8" s="2"/>
      <c r="B8" s="120" t="s">
        <v>15</v>
      </c>
      <c r="C8" s="122">
        <v>53174.665</v>
      </c>
      <c r="D8" s="6">
        <f t="shared" si="0"/>
        <v>0.007821684826178715</v>
      </c>
      <c r="E8" s="122">
        <v>53174.665</v>
      </c>
      <c r="F8" s="6">
        <f t="shared" si="1"/>
        <v>0.014752147695277355</v>
      </c>
      <c r="G8" s="122">
        <v>1254.6</v>
      </c>
      <c r="H8" s="6">
        <f t="shared" si="2"/>
        <v>0.0016025876028850766</v>
      </c>
      <c r="I8" s="122">
        <v>17686.94</v>
      </c>
      <c r="J8" s="6">
        <f t="shared" si="3"/>
        <v>0.010922174411173496</v>
      </c>
      <c r="K8" s="37">
        <f t="shared" si="4"/>
        <v>125290.87000000001</v>
      </c>
      <c r="L8" s="6">
        <f t="shared" si="5"/>
        <v>0.009784434390109622</v>
      </c>
    </row>
    <row r="9" spans="1:12" ht="12.75">
      <c r="A9" s="2"/>
      <c r="B9" s="120" t="s">
        <v>16</v>
      </c>
      <c r="C9" s="122">
        <v>0</v>
      </c>
      <c r="D9" s="6">
        <f t="shared" si="0"/>
        <v>0</v>
      </c>
      <c r="E9" s="122">
        <v>0</v>
      </c>
      <c r="F9" s="6">
        <f t="shared" si="1"/>
        <v>0</v>
      </c>
      <c r="G9" s="122">
        <v>0</v>
      </c>
      <c r="H9" s="6">
        <f t="shared" si="2"/>
        <v>0</v>
      </c>
      <c r="I9" s="122">
        <v>2795.78</v>
      </c>
      <c r="J9" s="6">
        <f t="shared" si="3"/>
        <v>0.0017264714402418194</v>
      </c>
      <c r="K9" s="37">
        <f t="shared" si="4"/>
        <v>2795.78</v>
      </c>
      <c r="L9" s="6">
        <f t="shared" si="5"/>
        <v>0.00021833295577866667</v>
      </c>
    </row>
    <row r="10" spans="1:12" ht="12.75">
      <c r="A10" s="2"/>
      <c r="B10" s="120" t="s">
        <v>17</v>
      </c>
      <c r="C10" s="122">
        <v>22381.635</v>
      </c>
      <c r="D10" s="6">
        <f t="shared" si="0"/>
        <v>0.0032922087024821016</v>
      </c>
      <c r="E10" s="122">
        <v>22381.635</v>
      </c>
      <c r="F10" s="6">
        <f t="shared" si="1"/>
        <v>0.006209295069029376</v>
      </c>
      <c r="G10" s="122">
        <v>436.04</v>
      </c>
      <c r="H10" s="6">
        <f t="shared" si="2"/>
        <v>0.0005569841370652072</v>
      </c>
      <c r="I10" s="122">
        <v>5375.01</v>
      </c>
      <c r="J10" s="6">
        <f t="shared" si="3"/>
        <v>0.00331921726888889</v>
      </c>
      <c r="K10" s="37">
        <f t="shared" si="4"/>
        <v>50574.32</v>
      </c>
      <c r="L10" s="6">
        <f t="shared" si="5"/>
        <v>0.003949538508786863</v>
      </c>
    </row>
    <row r="11" spans="1:12" ht="12.75">
      <c r="A11" s="2"/>
      <c r="B11" s="120" t="s">
        <v>22</v>
      </c>
      <c r="C11" s="122">
        <v>0</v>
      </c>
      <c r="D11" s="6">
        <f t="shared" si="0"/>
        <v>0</v>
      </c>
      <c r="E11" s="122">
        <v>0</v>
      </c>
      <c r="F11" s="6">
        <f t="shared" si="1"/>
        <v>0</v>
      </c>
      <c r="G11" s="122">
        <v>0</v>
      </c>
      <c r="H11" s="6">
        <f t="shared" si="2"/>
        <v>0</v>
      </c>
      <c r="I11" s="122">
        <v>363.91</v>
      </c>
      <c r="J11" s="6">
        <f t="shared" si="3"/>
        <v>0.00022472448540958174</v>
      </c>
      <c r="K11" s="37">
        <f t="shared" si="4"/>
        <v>363.91</v>
      </c>
      <c r="L11" s="6">
        <f t="shared" si="5"/>
        <v>2.8419098046847246E-05</v>
      </c>
    </row>
    <row r="12" spans="1:12" ht="12.75">
      <c r="A12" s="2"/>
      <c r="B12" s="120" t="s">
        <v>24</v>
      </c>
      <c r="C12" s="122">
        <v>732.59</v>
      </c>
      <c r="D12" s="6">
        <f t="shared" si="0"/>
        <v>0.00010775974022234583</v>
      </c>
      <c r="E12" s="122">
        <v>732.59</v>
      </c>
      <c r="F12" s="6">
        <f t="shared" si="1"/>
        <v>0.00020324107128993175</v>
      </c>
      <c r="G12" s="122">
        <v>0</v>
      </c>
      <c r="H12" s="6">
        <f t="shared" si="2"/>
        <v>0</v>
      </c>
      <c r="I12" s="122">
        <v>3256.85</v>
      </c>
      <c r="J12" s="6">
        <f t="shared" si="3"/>
        <v>0.0020111949116710074</v>
      </c>
      <c r="K12" s="37">
        <f t="shared" si="4"/>
        <v>4722.03</v>
      </c>
      <c r="L12" s="6">
        <f t="shared" si="5"/>
        <v>0.00036876104957311997</v>
      </c>
    </row>
    <row r="13" spans="1:12" ht="12.75">
      <c r="A13" s="2"/>
      <c r="B13" s="120" t="s">
        <v>27</v>
      </c>
      <c r="C13" s="122">
        <v>32840.615</v>
      </c>
      <c r="D13" s="6">
        <f t="shared" si="0"/>
        <v>0.004830664001886558</v>
      </c>
      <c r="E13" s="122">
        <v>32840.615</v>
      </c>
      <c r="F13" s="6">
        <f t="shared" si="1"/>
        <v>0.009110910296919425</v>
      </c>
      <c r="G13" s="122">
        <v>170.92</v>
      </c>
      <c r="H13" s="6">
        <f t="shared" si="2"/>
        <v>0.00021832797153285296</v>
      </c>
      <c r="I13" s="122">
        <v>19780.05</v>
      </c>
      <c r="J13" s="6">
        <f t="shared" si="3"/>
        <v>0.012214727700876032</v>
      </c>
      <c r="K13" s="37">
        <f t="shared" si="4"/>
        <v>85632.2</v>
      </c>
      <c r="L13" s="6">
        <f t="shared" si="5"/>
        <v>0.006687339968033943</v>
      </c>
    </row>
    <row r="14" spans="1:12" ht="12.75">
      <c r="A14" s="2"/>
      <c r="B14" s="120" t="s">
        <v>28</v>
      </c>
      <c r="C14" s="122">
        <v>65591.325</v>
      </c>
      <c r="D14" s="6">
        <f t="shared" si="0"/>
        <v>0.00964810349969213</v>
      </c>
      <c r="E14" s="122">
        <v>65591.325</v>
      </c>
      <c r="F14" s="6">
        <f t="shared" si="1"/>
        <v>0.018196878418113925</v>
      </c>
      <c r="G14" s="122">
        <v>260.98</v>
      </c>
      <c r="H14" s="6">
        <f t="shared" si="2"/>
        <v>0.0003333678563693188</v>
      </c>
      <c r="I14" s="122">
        <v>11812.84</v>
      </c>
      <c r="J14" s="6">
        <f t="shared" si="3"/>
        <v>0.00729475526978023</v>
      </c>
      <c r="K14" s="37">
        <f t="shared" si="4"/>
        <v>143256.47</v>
      </c>
      <c r="L14" s="6">
        <f t="shared" si="5"/>
        <v>0.011187435538389247</v>
      </c>
    </row>
    <row r="15" spans="1:12" ht="12.75">
      <c r="A15" s="2"/>
      <c r="B15" s="120" t="s">
        <v>31</v>
      </c>
      <c r="C15" s="122">
        <v>40.95</v>
      </c>
      <c r="D15" s="6">
        <f t="shared" si="0"/>
        <v>6.0235075036583375E-06</v>
      </c>
      <c r="E15" s="122">
        <v>40.95</v>
      </c>
      <c r="F15" s="6">
        <f t="shared" si="1"/>
        <v>1.1360681785613652E-05</v>
      </c>
      <c r="G15" s="122">
        <v>0</v>
      </c>
      <c r="H15" s="6">
        <f t="shared" si="2"/>
        <v>0</v>
      </c>
      <c r="I15" s="122">
        <v>0</v>
      </c>
      <c r="J15" s="6">
        <f t="shared" si="3"/>
        <v>0</v>
      </c>
      <c r="K15" s="37">
        <f t="shared" si="4"/>
        <v>81.9</v>
      </c>
      <c r="L15" s="6">
        <f t="shared" si="5"/>
        <v>6.395878459060727E-06</v>
      </c>
    </row>
    <row r="16" spans="1:12" ht="12.75">
      <c r="A16" s="2"/>
      <c r="B16" s="120" t="s">
        <v>32</v>
      </c>
      <c r="C16" s="122">
        <v>0</v>
      </c>
      <c r="D16" s="6">
        <f t="shared" si="0"/>
        <v>0</v>
      </c>
      <c r="E16" s="122">
        <v>0</v>
      </c>
      <c r="F16" s="6">
        <f t="shared" si="1"/>
        <v>0</v>
      </c>
      <c r="G16" s="122">
        <v>0</v>
      </c>
      <c r="H16" s="6">
        <f t="shared" si="2"/>
        <v>0</v>
      </c>
      <c r="I16" s="122">
        <v>539.36</v>
      </c>
      <c r="J16" s="6">
        <f t="shared" si="3"/>
        <v>0.0003330697107815449</v>
      </c>
      <c r="K16" s="37">
        <f t="shared" si="4"/>
        <v>539.36</v>
      </c>
      <c r="L16" s="6">
        <f t="shared" si="5"/>
        <v>4.212064719998772E-05</v>
      </c>
    </row>
    <row r="17" spans="1:12" ht="12.75">
      <c r="A17" s="2"/>
      <c r="B17" s="120" t="s">
        <v>33</v>
      </c>
      <c r="C17" s="122">
        <v>8018.085</v>
      </c>
      <c r="D17" s="6">
        <f t="shared" si="0"/>
        <v>0.0011794138012813276</v>
      </c>
      <c r="E17" s="122">
        <v>8018.085</v>
      </c>
      <c r="F17" s="6">
        <f t="shared" si="1"/>
        <v>0.0022244423007326502</v>
      </c>
      <c r="G17" s="122">
        <v>170.22</v>
      </c>
      <c r="H17" s="6">
        <f t="shared" si="2"/>
        <v>0.00021743381297871655</v>
      </c>
      <c r="I17" s="122">
        <v>8799.85</v>
      </c>
      <c r="J17" s="6">
        <f t="shared" si="3"/>
        <v>0.005434150649697749</v>
      </c>
      <c r="K17" s="37">
        <f t="shared" si="4"/>
        <v>25006.239999999998</v>
      </c>
      <c r="L17" s="6">
        <f t="shared" si="5"/>
        <v>0.001952831156997591</v>
      </c>
    </row>
    <row r="18" spans="1:12" ht="12.75">
      <c r="A18" s="2"/>
      <c r="B18" s="120" t="s">
        <v>35</v>
      </c>
      <c r="C18" s="122">
        <v>31052.31</v>
      </c>
      <c r="D18" s="6">
        <f t="shared" si="0"/>
        <v>0.004567614707959093</v>
      </c>
      <c r="E18" s="122">
        <v>31052.31</v>
      </c>
      <c r="F18" s="6">
        <f t="shared" si="1"/>
        <v>0.008614784190921335</v>
      </c>
      <c r="G18" s="122">
        <v>26716.56</v>
      </c>
      <c r="H18" s="6">
        <f t="shared" si="2"/>
        <v>0.034126915230141344</v>
      </c>
      <c r="I18" s="122">
        <v>0</v>
      </c>
      <c r="J18" s="6">
        <f t="shared" si="3"/>
        <v>0</v>
      </c>
      <c r="K18" s="37">
        <f t="shared" si="4"/>
        <v>88821.18000000001</v>
      </c>
      <c r="L18" s="6">
        <f t="shared" si="5"/>
        <v>0.0069363793879164285</v>
      </c>
    </row>
    <row r="19" spans="1:12" ht="12.75">
      <c r="A19" s="2"/>
      <c r="B19" s="120" t="s">
        <v>38</v>
      </c>
      <c r="C19" s="122">
        <v>86559.295</v>
      </c>
      <c r="D19" s="6">
        <f t="shared" si="0"/>
        <v>0.012732370279459723</v>
      </c>
      <c r="E19" s="122">
        <v>86559.295</v>
      </c>
      <c r="F19" s="6">
        <f t="shared" si="1"/>
        <v>0.02401398305450693</v>
      </c>
      <c r="G19" s="122">
        <v>6973.05</v>
      </c>
      <c r="H19" s="6">
        <f t="shared" si="2"/>
        <v>0.008907160437029958</v>
      </c>
      <c r="I19" s="122">
        <v>49705.64</v>
      </c>
      <c r="J19" s="6">
        <f t="shared" si="3"/>
        <v>0.03069460682848485</v>
      </c>
      <c r="K19" s="37">
        <f t="shared" si="4"/>
        <v>229797.27999999997</v>
      </c>
      <c r="L19" s="6">
        <f t="shared" si="5"/>
        <v>0.017945732272316803</v>
      </c>
    </row>
    <row r="20" spans="1:12" ht="12.75">
      <c r="A20" s="2"/>
      <c r="B20" s="120" t="s">
        <v>39</v>
      </c>
      <c r="C20" s="122">
        <v>0</v>
      </c>
      <c r="D20" s="6">
        <f t="shared" si="0"/>
        <v>0</v>
      </c>
      <c r="E20" s="122">
        <v>0</v>
      </c>
      <c r="F20" s="6">
        <f t="shared" si="1"/>
        <v>0</v>
      </c>
      <c r="G20" s="122">
        <v>0</v>
      </c>
      <c r="H20" s="6">
        <f t="shared" si="2"/>
        <v>0</v>
      </c>
      <c r="I20" s="122">
        <v>5304.4</v>
      </c>
      <c r="J20" s="6">
        <f t="shared" si="3"/>
        <v>0.0032756136418526155</v>
      </c>
      <c r="K20" s="37">
        <f t="shared" si="4"/>
        <v>5304.4</v>
      </c>
      <c r="L20" s="6">
        <f t="shared" si="5"/>
        <v>0.00041424050913604053</v>
      </c>
    </row>
    <row r="21" spans="1:12" ht="12.75">
      <c r="A21" s="2"/>
      <c r="B21" s="120" t="s">
        <v>40</v>
      </c>
      <c r="C21" s="122">
        <v>385458.685</v>
      </c>
      <c r="D21" s="6">
        <f t="shared" si="0"/>
        <v>0.05669873703169171</v>
      </c>
      <c r="E21" s="122">
        <v>385458.685</v>
      </c>
      <c r="F21" s="6">
        <f t="shared" si="1"/>
        <v>0.10693708087389718</v>
      </c>
      <c r="G21" s="122">
        <v>46094.15</v>
      </c>
      <c r="H21" s="6">
        <f t="shared" si="2"/>
        <v>0.05887925502592473</v>
      </c>
      <c r="I21" s="122">
        <v>35579.92</v>
      </c>
      <c r="J21" s="6">
        <f t="shared" si="3"/>
        <v>0.021971584218389396</v>
      </c>
      <c r="K21" s="37">
        <f t="shared" si="4"/>
        <v>852591.4400000001</v>
      </c>
      <c r="L21" s="6">
        <f t="shared" si="5"/>
        <v>0.06658206624512292</v>
      </c>
    </row>
    <row r="22" spans="1:12" ht="12.75">
      <c r="A22" s="2"/>
      <c r="B22" s="120" t="s">
        <v>164</v>
      </c>
      <c r="C22" s="122">
        <v>0</v>
      </c>
      <c r="D22" s="6">
        <f t="shared" si="0"/>
        <v>0</v>
      </c>
      <c r="E22" s="122">
        <v>0</v>
      </c>
      <c r="F22" s="6">
        <f t="shared" si="1"/>
        <v>0</v>
      </c>
      <c r="G22" s="122">
        <v>0</v>
      </c>
      <c r="H22" s="6">
        <f t="shared" si="2"/>
        <v>0</v>
      </c>
      <c r="I22" s="122">
        <v>10635.84</v>
      </c>
      <c r="J22" s="6">
        <f t="shared" si="3"/>
        <v>0.006567925231234771</v>
      </c>
      <c r="K22" s="37">
        <f t="shared" si="4"/>
        <v>10635.84</v>
      </c>
      <c r="L22" s="6">
        <f t="shared" si="5"/>
        <v>0.0008305926733823742</v>
      </c>
    </row>
    <row r="23" spans="1:12" ht="12.75">
      <c r="A23" s="2"/>
      <c r="B23" s="120" t="s">
        <v>42</v>
      </c>
      <c r="C23" s="122">
        <v>0</v>
      </c>
      <c r="D23" s="6">
        <f t="shared" si="0"/>
        <v>0</v>
      </c>
      <c r="E23" s="122">
        <v>0</v>
      </c>
      <c r="F23" s="6">
        <f t="shared" si="1"/>
        <v>0</v>
      </c>
      <c r="G23" s="122">
        <v>0</v>
      </c>
      <c r="H23" s="6">
        <f t="shared" si="2"/>
        <v>0</v>
      </c>
      <c r="I23" s="122">
        <v>8786.32</v>
      </c>
      <c r="J23" s="6">
        <f t="shared" si="3"/>
        <v>0.0054257955006565255</v>
      </c>
      <c r="K23" s="37">
        <f t="shared" si="4"/>
        <v>8786.32</v>
      </c>
      <c r="L23" s="6">
        <f t="shared" si="5"/>
        <v>0.0006861567133383937</v>
      </c>
    </row>
    <row r="24" spans="1:12" ht="12.75">
      <c r="A24" s="2"/>
      <c r="B24" s="120" t="s">
        <v>43</v>
      </c>
      <c r="C24" s="122">
        <v>23787.365</v>
      </c>
      <c r="D24" s="6">
        <f t="shared" si="0"/>
        <v>0.003498983432716965</v>
      </c>
      <c r="E24" s="122">
        <v>23787.365</v>
      </c>
      <c r="F24" s="6">
        <f t="shared" si="1"/>
        <v>0.00659928410948092</v>
      </c>
      <c r="G24" s="122">
        <v>1349.49</v>
      </c>
      <c r="H24" s="6">
        <f t="shared" si="2"/>
        <v>0.001723797181745084</v>
      </c>
      <c r="I24" s="122">
        <v>2987.16</v>
      </c>
      <c r="J24" s="6">
        <f t="shared" si="3"/>
        <v>0.0018446538810037816</v>
      </c>
      <c r="K24" s="37">
        <f t="shared" si="4"/>
        <v>51911.380000000005</v>
      </c>
      <c r="L24" s="6">
        <f t="shared" si="5"/>
        <v>0.004053954543615578</v>
      </c>
    </row>
    <row r="25" spans="1:12" ht="12.75">
      <c r="A25" s="2"/>
      <c r="B25" s="120" t="s">
        <v>44</v>
      </c>
      <c r="C25" s="122">
        <v>64729.92</v>
      </c>
      <c r="D25" s="6">
        <f t="shared" si="0"/>
        <v>0.009521395820053818</v>
      </c>
      <c r="E25" s="122">
        <v>64729.92</v>
      </c>
      <c r="F25" s="6">
        <f t="shared" si="1"/>
        <v>0.01795790044269179</v>
      </c>
      <c r="G25" s="122">
        <v>1670.96</v>
      </c>
      <c r="H25" s="6">
        <f t="shared" si="2"/>
        <v>0.00213443311088542</v>
      </c>
      <c r="I25" s="122">
        <v>71557.45</v>
      </c>
      <c r="J25" s="6">
        <f t="shared" si="3"/>
        <v>0.04418870360383577</v>
      </c>
      <c r="K25" s="37">
        <f t="shared" si="4"/>
        <v>202688.25</v>
      </c>
      <c r="L25" s="6">
        <f t="shared" si="5"/>
        <v>0.015828686350179675</v>
      </c>
    </row>
    <row r="26" spans="1:12" ht="12.75">
      <c r="A26" s="2"/>
      <c r="B26" s="120" t="s">
        <v>45</v>
      </c>
      <c r="C26" s="122">
        <v>627316.645</v>
      </c>
      <c r="D26" s="6">
        <f t="shared" si="0"/>
        <v>0.09227464025219227</v>
      </c>
      <c r="E26" s="122">
        <v>627316.645</v>
      </c>
      <c r="F26" s="6">
        <f t="shared" si="1"/>
        <v>0.17403528162793078</v>
      </c>
      <c r="G26" s="122">
        <v>232298.1</v>
      </c>
      <c r="H26" s="6">
        <f t="shared" si="2"/>
        <v>0.29673047603519676</v>
      </c>
      <c r="I26" s="122">
        <v>64289.39</v>
      </c>
      <c r="J26" s="6">
        <f t="shared" si="3"/>
        <v>0.039700475625967714</v>
      </c>
      <c r="K26" s="37">
        <f t="shared" si="4"/>
        <v>1551220.78</v>
      </c>
      <c r="L26" s="6">
        <f t="shared" si="5"/>
        <v>0.12114065411537704</v>
      </c>
    </row>
    <row r="27" spans="1:12" ht="12.75">
      <c r="A27" s="2"/>
      <c r="B27" s="120" t="s">
        <v>46</v>
      </c>
      <c r="C27" s="122">
        <v>298862.345</v>
      </c>
      <c r="D27" s="6">
        <f t="shared" si="0"/>
        <v>0.04396091764758062</v>
      </c>
      <c r="E27" s="122">
        <v>298862.345</v>
      </c>
      <c r="F27" s="6">
        <f t="shared" si="1"/>
        <v>0.08291282049443914</v>
      </c>
      <c r="G27" s="122">
        <v>48868.23</v>
      </c>
      <c r="H27" s="6">
        <f t="shared" si="2"/>
        <v>0.062422779828580105</v>
      </c>
      <c r="I27" s="122">
        <v>105944.82</v>
      </c>
      <c r="J27" s="6">
        <f t="shared" si="3"/>
        <v>0.06542385522879493</v>
      </c>
      <c r="K27" s="37">
        <f t="shared" si="4"/>
        <v>752537.74</v>
      </c>
      <c r="L27" s="6">
        <f t="shared" si="5"/>
        <v>0.05876849720264032</v>
      </c>
    </row>
    <row r="28" spans="1:12" ht="12.75">
      <c r="A28" s="2"/>
      <c r="B28" s="120" t="s">
        <v>48</v>
      </c>
      <c r="C28" s="122">
        <v>141131.885</v>
      </c>
      <c r="D28" s="6">
        <f t="shared" si="0"/>
        <v>0.020759681765639696</v>
      </c>
      <c r="E28" s="122">
        <v>141131.885</v>
      </c>
      <c r="F28" s="6">
        <f t="shared" si="1"/>
        <v>0.03915395446370746</v>
      </c>
      <c r="G28" s="122">
        <v>29250.99</v>
      </c>
      <c r="H28" s="6">
        <f t="shared" si="2"/>
        <v>0.0373643184649413</v>
      </c>
      <c r="I28" s="122">
        <v>63953.57</v>
      </c>
      <c r="J28" s="6">
        <f t="shared" si="3"/>
        <v>0.039493097492115256</v>
      </c>
      <c r="K28" s="37">
        <f t="shared" si="4"/>
        <v>375468.33</v>
      </c>
      <c r="L28" s="6">
        <f t="shared" si="5"/>
        <v>0.02932173142742985</v>
      </c>
    </row>
    <row r="29" spans="1:12" ht="12.75">
      <c r="A29" s="2"/>
      <c r="B29" s="120" t="s">
        <v>51</v>
      </c>
      <c r="C29" s="122">
        <v>193653.72</v>
      </c>
      <c r="D29" s="6">
        <f t="shared" si="0"/>
        <v>0.028485339085014667</v>
      </c>
      <c r="E29" s="122">
        <v>193653.72</v>
      </c>
      <c r="F29" s="6">
        <f t="shared" si="1"/>
        <v>0.053724988755075115</v>
      </c>
      <c r="G29" s="122">
        <v>62823.61</v>
      </c>
      <c r="H29" s="6">
        <f t="shared" si="2"/>
        <v>0.08024895469032914</v>
      </c>
      <c r="I29" s="122">
        <v>99821.74</v>
      </c>
      <c r="J29" s="6">
        <f t="shared" si="3"/>
        <v>0.061642684054269085</v>
      </c>
      <c r="K29" s="37">
        <f t="shared" si="4"/>
        <v>549952.79</v>
      </c>
      <c r="L29" s="6">
        <f t="shared" si="5"/>
        <v>0.042947877937257</v>
      </c>
    </row>
    <row r="30" spans="1:12" ht="12.75">
      <c r="A30" s="2"/>
      <c r="B30" s="120" t="s">
        <v>52</v>
      </c>
      <c r="C30" s="122">
        <v>2017.15</v>
      </c>
      <c r="D30" s="6">
        <f t="shared" si="0"/>
        <v>0.000296711066202794</v>
      </c>
      <c r="E30" s="122">
        <v>2017.15</v>
      </c>
      <c r="F30" s="6">
        <f t="shared" si="1"/>
        <v>0.0005596141456373767</v>
      </c>
      <c r="G30" s="122">
        <v>0</v>
      </c>
      <c r="H30" s="6">
        <f t="shared" si="2"/>
        <v>0</v>
      </c>
      <c r="I30" s="122">
        <v>25219.16</v>
      </c>
      <c r="J30" s="6">
        <f t="shared" si="3"/>
        <v>0.015573528491830142</v>
      </c>
      <c r="K30" s="37">
        <f t="shared" si="4"/>
        <v>29253.46</v>
      </c>
      <c r="L30" s="6">
        <f t="shared" si="5"/>
        <v>0.0022845125111965155</v>
      </c>
    </row>
    <row r="31" spans="1:12" ht="12.75">
      <c r="A31" s="2"/>
      <c r="B31" s="120" t="s">
        <v>53</v>
      </c>
      <c r="C31" s="122">
        <v>24789.59</v>
      </c>
      <c r="D31" s="6">
        <f t="shared" si="0"/>
        <v>0.003646404917646244</v>
      </c>
      <c r="E31" s="122">
        <v>24789.59</v>
      </c>
      <c r="F31" s="6">
        <f t="shared" si="1"/>
        <v>0.0068773295136954895</v>
      </c>
      <c r="G31" s="122">
        <v>2379.73</v>
      </c>
      <c r="H31" s="6">
        <f t="shared" si="2"/>
        <v>0.003039794194335807</v>
      </c>
      <c r="I31" s="122">
        <v>1275.46</v>
      </c>
      <c r="J31" s="6">
        <f t="shared" si="3"/>
        <v>0.0007876318105039849</v>
      </c>
      <c r="K31" s="37">
        <f t="shared" si="4"/>
        <v>53234.37</v>
      </c>
      <c r="L31" s="6">
        <f t="shared" si="5"/>
        <v>0.004157271799324403</v>
      </c>
    </row>
    <row r="32" spans="1:12" ht="12.75">
      <c r="A32" s="2"/>
      <c r="B32" s="120" t="s">
        <v>54</v>
      </c>
      <c r="C32" s="122">
        <v>8797.665</v>
      </c>
      <c r="D32" s="6">
        <f t="shared" si="0"/>
        <v>0.0012940854979773464</v>
      </c>
      <c r="E32" s="122">
        <v>8797.665</v>
      </c>
      <c r="F32" s="6">
        <f t="shared" si="1"/>
        <v>0.0024407197196930582</v>
      </c>
      <c r="G32" s="122">
        <v>0</v>
      </c>
      <c r="H32" s="6">
        <f t="shared" si="2"/>
        <v>0</v>
      </c>
      <c r="I32" s="122">
        <v>55499.21</v>
      </c>
      <c r="J32" s="6">
        <f t="shared" si="3"/>
        <v>0.034272296468600236</v>
      </c>
      <c r="K32" s="37">
        <f t="shared" si="4"/>
        <v>73094.54000000001</v>
      </c>
      <c r="L32" s="6">
        <f t="shared" si="5"/>
        <v>0.005708227031269264</v>
      </c>
    </row>
    <row r="33" spans="1:12" ht="12.75">
      <c r="A33" s="2"/>
      <c r="B33" s="120" t="s">
        <v>55</v>
      </c>
      <c r="C33" s="122">
        <v>71113.465</v>
      </c>
      <c r="D33" s="6">
        <f t="shared" si="0"/>
        <v>0.010460378267121966</v>
      </c>
      <c r="E33" s="122">
        <v>71113.465</v>
      </c>
      <c r="F33" s="6">
        <f t="shared" si="1"/>
        <v>0.019728875373318043</v>
      </c>
      <c r="G33" s="122">
        <v>18787.15</v>
      </c>
      <c r="H33" s="6">
        <f t="shared" si="2"/>
        <v>0.023998129829062947</v>
      </c>
      <c r="I33" s="122">
        <v>11769.91</v>
      </c>
      <c r="J33" s="6">
        <f t="shared" si="3"/>
        <v>0.007268244807966503</v>
      </c>
      <c r="K33" s="37">
        <f t="shared" si="4"/>
        <v>172783.99</v>
      </c>
      <c r="L33" s="6">
        <f t="shared" si="5"/>
        <v>0.013493350423828621</v>
      </c>
    </row>
    <row r="34" spans="1:12" ht="12.75">
      <c r="A34" s="2"/>
      <c r="B34" s="120" t="s">
        <v>58</v>
      </c>
      <c r="C34" s="122">
        <v>1993776.88</v>
      </c>
      <c r="D34" s="6">
        <f t="shared" si="0"/>
        <v>0.2932730158070942</v>
      </c>
      <c r="E34" s="122">
        <v>0</v>
      </c>
      <c r="F34" s="6">
        <f t="shared" si="1"/>
        <v>0</v>
      </c>
      <c r="G34" s="122">
        <v>0</v>
      </c>
      <c r="H34" s="6">
        <f t="shared" si="2"/>
        <v>0</v>
      </c>
      <c r="I34" s="122">
        <v>0</v>
      </c>
      <c r="J34" s="6">
        <f t="shared" si="3"/>
        <v>0</v>
      </c>
      <c r="K34" s="37">
        <f t="shared" si="4"/>
        <v>1993776.88</v>
      </c>
      <c r="L34" s="6">
        <f t="shared" si="5"/>
        <v>0.1557015213548877</v>
      </c>
    </row>
    <row r="35" spans="1:12" ht="12.75">
      <c r="A35" s="2"/>
      <c r="B35" s="120" t="s">
        <v>61</v>
      </c>
      <c r="C35" s="122">
        <v>1039739.87</v>
      </c>
      <c r="D35" s="6">
        <f t="shared" si="0"/>
        <v>0.15293970473254564</v>
      </c>
      <c r="E35" s="122">
        <v>0</v>
      </c>
      <c r="F35" s="6">
        <f t="shared" si="1"/>
        <v>0</v>
      </c>
      <c r="G35" s="122">
        <v>0</v>
      </c>
      <c r="H35" s="6">
        <f t="shared" si="2"/>
        <v>0</v>
      </c>
      <c r="I35" s="122">
        <v>0</v>
      </c>
      <c r="J35" s="6">
        <f t="shared" si="3"/>
        <v>0</v>
      </c>
      <c r="K35" s="37">
        <f t="shared" si="4"/>
        <v>1039739.87</v>
      </c>
      <c r="L35" s="6">
        <f t="shared" si="5"/>
        <v>0.08119718971379243</v>
      </c>
    </row>
    <row r="36" spans="1:12" ht="12.75">
      <c r="A36" s="2"/>
      <c r="B36" s="120" t="s">
        <v>63</v>
      </c>
      <c r="C36" s="122">
        <v>166127.98</v>
      </c>
      <c r="D36" s="6">
        <f t="shared" si="0"/>
        <v>0.02443646237112582</v>
      </c>
      <c r="E36" s="122">
        <v>5817.35</v>
      </c>
      <c r="F36" s="6">
        <f t="shared" si="1"/>
        <v>0.001613896512467389</v>
      </c>
      <c r="G36" s="122">
        <v>7304.21</v>
      </c>
      <c r="H36" s="6">
        <f t="shared" si="2"/>
        <v>0.009330174075298268</v>
      </c>
      <c r="I36" s="122">
        <v>8382.14</v>
      </c>
      <c r="J36" s="6">
        <f t="shared" si="3"/>
        <v>0.005176203176969776</v>
      </c>
      <c r="K36" s="37">
        <f t="shared" si="4"/>
        <v>187631.68</v>
      </c>
      <c r="L36" s="6">
        <f t="shared" si="5"/>
        <v>0.014652862275328148</v>
      </c>
    </row>
    <row r="37" spans="1:12" ht="12.75">
      <c r="A37" s="2"/>
      <c r="B37" s="120" t="s">
        <v>67</v>
      </c>
      <c r="C37" s="122">
        <v>106685.03</v>
      </c>
      <c r="D37" s="6">
        <f t="shared" si="0"/>
        <v>0.015692749175409398</v>
      </c>
      <c r="E37" s="122">
        <v>106685.03</v>
      </c>
      <c r="F37" s="6">
        <f t="shared" si="1"/>
        <v>0.029597428012665346</v>
      </c>
      <c r="G37" s="122">
        <v>9850.65</v>
      </c>
      <c r="H37" s="6">
        <f t="shared" si="2"/>
        <v>0.012582918516148478</v>
      </c>
      <c r="I37" s="122">
        <v>12650.37</v>
      </c>
      <c r="J37" s="6">
        <f t="shared" si="3"/>
        <v>0.007811953198567807</v>
      </c>
      <c r="K37" s="37">
        <f t="shared" si="4"/>
        <v>235871.08</v>
      </c>
      <c r="L37" s="6">
        <f t="shared" si="5"/>
        <v>0.018420058115841142</v>
      </c>
    </row>
    <row r="38" spans="1:12" ht="12.75">
      <c r="A38" s="2"/>
      <c r="B38" s="120" t="s">
        <v>68</v>
      </c>
      <c r="C38" s="122">
        <v>21453.23</v>
      </c>
      <c r="D38" s="6">
        <f t="shared" si="0"/>
        <v>0.0031556457114214446</v>
      </c>
      <c r="E38" s="122">
        <v>21453.23</v>
      </c>
      <c r="F38" s="6">
        <f t="shared" si="1"/>
        <v>0.005951729409122841</v>
      </c>
      <c r="G38" s="122">
        <v>0</v>
      </c>
      <c r="H38" s="6">
        <f t="shared" si="2"/>
        <v>0</v>
      </c>
      <c r="I38" s="122">
        <v>56987.81</v>
      </c>
      <c r="J38" s="6">
        <f t="shared" si="3"/>
        <v>0.03519154812142842</v>
      </c>
      <c r="K38" s="37">
        <f t="shared" si="4"/>
        <v>99894.26999999999</v>
      </c>
      <c r="L38" s="6">
        <f t="shared" si="5"/>
        <v>0.007801118555269795</v>
      </c>
    </row>
    <row r="39" spans="1:12" ht="12.75">
      <c r="A39" s="2"/>
      <c r="B39" s="120" t="s">
        <v>70</v>
      </c>
      <c r="C39" s="122">
        <v>13660.55</v>
      </c>
      <c r="D39" s="6">
        <f t="shared" si="0"/>
        <v>0.0020093876783662977</v>
      </c>
      <c r="E39" s="122">
        <v>13660.55</v>
      </c>
      <c r="F39" s="6">
        <f t="shared" si="1"/>
        <v>0.0037898207952738595</v>
      </c>
      <c r="G39" s="122">
        <v>737.79</v>
      </c>
      <c r="H39" s="6">
        <f t="shared" si="2"/>
        <v>0.0009424303423661572</v>
      </c>
      <c r="I39" s="122">
        <v>31150.95</v>
      </c>
      <c r="J39" s="6">
        <f t="shared" si="3"/>
        <v>0.019236572803082108</v>
      </c>
      <c r="K39" s="37">
        <f t="shared" si="4"/>
        <v>59209.84</v>
      </c>
      <c r="L39" s="6">
        <f t="shared" si="5"/>
        <v>0.004623918684010161</v>
      </c>
    </row>
    <row r="40" spans="1:12" ht="12.75">
      <c r="A40" s="2"/>
      <c r="B40" s="120" t="s">
        <v>73</v>
      </c>
      <c r="C40" s="122">
        <v>6609.625</v>
      </c>
      <c r="D40" s="6">
        <f t="shared" si="0"/>
        <v>0.0009722375038795541</v>
      </c>
      <c r="E40" s="122">
        <v>6609.625</v>
      </c>
      <c r="F40" s="6">
        <f t="shared" si="1"/>
        <v>0.0018336958814953999</v>
      </c>
      <c r="G40" s="122">
        <v>0</v>
      </c>
      <c r="H40" s="6">
        <f t="shared" si="2"/>
        <v>0</v>
      </c>
      <c r="I40" s="122">
        <v>20693.23</v>
      </c>
      <c r="J40" s="6">
        <f t="shared" si="3"/>
        <v>0.012778641596032312</v>
      </c>
      <c r="K40" s="37">
        <f t="shared" si="4"/>
        <v>33912.479999999996</v>
      </c>
      <c r="L40" s="6">
        <f t="shared" si="5"/>
        <v>0.0026483528733251245</v>
      </c>
    </row>
    <row r="41" spans="1:12" ht="12.75">
      <c r="A41" s="2"/>
      <c r="B41" s="120" t="s">
        <v>75</v>
      </c>
      <c r="C41" s="122">
        <v>14371.565</v>
      </c>
      <c r="D41" s="6">
        <f t="shared" si="0"/>
        <v>0.002113973861216448</v>
      </c>
      <c r="E41" s="122">
        <v>14371.565</v>
      </c>
      <c r="F41" s="6">
        <f t="shared" si="1"/>
        <v>0.0039870763547316885</v>
      </c>
      <c r="G41" s="122">
        <v>624.8</v>
      </c>
      <c r="H41" s="6">
        <f t="shared" si="2"/>
        <v>0.0007981003780349083</v>
      </c>
      <c r="I41" s="122">
        <v>32951.19</v>
      </c>
      <c r="J41" s="6">
        <f t="shared" si="3"/>
        <v>0.020348270771298825</v>
      </c>
      <c r="K41" s="37">
        <f t="shared" si="4"/>
        <v>62319.12</v>
      </c>
      <c r="L41" s="6">
        <f t="shared" si="5"/>
        <v>0.0048667340316925585</v>
      </c>
    </row>
    <row r="42" spans="1:12" ht="12.75">
      <c r="A42" s="2"/>
      <c r="B42" s="120" t="s">
        <v>78</v>
      </c>
      <c r="C42" s="122">
        <v>1066.795</v>
      </c>
      <c r="D42" s="6">
        <f t="shared" si="0"/>
        <v>0.00015691935744481555</v>
      </c>
      <c r="E42" s="122">
        <v>1066.795</v>
      </c>
      <c r="F42" s="6">
        <f t="shared" si="1"/>
        <v>0.0002959589383512507</v>
      </c>
      <c r="G42" s="122">
        <v>0</v>
      </c>
      <c r="H42" s="6">
        <f t="shared" si="2"/>
        <v>0</v>
      </c>
      <c r="I42" s="122">
        <v>0</v>
      </c>
      <c r="J42" s="6">
        <f t="shared" si="3"/>
        <v>0</v>
      </c>
      <c r="K42" s="37">
        <f t="shared" si="4"/>
        <v>2133.59</v>
      </c>
      <c r="L42" s="6">
        <f t="shared" si="5"/>
        <v>0.00016662005276516946</v>
      </c>
    </row>
    <row r="43" spans="1:12" ht="12.75">
      <c r="A43" s="2"/>
      <c r="B43" s="120" t="s">
        <v>79</v>
      </c>
      <c r="C43" s="122">
        <v>150388.875</v>
      </c>
      <c r="D43" s="6">
        <f t="shared" si="0"/>
        <v>0.022121331307185244</v>
      </c>
      <c r="E43" s="122">
        <v>150388.875</v>
      </c>
      <c r="F43" s="6">
        <f t="shared" si="1"/>
        <v>0.04172210385766613</v>
      </c>
      <c r="G43" s="122">
        <v>65426.82</v>
      </c>
      <c r="H43" s="6">
        <f t="shared" si="2"/>
        <v>0.08357421538991981</v>
      </c>
      <c r="I43" s="122">
        <v>27450.79</v>
      </c>
      <c r="J43" s="6">
        <f t="shared" si="3"/>
        <v>0.016951621710962855</v>
      </c>
      <c r="K43" s="37">
        <f t="shared" si="4"/>
        <v>393655.36</v>
      </c>
      <c r="L43" s="6">
        <f t="shared" si="5"/>
        <v>0.03074202487567516</v>
      </c>
    </row>
    <row r="44" spans="1:12" ht="12.75">
      <c r="A44" s="2"/>
      <c r="B44" s="120" t="s">
        <v>82</v>
      </c>
      <c r="C44" s="122">
        <v>7757.105</v>
      </c>
      <c r="D44" s="6">
        <f t="shared" si="0"/>
        <v>0.001141025156878281</v>
      </c>
      <c r="E44" s="122">
        <v>7757.105</v>
      </c>
      <c r="F44" s="6">
        <f t="shared" si="1"/>
        <v>0.002152039108244019</v>
      </c>
      <c r="G44" s="122">
        <v>7107.94</v>
      </c>
      <c r="H44" s="6">
        <f t="shared" si="2"/>
        <v>0.009079464790412045</v>
      </c>
      <c r="I44" s="122">
        <v>1400.89</v>
      </c>
      <c r="J44" s="6">
        <f t="shared" si="3"/>
        <v>0.0008650883030568794</v>
      </c>
      <c r="K44" s="37">
        <f t="shared" si="4"/>
        <v>24023.039999999997</v>
      </c>
      <c r="L44" s="6">
        <f t="shared" si="5"/>
        <v>0.0018760493779872306</v>
      </c>
    </row>
    <row r="45" spans="1:12" ht="12.75">
      <c r="A45" s="2"/>
      <c r="B45" s="120" t="s">
        <v>88</v>
      </c>
      <c r="C45" s="122">
        <v>0</v>
      </c>
      <c r="D45" s="6">
        <f t="shared" si="0"/>
        <v>0</v>
      </c>
      <c r="E45" s="122">
        <v>0</v>
      </c>
      <c r="F45" s="6">
        <f t="shared" si="1"/>
        <v>0</v>
      </c>
      <c r="G45" s="122">
        <v>0</v>
      </c>
      <c r="H45" s="6">
        <f t="shared" si="2"/>
        <v>0</v>
      </c>
      <c r="I45" s="122">
        <v>30247.22</v>
      </c>
      <c r="J45" s="6">
        <f t="shared" si="3"/>
        <v>0.018678494544174133</v>
      </c>
      <c r="K45" s="37">
        <f t="shared" si="4"/>
        <v>30247.22</v>
      </c>
      <c r="L45" s="6">
        <f t="shared" si="5"/>
        <v>0.002362118960249949</v>
      </c>
    </row>
    <row r="46" spans="1:12" ht="12.75">
      <c r="A46" s="2"/>
      <c r="B46" s="120" t="s">
        <v>89</v>
      </c>
      <c r="C46" s="122">
        <v>67505.475</v>
      </c>
      <c r="D46" s="6">
        <f t="shared" si="0"/>
        <v>0.00992966386326057</v>
      </c>
      <c r="E46" s="122">
        <v>67505.475</v>
      </c>
      <c r="F46" s="6">
        <f t="shared" si="1"/>
        <v>0.018727917466708124</v>
      </c>
      <c r="G46" s="122">
        <v>6150.2</v>
      </c>
      <c r="H46" s="6">
        <f t="shared" si="2"/>
        <v>0.007856077056642595</v>
      </c>
      <c r="I46" s="122">
        <v>54106.9</v>
      </c>
      <c r="J46" s="6">
        <f t="shared" si="3"/>
        <v>0.03341250655274023</v>
      </c>
      <c r="K46" s="37">
        <f t="shared" si="4"/>
        <v>195268.05000000002</v>
      </c>
      <c r="L46" s="6">
        <f t="shared" si="5"/>
        <v>0.01524921507616353</v>
      </c>
    </row>
    <row r="47" spans="1:12" ht="12.75">
      <c r="A47" s="2"/>
      <c r="B47" s="120" t="s">
        <v>93</v>
      </c>
      <c r="C47" s="122">
        <v>43.595</v>
      </c>
      <c r="D47" s="6">
        <f t="shared" si="0"/>
        <v>6.412571663540542E-06</v>
      </c>
      <c r="E47" s="122">
        <v>43.595</v>
      </c>
      <c r="F47" s="6">
        <f t="shared" si="1"/>
        <v>1.2094479180557438E-05</v>
      </c>
      <c r="G47" s="122">
        <v>0</v>
      </c>
      <c r="H47" s="6">
        <f t="shared" si="2"/>
        <v>0</v>
      </c>
      <c r="I47" s="122">
        <v>4673.51</v>
      </c>
      <c r="J47" s="6">
        <f t="shared" si="3"/>
        <v>0.0028860216256946345</v>
      </c>
      <c r="K47" s="37">
        <f t="shared" si="4"/>
        <v>4760.7</v>
      </c>
      <c r="L47" s="6">
        <f t="shared" si="5"/>
        <v>0.00037178093504335047</v>
      </c>
    </row>
    <row r="48" spans="1:12" ht="12.75">
      <c r="A48" s="2"/>
      <c r="B48" s="120" t="s">
        <v>97</v>
      </c>
      <c r="C48" s="122">
        <v>52.025</v>
      </c>
      <c r="D48" s="6">
        <f t="shared" si="0"/>
        <v>7.652575772352258E-06</v>
      </c>
      <c r="E48" s="122">
        <v>52.025</v>
      </c>
      <c r="F48" s="6">
        <f t="shared" si="1"/>
        <v>1.4433198288072043E-05</v>
      </c>
      <c r="G48" s="122">
        <v>0</v>
      </c>
      <c r="H48" s="6">
        <f t="shared" si="2"/>
        <v>0</v>
      </c>
      <c r="I48" s="122">
        <v>1019.43</v>
      </c>
      <c r="J48" s="6">
        <f t="shared" si="3"/>
        <v>0.0006295262074718746</v>
      </c>
      <c r="K48" s="37">
        <f t="shared" si="4"/>
        <v>1123.48</v>
      </c>
      <c r="L48" s="6">
        <f t="shared" si="5"/>
        <v>8.773677083254634E-05</v>
      </c>
    </row>
    <row r="49" spans="1:12" ht="12.75">
      <c r="A49" s="2"/>
      <c r="B49" s="120" t="s">
        <v>99</v>
      </c>
      <c r="C49" s="122">
        <v>199675.655</v>
      </c>
      <c r="D49" s="6">
        <f t="shared" si="0"/>
        <v>0.029371130798300206</v>
      </c>
      <c r="E49" s="122">
        <v>199675.655</v>
      </c>
      <c r="F49" s="6">
        <f t="shared" si="1"/>
        <v>0.05539564290082968</v>
      </c>
      <c r="G49" s="122">
        <v>27877.27</v>
      </c>
      <c r="H49" s="6">
        <f t="shared" si="2"/>
        <v>0.035609570623529464</v>
      </c>
      <c r="I49" s="122">
        <v>80288.25</v>
      </c>
      <c r="J49" s="6">
        <f t="shared" si="3"/>
        <v>0.04958021396962395</v>
      </c>
      <c r="K49" s="37">
        <f t="shared" si="4"/>
        <v>507516.83</v>
      </c>
      <c r="L49" s="6">
        <f t="shared" si="5"/>
        <v>0.03963389451291557</v>
      </c>
    </row>
    <row r="50" spans="1:12" ht="12.75">
      <c r="A50" s="2"/>
      <c r="B50" s="120" t="s">
        <v>106</v>
      </c>
      <c r="C50" s="122">
        <v>0</v>
      </c>
      <c r="D50" s="6">
        <f t="shared" si="0"/>
        <v>0</v>
      </c>
      <c r="E50" s="122">
        <v>0</v>
      </c>
      <c r="F50" s="6">
        <f t="shared" si="1"/>
        <v>0</v>
      </c>
      <c r="G50" s="122">
        <v>0</v>
      </c>
      <c r="H50" s="6">
        <f t="shared" si="2"/>
        <v>0</v>
      </c>
      <c r="I50" s="122">
        <v>2200.97</v>
      </c>
      <c r="J50" s="6">
        <f t="shared" si="3"/>
        <v>0.0013591598215271002</v>
      </c>
      <c r="K50" s="37">
        <f t="shared" si="4"/>
        <v>2200.97</v>
      </c>
      <c r="L50" s="6">
        <f t="shared" si="5"/>
        <v>0.00017188200991500474</v>
      </c>
    </row>
    <row r="51" spans="1:12" ht="12.75">
      <c r="A51" s="2"/>
      <c r="B51" s="120" t="s">
        <v>110</v>
      </c>
      <c r="C51" s="122">
        <v>0</v>
      </c>
      <c r="D51" s="6">
        <f t="shared" si="0"/>
        <v>0</v>
      </c>
      <c r="E51" s="122">
        <v>0</v>
      </c>
      <c r="F51" s="6">
        <f t="shared" si="1"/>
        <v>0</v>
      </c>
      <c r="G51" s="122">
        <v>0</v>
      </c>
      <c r="H51" s="6">
        <f t="shared" si="2"/>
        <v>0</v>
      </c>
      <c r="I51" s="122">
        <v>3784.09</v>
      </c>
      <c r="J51" s="6">
        <f t="shared" si="3"/>
        <v>0.0023367801873912346</v>
      </c>
      <c r="K51" s="37">
        <f t="shared" si="4"/>
        <v>3784.09</v>
      </c>
      <c r="L51" s="6">
        <f t="shared" si="5"/>
        <v>0.00029551379387237004</v>
      </c>
    </row>
    <row r="52" spans="1:12" ht="12.75">
      <c r="A52" s="2"/>
      <c r="B52" s="120" t="s">
        <v>112</v>
      </c>
      <c r="C52" s="122">
        <v>0</v>
      </c>
      <c r="D52" s="6">
        <f t="shared" si="0"/>
        <v>0</v>
      </c>
      <c r="E52" s="122">
        <v>0</v>
      </c>
      <c r="F52" s="6">
        <f t="shared" si="1"/>
        <v>0</v>
      </c>
      <c r="G52" s="122">
        <v>0</v>
      </c>
      <c r="H52" s="6">
        <f t="shared" si="2"/>
        <v>0</v>
      </c>
      <c r="I52" s="122">
        <v>23737.04</v>
      </c>
      <c r="J52" s="6">
        <f t="shared" si="3"/>
        <v>0.014658278418143657</v>
      </c>
      <c r="K52" s="37">
        <f t="shared" si="4"/>
        <v>23737.04</v>
      </c>
      <c r="L52" s="6">
        <f t="shared" si="5"/>
        <v>0.0018537145643206696</v>
      </c>
    </row>
    <row r="53" spans="1:12" ht="12.75">
      <c r="A53" s="2"/>
      <c r="B53" s="120" t="s">
        <v>115</v>
      </c>
      <c r="C53" s="122">
        <v>159817.115</v>
      </c>
      <c r="D53" s="6">
        <f t="shared" si="0"/>
        <v>0.02350817073053791</v>
      </c>
      <c r="E53" s="122">
        <v>159817.115</v>
      </c>
      <c r="F53" s="6">
        <f t="shared" si="1"/>
        <v>0.04433776281831067</v>
      </c>
      <c r="G53" s="122">
        <v>4459.87</v>
      </c>
      <c r="H53" s="6">
        <f t="shared" si="2"/>
        <v>0.005696901301194857</v>
      </c>
      <c r="I53" s="122">
        <v>12403.95</v>
      </c>
      <c r="J53" s="6">
        <f t="shared" si="3"/>
        <v>0.007659782036207253</v>
      </c>
      <c r="K53" s="37">
        <f t="shared" si="4"/>
        <v>336498.05</v>
      </c>
      <c r="L53" s="6">
        <f t="shared" si="5"/>
        <v>0.026278395964724536</v>
      </c>
    </row>
    <row r="54" spans="1:12" ht="12.75">
      <c r="A54" s="2"/>
      <c r="B54" s="120" t="s">
        <v>121</v>
      </c>
      <c r="C54" s="122">
        <v>1178.125</v>
      </c>
      <c r="D54" s="6">
        <f t="shared" si="0"/>
        <v>0.00017329535476794821</v>
      </c>
      <c r="E54" s="122">
        <v>1178.125</v>
      </c>
      <c r="F54" s="6">
        <f t="shared" si="1"/>
        <v>0.00032684501168928163</v>
      </c>
      <c r="G54" s="122">
        <v>0</v>
      </c>
      <c r="H54" s="6">
        <f t="shared" si="2"/>
        <v>0</v>
      </c>
      <c r="I54" s="122">
        <v>3974.4</v>
      </c>
      <c r="J54" s="6">
        <f t="shared" si="3"/>
        <v>0.002454301873572701</v>
      </c>
      <c r="K54" s="37">
        <f t="shared" si="4"/>
        <v>6330.65</v>
      </c>
      <c r="L54" s="6">
        <f t="shared" si="5"/>
        <v>0.0004943842242594968</v>
      </c>
    </row>
    <row r="55" spans="1:12" ht="12.75">
      <c r="A55" s="2"/>
      <c r="B55" s="120" t="s">
        <v>122</v>
      </c>
      <c r="C55" s="122">
        <v>10352.01</v>
      </c>
      <c r="D55" s="6">
        <f t="shared" si="0"/>
        <v>0.0015227206327947777</v>
      </c>
      <c r="E55" s="122">
        <v>10352.01</v>
      </c>
      <c r="F55" s="6">
        <f t="shared" si="1"/>
        <v>0.002871938741184136</v>
      </c>
      <c r="G55" s="122">
        <v>0</v>
      </c>
      <c r="H55" s="6">
        <f t="shared" si="2"/>
        <v>0</v>
      </c>
      <c r="I55" s="122">
        <v>19243.11</v>
      </c>
      <c r="J55" s="6">
        <f t="shared" si="3"/>
        <v>0.01188315240699617</v>
      </c>
      <c r="K55" s="37">
        <f t="shared" si="4"/>
        <v>39947.130000000005</v>
      </c>
      <c r="L55" s="6">
        <f t="shared" si="5"/>
        <v>0.003119621346377272</v>
      </c>
    </row>
    <row r="56" spans="1:12" ht="12.75">
      <c r="A56" s="2"/>
      <c r="B56" s="120" t="s">
        <v>123</v>
      </c>
      <c r="C56" s="122">
        <v>545.49</v>
      </c>
      <c r="D56" s="6">
        <f t="shared" si="0"/>
        <v>8.023841533994107E-05</v>
      </c>
      <c r="E56" s="122">
        <v>545.49</v>
      </c>
      <c r="F56" s="6">
        <f t="shared" si="1"/>
        <v>0.0001513342687969326</v>
      </c>
      <c r="G56" s="122">
        <v>0</v>
      </c>
      <c r="H56" s="6">
        <f t="shared" si="2"/>
        <v>0</v>
      </c>
      <c r="I56" s="122">
        <v>0</v>
      </c>
      <c r="J56" s="6">
        <f t="shared" si="3"/>
        <v>0</v>
      </c>
      <c r="K56" s="37">
        <f t="shared" si="4"/>
        <v>1090.98</v>
      </c>
      <c r="L56" s="6">
        <f t="shared" si="5"/>
        <v>8.519872382498257E-05</v>
      </c>
    </row>
    <row r="57" spans="1:12" ht="12.75">
      <c r="A57" s="2"/>
      <c r="B57" s="120" t="s">
        <v>127</v>
      </c>
      <c r="C57" s="122">
        <v>99947.21</v>
      </c>
      <c r="D57" s="6">
        <f t="shared" si="0"/>
        <v>0.014701654930518088</v>
      </c>
      <c r="E57" s="122">
        <v>99947.21</v>
      </c>
      <c r="F57" s="6">
        <f t="shared" si="1"/>
        <v>0.027728167232476255</v>
      </c>
      <c r="G57" s="122">
        <v>6554.25</v>
      </c>
      <c r="H57" s="6">
        <f t="shared" si="2"/>
        <v>0.008372198147783767</v>
      </c>
      <c r="I57" s="122">
        <v>94340.1</v>
      </c>
      <c r="J57" s="6">
        <f t="shared" si="3"/>
        <v>0.05825761981255938</v>
      </c>
      <c r="K57" s="37">
        <f t="shared" si="4"/>
        <v>300788.77</v>
      </c>
      <c r="L57" s="6">
        <f t="shared" si="5"/>
        <v>0.02348972423407047</v>
      </c>
    </row>
    <row r="58" spans="1:12" ht="12.75">
      <c r="A58" s="2"/>
      <c r="B58" s="120" t="s">
        <v>128</v>
      </c>
      <c r="C58" s="122">
        <v>0</v>
      </c>
      <c r="D58" s="6">
        <f t="shared" si="0"/>
        <v>0</v>
      </c>
      <c r="E58" s="122">
        <v>0</v>
      </c>
      <c r="F58" s="6">
        <f t="shared" si="1"/>
        <v>0</v>
      </c>
      <c r="G58" s="122">
        <v>0</v>
      </c>
      <c r="H58" s="6">
        <f t="shared" si="2"/>
        <v>0</v>
      </c>
      <c r="I58" s="122">
        <v>12784.31</v>
      </c>
      <c r="J58" s="6">
        <f t="shared" si="3"/>
        <v>0.007894664851382401</v>
      </c>
      <c r="K58" s="37">
        <f t="shared" si="4"/>
        <v>12784.31</v>
      </c>
      <c r="L58" s="6">
        <f t="shared" si="5"/>
        <v>0.0009983747612082373</v>
      </c>
    </row>
    <row r="59" spans="1:12" ht="12.75">
      <c r="A59" s="2"/>
      <c r="B59" s="120" t="s">
        <v>130</v>
      </c>
      <c r="C59" s="122">
        <v>161.76</v>
      </c>
      <c r="D59" s="6">
        <f t="shared" si="0"/>
        <v>2.3793957845952935E-05</v>
      </c>
      <c r="E59" s="122">
        <v>161.76</v>
      </c>
      <c r="F59" s="6">
        <f t="shared" si="1"/>
        <v>4.4876773764123665E-05</v>
      </c>
      <c r="G59" s="122">
        <v>0</v>
      </c>
      <c r="H59" s="6">
        <f t="shared" si="2"/>
        <v>0</v>
      </c>
      <c r="I59" s="122">
        <v>7256.87</v>
      </c>
      <c r="J59" s="6">
        <f t="shared" si="3"/>
        <v>0.0044813178435168894</v>
      </c>
      <c r="K59" s="37">
        <f t="shared" si="4"/>
        <v>7580.389999999999</v>
      </c>
      <c r="L59" s="6">
        <f t="shared" si="5"/>
        <v>0.0005919811124820432</v>
      </c>
    </row>
    <row r="60" spans="1:12" ht="12.75">
      <c r="A60" s="2"/>
      <c r="B60" s="120" t="s">
        <v>131</v>
      </c>
      <c r="C60" s="122">
        <v>8437.7</v>
      </c>
      <c r="D60" s="6">
        <f t="shared" si="0"/>
        <v>0.0012411367341542848</v>
      </c>
      <c r="E60" s="122">
        <v>8437.7</v>
      </c>
      <c r="F60" s="6">
        <f t="shared" si="1"/>
        <v>0.0023408553040896777</v>
      </c>
      <c r="G60" s="122">
        <v>0</v>
      </c>
      <c r="H60" s="6">
        <f t="shared" si="2"/>
        <v>0</v>
      </c>
      <c r="I60" s="122">
        <v>15101.68</v>
      </c>
      <c r="J60" s="6">
        <f t="shared" si="3"/>
        <v>0.009325704890825128</v>
      </c>
      <c r="K60" s="37">
        <f t="shared" si="4"/>
        <v>31977.08</v>
      </c>
      <c r="L60" s="6">
        <f t="shared" si="5"/>
        <v>0.00249721022168085</v>
      </c>
    </row>
    <row r="61" spans="1:12" ht="12.75">
      <c r="A61" s="2"/>
      <c r="B61" s="120" t="s">
        <v>132</v>
      </c>
      <c r="C61" s="122">
        <v>21378.925</v>
      </c>
      <c r="D61" s="6">
        <f t="shared" si="0"/>
        <v>0.003144715876865661</v>
      </c>
      <c r="E61" s="122">
        <v>21378.925</v>
      </c>
      <c r="F61" s="6">
        <f t="shared" si="1"/>
        <v>0.00593111511217339</v>
      </c>
      <c r="G61" s="122">
        <v>612.01</v>
      </c>
      <c r="H61" s="6">
        <f t="shared" si="2"/>
        <v>0.0007817628238814729</v>
      </c>
      <c r="I61" s="122">
        <v>53996.8</v>
      </c>
      <c r="J61" s="6">
        <f t="shared" si="3"/>
        <v>0.033344516758990146</v>
      </c>
      <c r="K61" s="37">
        <f t="shared" si="4"/>
        <v>97366.66</v>
      </c>
      <c r="L61" s="6">
        <f t="shared" si="5"/>
        <v>0.007603728001522463</v>
      </c>
    </row>
    <row r="62" spans="1:12" ht="12.75">
      <c r="A62" s="2"/>
      <c r="B62" s="120" t="s">
        <v>134</v>
      </c>
      <c r="C62" s="122">
        <v>0</v>
      </c>
      <c r="D62" s="6">
        <f t="shared" si="0"/>
        <v>0</v>
      </c>
      <c r="E62" s="122">
        <v>0</v>
      </c>
      <c r="F62" s="6">
        <f t="shared" si="1"/>
        <v>0</v>
      </c>
      <c r="G62" s="122">
        <v>0</v>
      </c>
      <c r="H62" s="6">
        <f t="shared" si="2"/>
        <v>0</v>
      </c>
      <c r="I62" s="122">
        <v>6201.97</v>
      </c>
      <c r="J62" s="6">
        <f t="shared" si="3"/>
        <v>0.0038298879304653997</v>
      </c>
      <c r="K62" s="37">
        <f t="shared" si="4"/>
        <v>6201.97</v>
      </c>
      <c r="L62" s="6">
        <f t="shared" si="5"/>
        <v>0.0004843351199846259</v>
      </c>
    </row>
    <row r="63" spans="1:12" ht="12.75">
      <c r="A63" s="2"/>
      <c r="B63" s="120" t="s">
        <v>135</v>
      </c>
      <c r="C63" s="122">
        <v>188772</v>
      </c>
      <c r="D63" s="6">
        <f t="shared" si="0"/>
        <v>0.027767266385362435</v>
      </c>
      <c r="E63" s="122">
        <v>188772</v>
      </c>
      <c r="F63" s="6">
        <f t="shared" si="1"/>
        <v>0.052370662320729185</v>
      </c>
      <c r="G63" s="122">
        <v>67118.1</v>
      </c>
      <c r="H63" s="6">
        <f t="shared" si="2"/>
        <v>0.08573460464626247</v>
      </c>
      <c r="I63" s="122">
        <v>20304.66</v>
      </c>
      <c r="J63" s="6">
        <f t="shared" si="3"/>
        <v>0.01253868887888906</v>
      </c>
      <c r="K63" s="37">
        <f t="shared" si="4"/>
        <v>464966.75999999995</v>
      </c>
      <c r="L63" s="6">
        <f t="shared" si="5"/>
        <v>0.036310999810296195</v>
      </c>
    </row>
    <row r="64" spans="1:12" ht="12.75">
      <c r="A64" s="2"/>
      <c r="B64" s="120" t="s">
        <v>136</v>
      </c>
      <c r="C64" s="122">
        <v>879.69</v>
      </c>
      <c r="D64" s="6">
        <f t="shared" si="0"/>
        <v>0.00012939729709140913</v>
      </c>
      <c r="E64" s="122">
        <v>879.69</v>
      </c>
      <c r="F64" s="6">
        <f t="shared" si="1"/>
        <v>0.0002440507487176184</v>
      </c>
      <c r="G64" s="122">
        <v>0</v>
      </c>
      <c r="H64" s="6">
        <f t="shared" si="2"/>
        <v>0</v>
      </c>
      <c r="I64" s="122">
        <v>1526.8</v>
      </c>
      <c r="J64" s="6">
        <f t="shared" si="3"/>
        <v>0.0009428412088795289</v>
      </c>
      <c r="K64" s="37">
        <f t="shared" si="4"/>
        <v>3286.1800000000003</v>
      </c>
      <c r="L64" s="6">
        <f t="shared" si="5"/>
        <v>0.00025663013277895215</v>
      </c>
    </row>
    <row r="65" spans="1:12" ht="12.75">
      <c r="A65" s="2"/>
      <c r="B65" s="120" t="s">
        <v>137</v>
      </c>
      <c r="C65" s="122">
        <v>215756.825</v>
      </c>
      <c r="D65" s="6">
        <f t="shared" si="0"/>
        <v>0.031736577639877875</v>
      </c>
      <c r="E65" s="122">
        <v>215756.825</v>
      </c>
      <c r="F65" s="6">
        <f t="shared" si="1"/>
        <v>0.059857011767993455</v>
      </c>
      <c r="G65" s="122">
        <v>86344.92</v>
      </c>
      <c r="H65" s="6">
        <f t="shared" si="2"/>
        <v>0.11029435546317848</v>
      </c>
      <c r="I65" s="122">
        <v>63078.65</v>
      </c>
      <c r="J65" s="6">
        <f t="shared" si="3"/>
        <v>0.03895281020466905</v>
      </c>
      <c r="K65" s="37">
        <f t="shared" si="4"/>
        <v>580937.22</v>
      </c>
      <c r="L65" s="6">
        <f t="shared" si="5"/>
        <v>0.04536756839395143</v>
      </c>
    </row>
    <row r="66" spans="1:12" ht="12.75">
      <c r="A66" s="2"/>
      <c r="B66" s="120" t="s">
        <v>139</v>
      </c>
      <c r="C66" s="122">
        <v>15326.785</v>
      </c>
      <c r="D66" s="6">
        <f t="shared" si="0"/>
        <v>0.002254481183259049</v>
      </c>
      <c r="E66" s="122">
        <v>15326.785</v>
      </c>
      <c r="F66" s="6">
        <f t="shared" si="1"/>
        <v>0.004252081249853883</v>
      </c>
      <c r="G66" s="122">
        <v>0</v>
      </c>
      <c r="H66" s="6">
        <f t="shared" si="2"/>
        <v>0</v>
      </c>
      <c r="I66" s="122">
        <v>21432.68</v>
      </c>
      <c r="J66" s="6">
        <f t="shared" si="3"/>
        <v>0.013235272413366587</v>
      </c>
      <c r="K66" s="37">
        <f t="shared" si="4"/>
        <v>52086.25</v>
      </c>
      <c r="L66" s="6">
        <f t="shared" si="5"/>
        <v>0.004067610798391353</v>
      </c>
    </row>
    <row r="67" spans="1:12" ht="12.75">
      <c r="A67" s="2"/>
      <c r="B67" s="120" t="s">
        <v>140</v>
      </c>
      <c r="C67" s="122">
        <v>16254.645</v>
      </c>
      <c r="D67" s="6">
        <f t="shared" si="0"/>
        <v>0.0023909640079805244</v>
      </c>
      <c r="E67" s="122">
        <v>16254.645</v>
      </c>
      <c r="F67" s="6">
        <f t="shared" si="1"/>
        <v>0.004509495711431404</v>
      </c>
      <c r="G67" s="122">
        <v>0</v>
      </c>
      <c r="H67" s="6">
        <f t="shared" si="2"/>
        <v>0</v>
      </c>
      <c r="I67" s="122">
        <v>25725.48</v>
      </c>
      <c r="J67" s="6">
        <f t="shared" si="3"/>
        <v>0.015886195089210207</v>
      </c>
      <c r="K67" s="37">
        <f t="shared" si="4"/>
        <v>58234.770000000004</v>
      </c>
      <c r="L67" s="6">
        <f t="shared" si="5"/>
        <v>0.004547771807220462</v>
      </c>
    </row>
    <row r="68" spans="1:12" ht="12.75">
      <c r="A68" s="2"/>
      <c r="B68" s="120" t="s">
        <v>141</v>
      </c>
      <c r="C68" s="122">
        <v>0</v>
      </c>
      <c r="D68" s="6">
        <f aca="true" t="shared" si="6" ref="D68:D77">+C68/$C$79</f>
        <v>0</v>
      </c>
      <c r="E68" s="122">
        <v>0</v>
      </c>
      <c r="F68" s="6">
        <f aca="true" t="shared" si="7" ref="F68:F77">+E68/$E$79</f>
        <v>0</v>
      </c>
      <c r="G68" s="122">
        <v>0</v>
      </c>
      <c r="H68" s="6">
        <f aca="true" t="shared" si="8" ref="H68:H77">+G68/$G$79</f>
        <v>0</v>
      </c>
      <c r="I68" s="122">
        <v>6357.21</v>
      </c>
      <c r="J68" s="6">
        <f aca="true" t="shared" si="9" ref="J68:J77">+I68/$I$79</f>
        <v>0.00392575292212538</v>
      </c>
      <c r="K68" s="37">
        <f aca="true" t="shared" si="10" ref="K68:K77">+C68+E68+G68+I68</f>
        <v>6357.21</v>
      </c>
      <c r="L68" s="6">
        <f aca="true" t="shared" si="11" ref="L68:L77">+K68/$K$79</f>
        <v>0.0004964583943678321</v>
      </c>
    </row>
    <row r="69" spans="1:12" ht="12.75">
      <c r="A69" s="2"/>
      <c r="B69" s="120" t="s">
        <v>142</v>
      </c>
      <c r="C69" s="122">
        <v>0</v>
      </c>
      <c r="D69" s="6">
        <f t="shared" si="6"/>
        <v>0</v>
      </c>
      <c r="E69" s="122">
        <v>0</v>
      </c>
      <c r="F69" s="6">
        <f t="shared" si="7"/>
        <v>0</v>
      </c>
      <c r="G69" s="122">
        <v>0</v>
      </c>
      <c r="H69" s="6">
        <f t="shared" si="8"/>
        <v>0</v>
      </c>
      <c r="I69" s="122">
        <v>1697.46</v>
      </c>
      <c r="J69" s="6">
        <f t="shared" si="9"/>
        <v>0.0010482284768303938</v>
      </c>
      <c r="K69" s="37">
        <f t="shared" si="10"/>
        <v>1697.46</v>
      </c>
      <c r="L69" s="6">
        <f t="shared" si="11"/>
        <v>0.00013256102379874507</v>
      </c>
    </row>
    <row r="70" spans="1:12" ht="12.75">
      <c r="A70" s="2"/>
      <c r="B70" s="120" t="s">
        <v>143</v>
      </c>
      <c r="C70" s="122">
        <v>15187.985</v>
      </c>
      <c r="D70" s="6">
        <f t="shared" si="6"/>
        <v>0.002234064508252754</v>
      </c>
      <c r="E70" s="122">
        <v>15187.985</v>
      </c>
      <c r="F70" s="6">
        <f t="shared" si="7"/>
        <v>0.0042135742258772495</v>
      </c>
      <c r="G70" s="122">
        <v>0</v>
      </c>
      <c r="H70" s="6">
        <f t="shared" si="8"/>
        <v>0</v>
      </c>
      <c r="I70" s="122">
        <v>54052.03</v>
      </c>
      <c r="J70" s="6">
        <f t="shared" si="9"/>
        <v>0.03337862281084134</v>
      </c>
      <c r="K70" s="37">
        <f t="shared" si="10"/>
        <v>84428</v>
      </c>
      <c r="L70" s="6">
        <f t="shared" si="11"/>
        <v>0.00659329946937215</v>
      </c>
    </row>
    <row r="71" spans="1:12" ht="12.75">
      <c r="A71" s="2"/>
      <c r="B71" s="120" t="s">
        <v>145</v>
      </c>
      <c r="C71" s="122">
        <v>6265.725</v>
      </c>
      <c r="D71" s="6">
        <f t="shared" si="6"/>
        <v>0.0009216518083848508</v>
      </c>
      <c r="E71" s="122">
        <v>6265.725</v>
      </c>
      <c r="F71" s="6">
        <f t="shared" si="7"/>
        <v>0.001738288348746376</v>
      </c>
      <c r="G71" s="122">
        <v>0</v>
      </c>
      <c r="H71" s="6">
        <f t="shared" si="8"/>
        <v>0</v>
      </c>
      <c r="I71" s="122">
        <v>591.88</v>
      </c>
      <c r="J71" s="6">
        <f t="shared" si="9"/>
        <v>0.00036550226271392166</v>
      </c>
      <c r="K71" s="37">
        <f t="shared" si="10"/>
        <v>13123.33</v>
      </c>
      <c r="L71" s="6">
        <f t="shared" si="11"/>
        <v>0.0010248501057160612</v>
      </c>
    </row>
    <row r="72" spans="1:12" ht="12.75">
      <c r="A72" s="2"/>
      <c r="B72" s="120" t="s">
        <v>146</v>
      </c>
      <c r="C72" s="122">
        <v>13929.695</v>
      </c>
      <c r="D72" s="6">
        <f t="shared" si="6"/>
        <v>0.002048977346915068</v>
      </c>
      <c r="E72" s="122">
        <v>13929.695</v>
      </c>
      <c r="F72" s="6">
        <f t="shared" si="7"/>
        <v>0.003864489188416448</v>
      </c>
      <c r="G72" s="122">
        <v>0</v>
      </c>
      <c r="H72" s="6">
        <f t="shared" si="8"/>
        <v>0</v>
      </c>
      <c r="I72" s="122">
        <v>9066.31</v>
      </c>
      <c r="J72" s="6">
        <f t="shared" si="9"/>
        <v>0.00559869706607058</v>
      </c>
      <c r="K72" s="37">
        <f t="shared" si="10"/>
        <v>36925.7</v>
      </c>
      <c r="L72" s="6">
        <f t="shared" si="11"/>
        <v>0.002883666534990704</v>
      </c>
    </row>
    <row r="73" spans="1:12" ht="12.75">
      <c r="A73" s="2"/>
      <c r="B73" s="120" t="s">
        <v>148</v>
      </c>
      <c r="C73" s="122">
        <v>3530.1</v>
      </c>
      <c r="D73" s="6">
        <f t="shared" si="6"/>
        <v>0.0005192572365974187</v>
      </c>
      <c r="E73" s="122">
        <v>3530.1</v>
      </c>
      <c r="F73" s="6">
        <f t="shared" si="7"/>
        <v>0.0009793490298264896</v>
      </c>
      <c r="G73" s="122">
        <v>0</v>
      </c>
      <c r="H73" s="6">
        <f t="shared" si="8"/>
        <v>0</v>
      </c>
      <c r="I73" s="122">
        <v>4827.46</v>
      </c>
      <c r="J73" s="6">
        <f t="shared" si="9"/>
        <v>0.0029810900066921477</v>
      </c>
      <c r="K73" s="37">
        <f t="shared" si="10"/>
        <v>11887.66</v>
      </c>
      <c r="L73" s="6">
        <f t="shared" si="11"/>
        <v>0.0009283519966134047</v>
      </c>
    </row>
    <row r="74" spans="1:12" ht="12.75">
      <c r="A74" s="2"/>
      <c r="B74" s="120" t="s">
        <v>163</v>
      </c>
      <c r="C74" s="122">
        <v>0</v>
      </c>
      <c r="D74" s="6">
        <f t="shared" si="6"/>
        <v>0</v>
      </c>
      <c r="E74" s="122">
        <v>0</v>
      </c>
      <c r="F74" s="6">
        <f t="shared" si="7"/>
        <v>0</v>
      </c>
      <c r="G74" s="122">
        <v>0</v>
      </c>
      <c r="H74" s="6">
        <f t="shared" si="8"/>
        <v>0</v>
      </c>
      <c r="I74" s="122">
        <v>11686.84</v>
      </c>
      <c r="J74" s="6">
        <f t="shared" si="9"/>
        <v>0.007216946786469502</v>
      </c>
      <c r="K74" s="37">
        <f t="shared" si="10"/>
        <v>11686.84</v>
      </c>
      <c r="L74" s="6">
        <f t="shared" si="11"/>
        <v>0.0009126692089192829</v>
      </c>
    </row>
    <row r="75" spans="1:12" ht="12.75">
      <c r="A75" s="2"/>
      <c r="B75" s="120" t="s">
        <v>149</v>
      </c>
      <c r="C75" s="122">
        <v>76.98</v>
      </c>
      <c r="D75" s="6">
        <f t="shared" si="6"/>
        <v>1.1323311541675673E-05</v>
      </c>
      <c r="E75" s="122">
        <v>76.98</v>
      </c>
      <c r="F75" s="6">
        <f t="shared" si="7"/>
        <v>2.135641718819387E-05</v>
      </c>
      <c r="G75" s="122">
        <v>0</v>
      </c>
      <c r="H75" s="6">
        <f t="shared" si="8"/>
        <v>0</v>
      </c>
      <c r="I75" s="122">
        <v>15189.92</v>
      </c>
      <c r="J75" s="6">
        <f t="shared" si="9"/>
        <v>0.00938019553024845</v>
      </c>
      <c r="K75" s="37">
        <f t="shared" si="10"/>
        <v>15343.88</v>
      </c>
      <c r="L75" s="6">
        <f t="shared" si="11"/>
        <v>0.0011982611913359306</v>
      </c>
    </row>
    <row r="76" spans="1:12" ht="12.75">
      <c r="A76" s="2"/>
      <c r="B76" s="69"/>
      <c r="C76" s="55"/>
      <c r="D76" s="6">
        <f t="shared" si="6"/>
        <v>0</v>
      </c>
      <c r="E76" s="55"/>
      <c r="F76" s="6">
        <f t="shared" si="7"/>
        <v>0</v>
      </c>
      <c r="G76" s="55"/>
      <c r="H76" s="6">
        <f t="shared" si="8"/>
        <v>0</v>
      </c>
      <c r="I76" s="55"/>
      <c r="J76" s="6">
        <f t="shared" si="9"/>
        <v>0</v>
      </c>
      <c r="K76" s="37">
        <f t="shared" si="10"/>
        <v>0</v>
      </c>
      <c r="L76" s="6">
        <f t="shared" si="11"/>
        <v>0</v>
      </c>
    </row>
    <row r="77" spans="2:12" ht="12.75">
      <c r="B77" s="69"/>
      <c r="C77" s="55"/>
      <c r="D77" s="6">
        <f t="shared" si="6"/>
        <v>0</v>
      </c>
      <c r="E77" s="55"/>
      <c r="F77" s="6">
        <f t="shared" si="7"/>
        <v>0</v>
      </c>
      <c r="G77" s="55"/>
      <c r="H77" s="6">
        <f t="shared" si="8"/>
        <v>0</v>
      </c>
      <c r="I77" s="55"/>
      <c r="J77" s="6">
        <f t="shared" si="9"/>
        <v>0</v>
      </c>
      <c r="K77" s="37">
        <f t="shared" si="10"/>
        <v>0</v>
      </c>
      <c r="L77" s="6">
        <f t="shared" si="11"/>
        <v>0</v>
      </c>
    </row>
    <row r="78" spans="2:12" ht="12.75">
      <c r="B78" s="42"/>
      <c r="C78" s="55"/>
      <c r="D78" s="6"/>
      <c r="E78" s="55"/>
      <c r="F78" s="6"/>
      <c r="G78" s="55"/>
      <c r="H78" s="6"/>
      <c r="I78" s="55"/>
      <c r="J78" s="6"/>
      <c r="K78" s="44"/>
      <c r="L78" s="6"/>
    </row>
    <row r="79" spans="2:12" ht="12.75">
      <c r="B79" s="42"/>
      <c r="C79" s="4">
        <f aca="true" t="shared" si="12" ref="C79:K79">SUM(C3:C78)</f>
        <v>6798364.570000002</v>
      </c>
      <c r="D79" s="7">
        <f t="shared" si="12"/>
        <v>0.9999999999999999</v>
      </c>
      <c r="E79" s="4">
        <f t="shared" si="12"/>
        <v>3604537.189999999</v>
      </c>
      <c r="F79" s="7">
        <f t="shared" si="12"/>
        <v>1.0000000000000002</v>
      </c>
      <c r="G79" s="4">
        <f t="shared" si="12"/>
        <v>782858.9199999999</v>
      </c>
      <c r="H79" s="7">
        <f t="shared" si="12"/>
        <v>0.9999999999999999</v>
      </c>
      <c r="I79" s="4">
        <f t="shared" si="12"/>
        <v>1619360.6999999997</v>
      </c>
      <c r="J79" s="7">
        <f t="shared" si="12"/>
        <v>1.0000000000000004</v>
      </c>
      <c r="K79" s="4">
        <f t="shared" si="12"/>
        <v>12805121.380000005</v>
      </c>
      <c r="L79" s="7">
        <f>SUM(L3:L78)</f>
        <v>0.9999999999999993</v>
      </c>
    </row>
    <row r="80" spans="3:11" ht="12.75">
      <c r="C80" s="4">
        <f>+C79-C81</f>
        <v>0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</v>
      </c>
    </row>
    <row r="81" spans="3:11" ht="12.75">
      <c r="C81" s="16">
        <v>6798364.57</v>
      </c>
      <c r="E81" s="9">
        <v>3604537.19</v>
      </c>
      <c r="G81" s="9">
        <v>782858.92</v>
      </c>
      <c r="I81" s="9">
        <v>1619360.7</v>
      </c>
      <c r="K81" s="4">
        <f>SUM(C81:I81)</f>
        <v>12805121.379999999</v>
      </c>
    </row>
    <row r="83" ht="15">
      <c r="J83" s="46"/>
    </row>
    <row r="90" spans="3:21" ht="12.75">
      <c r="C90" s="16">
        <v>12</v>
      </c>
      <c r="D90" s="13">
        <v>2006</v>
      </c>
      <c r="E90" s="14">
        <v>5866059.91</v>
      </c>
      <c r="G90" s="13">
        <v>12</v>
      </c>
      <c r="H90" s="13">
        <v>2006</v>
      </c>
      <c r="I90" s="14">
        <v>3050667.15</v>
      </c>
      <c r="K90" s="13">
        <v>12</v>
      </c>
      <c r="L90" s="13">
        <v>2006</v>
      </c>
      <c r="M90" s="14"/>
      <c r="O90" s="13">
        <v>12</v>
      </c>
      <c r="P90" s="13">
        <v>2006</v>
      </c>
      <c r="Q90" s="14">
        <v>570291.02</v>
      </c>
      <c r="S90" s="13">
        <v>12</v>
      </c>
      <c r="T90" s="13">
        <v>2006</v>
      </c>
      <c r="U90" s="14">
        <v>1319699.17</v>
      </c>
    </row>
    <row r="93" spans="3:21" ht="12.75">
      <c r="C93" s="16">
        <v>7</v>
      </c>
      <c r="D93" s="13">
        <v>2007</v>
      </c>
      <c r="E93" s="14"/>
      <c r="G93" s="13">
        <v>7</v>
      </c>
      <c r="H93" s="13">
        <v>2007</v>
      </c>
      <c r="I93" s="15"/>
      <c r="K93" s="13">
        <v>7</v>
      </c>
      <c r="L93" s="13">
        <v>2007</v>
      </c>
      <c r="M93" s="15"/>
      <c r="O93" s="13">
        <v>7</v>
      </c>
      <c r="P93" s="13">
        <v>2007</v>
      </c>
      <c r="Q93" s="15"/>
      <c r="S93" s="13">
        <v>7</v>
      </c>
      <c r="T93" s="13">
        <v>2007</v>
      </c>
      <c r="U93" s="15"/>
    </row>
    <row r="94" spans="3:21" ht="12.75">
      <c r="C94" s="16">
        <v>8</v>
      </c>
      <c r="D94" s="13">
        <v>2007</v>
      </c>
      <c r="E94" s="14"/>
      <c r="G94" s="13">
        <v>8</v>
      </c>
      <c r="H94" s="13">
        <v>2007</v>
      </c>
      <c r="I94" s="15"/>
      <c r="K94" s="13">
        <v>8</v>
      </c>
      <c r="L94" s="13">
        <v>2007</v>
      </c>
      <c r="M94" s="15"/>
      <c r="O94" s="13">
        <v>8</v>
      </c>
      <c r="P94" s="13">
        <v>2007</v>
      </c>
      <c r="Q94" s="15"/>
      <c r="S94" s="13">
        <v>8</v>
      </c>
      <c r="T94" s="13">
        <v>2007</v>
      </c>
      <c r="U94" s="15"/>
    </row>
    <row r="95" spans="3:21" ht="12.75">
      <c r="C95" s="16">
        <v>9</v>
      </c>
      <c r="D95" s="13">
        <v>2007</v>
      </c>
      <c r="E95" s="14"/>
      <c r="G95" s="13">
        <v>9</v>
      </c>
      <c r="H95" s="13">
        <v>2007</v>
      </c>
      <c r="I95" s="15"/>
      <c r="K95" s="13">
        <v>9</v>
      </c>
      <c r="L95" s="13">
        <v>2007</v>
      </c>
      <c r="M95" s="15"/>
      <c r="O95" s="13">
        <v>9</v>
      </c>
      <c r="P95" s="13">
        <v>2007</v>
      </c>
      <c r="Q95" s="15"/>
      <c r="S95" s="13">
        <v>9</v>
      </c>
      <c r="T95" s="13">
        <v>2007</v>
      </c>
      <c r="U95" s="15"/>
    </row>
    <row r="98" spans="5:9" ht="12.75">
      <c r="E98" s="15"/>
      <c r="I98" s="15"/>
    </row>
    <row r="99" spans="5:9" ht="12.75">
      <c r="E99" s="15"/>
      <c r="I99" s="15"/>
    </row>
    <row r="100" spans="5:9" ht="12.75">
      <c r="E100" s="15"/>
      <c r="I100" s="15"/>
    </row>
    <row r="101" spans="5:9" ht="12.75">
      <c r="E101" s="15"/>
      <c r="I101" s="15"/>
    </row>
    <row r="102" spans="5:9" ht="12.75">
      <c r="E102" s="15"/>
      <c r="I102" s="15"/>
    </row>
    <row r="103" spans="5:9" ht="12.75">
      <c r="E103" s="15"/>
      <c r="I103" s="15"/>
    </row>
    <row r="104" spans="5:9" ht="12.75">
      <c r="E104" s="15"/>
      <c r="I10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8">
      <selection activeCell="K64" sqref="K64"/>
    </sheetView>
  </sheetViews>
  <sheetFormatPr defaultColWidth="9.140625" defaultRowHeight="12.75"/>
  <cols>
    <col min="3" max="3" width="18.421875" style="4" customWidth="1"/>
    <col min="4" max="4" width="11.28125" style="0" customWidth="1"/>
    <col min="5" max="5" width="13.28125" style="0" customWidth="1"/>
    <col min="7" max="7" width="19.140625" style="0" customWidth="1"/>
    <col min="9" max="9" width="14.8515625" style="0" customWidth="1"/>
    <col min="11" max="11" width="13.57421875" style="0" customWidth="1"/>
    <col min="13" max="13" width="12.7109375" style="0" customWidth="1"/>
    <col min="17" max="17" width="12.8515625" style="0" customWidth="1"/>
    <col min="18" max="18" width="12.140625" style="0" customWidth="1"/>
    <col min="21" max="21" width="14.28125" style="0" customWidth="1"/>
    <col min="22" max="22" width="13.57421875" style="0" customWidth="1"/>
  </cols>
  <sheetData>
    <row r="1" spans="4:6" ht="12.75">
      <c r="D1" s="5">
        <v>41000</v>
      </c>
      <c r="F1" t="s">
        <v>157</v>
      </c>
    </row>
    <row r="2" spans="2:12" ht="12.75">
      <c r="B2" s="125" t="s">
        <v>150</v>
      </c>
      <c r="C2" s="123" t="s">
        <v>151</v>
      </c>
      <c r="D2" s="45" t="s">
        <v>159</v>
      </c>
      <c r="E2" s="123" t="s">
        <v>152</v>
      </c>
      <c r="F2" s="1" t="s">
        <v>159</v>
      </c>
      <c r="G2" s="123" t="s">
        <v>153</v>
      </c>
      <c r="H2" s="1" t="s">
        <v>159</v>
      </c>
      <c r="I2" s="123" t="s">
        <v>154</v>
      </c>
      <c r="J2" s="45" t="s">
        <v>159</v>
      </c>
      <c r="K2" s="70" t="s">
        <v>162</v>
      </c>
      <c r="L2" s="45" t="s">
        <v>156</v>
      </c>
    </row>
    <row r="3" spans="2:12" ht="12.75">
      <c r="B3" s="126" t="s">
        <v>2</v>
      </c>
      <c r="C3" s="124">
        <v>24216.19</v>
      </c>
      <c r="D3" s="6">
        <f>+C3/$C$79</f>
        <v>0.003353498803238852</v>
      </c>
      <c r="E3" s="124">
        <v>24216.19</v>
      </c>
      <c r="F3" s="6">
        <f>+E3/$E$79</f>
        <v>0.006618863663728329</v>
      </c>
      <c r="G3" s="124">
        <v>1406.38</v>
      </c>
      <c r="H3" s="6">
        <f>+G3/$G$79</f>
        <v>0.0020094366567665074</v>
      </c>
      <c r="I3" s="124">
        <v>2844.45</v>
      </c>
      <c r="J3" s="6">
        <f>+I3/$I$79</f>
        <v>0.0015918938456268542</v>
      </c>
      <c r="K3" s="38">
        <f>+C3+E3+G3+I3</f>
        <v>52683.20999999999</v>
      </c>
      <c r="L3" s="6">
        <f>+K3/$K$79</f>
        <v>0.003941419933166951</v>
      </c>
    </row>
    <row r="4" spans="2:12" ht="12.75">
      <c r="B4" s="126" t="s">
        <v>6</v>
      </c>
      <c r="C4" s="124">
        <v>14497.92</v>
      </c>
      <c r="D4" s="6">
        <f aca="true" t="shared" si="0" ref="D4:D67">+C4/$C$79</f>
        <v>0.002007696395240235</v>
      </c>
      <c r="E4" s="124">
        <v>14497.92</v>
      </c>
      <c r="F4" s="6">
        <f aca="true" t="shared" si="1" ref="F4:F67">+E4/$E$79</f>
        <v>0.00396262813793748</v>
      </c>
      <c r="G4" s="124">
        <v>509.34</v>
      </c>
      <c r="H4" s="6">
        <f aca="true" t="shared" si="2" ref="H4:H67">+G4/$G$79</f>
        <v>0.0007277453225710353</v>
      </c>
      <c r="I4" s="124">
        <v>50351.16</v>
      </c>
      <c r="J4" s="6">
        <f aca="true" t="shared" si="3" ref="J4:J67">+I4/$I$79</f>
        <v>0.02817898072533286</v>
      </c>
      <c r="K4" s="38">
        <f aca="true" t="shared" si="4" ref="K4:K67">+C4+E4+G4+I4</f>
        <v>79856.34</v>
      </c>
      <c r="L4" s="6">
        <f aca="true" t="shared" si="5" ref="L4:L67">+K4/$K$79</f>
        <v>0.005974339267970902</v>
      </c>
    </row>
    <row r="5" spans="2:12" ht="12.75">
      <c r="B5" s="126" t="s">
        <v>7</v>
      </c>
      <c r="C5" s="124">
        <v>0</v>
      </c>
      <c r="D5" s="6">
        <f t="shared" si="0"/>
        <v>0</v>
      </c>
      <c r="E5" s="124">
        <v>0</v>
      </c>
      <c r="F5" s="6">
        <f t="shared" si="1"/>
        <v>0</v>
      </c>
      <c r="G5" s="124">
        <v>0</v>
      </c>
      <c r="H5" s="6">
        <f t="shared" si="2"/>
        <v>0</v>
      </c>
      <c r="I5" s="124">
        <v>1807.54</v>
      </c>
      <c r="J5" s="6">
        <f t="shared" si="3"/>
        <v>0.001011588110785693</v>
      </c>
      <c r="K5" s="38">
        <f t="shared" si="4"/>
        <v>1807.54</v>
      </c>
      <c r="L5" s="6">
        <f t="shared" si="5"/>
        <v>0.00013522855167702558</v>
      </c>
    </row>
    <row r="6" spans="2:12" ht="12.75">
      <c r="B6" s="126" t="s">
        <v>8</v>
      </c>
      <c r="C6" s="124">
        <v>26894.045</v>
      </c>
      <c r="D6" s="6">
        <f t="shared" si="0"/>
        <v>0.0037243326766824934</v>
      </c>
      <c r="E6" s="124">
        <v>26894.045</v>
      </c>
      <c r="F6" s="6">
        <f t="shared" si="1"/>
        <v>0.007350785454738113</v>
      </c>
      <c r="G6" s="124">
        <v>8892.36</v>
      </c>
      <c r="H6" s="6">
        <f t="shared" si="2"/>
        <v>0.012705409739305321</v>
      </c>
      <c r="I6" s="124">
        <v>28480.84</v>
      </c>
      <c r="J6" s="6">
        <f t="shared" si="3"/>
        <v>0.015939276104091526</v>
      </c>
      <c r="K6" s="38">
        <f t="shared" si="4"/>
        <v>91161.29</v>
      </c>
      <c r="L6" s="6">
        <f t="shared" si="5"/>
        <v>0.006820103132273318</v>
      </c>
    </row>
    <row r="7" spans="2:12" ht="12.75">
      <c r="B7" s="126" t="s">
        <v>12</v>
      </c>
      <c r="C7" s="124">
        <v>243.565</v>
      </c>
      <c r="D7" s="6">
        <f t="shared" si="0"/>
        <v>3.372929168506156E-05</v>
      </c>
      <c r="E7" s="124">
        <v>243.565</v>
      </c>
      <c r="F7" s="6">
        <f t="shared" si="1"/>
        <v>6.657213741121087E-05</v>
      </c>
      <c r="G7" s="124">
        <v>0</v>
      </c>
      <c r="H7" s="6">
        <f t="shared" si="2"/>
        <v>0</v>
      </c>
      <c r="I7" s="124">
        <v>12977.62</v>
      </c>
      <c r="J7" s="6">
        <f t="shared" si="3"/>
        <v>0.007262913184933459</v>
      </c>
      <c r="K7" s="38">
        <f t="shared" si="4"/>
        <v>13464.75</v>
      </c>
      <c r="L7" s="6">
        <f t="shared" si="5"/>
        <v>0.0010073462502590428</v>
      </c>
    </row>
    <row r="8" spans="2:12" ht="12.75">
      <c r="B8" s="126" t="s">
        <v>15</v>
      </c>
      <c r="C8" s="124">
        <v>57101.45</v>
      </c>
      <c r="D8" s="6">
        <f t="shared" si="0"/>
        <v>0.007907505030238165</v>
      </c>
      <c r="E8" s="124">
        <v>57101.45</v>
      </c>
      <c r="F8" s="6">
        <f t="shared" si="1"/>
        <v>0.015607191410011236</v>
      </c>
      <c r="G8" s="124">
        <v>1253.01</v>
      </c>
      <c r="H8" s="6">
        <f t="shared" si="2"/>
        <v>0.001790301501226554</v>
      </c>
      <c r="I8" s="124">
        <v>20172.84</v>
      </c>
      <c r="J8" s="6">
        <f t="shared" si="3"/>
        <v>0.011289711488975103</v>
      </c>
      <c r="K8" s="38">
        <f t="shared" si="4"/>
        <v>135628.75</v>
      </c>
      <c r="L8" s="6">
        <f t="shared" si="5"/>
        <v>0.01014687333517675</v>
      </c>
    </row>
    <row r="9" spans="2:12" ht="12.75">
      <c r="B9" s="126" t="s">
        <v>16</v>
      </c>
      <c r="C9" s="124">
        <v>0</v>
      </c>
      <c r="D9" s="6">
        <f t="shared" si="0"/>
        <v>0</v>
      </c>
      <c r="E9" s="124">
        <v>0</v>
      </c>
      <c r="F9" s="6">
        <f t="shared" si="1"/>
        <v>0</v>
      </c>
      <c r="G9" s="124">
        <v>0</v>
      </c>
      <c r="H9" s="6">
        <f t="shared" si="2"/>
        <v>0</v>
      </c>
      <c r="I9" s="124">
        <v>2924.39</v>
      </c>
      <c r="J9" s="6">
        <f t="shared" si="3"/>
        <v>0.0016366321936447173</v>
      </c>
      <c r="K9" s="38">
        <f t="shared" si="4"/>
        <v>2924.39</v>
      </c>
      <c r="L9" s="6">
        <f t="shared" si="5"/>
        <v>0.0002187841067078885</v>
      </c>
    </row>
    <row r="10" spans="2:12" ht="12.75">
      <c r="B10" s="126" t="s">
        <v>17</v>
      </c>
      <c r="C10" s="124">
        <v>14546.515</v>
      </c>
      <c r="D10" s="6">
        <f t="shared" si="0"/>
        <v>0.002014425912738379</v>
      </c>
      <c r="E10" s="124">
        <v>14546.515</v>
      </c>
      <c r="F10" s="6">
        <f t="shared" si="1"/>
        <v>0.0039759103131986944</v>
      </c>
      <c r="G10" s="124">
        <v>293.22</v>
      </c>
      <c r="H10" s="6">
        <f t="shared" si="2"/>
        <v>0.0004189529263051773</v>
      </c>
      <c r="I10" s="124">
        <v>5669.03</v>
      </c>
      <c r="J10" s="6">
        <f t="shared" si="3"/>
        <v>0.003172667463894252</v>
      </c>
      <c r="K10" s="38">
        <f t="shared" si="4"/>
        <v>35055.28</v>
      </c>
      <c r="L10" s="6">
        <f t="shared" si="5"/>
        <v>0.0026226112523278053</v>
      </c>
    </row>
    <row r="11" spans="2:12" ht="12.75">
      <c r="B11" s="126" t="s">
        <v>22</v>
      </c>
      <c r="C11" s="124">
        <v>0</v>
      </c>
      <c r="D11" s="6">
        <f t="shared" si="0"/>
        <v>0</v>
      </c>
      <c r="E11" s="124">
        <v>0</v>
      </c>
      <c r="F11" s="6">
        <f t="shared" si="1"/>
        <v>0</v>
      </c>
      <c r="G11" s="124">
        <v>0</v>
      </c>
      <c r="H11" s="6">
        <f t="shared" si="2"/>
        <v>0</v>
      </c>
      <c r="I11" s="124">
        <v>299.65</v>
      </c>
      <c r="J11" s="6">
        <f t="shared" si="3"/>
        <v>0.00016769884893110684</v>
      </c>
      <c r="K11" s="38">
        <f t="shared" si="4"/>
        <v>299.65</v>
      </c>
      <c r="L11" s="6">
        <f t="shared" si="5"/>
        <v>2.2417891449163343E-05</v>
      </c>
    </row>
    <row r="12" spans="2:12" ht="12.75">
      <c r="B12" s="126" t="s">
        <v>24</v>
      </c>
      <c r="C12" s="124">
        <v>672.125</v>
      </c>
      <c r="D12" s="6">
        <f t="shared" si="0"/>
        <v>9.307700274596927E-05</v>
      </c>
      <c r="E12" s="124">
        <v>672.125</v>
      </c>
      <c r="F12" s="6">
        <f t="shared" si="1"/>
        <v>0.0001837078309999799</v>
      </c>
      <c r="G12" s="124">
        <v>0</v>
      </c>
      <c r="H12" s="6">
        <f t="shared" si="2"/>
        <v>0</v>
      </c>
      <c r="I12" s="124">
        <v>4325.32</v>
      </c>
      <c r="J12" s="6">
        <f t="shared" si="3"/>
        <v>0.002420661389149658</v>
      </c>
      <c r="K12" s="38">
        <f t="shared" si="4"/>
        <v>5669.57</v>
      </c>
      <c r="L12" s="6">
        <f t="shared" si="5"/>
        <v>0.0004241608704269415</v>
      </c>
    </row>
    <row r="13" spans="2:12" ht="12.75">
      <c r="B13" s="126" t="s">
        <v>27</v>
      </c>
      <c r="C13" s="124">
        <v>21127.33</v>
      </c>
      <c r="D13" s="6">
        <f t="shared" si="0"/>
        <v>0.0029257482647201028</v>
      </c>
      <c r="E13" s="124">
        <v>21127.33</v>
      </c>
      <c r="F13" s="6">
        <f t="shared" si="1"/>
        <v>0.00577460438031736</v>
      </c>
      <c r="G13" s="124">
        <v>73.94</v>
      </c>
      <c r="H13" s="6">
        <f t="shared" si="2"/>
        <v>0.000105645519988421</v>
      </c>
      <c r="I13" s="124">
        <v>21109.43</v>
      </c>
      <c r="J13" s="6">
        <f t="shared" si="3"/>
        <v>0.011813873227404556</v>
      </c>
      <c r="K13" s="38">
        <f t="shared" si="4"/>
        <v>63438.030000000006</v>
      </c>
      <c r="L13" s="6">
        <f t="shared" si="5"/>
        <v>0.004746026598660998</v>
      </c>
    </row>
    <row r="14" spans="2:12" ht="12.75">
      <c r="B14" s="126" t="s">
        <v>28</v>
      </c>
      <c r="C14" s="124">
        <v>70003.255</v>
      </c>
      <c r="D14" s="6">
        <f t="shared" si="0"/>
        <v>0.009694168730313242</v>
      </c>
      <c r="E14" s="124">
        <v>70003.255</v>
      </c>
      <c r="F14" s="6">
        <f t="shared" si="1"/>
        <v>0.019133563160109352</v>
      </c>
      <c r="G14" s="124">
        <v>201.29</v>
      </c>
      <c r="H14" s="6">
        <f t="shared" si="2"/>
        <v>0.0002876032826409151</v>
      </c>
      <c r="I14" s="124">
        <v>12349.13</v>
      </c>
      <c r="J14" s="6">
        <f t="shared" si="3"/>
        <v>0.006911179330220589</v>
      </c>
      <c r="K14" s="38">
        <f t="shared" si="4"/>
        <v>152556.93000000002</v>
      </c>
      <c r="L14" s="6">
        <f t="shared" si="5"/>
        <v>0.011413331208268351</v>
      </c>
    </row>
    <row r="15" spans="2:12" ht="12.75">
      <c r="B15" s="126" t="s">
        <v>31</v>
      </c>
      <c r="C15" s="124">
        <v>78.8</v>
      </c>
      <c r="D15" s="6">
        <f t="shared" si="0"/>
        <v>1.0912356803246982E-05</v>
      </c>
      <c r="E15" s="124">
        <v>78.8</v>
      </c>
      <c r="F15" s="6">
        <f t="shared" si="1"/>
        <v>2.15379238724916E-05</v>
      </c>
      <c r="G15" s="124">
        <v>0</v>
      </c>
      <c r="H15" s="6">
        <f t="shared" si="2"/>
        <v>0</v>
      </c>
      <c r="I15" s="124">
        <v>0</v>
      </c>
      <c r="J15" s="6">
        <f t="shared" si="3"/>
        <v>0</v>
      </c>
      <c r="K15" s="38">
        <f t="shared" si="4"/>
        <v>157.6</v>
      </c>
      <c r="L15" s="6">
        <f t="shared" si="5"/>
        <v>1.1790621366221069E-05</v>
      </c>
    </row>
    <row r="16" spans="2:12" ht="12.75">
      <c r="B16" s="126" t="s">
        <v>32</v>
      </c>
      <c r="C16" s="124">
        <v>0</v>
      </c>
      <c r="D16" s="6">
        <f t="shared" si="0"/>
        <v>0</v>
      </c>
      <c r="E16" s="124">
        <v>0</v>
      </c>
      <c r="F16" s="6">
        <f t="shared" si="1"/>
        <v>0</v>
      </c>
      <c r="G16" s="124">
        <v>0</v>
      </c>
      <c r="H16" s="6">
        <f t="shared" si="2"/>
        <v>0</v>
      </c>
      <c r="I16" s="124">
        <v>529.06</v>
      </c>
      <c r="J16" s="6">
        <f t="shared" si="3"/>
        <v>0.0002960879459886247</v>
      </c>
      <c r="K16" s="38">
        <f t="shared" si="4"/>
        <v>529.06</v>
      </c>
      <c r="L16" s="6">
        <f t="shared" si="5"/>
        <v>3.9580876522924606E-05</v>
      </c>
    </row>
    <row r="17" spans="2:12" ht="12.75">
      <c r="B17" s="126" t="s">
        <v>33</v>
      </c>
      <c r="C17" s="124">
        <v>10557.22</v>
      </c>
      <c r="D17" s="6">
        <f t="shared" si="0"/>
        <v>0.0014619816178981612</v>
      </c>
      <c r="E17" s="124">
        <v>10557.22</v>
      </c>
      <c r="F17" s="6">
        <f t="shared" si="1"/>
        <v>0.0028855406175779916</v>
      </c>
      <c r="G17" s="124">
        <v>139.35</v>
      </c>
      <c r="H17" s="6">
        <f t="shared" si="2"/>
        <v>0.000199103370440715</v>
      </c>
      <c r="I17" s="124">
        <v>22078.63</v>
      </c>
      <c r="J17" s="6">
        <f t="shared" si="3"/>
        <v>0.012356285122562337</v>
      </c>
      <c r="K17" s="38">
        <f t="shared" si="4"/>
        <v>43332.42</v>
      </c>
      <c r="L17" s="6">
        <f t="shared" si="5"/>
        <v>0.0032418537887186874</v>
      </c>
    </row>
    <row r="18" spans="2:12" ht="12.75">
      <c r="B18" s="126" t="s">
        <v>35</v>
      </c>
      <c r="C18" s="124">
        <v>20282.61</v>
      </c>
      <c r="D18" s="6">
        <f t="shared" si="0"/>
        <v>0.00280877001549626</v>
      </c>
      <c r="E18" s="124">
        <v>20282.61</v>
      </c>
      <c r="F18" s="6">
        <f t="shared" si="1"/>
        <v>0.005543722209586762</v>
      </c>
      <c r="G18" s="124">
        <v>18256.52</v>
      </c>
      <c r="H18" s="6">
        <f t="shared" si="2"/>
        <v>0.02608492762481753</v>
      </c>
      <c r="I18" s="124">
        <v>0</v>
      </c>
      <c r="J18" s="6">
        <f t="shared" si="3"/>
        <v>0</v>
      </c>
      <c r="K18" s="38">
        <f t="shared" si="4"/>
        <v>58821.740000000005</v>
      </c>
      <c r="L18" s="6">
        <f t="shared" si="5"/>
        <v>0.004400665383517135</v>
      </c>
    </row>
    <row r="19" spans="2:12" ht="12.75">
      <c r="B19" s="126" t="s">
        <v>38</v>
      </c>
      <c r="C19" s="124">
        <v>65587.88</v>
      </c>
      <c r="D19" s="6">
        <f t="shared" si="0"/>
        <v>0.00908272015899171</v>
      </c>
      <c r="E19" s="124">
        <v>65587.88</v>
      </c>
      <c r="F19" s="6">
        <f t="shared" si="1"/>
        <v>0.017926735614189268</v>
      </c>
      <c r="G19" s="124">
        <v>5844.32</v>
      </c>
      <c r="H19" s="6">
        <f t="shared" si="2"/>
        <v>0.008350368209071255</v>
      </c>
      <c r="I19" s="124">
        <v>55477.97</v>
      </c>
      <c r="J19" s="6">
        <f t="shared" si="3"/>
        <v>0.031048195261253058</v>
      </c>
      <c r="K19" s="38">
        <f t="shared" si="4"/>
        <v>192498.05000000002</v>
      </c>
      <c r="L19" s="6">
        <f t="shared" si="5"/>
        <v>0.014401469678209974</v>
      </c>
    </row>
    <row r="20" spans="2:12" ht="12.75">
      <c r="B20" s="126" t="s">
        <v>39</v>
      </c>
      <c r="C20" s="124">
        <v>936.59</v>
      </c>
      <c r="D20" s="6">
        <f t="shared" si="0"/>
        <v>0.00012970056165422704</v>
      </c>
      <c r="E20" s="124">
        <v>936.59</v>
      </c>
      <c r="F20" s="6">
        <f t="shared" si="1"/>
        <v>0.00025599243806772725</v>
      </c>
      <c r="G20" s="124">
        <v>0</v>
      </c>
      <c r="H20" s="6">
        <f t="shared" si="2"/>
        <v>0</v>
      </c>
      <c r="I20" s="124">
        <v>9743.32</v>
      </c>
      <c r="J20" s="6">
        <f t="shared" si="3"/>
        <v>0.005452840142724619</v>
      </c>
      <c r="K20" s="38">
        <f t="shared" si="4"/>
        <v>11616.5</v>
      </c>
      <c r="L20" s="6">
        <f t="shared" si="5"/>
        <v>0.0008690720374410346</v>
      </c>
    </row>
    <row r="21" spans="2:12" ht="12.75">
      <c r="B21" s="126" t="s">
        <v>40</v>
      </c>
      <c r="C21" s="124">
        <v>353915.54</v>
      </c>
      <c r="D21" s="6">
        <f t="shared" si="0"/>
        <v>0.04901082044027702</v>
      </c>
      <c r="E21" s="124">
        <v>353915.54</v>
      </c>
      <c r="F21" s="6">
        <f t="shared" si="1"/>
        <v>0.09673357814481923</v>
      </c>
      <c r="G21" s="124">
        <v>33208.31</v>
      </c>
      <c r="H21" s="6">
        <f t="shared" si="2"/>
        <v>0.04744805488080445</v>
      </c>
      <c r="I21" s="124">
        <v>33089.33</v>
      </c>
      <c r="J21" s="6">
        <f t="shared" si="3"/>
        <v>0.018518413325217895</v>
      </c>
      <c r="K21" s="38">
        <f t="shared" si="4"/>
        <v>774128.7199999999</v>
      </c>
      <c r="L21" s="6">
        <f t="shared" si="5"/>
        <v>0.057915346613181255</v>
      </c>
    </row>
    <row r="22" spans="2:12" ht="12.75">
      <c r="B22" s="126" t="s">
        <v>164</v>
      </c>
      <c r="C22" s="124">
        <v>0</v>
      </c>
      <c r="D22" s="6">
        <f t="shared" si="0"/>
        <v>0</v>
      </c>
      <c r="E22" s="124">
        <v>0</v>
      </c>
      <c r="F22" s="6">
        <f t="shared" si="1"/>
        <v>0</v>
      </c>
      <c r="G22" s="124">
        <v>0</v>
      </c>
      <c r="H22" s="6">
        <f t="shared" si="2"/>
        <v>0</v>
      </c>
      <c r="I22" s="124">
        <v>13354.09</v>
      </c>
      <c r="J22" s="6">
        <f t="shared" si="3"/>
        <v>0.007473604276730869</v>
      </c>
      <c r="K22" s="38">
        <f t="shared" si="4"/>
        <v>13354.09</v>
      </c>
      <c r="L22" s="6">
        <f t="shared" si="5"/>
        <v>0.0009990673786829892</v>
      </c>
    </row>
    <row r="23" spans="2:12" ht="12.75">
      <c r="B23" s="126" t="s">
        <v>42</v>
      </c>
      <c r="C23" s="124">
        <v>0</v>
      </c>
      <c r="D23" s="6">
        <f t="shared" si="0"/>
        <v>0</v>
      </c>
      <c r="E23" s="124">
        <v>0</v>
      </c>
      <c r="F23" s="6">
        <f t="shared" si="1"/>
        <v>0</v>
      </c>
      <c r="G23" s="124">
        <v>0</v>
      </c>
      <c r="H23" s="6">
        <f t="shared" si="2"/>
        <v>0</v>
      </c>
      <c r="I23" s="124">
        <v>5435.03</v>
      </c>
      <c r="J23" s="6">
        <f t="shared" si="3"/>
        <v>0.0030417095775272275</v>
      </c>
      <c r="K23" s="38">
        <f t="shared" si="4"/>
        <v>5435.03</v>
      </c>
      <c r="L23" s="6">
        <f t="shared" si="5"/>
        <v>0.00040661409165007926</v>
      </c>
    </row>
    <row r="24" spans="2:12" ht="12.75">
      <c r="B24" s="126" t="s">
        <v>43</v>
      </c>
      <c r="C24" s="124">
        <v>19237.245</v>
      </c>
      <c r="D24" s="6">
        <f t="shared" si="0"/>
        <v>0.002664006108521307</v>
      </c>
      <c r="E24" s="124">
        <v>19237.245</v>
      </c>
      <c r="F24" s="6">
        <f t="shared" si="1"/>
        <v>0.005257998963533878</v>
      </c>
      <c r="G24" s="124">
        <v>728.74</v>
      </c>
      <c r="H24" s="6">
        <f t="shared" si="2"/>
        <v>0.001041224184965674</v>
      </c>
      <c r="I24" s="124">
        <v>3159.01</v>
      </c>
      <c r="J24" s="6">
        <f t="shared" si="3"/>
        <v>0.0017679370624457064</v>
      </c>
      <c r="K24" s="38">
        <f t="shared" si="4"/>
        <v>42362.24</v>
      </c>
      <c r="L24" s="6">
        <f t="shared" si="5"/>
        <v>0.0031692711425443196</v>
      </c>
    </row>
    <row r="25" spans="2:12" ht="12.75">
      <c r="B25" s="126" t="s">
        <v>44</v>
      </c>
      <c r="C25" s="124">
        <v>75656.47</v>
      </c>
      <c r="D25" s="6">
        <f t="shared" si="0"/>
        <v>0.010477035470991767</v>
      </c>
      <c r="E25" s="124">
        <v>75656.47</v>
      </c>
      <c r="F25" s="6">
        <f t="shared" si="1"/>
        <v>0.02067872197108432</v>
      </c>
      <c r="G25" s="124">
        <v>1570.27</v>
      </c>
      <c r="H25" s="6">
        <f t="shared" si="2"/>
        <v>0.002243602795134134</v>
      </c>
      <c r="I25" s="124">
        <v>94443.56</v>
      </c>
      <c r="J25" s="6">
        <f t="shared" si="3"/>
        <v>0.05285525213067221</v>
      </c>
      <c r="K25" s="38">
        <f t="shared" si="4"/>
        <v>247326.77</v>
      </c>
      <c r="L25" s="6">
        <f t="shared" si="5"/>
        <v>0.01850340291117033</v>
      </c>
    </row>
    <row r="26" spans="2:12" ht="12.75">
      <c r="B26" s="126" t="s">
        <v>45</v>
      </c>
      <c r="C26" s="124">
        <v>605001.105</v>
      </c>
      <c r="D26" s="6">
        <f t="shared" si="0"/>
        <v>0.08378157264110014</v>
      </c>
      <c r="E26" s="124">
        <v>605001.105</v>
      </c>
      <c r="F26" s="6">
        <f t="shared" si="1"/>
        <v>0.16536126576476265</v>
      </c>
      <c r="G26" s="124">
        <v>191623.7</v>
      </c>
      <c r="H26" s="6">
        <f t="shared" si="2"/>
        <v>0.2737920669273085</v>
      </c>
      <c r="I26" s="124">
        <v>76520.73</v>
      </c>
      <c r="J26" s="6">
        <f t="shared" si="3"/>
        <v>0.04282475668402475</v>
      </c>
      <c r="K26" s="38">
        <f t="shared" si="4"/>
        <v>1478146.64</v>
      </c>
      <c r="L26" s="6">
        <f t="shared" si="5"/>
        <v>0.11058545276644595</v>
      </c>
    </row>
    <row r="27" spans="2:12" ht="12.75">
      <c r="B27" s="126" t="s">
        <v>46</v>
      </c>
      <c r="C27" s="124">
        <v>241192.135</v>
      </c>
      <c r="D27" s="6">
        <f t="shared" si="0"/>
        <v>0.03340069334082379</v>
      </c>
      <c r="E27" s="124">
        <v>241192.135</v>
      </c>
      <c r="F27" s="6">
        <f t="shared" si="1"/>
        <v>0.06592357667860047</v>
      </c>
      <c r="G27" s="124">
        <v>39074.96</v>
      </c>
      <c r="H27" s="6">
        <f t="shared" si="2"/>
        <v>0.055830328208368286</v>
      </c>
      <c r="I27" s="124">
        <v>134836.84</v>
      </c>
      <c r="J27" s="6">
        <f t="shared" si="3"/>
        <v>0.07546131440516544</v>
      </c>
      <c r="K27" s="38">
        <f t="shared" si="4"/>
        <v>656296.0700000001</v>
      </c>
      <c r="L27" s="6">
        <f t="shared" si="5"/>
        <v>0.04909986335982817</v>
      </c>
    </row>
    <row r="28" spans="2:12" ht="12.75">
      <c r="B28" s="126" t="s">
        <v>48</v>
      </c>
      <c r="C28" s="124">
        <v>167418.895</v>
      </c>
      <c r="D28" s="6">
        <f t="shared" si="0"/>
        <v>0.023184450734077947</v>
      </c>
      <c r="E28" s="124">
        <v>167418.895</v>
      </c>
      <c r="F28" s="6">
        <f t="shared" si="1"/>
        <v>0.04575958648891706</v>
      </c>
      <c r="G28" s="124">
        <v>36385.33</v>
      </c>
      <c r="H28" s="6">
        <f t="shared" si="2"/>
        <v>0.05198738311874891</v>
      </c>
      <c r="I28" s="124">
        <v>68402.96</v>
      </c>
      <c r="J28" s="6">
        <f t="shared" si="3"/>
        <v>0.03828165411473568</v>
      </c>
      <c r="K28" s="38">
        <f t="shared" si="4"/>
        <v>439626.08</v>
      </c>
      <c r="L28" s="6">
        <f t="shared" si="5"/>
        <v>0.03289000413703054</v>
      </c>
    </row>
    <row r="29" spans="2:12" ht="12.75">
      <c r="B29" s="126" t="s">
        <v>51</v>
      </c>
      <c r="C29" s="124">
        <v>198328.73</v>
      </c>
      <c r="D29" s="6">
        <f t="shared" si="0"/>
        <v>0.027464896777853225</v>
      </c>
      <c r="E29" s="124">
        <v>198328.73</v>
      </c>
      <c r="F29" s="6">
        <f t="shared" si="1"/>
        <v>0.054207983356192146</v>
      </c>
      <c r="G29" s="124">
        <v>60521.85</v>
      </c>
      <c r="H29" s="6">
        <f t="shared" si="2"/>
        <v>0.08647365855979466</v>
      </c>
      <c r="I29" s="124">
        <v>104326.05</v>
      </c>
      <c r="J29" s="6">
        <f t="shared" si="3"/>
        <v>0.05838597863683998</v>
      </c>
      <c r="K29" s="38">
        <f t="shared" si="4"/>
        <v>561505.36</v>
      </c>
      <c r="L29" s="6">
        <f t="shared" si="5"/>
        <v>0.0420082302973582</v>
      </c>
    </row>
    <row r="30" spans="2:12" ht="12.75">
      <c r="B30" s="126" t="s">
        <v>52</v>
      </c>
      <c r="C30" s="124">
        <v>2417.935</v>
      </c>
      <c r="D30" s="6">
        <f t="shared" si="0"/>
        <v>0.00033483971379516487</v>
      </c>
      <c r="E30" s="124">
        <v>2417.935</v>
      </c>
      <c r="F30" s="6">
        <f t="shared" si="1"/>
        <v>0.0006608794410994033</v>
      </c>
      <c r="G30" s="124">
        <v>0</v>
      </c>
      <c r="H30" s="6">
        <f t="shared" si="2"/>
        <v>0</v>
      </c>
      <c r="I30" s="124">
        <v>26449.12</v>
      </c>
      <c r="J30" s="6">
        <f t="shared" si="3"/>
        <v>0.014802225860973526</v>
      </c>
      <c r="K30" s="38">
        <f t="shared" si="4"/>
        <v>31284.989999999998</v>
      </c>
      <c r="L30" s="6">
        <f t="shared" si="5"/>
        <v>0.0023405423320812975</v>
      </c>
    </row>
    <row r="31" spans="2:12" ht="12.75">
      <c r="B31" s="126" t="s">
        <v>53</v>
      </c>
      <c r="C31" s="124">
        <v>26752.345</v>
      </c>
      <c r="D31" s="6">
        <f t="shared" si="0"/>
        <v>0.003704709821872594</v>
      </c>
      <c r="E31" s="124">
        <v>26752.345</v>
      </c>
      <c r="F31" s="6">
        <f t="shared" si="1"/>
        <v>0.0073120554571146105</v>
      </c>
      <c r="G31" s="124">
        <v>807.8</v>
      </c>
      <c r="H31" s="6">
        <f t="shared" si="2"/>
        <v>0.001154185164277069</v>
      </c>
      <c r="I31" s="124">
        <v>3093.1</v>
      </c>
      <c r="J31" s="6">
        <f t="shared" si="3"/>
        <v>0.0017310505911189943</v>
      </c>
      <c r="K31" s="38">
        <f t="shared" si="4"/>
        <v>57405.590000000004</v>
      </c>
      <c r="L31" s="6">
        <f t="shared" si="5"/>
        <v>0.004294718121792681</v>
      </c>
    </row>
    <row r="32" spans="2:12" ht="12.75">
      <c r="B32" s="126" t="s">
        <v>54</v>
      </c>
      <c r="C32" s="124">
        <v>10016.51</v>
      </c>
      <c r="D32" s="6">
        <f t="shared" si="0"/>
        <v>0.0013871031858285715</v>
      </c>
      <c r="E32" s="124">
        <v>10016.51</v>
      </c>
      <c r="F32" s="6">
        <f t="shared" si="1"/>
        <v>0.002737751647817904</v>
      </c>
      <c r="G32" s="124">
        <v>0</v>
      </c>
      <c r="H32" s="6">
        <f t="shared" si="2"/>
        <v>0</v>
      </c>
      <c r="I32" s="124">
        <v>52244.83</v>
      </c>
      <c r="J32" s="6">
        <f t="shared" si="3"/>
        <v>0.029238771411985182</v>
      </c>
      <c r="K32" s="38">
        <f t="shared" si="4"/>
        <v>72277.85</v>
      </c>
      <c r="L32" s="6">
        <f t="shared" si="5"/>
        <v>0.005407365244381482</v>
      </c>
    </row>
    <row r="33" spans="2:12" ht="12.75">
      <c r="B33" s="126" t="s">
        <v>55</v>
      </c>
      <c r="C33" s="124">
        <v>60323.24</v>
      </c>
      <c r="D33" s="6">
        <f t="shared" si="0"/>
        <v>0.008353663939186554</v>
      </c>
      <c r="E33" s="124">
        <v>60323.24</v>
      </c>
      <c r="F33" s="6">
        <f t="shared" si="1"/>
        <v>0.01648778364038122</v>
      </c>
      <c r="G33" s="124">
        <v>17333.65</v>
      </c>
      <c r="H33" s="6">
        <f t="shared" si="2"/>
        <v>0.02476633036985791</v>
      </c>
      <c r="I33" s="124">
        <v>9916.23</v>
      </c>
      <c r="J33" s="6">
        <f t="shared" si="3"/>
        <v>0.005549609066364458</v>
      </c>
      <c r="K33" s="38">
        <f t="shared" si="4"/>
        <v>147896.36000000002</v>
      </c>
      <c r="L33" s="6">
        <f t="shared" si="5"/>
        <v>0.01106465724747667</v>
      </c>
    </row>
    <row r="34" spans="2:12" ht="12.75">
      <c r="B34" s="126" t="s">
        <v>58</v>
      </c>
      <c r="C34" s="124">
        <v>2306163.16</v>
      </c>
      <c r="D34" s="6">
        <f t="shared" si="0"/>
        <v>0.3193613610206036</v>
      </c>
      <c r="E34" s="124">
        <v>0</v>
      </c>
      <c r="F34" s="6">
        <f t="shared" si="1"/>
        <v>0</v>
      </c>
      <c r="G34" s="124">
        <v>0</v>
      </c>
      <c r="H34" s="6">
        <f t="shared" si="2"/>
        <v>0</v>
      </c>
      <c r="I34" s="124">
        <v>0</v>
      </c>
      <c r="J34" s="6">
        <f t="shared" si="3"/>
        <v>0</v>
      </c>
      <c r="K34" s="38">
        <f t="shared" si="4"/>
        <v>2306163.16</v>
      </c>
      <c r="L34" s="6">
        <f t="shared" si="5"/>
        <v>0.17253233901197906</v>
      </c>
    </row>
    <row r="35" spans="2:12" ht="12.75">
      <c r="B35" s="126" t="s">
        <v>61</v>
      </c>
      <c r="C35" s="124">
        <v>1096028.22</v>
      </c>
      <c r="D35" s="6">
        <f t="shared" si="0"/>
        <v>0.15177983506431067</v>
      </c>
      <c r="E35" s="124">
        <v>0</v>
      </c>
      <c r="F35" s="6">
        <f t="shared" si="1"/>
        <v>0</v>
      </c>
      <c r="G35" s="124">
        <v>0</v>
      </c>
      <c r="H35" s="6">
        <f t="shared" si="2"/>
        <v>0</v>
      </c>
      <c r="I35" s="124">
        <v>0</v>
      </c>
      <c r="J35" s="6">
        <f t="shared" si="3"/>
        <v>0</v>
      </c>
      <c r="K35" s="38">
        <f t="shared" si="4"/>
        <v>1096028.22</v>
      </c>
      <c r="L35" s="6">
        <f t="shared" si="5"/>
        <v>0.08199780297406882</v>
      </c>
    </row>
    <row r="36" spans="2:12" ht="12.75">
      <c r="B36" s="126" t="s">
        <v>63</v>
      </c>
      <c r="C36" s="124">
        <v>183410.85</v>
      </c>
      <c r="D36" s="6">
        <f t="shared" si="0"/>
        <v>0.025399043614045835</v>
      </c>
      <c r="E36" s="124">
        <v>23093.485</v>
      </c>
      <c r="F36" s="6">
        <f t="shared" si="1"/>
        <v>0.006312001546707191</v>
      </c>
      <c r="G36" s="124">
        <v>9163.46</v>
      </c>
      <c r="H36" s="6">
        <f t="shared" si="2"/>
        <v>0.01309275759525421</v>
      </c>
      <c r="I36" s="124">
        <v>8682.48</v>
      </c>
      <c r="J36" s="6">
        <f t="shared" si="3"/>
        <v>0.004859142005230624</v>
      </c>
      <c r="K36" s="38">
        <f t="shared" si="4"/>
        <v>224350.27500000002</v>
      </c>
      <c r="L36" s="6">
        <f t="shared" si="5"/>
        <v>0.01678444889551125</v>
      </c>
    </row>
    <row r="37" spans="2:12" ht="12.75">
      <c r="B37" s="126" t="s">
        <v>67</v>
      </c>
      <c r="C37" s="124">
        <v>130673.26</v>
      </c>
      <c r="D37" s="6">
        <f t="shared" si="0"/>
        <v>0.01809585327110992</v>
      </c>
      <c r="E37" s="124">
        <v>130673.26</v>
      </c>
      <c r="F37" s="6">
        <f t="shared" si="1"/>
        <v>0.03571612596510535</v>
      </c>
      <c r="G37" s="124">
        <v>10401.66</v>
      </c>
      <c r="H37" s="6">
        <f t="shared" si="2"/>
        <v>0.014861898558868802</v>
      </c>
      <c r="I37" s="124">
        <v>18134.03</v>
      </c>
      <c r="J37" s="6">
        <f t="shared" si="3"/>
        <v>0.01014869333383</v>
      </c>
      <c r="K37" s="38">
        <f t="shared" si="4"/>
        <v>289882.20999999996</v>
      </c>
      <c r="L37" s="6">
        <f t="shared" si="5"/>
        <v>0.0216871280387905</v>
      </c>
    </row>
    <row r="38" spans="2:12" ht="12.75">
      <c r="B38" s="126" t="s">
        <v>68</v>
      </c>
      <c r="C38" s="124">
        <v>26065.195</v>
      </c>
      <c r="D38" s="6">
        <f t="shared" si="0"/>
        <v>0.0036095521318046855</v>
      </c>
      <c r="E38" s="124">
        <v>26065.195</v>
      </c>
      <c r="F38" s="6">
        <f t="shared" si="1"/>
        <v>0.007124240934411785</v>
      </c>
      <c r="G38" s="124">
        <v>0</v>
      </c>
      <c r="H38" s="6">
        <f t="shared" si="2"/>
        <v>0</v>
      </c>
      <c r="I38" s="124">
        <v>66126.1</v>
      </c>
      <c r="J38" s="6">
        <f t="shared" si="3"/>
        <v>0.03700741149442104</v>
      </c>
      <c r="K38" s="38">
        <f t="shared" si="4"/>
        <v>118256.49</v>
      </c>
      <c r="L38" s="6">
        <f t="shared" si="5"/>
        <v>0.008847192244215154</v>
      </c>
    </row>
    <row r="39" spans="2:12" ht="12.75">
      <c r="B39" s="126" t="s">
        <v>70</v>
      </c>
      <c r="C39" s="124">
        <v>13090.99</v>
      </c>
      <c r="D39" s="6">
        <f t="shared" si="0"/>
        <v>0.0018128623577124139</v>
      </c>
      <c r="E39" s="124">
        <v>13090.99</v>
      </c>
      <c r="F39" s="6">
        <f t="shared" si="1"/>
        <v>0.0035780805334460508</v>
      </c>
      <c r="G39" s="124">
        <v>426.66</v>
      </c>
      <c r="H39" s="6">
        <f t="shared" si="2"/>
        <v>0.0006096120849101935</v>
      </c>
      <c r="I39" s="124">
        <v>32946.97</v>
      </c>
      <c r="J39" s="6">
        <f t="shared" si="3"/>
        <v>0.018438741681187084</v>
      </c>
      <c r="K39" s="38">
        <f t="shared" si="4"/>
        <v>59555.61</v>
      </c>
      <c r="L39" s="6">
        <f t="shared" si="5"/>
        <v>0.004455568830865033</v>
      </c>
    </row>
    <row r="40" spans="2:12" ht="12.75">
      <c r="B40" s="126" t="s">
        <v>73</v>
      </c>
      <c r="C40" s="124">
        <v>8038.195</v>
      </c>
      <c r="D40" s="6">
        <f t="shared" si="0"/>
        <v>0.0011131427905339579</v>
      </c>
      <c r="E40" s="124">
        <v>8038.195</v>
      </c>
      <c r="F40" s="6">
        <f t="shared" si="1"/>
        <v>0.0021970308627188148</v>
      </c>
      <c r="G40" s="124">
        <v>0</v>
      </c>
      <c r="H40" s="6">
        <f t="shared" si="2"/>
        <v>0</v>
      </c>
      <c r="I40" s="124">
        <v>22604.46</v>
      </c>
      <c r="J40" s="6">
        <f t="shared" si="3"/>
        <v>0.012650565401999825</v>
      </c>
      <c r="K40" s="38">
        <f t="shared" si="4"/>
        <v>38680.85</v>
      </c>
      <c r="L40" s="6">
        <f t="shared" si="5"/>
        <v>0.0028938531502131484</v>
      </c>
    </row>
    <row r="41" spans="2:12" ht="12.75">
      <c r="B41" s="126" t="s">
        <v>75</v>
      </c>
      <c r="C41" s="124">
        <v>17942.585</v>
      </c>
      <c r="D41" s="6">
        <f t="shared" si="0"/>
        <v>0.002484719409804407</v>
      </c>
      <c r="E41" s="124">
        <v>17942.585</v>
      </c>
      <c r="F41" s="6">
        <f t="shared" si="1"/>
        <v>0.00490413743408261</v>
      </c>
      <c r="G41" s="124">
        <v>574.35</v>
      </c>
      <c r="H41" s="6">
        <f t="shared" si="2"/>
        <v>0.000820631652763722</v>
      </c>
      <c r="I41" s="124">
        <v>35026.7</v>
      </c>
      <c r="J41" s="6">
        <f t="shared" si="3"/>
        <v>0.019602660676973804</v>
      </c>
      <c r="K41" s="38">
        <f t="shared" si="4"/>
        <v>71486.22</v>
      </c>
      <c r="L41" s="6">
        <f t="shared" si="5"/>
        <v>0.005348140564228299</v>
      </c>
    </row>
    <row r="42" spans="2:12" ht="12.75">
      <c r="B42" s="126" t="s">
        <v>78</v>
      </c>
      <c r="C42" s="124">
        <v>1176.435</v>
      </c>
      <c r="D42" s="6">
        <f t="shared" si="0"/>
        <v>0.00016291470146989674</v>
      </c>
      <c r="E42" s="124">
        <v>1176.435</v>
      </c>
      <c r="F42" s="6">
        <f t="shared" si="1"/>
        <v>0.000321547810544856</v>
      </c>
      <c r="G42" s="124">
        <v>0</v>
      </c>
      <c r="H42" s="6">
        <f t="shared" si="2"/>
        <v>0</v>
      </c>
      <c r="I42" s="124">
        <v>0</v>
      </c>
      <c r="J42" s="6">
        <f t="shared" si="3"/>
        <v>0</v>
      </c>
      <c r="K42" s="38">
        <f t="shared" si="4"/>
        <v>2352.87</v>
      </c>
      <c r="L42" s="6">
        <f t="shared" si="5"/>
        <v>0.00017602664526612035</v>
      </c>
    </row>
    <row r="43" spans="2:12" ht="12.75">
      <c r="B43" s="126" t="s">
        <v>79</v>
      </c>
      <c r="C43" s="124">
        <v>194034.55</v>
      </c>
      <c r="D43" s="6">
        <f t="shared" si="0"/>
        <v>0.026870231494384094</v>
      </c>
      <c r="E43" s="124">
        <v>194034.55</v>
      </c>
      <c r="F43" s="6">
        <f t="shared" si="1"/>
        <v>0.05303428130118229</v>
      </c>
      <c r="G43" s="124">
        <v>69163.09</v>
      </c>
      <c r="H43" s="6">
        <f t="shared" si="2"/>
        <v>0.09882026788011848</v>
      </c>
      <c r="I43" s="124">
        <v>36253.56</v>
      </c>
      <c r="J43" s="6">
        <f t="shared" si="3"/>
        <v>0.020289271755897943</v>
      </c>
      <c r="K43" s="38">
        <f t="shared" si="4"/>
        <v>493485.74999999994</v>
      </c>
      <c r="L43" s="6">
        <f t="shared" si="5"/>
        <v>0.03691943926317023</v>
      </c>
    </row>
    <row r="44" spans="2:12" ht="12.75">
      <c r="B44" s="126" t="s">
        <v>81</v>
      </c>
      <c r="C44" s="124">
        <v>294.84</v>
      </c>
      <c r="D44" s="6">
        <f t="shared" si="0"/>
        <v>4.082994009986472E-05</v>
      </c>
      <c r="E44" s="124">
        <v>294.84</v>
      </c>
      <c r="F44" s="6">
        <f t="shared" si="1"/>
        <v>8.058682074321603E-05</v>
      </c>
      <c r="G44" s="124">
        <v>0</v>
      </c>
      <c r="H44" s="6">
        <f t="shared" si="2"/>
        <v>0</v>
      </c>
      <c r="I44" s="124">
        <v>0</v>
      </c>
      <c r="J44" s="6">
        <f t="shared" si="3"/>
        <v>0</v>
      </c>
      <c r="K44" s="38">
        <f t="shared" si="4"/>
        <v>589.68</v>
      </c>
      <c r="L44" s="6">
        <f t="shared" si="5"/>
        <v>4.4116076188028165E-05</v>
      </c>
    </row>
    <row r="45" spans="2:12" ht="12.75">
      <c r="B45" s="126" t="s">
        <v>82</v>
      </c>
      <c r="C45" s="124">
        <v>4582.53</v>
      </c>
      <c r="D45" s="6">
        <f t="shared" si="0"/>
        <v>0.0006345964774312613</v>
      </c>
      <c r="E45" s="124">
        <v>4582.53</v>
      </c>
      <c r="F45" s="6">
        <f t="shared" si="1"/>
        <v>0.00125251500359656</v>
      </c>
      <c r="G45" s="124">
        <v>7551.8</v>
      </c>
      <c r="H45" s="6">
        <f t="shared" si="2"/>
        <v>0.010790016741257206</v>
      </c>
      <c r="I45" s="124">
        <v>1456.8</v>
      </c>
      <c r="J45" s="6">
        <f t="shared" si="3"/>
        <v>0.0008152967899977857</v>
      </c>
      <c r="K45" s="38">
        <f t="shared" si="4"/>
        <v>18173.66</v>
      </c>
      <c r="L45" s="6">
        <f t="shared" si="5"/>
        <v>0.0013596366998631802</v>
      </c>
    </row>
    <row r="46" spans="2:12" ht="12.75">
      <c r="B46" s="126" t="s">
        <v>88</v>
      </c>
      <c r="C46" s="124">
        <v>0</v>
      </c>
      <c r="D46" s="6">
        <f t="shared" si="0"/>
        <v>0</v>
      </c>
      <c r="E46" s="124">
        <v>0</v>
      </c>
      <c r="F46" s="6">
        <f t="shared" si="1"/>
        <v>0</v>
      </c>
      <c r="G46" s="124">
        <v>0</v>
      </c>
      <c r="H46" s="6">
        <f t="shared" si="2"/>
        <v>0</v>
      </c>
      <c r="I46" s="124">
        <v>33942.09</v>
      </c>
      <c r="J46" s="6">
        <f t="shared" si="3"/>
        <v>0.018995659680680902</v>
      </c>
      <c r="K46" s="38">
        <f t="shared" si="4"/>
        <v>33942.09</v>
      </c>
      <c r="L46" s="6">
        <f t="shared" si="5"/>
        <v>0.0025393295150266397</v>
      </c>
    </row>
    <row r="47" spans="2:12" ht="12.75">
      <c r="B47" s="126" t="s">
        <v>89</v>
      </c>
      <c r="C47" s="124">
        <v>58619.73</v>
      </c>
      <c r="D47" s="6">
        <f t="shared" si="0"/>
        <v>0.008117759003426412</v>
      </c>
      <c r="E47" s="124">
        <v>58619.73</v>
      </c>
      <c r="F47" s="6">
        <f t="shared" si="1"/>
        <v>0.016022173631548377</v>
      </c>
      <c r="G47" s="124">
        <v>6145.9</v>
      </c>
      <c r="H47" s="6">
        <f t="shared" si="2"/>
        <v>0.008781265908802226</v>
      </c>
      <c r="I47" s="124">
        <v>57729.18</v>
      </c>
      <c r="J47" s="6">
        <f t="shared" si="3"/>
        <v>0.03230808288248515</v>
      </c>
      <c r="K47" s="38">
        <f t="shared" si="4"/>
        <v>181114.54</v>
      </c>
      <c r="L47" s="6">
        <f t="shared" si="5"/>
        <v>0.01354982845848541</v>
      </c>
    </row>
    <row r="48" spans="2:12" ht="12.75">
      <c r="B48" s="126" t="s">
        <v>93</v>
      </c>
      <c r="C48" s="124">
        <v>0</v>
      </c>
      <c r="D48" s="6">
        <f t="shared" si="0"/>
        <v>0</v>
      </c>
      <c r="E48" s="124">
        <v>0</v>
      </c>
      <c r="F48" s="6">
        <f t="shared" si="1"/>
        <v>0</v>
      </c>
      <c r="G48" s="124">
        <v>0</v>
      </c>
      <c r="H48" s="6">
        <f t="shared" si="2"/>
        <v>0</v>
      </c>
      <c r="I48" s="124">
        <v>5149.06</v>
      </c>
      <c r="J48" s="6">
        <f t="shared" si="3"/>
        <v>0.0028816667281068085</v>
      </c>
      <c r="K48" s="38">
        <f t="shared" si="4"/>
        <v>5149.06</v>
      </c>
      <c r="L48" s="6">
        <f t="shared" si="5"/>
        <v>0.00038521965007585194</v>
      </c>
    </row>
    <row r="49" spans="2:12" ht="12.75">
      <c r="B49" s="126" t="s">
        <v>97</v>
      </c>
      <c r="C49" s="124">
        <v>0</v>
      </c>
      <c r="D49" s="6">
        <f t="shared" si="0"/>
        <v>0</v>
      </c>
      <c r="E49" s="124">
        <v>0</v>
      </c>
      <c r="F49" s="6">
        <f t="shared" si="1"/>
        <v>0</v>
      </c>
      <c r="G49" s="124">
        <v>0</v>
      </c>
      <c r="H49" s="6">
        <f t="shared" si="2"/>
        <v>0</v>
      </c>
      <c r="I49" s="124">
        <v>1236.34</v>
      </c>
      <c r="J49" s="6">
        <f t="shared" si="3"/>
        <v>0.000691916552269263</v>
      </c>
      <c r="K49" s="38">
        <f t="shared" si="4"/>
        <v>1236.34</v>
      </c>
      <c r="L49" s="6">
        <f t="shared" si="5"/>
        <v>9.24950305832091E-05</v>
      </c>
    </row>
    <row r="50" spans="2:12" ht="12.75">
      <c r="B50" s="126" t="s">
        <v>99</v>
      </c>
      <c r="C50" s="124">
        <v>360083.685</v>
      </c>
      <c r="D50" s="6">
        <f t="shared" si="0"/>
        <v>0.04986499555517758</v>
      </c>
      <c r="E50" s="124">
        <v>360083.685</v>
      </c>
      <c r="F50" s="6">
        <f t="shared" si="1"/>
        <v>0.09841947963523154</v>
      </c>
      <c r="G50" s="124">
        <v>60951.84</v>
      </c>
      <c r="H50" s="6">
        <f t="shared" si="2"/>
        <v>0.08708802855086609</v>
      </c>
      <c r="I50" s="124">
        <v>84626.81</v>
      </c>
      <c r="J50" s="6">
        <f t="shared" si="3"/>
        <v>0.04736131695548634</v>
      </c>
      <c r="K50" s="38">
        <f t="shared" si="4"/>
        <v>865746.02</v>
      </c>
      <c r="L50" s="6">
        <f t="shared" si="5"/>
        <v>0.06476956548942166</v>
      </c>
    </row>
    <row r="51" spans="2:12" ht="12.75">
      <c r="B51" s="126" t="s">
        <v>106</v>
      </c>
      <c r="C51" s="124">
        <v>0</v>
      </c>
      <c r="D51" s="6">
        <f t="shared" si="0"/>
        <v>0</v>
      </c>
      <c r="E51" s="124">
        <v>0</v>
      </c>
      <c r="F51" s="6">
        <f t="shared" si="1"/>
        <v>0</v>
      </c>
      <c r="G51" s="124">
        <v>0</v>
      </c>
      <c r="H51" s="6">
        <f t="shared" si="2"/>
        <v>0</v>
      </c>
      <c r="I51" s="124">
        <v>1454.75</v>
      </c>
      <c r="J51" s="6">
        <f t="shared" si="3"/>
        <v>0.0008141495093693566</v>
      </c>
      <c r="K51" s="38">
        <f t="shared" si="4"/>
        <v>1454.75</v>
      </c>
      <c r="L51" s="6">
        <f t="shared" si="5"/>
        <v>0.00010883506619613008</v>
      </c>
    </row>
    <row r="52" spans="2:12" ht="12.75">
      <c r="B52" s="126" t="s">
        <v>110</v>
      </c>
      <c r="C52" s="124">
        <v>0</v>
      </c>
      <c r="D52" s="6">
        <f t="shared" si="0"/>
        <v>0</v>
      </c>
      <c r="E52" s="124">
        <v>0</v>
      </c>
      <c r="F52" s="6">
        <f t="shared" si="1"/>
        <v>0</v>
      </c>
      <c r="G52" s="124">
        <v>0</v>
      </c>
      <c r="H52" s="6">
        <f t="shared" si="2"/>
        <v>0</v>
      </c>
      <c r="I52" s="124">
        <v>943.26</v>
      </c>
      <c r="J52" s="6">
        <f t="shared" si="3"/>
        <v>0.0005278945978399995</v>
      </c>
      <c r="K52" s="38">
        <f t="shared" si="4"/>
        <v>943.26</v>
      </c>
      <c r="L52" s="6">
        <f t="shared" si="5"/>
        <v>7.056866440292948E-05</v>
      </c>
    </row>
    <row r="53" spans="2:12" ht="12.75">
      <c r="B53" s="126" t="s">
        <v>112</v>
      </c>
      <c r="C53" s="124">
        <v>0</v>
      </c>
      <c r="D53" s="6">
        <f t="shared" si="0"/>
        <v>0</v>
      </c>
      <c r="E53" s="124">
        <v>0</v>
      </c>
      <c r="F53" s="6">
        <f t="shared" si="1"/>
        <v>0</v>
      </c>
      <c r="G53" s="124">
        <v>0</v>
      </c>
      <c r="H53" s="6">
        <f t="shared" si="2"/>
        <v>0</v>
      </c>
      <c r="I53" s="124">
        <v>21244.33</v>
      </c>
      <c r="J53" s="6">
        <f t="shared" si="3"/>
        <v>0.011889369889246059</v>
      </c>
      <c r="K53" s="38">
        <f t="shared" si="4"/>
        <v>21244.33</v>
      </c>
      <c r="L53" s="6">
        <f t="shared" si="5"/>
        <v>0.001589364538128498</v>
      </c>
    </row>
    <row r="54" spans="2:12" ht="12.75">
      <c r="B54" s="126" t="s">
        <v>115</v>
      </c>
      <c r="C54" s="124">
        <v>179508.285</v>
      </c>
      <c r="D54" s="6">
        <f t="shared" si="0"/>
        <v>0.024858609835773454</v>
      </c>
      <c r="E54" s="124">
        <v>179508.285</v>
      </c>
      <c r="F54" s="6">
        <f t="shared" si="1"/>
        <v>0.049063905797100585</v>
      </c>
      <c r="G54" s="124">
        <v>4635.14</v>
      </c>
      <c r="H54" s="6">
        <f t="shared" si="2"/>
        <v>0.006622691040291179</v>
      </c>
      <c r="I54" s="124">
        <v>13103.43</v>
      </c>
      <c r="J54" s="6">
        <f t="shared" si="3"/>
        <v>0.007333322636573781</v>
      </c>
      <c r="K54" s="38">
        <f t="shared" si="4"/>
        <v>376755.14</v>
      </c>
      <c r="L54" s="6">
        <f t="shared" si="5"/>
        <v>0.028186403575619353</v>
      </c>
    </row>
    <row r="55" spans="2:12" ht="12.75">
      <c r="B55" s="126" t="s">
        <v>121</v>
      </c>
      <c r="C55" s="124">
        <v>1302.92</v>
      </c>
      <c r="D55" s="6">
        <f t="shared" si="0"/>
        <v>0.0001804305574376467</v>
      </c>
      <c r="E55" s="124">
        <v>1302.92</v>
      </c>
      <c r="F55" s="6">
        <f t="shared" si="1"/>
        <v>0.0003561191849231822</v>
      </c>
      <c r="G55" s="124">
        <v>0</v>
      </c>
      <c r="H55" s="6">
        <f t="shared" si="2"/>
        <v>0</v>
      </c>
      <c r="I55" s="124">
        <v>4931.3</v>
      </c>
      <c r="J55" s="6">
        <f t="shared" si="3"/>
        <v>0.00275979754291329</v>
      </c>
      <c r="K55" s="38">
        <f t="shared" si="4"/>
        <v>7537.14</v>
      </c>
      <c r="L55" s="6">
        <f t="shared" si="5"/>
        <v>0.0005638804817525347</v>
      </c>
    </row>
    <row r="56" spans="2:12" ht="12.75">
      <c r="B56" s="126" t="s">
        <v>122</v>
      </c>
      <c r="C56" s="124">
        <v>13926.78</v>
      </c>
      <c r="D56" s="6">
        <f t="shared" si="0"/>
        <v>0.0019286039654863455</v>
      </c>
      <c r="E56" s="124">
        <v>13926.78</v>
      </c>
      <c r="F56" s="6">
        <f t="shared" si="1"/>
        <v>0.0038065219216870377</v>
      </c>
      <c r="G56" s="124">
        <v>0</v>
      </c>
      <c r="H56" s="6">
        <f t="shared" si="2"/>
        <v>0</v>
      </c>
      <c r="I56" s="124">
        <v>20168.22</v>
      </c>
      <c r="J56" s="6">
        <f t="shared" si="3"/>
        <v>0.011287125910192986</v>
      </c>
      <c r="K56" s="38">
        <f t="shared" si="4"/>
        <v>48021.78</v>
      </c>
      <c r="L56" s="6">
        <f t="shared" si="5"/>
        <v>0.0035926816326901497</v>
      </c>
    </row>
    <row r="57" spans="2:12" ht="12.75">
      <c r="B57" s="126" t="s">
        <v>123</v>
      </c>
      <c r="C57" s="124">
        <v>426.87</v>
      </c>
      <c r="D57" s="6">
        <f t="shared" si="0"/>
        <v>5.9113677012716235E-05</v>
      </c>
      <c r="E57" s="124">
        <v>426.87</v>
      </c>
      <c r="F57" s="6">
        <f t="shared" si="1"/>
        <v>0.00011667377618591991</v>
      </c>
      <c r="G57" s="124">
        <v>0</v>
      </c>
      <c r="H57" s="6">
        <f t="shared" si="2"/>
        <v>0</v>
      </c>
      <c r="I57" s="124">
        <v>0</v>
      </c>
      <c r="J57" s="6">
        <f t="shared" si="3"/>
        <v>0</v>
      </c>
      <c r="K57" s="38">
        <f t="shared" si="4"/>
        <v>853.74</v>
      </c>
      <c r="L57" s="6">
        <f t="shared" si="5"/>
        <v>6.387135206343639E-05</v>
      </c>
    </row>
    <row r="58" spans="2:12" ht="12.75">
      <c r="B58" s="126" t="s">
        <v>127</v>
      </c>
      <c r="C58" s="124">
        <v>109215.75</v>
      </c>
      <c r="D58" s="6">
        <f t="shared" si="0"/>
        <v>0.015124381123530732</v>
      </c>
      <c r="E58" s="124">
        <v>109215.75</v>
      </c>
      <c r="F58" s="6">
        <f t="shared" si="1"/>
        <v>0.029851275497170995</v>
      </c>
      <c r="G58" s="124">
        <v>5634.93</v>
      </c>
      <c r="H58" s="6">
        <f t="shared" si="2"/>
        <v>0.008051191641173292</v>
      </c>
      <c r="I58" s="124">
        <v>104886.75</v>
      </c>
      <c r="J58" s="6">
        <f t="shared" si="3"/>
        <v>0.058699773879942505</v>
      </c>
      <c r="K58" s="38">
        <f t="shared" si="4"/>
        <v>328953.18</v>
      </c>
      <c r="L58" s="6">
        <f t="shared" si="5"/>
        <v>0.024610167465700286</v>
      </c>
    </row>
    <row r="59" spans="2:12" ht="12.75">
      <c r="B59" s="126" t="s">
        <v>128</v>
      </c>
      <c r="C59" s="124">
        <v>0</v>
      </c>
      <c r="D59" s="6">
        <f t="shared" si="0"/>
        <v>0</v>
      </c>
      <c r="E59" s="124">
        <v>0</v>
      </c>
      <c r="F59" s="6">
        <f t="shared" si="1"/>
        <v>0</v>
      </c>
      <c r="G59" s="124">
        <v>0</v>
      </c>
      <c r="H59" s="6">
        <f t="shared" si="2"/>
        <v>0</v>
      </c>
      <c r="I59" s="124">
        <v>11802.35</v>
      </c>
      <c r="J59" s="6">
        <f t="shared" si="3"/>
        <v>0.006605174402409641</v>
      </c>
      <c r="K59" s="38">
        <f t="shared" si="4"/>
        <v>11802.35</v>
      </c>
      <c r="L59" s="6">
        <f t="shared" si="5"/>
        <v>0.0008829761426498682</v>
      </c>
    </row>
    <row r="60" spans="2:12" ht="12.75">
      <c r="B60" s="126" t="s">
        <v>130</v>
      </c>
      <c r="C60" s="124">
        <v>172.82</v>
      </c>
      <c r="D60" s="6">
        <f t="shared" si="0"/>
        <v>2.3932404857070348E-05</v>
      </c>
      <c r="E60" s="124">
        <v>172.82</v>
      </c>
      <c r="F60" s="6">
        <f t="shared" si="1"/>
        <v>4.723583760969541E-05</v>
      </c>
      <c r="G60" s="124">
        <v>0</v>
      </c>
      <c r="H60" s="6">
        <f t="shared" si="2"/>
        <v>0</v>
      </c>
      <c r="I60" s="124">
        <v>6691.48</v>
      </c>
      <c r="J60" s="6">
        <f t="shared" si="3"/>
        <v>0.003744880672936836</v>
      </c>
      <c r="K60" s="38">
        <f t="shared" si="4"/>
        <v>7037.12</v>
      </c>
      <c r="L60" s="6">
        <f t="shared" si="5"/>
        <v>0.0005264721918062285</v>
      </c>
    </row>
    <row r="61" spans="2:12" ht="12.75">
      <c r="B61" s="126" t="s">
        <v>131</v>
      </c>
      <c r="C61" s="124">
        <v>11118.27</v>
      </c>
      <c r="D61" s="6">
        <f t="shared" si="0"/>
        <v>0.001539676767447168</v>
      </c>
      <c r="E61" s="124">
        <v>11118.27</v>
      </c>
      <c r="F61" s="6">
        <f t="shared" si="1"/>
        <v>0.0030388889956066904</v>
      </c>
      <c r="G61" s="124">
        <v>0</v>
      </c>
      <c r="H61" s="6">
        <f t="shared" si="2"/>
        <v>0</v>
      </c>
      <c r="I61" s="124">
        <v>17892.97</v>
      </c>
      <c r="J61" s="6">
        <f t="shared" si="3"/>
        <v>0.010013784324908485</v>
      </c>
      <c r="K61" s="38">
        <f t="shared" si="4"/>
        <v>40129.51</v>
      </c>
      <c r="L61" s="6">
        <f t="shared" si="5"/>
        <v>0.003002232601662323</v>
      </c>
    </row>
    <row r="62" spans="2:12" ht="12.75">
      <c r="B62" s="126" t="s">
        <v>132</v>
      </c>
      <c r="C62" s="124">
        <v>23742.83</v>
      </c>
      <c r="D62" s="6">
        <f t="shared" si="0"/>
        <v>0.003287947112675591</v>
      </c>
      <c r="E62" s="124">
        <v>23742.83</v>
      </c>
      <c r="F62" s="6">
        <f t="shared" si="1"/>
        <v>0.006489483059105454</v>
      </c>
      <c r="G62" s="124">
        <v>725.2</v>
      </c>
      <c r="H62" s="6">
        <f t="shared" si="2"/>
        <v>0.0010361662306681487</v>
      </c>
      <c r="I62" s="124">
        <v>49603.57</v>
      </c>
      <c r="J62" s="6">
        <f t="shared" si="3"/>
        <v>0.027760592664353694</v>
      </c>
      <c r="K62" s="38">
        <f t="shared" si="4"/>
        <v>97814.43</v>
      </c>
      <c r="L62" s="6">
        <f t="shared" si="5"/>
        <v>0.007317848402809232</v>
      </c>
    </row>
    <row r="63" spans="2:12" ht="12.75">
      <c r="B63" s="126" t="s">
        <v>134</v>
      </c>
      <c r="C63" s="124">
        <v>3165.99</v>
      </c>
      <c r="D63" s="6">
        <f t="shared" si="0"/>
        <v>0.0004384316309075116</v>
      </c>
      <c r="E63" s="124">
        <v>3165.99</v>
      </c>
      <c r="F63" s="6">
        <f t="shared" si="1"/>
        <v>0.0008653407563587522</v>
      </c>
      <c r="G63" s="124">
        <v>0</v>
      </c>
      <c r="H63" s="6">
        <f t="shared" si="2"/>
        <v>0</v>
      </c>
      <c r="I63" s="124">
        <v>7779.18</v>
      </c>
      <c r="J63" s="6">
        <f t="shared" si="3"/>
        <v>0.004353610984908687</v>
      </c>
      <c r="K63" s="38">
        <f t="shared" si="4"/>
        <v>14111.16</v>
      </c>
      <c r="L63" s="6">
        <f t="shared" si="5"/>
        <v>0.0010557065012573863</v>
      </c>
    </row>
    <row r="64" spans="2:12" ht="12.75">
      <c r="B64" s="126" t="s">
        <v>135</v>
      </c>
      <c r="C64" s="124">
        <v>177086.37</v>
      </c>
      <c r="D64" s="6">
        <f t="shared" si="0"/>
        <v>0.024523218964870714</v>
      </c>
      <c r="E64" s="124">
        <v>177086.37</v>
      </c>
      <c r="F64" s="6">
        <f t="shared" si="1"/>
        <v>0.04840193852685127</v>
      </c>
      <c r="G64" s="124">
        <v>58118.35</v>
      </c>
      <c r="H64" s="6">
        <f t="shared" si="2"/>
        <v>0.08303953619987893</v>
      </c>
      <c r="I64" s="124">
        <v>20209.78</v>
      </c>
      <c r="J64" s="6">
        <f t="shared" si="3"/>
        <v>0.011310384926250307</v>
      </c>
      <c r="K64" s="38">
        <f t="shared" si="4"/>
        <v>432500.87</v>
      </c>
      <c r="L64" s="6">
        <f t="shared" si="5"/>
        <v>0.03235694161631473</v>
      </c>
    </row>
    <row r="65" spans="2:12" ht="12.75">
      <c r="B65" s="126" t="s">
        <v>136</v>
      </c>
      <c r="C65" s="124">
        <v>614.49</v>
      </c>
      <c r="D65" s="6">
        <f t="shared" si="0"/>
        <v>8.50956108125284E-05</v>
      </c>
      <c r="E65" s="124">
        <v>614.49</v>
      </c>
      <c r="F65" s="6">
        <f t="shared" si="1"/>
        <v>0.00016795480761938277</v>
      </c>
      <c r="G65" s="124">
        <v>0</v>
      </c>
      <c r="H65" s="6">
        <f t="shared" si="2"/>
        <v>0</v>
      </c>
      <c r="I65" s="124">
        <v>0</v>
      </c>
      <c r="J65" s="6">
        <f t="shared" si="3"/>
        <v>0</v>
      </c>
      <c r="K65" s="38">
        <f t="shared" si="4"/>
        <v>1228.98</v>
      </c>
      <c r="L65" s="6">
        <f t="shared" si="5"/>
        <v>9.19444025803196E-05</v>
      </c>
    </row>
    <row r="66" spans="2:12" ht="12.75">
      <c r="B66" s="126" t="s">
        <v>137</v>
      </c>
      <c r="C66" s="124">
        <v>133583.825</v>
      </c>
      <c r="D66" s="6">
        <f t="shared" si="0"/>
        <v>0.018498913217544474</v>
      </c>
      <c r="E66" s="124">
        <v>133583.825</v>
      </c>
      <c r="F66" s="6">
        <f t="shared" si="1"/>
        <v>0.03651165296251574</v>
      </c>
      <c r="G66" s="124">
        <v>48270.98</v>
      </c>
      <c r="H66" s="6">
        <f t="shared" si="2"/>
        <v>0.06896960755275454</v>
      </c>
      <c r="I66" s="124">
        <v>65532.23</v>
      </c>
      <c r="J66" s="6">
        <f t="shared" si="3"/>
        <v>0.03667505269110145</v>
      </c>
      <c r="K66" s="38">
        <f t="shared" si="4"/>
        <v>380970.86</v>
      </c>
      <c r="L66" s="6">
        <f t="shared" si="5"/>
        <v>0.028501796712078777</v>
      </c>
    </row>
    <row r="67" spans="2:12" ht="12.75">
      <c r="B67" s="126" t="s">
        <v>139</v>
      </c>
      <c r="C67" s="124">
        <v>19049.255</v>
      </c>
      <c r="D67" s="6">
        <f t="shared" si="0"/>
        <v>0.0026379729364979267</v>
      </c>
      <c r="E67" s="124">
        <v>19049.255</v>
      </c>
      <c r="F67" s="6">
        <f t="shared" si="1"/>
        <v>0.005206616802254822</v>
      </c>
      <c r="G67" s="124">
        <v>0</v>
      </c>
      <c r="H67" s="6">
        <f t="shared" si="2"/>
        <v>0</v>
      </c>
      <c r="I67" s="124">
        <v>22817.78</v>
      </c>
      <c r="J67" s="6">
        <f t="shared" si="3"/>
        <v>0.012769949745246893</v>
      </c>
      <c r="K67" s="38">
        <f t="shared" si="4"/>
        <v>60916.29</v>
      </c>
      <c r="L67" s="6">
        <f t="shared" si="5"/>
        <v>0.0045573661828992315</v>
      </c>
    </row>
    <row r="68" spans="2:12" ht="12.75">
      <c r="B68" s="126" t="s">
        <v>140</v>
      </c>
      <c r="C68" s="124">
        <v>19552.63</v>
      </c>
      <c r="D68" s="6">
        <f aca="true" t="shared" si="6" ref="D68:D76">+C68/$C$79</f>
        <v>0.0027076811548460795</v>
      </c>
      <c r="E68" s="124">
        <v>19552.63</v>
      </c>
      <c r="F68" s="6">
        <f aca="true" t="shared" si="7" ref="F68:F76">+E68/$E$79</f>
        <v>0.005344201223946643</v>
      </c>
      <c r="G68" s="124">
        <v>0</v>
      </c>
      <c r="H68" s="6">
        <f aca="true" t="shared" si="8" ref="H68:H76">+G68/$G$79</f>
        <v>0</v>
      </c>
      <c r="I68" s="124">
        <v>30208.77</v>
      </c>
      <c r="J68" s="6">
        <f aca="true" t="shared" si="9" ref="J68:J76">+I68/$I$79</f>
        <v>0.01690631055105808</v>
      </c>
      <c r="K68" s="38">
        <f aca="true" t="shared" si="10" ref="K68:K78">+C68+E68+G68+I68</f>
        <v>69314.03</v>
      </c>
      <c r="L68" s="6">
        <f aca="true" t="shared" si="11" ref="L68:L76">+K68/$K$79</f>
        <v>0.005185631237924418</v>
      </c>
    </row>
    <row r="69" spans="2:12" ht="12.75">
      <c r="B69" s="126" t="s">
        <v>141</v>
      </c>
      <c r="C69" s="124">
        <v>0</v>
      </c>
      <c r="D69" s="6">
        <f t="shared" si="6"/>
        <v>0</v>
      </c>
      <c r="E69" s="124">
        <v>0</v>
      </c>
      <c r="F69" s="6">
        <f t="shared" si="7"/>
        <v>0</v>
      </c>
      <c r="G69" s="124">
        <v>0</v>
      </c>
      <c r="H69" s="6">
        <f t="shared" si="8"/>
        <v>0</v>
      </c>
      <c r="I69" s="124">
        <v>5259.76</v>
      </c>
      <c r="J69" s="6">
        <f t="shared" si="9"/>
        <v>0.002943619882041978</v>
      </c>
      <c r="K69" s="38">
        <f t="shared" si="10"/>
        <v>5259.76</v>
      </c>
      <c r="L69" s="6">
        <f t="shared" si="11"/>
        <v>0.0003935015141953993</v>
      </c>
    </row>
    <row r="70" spans="2:12" ht="12.75">
      <c r="B70" s="126" t="s">
        <v>142</v>
      </c>
      <c r="C70" s="124">
        <v>0</v>
      </c>
      <c r="D70" s="6">
        <f t="shared" si="6"/>
        <v>0</v>
      </c>
      <c r="E70" s="124">
        <v>0</v>
      </c>
      <c r="F70" s="6">
        <f t="shared" si="7"/>
        <v>0</v>
      </c>
      <c r="G70" s="124">
        <v>0</v>
      </c>
      <c r="H70" s="6">
        <f t="shared" si="8"/>
        <v>0</v>
      </c>
      <c r="I70" s="124">
        <v>1724.45</v>
      </c>
      <c r="J70" s="6">
        <f t="shared" si="9"/>
        <v>0.0009650868681436584</v>
      </c>
      <c r="K70" s="38">
        <f t="shared" si="10"/>
        <v>1724.45</v>
      </c>
      <c r="L70" s="6">
        <f t="shared" si="11"/>
        <v>0.00012901229070418733</v>
      </c>
    </row>
    <row r="71" spans="2:12" ht="12.75">
      <c r="B71" s="126" t="s">
        <v>143</v>
      </c>
      <c r="C71" s="124">
        <v>18149.84</v>
      </c>
      <c r="D71" s="6">
        <f t="shared" si="6"/>
        <v>0.002513420431495485</v>
      </c>
      <c r="E71" s="124">
        <v>18149.84</v>
      </c>
      <c r="F71" s="6">
        <f t="shared" si="7"/>
        <v>0.004960785180430241</v>
      </c>
      <c r="G71" s="124">
        <v>0</v>
      </c>
      <c r="H71" s="6">
        <f t="shared" si="8"/>
        <v>0</v>
      </c>
      <c r="I71" s="124">
        <v>56035.55</v>
      </c>
      <c r="J71" s="6">
        <f t="shared" si="9"/>
        <v>0.031360244399204026</v>
      </c>
      <c r="K71" s="38">
        <f t="shared" si="10"/>
        <v>92335.23000000001</v>
      </c>
      <c r="L71" s="6">
        <f t="shared" si="11"/>
        <v>0.006907929795005944</v>
      </c>
    </row>
    <row r="72" spans="2:12" ht="12.75">
      <c r="B72" s="126" t="s">
        <v>145</v>
      </c>
      <c r="C72" s="124">
        <v>3800.455</v>
      </c>
      <c r="D72" s="6">
        <f t="shared" si="6"/>
        <v>0.0005262934133843149</v>
      </c>
      <c r="E72" s="124">
        <v>3800.455</v>
      </c>
      <c r="F72" s="6">
        <f t="shared" si="7"/>
        <v>0.001038755209020686</v>
      </c>
      <c r="G72" s="124">
        <v>0</v>
      </c>
      <c r="H72" s="6">
        <f t="shared" si="8"/>
        <v>0</v>
      </c>
      <c r="I72" s="124">
        <v>1233.7</v>
      </c>
      <c r="J72" s="6">
        <f t="shared" si="9"/>
        <v>0.0006904390786794812</v>
      </c>
      <c r="K72" s="38">
        <f t="shared" si="10"/>
        <v>8834.61</v>
      </c>
      <c r="L72" s="6">
        <f t="shared" si="11"/>
        <v>0.0006609488669303955</v>
      </c>
    </row>
    <row r="73" spans="2:12" ht="12.75">
      <c r="B73" s="126" t="s">
        <v>146</v>
      </c>
      <c r="C73" s="124">
        <v>15939.31</v>
      </c>
      <c r="D73" s="6">
        <f t="shared" si="6"/>
        <v>0.002207302511644196</v>
      </c>
      <c r="E73" s="124">
        <v>15939.31</v>
      </c>
      <c r="F73" s="6">
        <f t="shared" si="7"/>
        <v>0.004356594484264518</v>
      </c>
      <c r="G73" s="124">
        <v>0</v>
      </c>
      <c r="H73" s="6">
        <f t="shared" si="8"/>
        <v>0</v>
      </c>
      <c r="I73" s="124">
        <v>9545.93</v>
      </c>
      <c r="J73" s="6">
        <f t="shared" si="9"/>
        <v>0.005342371009434076</v>
      </c>
      <c r="K73" s="38">
        <f t="shared" si="10"/>
        <v>41424.55</v>
      </c>
      <c r="L73" s="6">
        <f t="shared" si="11"/>
        <v>0.003099119189822925</v>
      </c>
    </row>
    <row r="74" spans="2:12" ht="12.75">
      <c r="B74" s="126" t="s">
        <v>148</v>
      </c>
      <c r="C74" s="124">
        <v>3540.74</v>
      </c>
      <c r="D74" s="6">
        <f t="shared" si="6"/>
        <v>0.0004903276424813289</v>
      </c>
      <c r="E74" s="124">
        <v>3540.74</v>
      </c>
      <c r="F74" s="6">
        <f t="shared" si="7"/>
        <v>0.0009677688905112425</v>
      </c>
      <c r="G74" s="124">
        <v>0</v>
      </c>
      <c r="H74" s="6">
        <f t="shared" si="8"/>
        <v>0</v>
      </c>
      <c r="I74" s="124">
        <v>5264.62</v>
      </c>
      <c r="J74" s="6">
        <f t="shared" si="9"/>
        <v>0.0029463397766049853</v>
      </c>
      <c r="K74" s="38">
        <f t="shared" si="10"/>
        <v>12346.099999999999</v>
      </c>
      <c r="L74" s="6">
        <f t="shared" si="11"/>
        <v>0.0009236560307709512</v>
      </c>
    </row>
    <row r="75" spans="2:12" ht="12.75">
      <c r="B75" s="126" t="s">
        <v>163</v>
      </c>
      <c r="C75" s="124">
        <v>0</v>
      </c>
      <c r="D75" s="6">
        <f t="shared" si="6"/>
        <v>0</v>
      </c>
      <c r="E75" s="124">
        <v>0</v>
      </c>
      <c r="F75" s="6">
        <f t="shared" si="7"/>
        <v>0</v>
      </c>
      <c r="G75" s="124">
        <v>0</v>
      </c>
      <c r="H75" s="6">
        <f t="shared" si="8"/>
        <v>0</v>
      </c>
      <c r="I75" s="124">
        <v>11294.81</v>
      </c>
      <c r="J75" s="6">
        <f t="shared" si="9"/>
        <v>0.006321130104774086</v>
      </c>
      <c r="K75" s="38">
        <f t="shared" si="10"/>
        <v>11294.81</v>
      </c>
      <c r="L75" s="6">
        <f t="shared" si="11"/>
        <v>0.0008450052545266966</v>
      </c>
    </row>
    <row r="76" spans="2:12" ht="12.75">
      <c r="B76" s="126" t="s">
        <v>149</v>
      </c>
      <c r="C76" s="124">
        <v>64.205</v>
      </c>
      <c r="D76" s="6">
        <f t="shared" si="6"/>
        <v>8.891216605995844E-06</v>
      </c>
      <c r="E76" s="124">
        <v>64.205</v>
      </c>
      <c r="F76" s="6">
        <f t="shared" si="7"/>
        <v>1.754876144966146E-05</v>
      </c>
      <c r="G76" s="124">
        <v>0</v>
      </c>
      <c r="H76" s="6">
        <f t="shared" si="8"/>
        <v>0</v>
      </c>
      <c r="I76" s="124">
        <v>16879.16</v>
      </c>
      <c r="J76" s="6">
        <f t="shared" si="9"/>
        <v>0.009446406483977913</v>
      </c>
      <c r="K76" s="38">
        <f t="shared" si="10"/>
        <v>17007.57</v>
      </c>
      <c r="L76" s="6">
        <f t="shared" si="11"/>
        <v>0.0012723973237912466</v>
      </c>
    </row>
    <row r="77" spans="2:12" ht="12.75">
      <c r="B77" s="91"/>
      <c r="C77" s="92"/>
      <c r="D77" s="6"/>
      <c r="E77" s="92"/>
      <c r="F77" s="6"/>
      <c r="G77" s="92"/>
      <c r="H77" s="6"/>
      <c r="I77" s="92"/>
      <c r="J77" s="6"/>
      <c r="K77" s="38"/>
      <c r="L77" s="6"/>
    </row>
    <row r="78" spans="2:12" ht="12.75">
      <c r="B78" s="23"/>
      <c r="C78" s="55"/>
      <c r="D78" s="7"/>
      <c r="E78" s="55"/>
      <c r="F78" s="7"/>
      <c r="G78" s="55"/>
      <c r="H78" s="7"/>
      <c r="I78" s="55"/>
      <c r="J78" s="7"/>
      <c r="K78" s="38">
        <f t="shared" si="10"/>
        <v>0</v>
      </c>
      <c r="L78" s="7"/>
    </row>
    <row r="79" spans="3:11" ht="12.75">
      <c r="C79" s="4">
        <f>SUM(C3:C77)</f>
        <v>7221171.505</v>
      </c>
      <c r="E79" s="4">
        <f>SUM(E3:E77)</f>
        <v>3658662.76</v>
      </c>
      <c r="G79" s="4">
        <f>SUM(G3:G77)</f>
        <v>699887.7</v>
      </c>
      <c r="I79" s="4">
        <f>SUM(I3:I77)</f>
        <v>1786833.9700000004</v>
      </c>
      <c r="K79" s="4">
        <f>SUM(K3:K77)</f>
        <v>13366555.934999997</v>
      </c>
    </row>
    <row r="80" spans="3:11" ht="12.75">
      <c r="C80" s="16">
        <f>+C81-C79</f>
        <v>0.004999999888241291</v>
      </c>
      <c r="E80" s="16">
        <f>+E81-E79</f>
        <v>0</v>
      </c>
      <c r="G80" s="16">
        <f>+G81-G79</f>
        <v>0</v>
      </c>
      <c r="I80" s="16">
        <f>+I81-I79</f>
        <v>0</v>
      </c>
      <c r="K80" s="4">
        <f>SUM(C80:I80)</f>
        <v>0.004999999888241291</v>
      </c>
    </row>
    <row r="81" spans="3:11" ht="12.75">
      <c r="C81" s="16">
        <v>7221171.51</v>
      </c>
      <c r="E81" s="9">
        <v>3658662.76</v>
      </c>
      <c r="G81" s="9">
        <v>699887.7</v>
      </c>
      <c r="I81" s="9">
        <v>1786833.97</v>
      </c>
      <c r="J81" s="10"/>
      <c r="K81" s="4">
        <f>SUM(C81:I81)</f>
        <v>13366555.94</v>
      </c>
    </row>
    <row r="89" spans="3:21" ht="12.75">
      <c r="C89" s="16"/>
      <c r="D89" s="13"/>
      <c r="E89" s="14"/>
      <c r="G89" s="13"/>
      <c r="H89" s="13"/>
      <c r="I89" s="14"/>
      <c r="K89" s="13"/>
      <c r="L89" s="13"/>
      <c r="M89" s="14"/>
      <c r="O89" s="13"/>
      <c r="P89" s="13"/>
      <c r="Q89" s="14"/>
      <c r="S89" s="13"/>
      <c r="T89" s="13"/>
      <c r="U89" s="1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U90"/>
  <sheetViews>
    <sheetView zoomScalePageLayoutView="0" workbookViewId="0" topLeftCell="A1">
      <selection activeCell="C1" sqref="C1:C16384"/>
    </sheetView>
  </sheetViews>
  <sheetFormatPr defaultColWidth="9.140625" defaultRowHeight="12.75"/>
  <cols>
    <col min="3" max="3" width="15.00390625" style="4" customWidth="1"/>
    <col min="4" max="4" width="16.421875" style="0" customWidth="1"/>
    <col min="5" max="5" width="13.140625" style="0" customWidth="1"/>
    <col min="7" max="7" width="18.421875" style="0" customWidth="1"/>
    <col min="9" max="9" width="13.57421875" style="4" customWidth="1"/>
    <col min="11" max="11" width="16.421875" style="4" customWidth="1"/>
    <col min="13" max="13" width="11.28125" style="0" customWidth="1"/>
    <col min="14" max="14" width="13.574218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41030</v>
      </c>
      <c r="F1" t="s">
        <v>157</v>
      </c>
    </row>
    <row r="2" spans="2:12" ht="12.75">
      <c r="B2" s="127" t="s">
        <v>150</v>
      </c>
      <c r="C2" s="129" t="s">
        <v>151</v>
      </c>
      <c r="D2" s="1" t="s">
        <v>159</v>
      </c>
      <c r="E2" s="129" t="s">
        <v>152</v>
      </c>
      <c r="F2" s="1" t="s">
        <v>159</v>
      </c>
      <c r="G2" s="129" t="s">
        <v>153</v>
      </c>
      <c r="H2" s="1" t="s">
        <v>159</v>
      </c>
      <c r="I2" s="129" t="s">
        <v>154</v>
      </c>
      <c r="J2" s="1" t="s">
        <v>159</v>
      </c>
      <c r="K2" s="71" t="s">
        <v>155</v>
      </c>
      <c r="L2" s="1" t="s">
        <v>156</v>
      </c>
    </row>
    <row r="3" spans="2:14" ht="12.75">
      <c r="B3" s="128" t="s">
        <v>2</v>
      </c>
      <c r="C3" s="130">
        <v>33442.835</v>
      </c>
      <c r="D3" s="6">
        <f>+C3/$C$79</f>
        <v>0.005697065748545597</v>
      </c>
      <c r="E3" s="130">
        <v>33442.835</v>
      </c>
      <c r="F3" s="6">
        <f>+E3/$E$79</f>
        <v>0.011639485235822401</v>
      </c>
      <c r="G3" s="130">
        <v>1243.73</v>
      </c>
      <c r="H3" s="6">
        <f>+G3/$G$79</f>
        <v>0.002109151279309216</v>
      </c>
      <c r="I3" s="130">
        <v>2555.17</v>
      </c>
      <c r="J3" s="6">
        <f>+I3/$I$79</f>
        <v>0.0014851569686711555</v>
      </c>
      <c r="K3" s="38">
        <f>+C3+E3+G3+I3</f>
        <v>70684.56999999999</v>
      </c>
      <c r="L3" s="6">
        <f>+K3/$K$79</f>
        <v>0.006394731853144637</v>
      </c>
      <c r="M3" s="4"/>
      <c r="N3" s="4"/>
    </row>
    <row r="4" spans="2:14" ht="12.75">
      <c r="B4" s="128" t="s">
        <v>6</v>
      </c>
      <c r="C4" s="130">
        <v>10921.29</v>
      </c>
      <c r="D4" s="6">
        <f aca="true" t="shared" si="0" ref="D4:D67">+C4/$C$79</f>
        <v>0.0018604674869500014</v>
      </c>
      <c r="E4" s="130">
        <v>10921.29</v>
      </c>
      <c r="F4" s="6">
        <f aca="true" t="shared" si="1" ref="F4:F67">+E4/$E$79</f>
        <v>0.0038010591419996194</v>
      </c>
      <c r="G4" s="130">
        <v>432.92</v>
      </c>
      <c r="H4" s="6">
        <f aca="true" t="shared" si="2" ref="H4:H67">+G4/$G$79</f>
        <v>0.0007341575517504168</v>
      </c>
      <c r="I4" s="130">
        <v>46958.41</v>
      </c>
      <c r="J4" s="6">
        <f aca="true" t="shared" si="3" ref="J4:J67">+I4/$I$79</f>
        <v>0.0272939216761379</v>
      </c>
      <c r="K4" s="38">
        <f aca="true" t="shared" si="4" ref="K4:K67">+C4+E4+G4+I4</f>
        <v>69233.91</v>
      </c>
      <c r="L4" s="6">
        <f aca="true" t="shared" si="5" ref="L4:L67">+K4/$K$79</f>
        <v>0.006263492719765418</v>
      </c>
      <c r="M4" s="4"/>
      <c r="N4" s="4"/>
    </row>
    <row r="5" spans="2:14" ht="12.75">
      <c r="B5" s="128" t="s">
        <v>7</v>
      </c>
      <c r="C5" s="130">
        <v>0</v>
      </c>
      <c r="D5" s="6">
        <f t="shared" si="0"/>
        <v>0</v>
      </c>
      <c r="E5" s="130">
        <v>0</v>
      </c>
      <c r="F5" s="6">
        <f t="shared" si="1"/>
        <v>0</v>
      </c>
      <c r="G5" s="130">
        <v>0</v>
      </c>
      <c r="H5" s="6">
        <f t="shared" si="2"/>
        <v>0</v>
      </c>
      <c r="I5" s="130">
        <v>1896.67</v>
      </c>
      <c r="J5" s="6">
        <f t="shared" si="3"/>
        <v>0.0011024130166562385</v>
      </c>
      <c r="K5" s="38">
        <f t="shared" si="4"/>
        <v>1896.67</v>
      </c>
      <c r="L5" s="6">
        <f t="shared" si="5"/>
        <v>0.00017158901955410976</v>
      </c>
      <c r="M5" s="4"/>
      <c r="N5" s="4"/>
    </row>
    <row r="6" spans="2:14" ht="12.75">
      <c r="B6" s="128" t="s">
        <v>8</v>
      </c>
      <c r="C6" s="130">
        <v>17025.74</v>
      </c>
      <c r="D6" s="6">
        <f t="shared" si="0"/>
        <v>0.0029003749292678903</v>
      </c>
      <c r="E6" s="130">
        <v>17025.74</v>
      </c>
      <c r="F6" s="6">
        <f t="shared" si="1"/>
        <v>0.00592565939337831</v>
      </c>
      <c r="G6" s="130">
        <v>8051.54</v>
      </c>
      <c r="H6" s="6">
        <f t="shared" si="2"/>
        <v>0.01365402128388744</v>
      </c>
      <c r="I6" s="130">
        <v>24939.45</v>
      </c>
      <c r="J6" s="6">
        <f t="shared" si="3"/>
        <v>0.014495707902928513</v>
      </c>
      <c r="K6" s="38">
        <f t="shared" si="4"/>
        <v>67042.47</v>
      </c>
      <c r="L6" s="6">
        <f t="shared" si="5"/>
        <v>0.006065236280315404</v>
      </c>
      <c r="M6" s="4"/>
      <c r="N6" s="4"/>
    </row>
    <row r="7" spans="2:14" ht="12.75">
      <c r="B7" s="128" t="s">
        <v>12</v>
      </c>
      <c r="C7" s="130">
        <v>0</v>
      </c>
      <c r="D7" s="6">
        <f t="shared" si="0"/>
        <v>0</v>
      </c>
      <c r="E7" s="130">
        <v>0</v>
      </c>
      <c r="F7" s="6">
        <f t="shared" si="1"/>
        <v>0</v>
      </c>
      <c r="G7" s="130">
        <v>0</v>
      </c>
      <c r="H7" s="6">
        <f t="shared" si="2"/>
        <v>0</v>
      </c>
      <c r="I7" s="130">
        <v>13560.2</v>
      </c>
      <c r="J7" s="6">
        <f t="shared" si="3"/>
        <v>0.00788167735476489</v>
      </c>
      <c r="K7" s="38">
        <f t="shared" si="4"/>
        <v>13560.2</v>
      </c>
      <c r="L7" s="6">
        <f t="shared" si="5"/>
        <v>0.0012267718806949228</v>
      </c>
      <c r="M7" s="4"/>
      <c r="N7" s="4"/>
    </row>
    <row r="8" spans="2:14" ht="12.75">
      <c r="B8" s="128" t="s">
        <v>15</v>
      </c>
      <c r="C8" s="130">
        <v>44712.48</v>
      </c>
      <c r="D8" s="6">
        <f t="shared" si="0"/>
        <v>0.007616876330625979</v>
      </c>
      <c r="E8" s="130">
        <v>44712.48</v>
      </c>
      <c r="F8" s="6">
        <f t="shared" si="1"/>
        <v>0.01556178627849596</v>
      </c>
      <c r="G8" s="130">
        <v>1131.03</v>
      </c>
      <c r="H8" s="6">
        <f t="shared" si="2"/>
        <v>0.001918031543371232</v>
      </c>
      <c r="I8" s="130">
        <v>19290.81</v>
      </c>
      <c r="J8" s="6">
        <f t="shared" si="3"/>
        <v>0.011212514589170667</v>
      </c>
      <c r="K8" s="38">
        <f t="shared" si="4"/>
        <v>109846.8</v>
      </c>
      <c r="L8" s="6">
        <f t="shared" si="5"/>
        <v>0.009937682735086432</v>
      </c>
      <c r="M8" s="4"/>
      <c r="N8" s="4"/>
    </row>
    <row r="9" spans="2:14" ht="12.75">
      <c r="B9" s="128" t="s">
        <v>16</v>
      </c>
      <c r="C9" s="130">
        <v>0</v>
      </c>
      <c r="D9" s="6">
        <f t="shared" si="0"/>
        <v>0</v>
      </c>
      <c r="E9" s="130">
        <v>0</v>
      </c>
      <c r="F9" s="6">
        <f t="shared" si="1"/>
        <v>0</v>
      </c>
      <c r="G9" s="130">
        <v>0</v>
      </c>
      <c r="H9" s="6">
        <f t="shared" si="2"/>
        <v>0</v>
      </c>
      <c r="I9" s="130">
        <v>2760.98</v>
      </c>
      <c r="J9" s="6">
        <f t="shared" si="3"/>
        <v>0.001604781164212826</v>
      </c>
      <c r="K9" s="38">
        <f t="shared" si="4"/>
        <v>2760.98</v>
      </c>
      <c r="L9" s="6">
        <f t="shared" si="5"/>
        <v>0.0002497819078745939</v>
      </c>
      <c r="M9" s="4"/>
      <c r="N9" s="4"/>
    </row>
    <row r="10" spans="2:14" ht="12.75">
      <c r="B10" s="128" t="s">
        <v>17</v>
      </c>
      <c r="C10" s="130">
        <v>6427.815</v>
      </c>
      <c r="D10" s="6">
        <f t="shared" si="0"/>
        <v>0.0010949934320606378</v>
      </c>
      <c r="E10" s="130">
        <v>6427.815</v>
      </c>
      <c r="F10" s="6">
        <f t="shared" si="1"/>
        <v>0.0022371446018585976</v>
      </c>
      <c r="G10" s="130">
        <v>244.33</v>
      </c>
      <c r="H10" s="6">
        <f t="shared" si="2"/>
        <v>0.00041434148253529366</v>
      </c>
      <c r="I10" s="130">
        <v>4274.39</v>
      </c>
      <c r="J10" s="6">
        <f t="shared" si="3"/>
        <v>0.0024844296447274743</v>
      </c>
      <c r="K10" s="38">
        <f t="shared" si="4"/>
        <v>17374.35</v>
      </c>
      <c r="L10" s="6">
        <f t="shared" si="5"/>
        <v>0.0015718325707107439</v>
      </c>
      <c r="M10" s="4"/>
      <c r="N10" s="4"/>
    </row>
    <row r="11" spans="2:14" ht="12.75">
      <c r="B11" s="128" t="s">
        <v>22</v>
      </c>
      <c r="C11" s="130">
        <v>68.3</v>
      </c>
      <c r="D11" s="6">
        <f t="shared" si="0"/>
        <v>1.1635065945386038E-05</v>
      </c>
      <c r="E11" s="130">
        <v>68.3</v>
      </c>
      <c r="F11" s="6">
        <f t="shared" si="1"/>
        <v>2.3771215616339643E-05</v>
      </c>
      <c r="G11" s="130">
        <v>0</v>
      </c>
      <c r="H11" s="6">
        <f t="shared" si="2"/>
        <v>0</v>
      </c>
      <c r="I11" s="130">
        <v>286.29</v>
      </c>
      <c r="J11" s="6">
        <f t="shared" si="3"/>
        <v>0.00016640207444548313</v>
      </c>
      <c r="K11" s="38">
        <f t="shared" si="4"/>
        <v>422.89</v>
      </c>
      <c r="L11" s="6">
        <f t="shared" si="5"/>
        <v>3.825825287437323E-05</v>
      </c>
      <c r="M11" s="4"/>
      <c r="N11" s="4"/>
    </row>
    <row r="12" spans="2:14" ht="12.75">
      <c r="B12" s="128" t="s">
        <v>24</v>
      </c>
      <c r="C12" s="130">
        <v>541.98</v>
      </c>
      <c r="D12" s="6">
        <f t="shared" si="0"/>
        <v>9.232757014758894E-05</v>
      </c>
      <c r="E12" s="130">
        <v>541.98</v>
      </c>
      <c r="F12" s="6">
        <f t="shared" si="1"/>
        <v>0.00018863138271952798</v>
      </c>
      <c r="G12" s="130">
        <v>0</v>
      </c>
      <c r="H12" s="6">
        <f t="shared" si="2"/>
        <v>0</v>
      </c>
      <c r="I12" s="130">
        <v>390.08</v>
      </c>
      <c r="J12" s="6">
        <f t="shared" si="3"/>
        <v>0.00022672856613816078</v>
      </c>
      <c r="K12" s="38">
        <f t="shared" si="4"/>
        <v>1474.04</v>
      </c>
      <c r="L12" s="6">
        <f t="shared" si="5"/>
        <v>0.0001333542885075105</v>
      </c>
      <c r="M12" s="4"/>
      <c r="N12" s="4"/>
    </row>
    <row r="13" spans="2:14" ht="12.75">
      <c r="B13" s="128" t="s">
        <v>27</v>
      </c>
      <c r="C13" s="130">
        <v>18741.97</v>
      </c>
      <c r="D13" s="6">
        <f t="shared" si="0"/>
        <v>0.0031927387539743305</v>
      </c>
      <c r="E13" s="130">
        <v>18741.97</v>
      </c>
      <c r="F13" s="6">
        <f t="shared" si="1"/>
        <v>0.006522978183674512</v>
      </c>
      <c r="G13" s="130">
        <v>95.91</v>
      </c>
      <c r="H13" s="6">
        <f t="shared" si="2"/>
        <v>0.0001626467956859985</v>
      </c>
      <c r="I13" s="130">
        <v>17831.86</v>
      </c>
      <c r="J13" s="6">
        <f t="shared" si="3"/>
        <v>0.010364520225021595</v>
      </c>
      <c r="K13" s="38">
        <f t="shared" si="4"/>
        <v>55411.71000000001</v>
      </c>
      <c r="L13" s="6">
        <f t="shared" si="5"/>
        <v>0.005013018074159796</v>
      </c>
      <c r="M13" s="4"/>
      <c r="N13" s="4"/>
    </row>
    <row r="14" spans="2:14" ht="12.75">
      <c r="B14" s="128" t="s">
        <v>28</v>
      </c>
      <c r="C14" s="130">
        <v>51122.845</v>
      </c>
      <c r="D14" s="6">
        <f t="shared" si="0"/>
        <v>0.008708897114066602</v>
      </c>
      <c r="E14" s="130">
        <v>51122.845</v>
      </c>
      <c r="F14" s="6">
        <f t="shared" si="1"/>
        <v>0.017792857560991377</v>
      </c>
      <c r="G14" s="130">
        <v>85.42</v>
      </c>
      <c r="H14" s="6">
        <f t="shared" si="2"/>
        <v>0.00014485756738085698</v>
      </c>
      <c r="I14" s="130">
        <v>8467.98</v>
      </c>
      <c r="J14" s="6">
        <f t="shared" si="3"/>
        <v>0.004921895415008775</v>
      </c>
      <c r="K14" s="38">
        <f t="shared" si="4"/>
        <v>110799.09</v>
      </c>
      <c r="L14" s="6">
        <f t="shared" si="5"/>
        <v>0.010023835048051356</v>
      </c>
      <c r="M14" s="4"/>
      <c r="N14" s="4"/>
    </row>
    <row r="15" spans="2:14" ht="12.75">
      <c r="B15" s="128" t="s">
        <v>31</v>
      </c>
      <c r="C15" s="130">
        <v>99.465</v>
      </c>
      <c r="D15" s="6">
        <f t="shared" si="0"/>
        <v>1.6944097134082318E-05</v>
      </c>
      <c r="E15" s="130">
        <v>99.465</v>
      </c>
      <c r="F15" s="6">
        <f t="shared" si="1"/>
        <v>3.461792037012039E-05</v>
      </c>
      <c r="G15" s="130">
        <v>0</v>
      </c>
      <c r="H15" s="6">
        <f t="shared" si="2"/>
        <v>0</v>
      </c>
      <c r="I15" s="130">
        <v>0</v>
      </c>
      <c r="J15" s="6">
        <f t="shared" si="3"/>
        <v>0</v>
      </c>
      <c r="K15" s="38">
        <f t="shared" si="4"/>
        <v>198.93</v>
      </c>
      <c r="L15" s="6">
        <f t="shared" si="5"/>
        <v>1.799691230414308E-05</v>
      </c>
      <c r="M15" s="4"/>
      <c r="N15" s="4"/>
    </row>
    <row r="16" spans="2:14" ht="12.75">
      <c r="B16" s="128" t="s">
        <v>32</v>
      </c>
      <c r="C16" s="130">
        <v>0</v>
      </c>
      <c r="D16" s="6">
        <f t="shared" si="0"/>
        <v>0</v>
      </c>
      <c r="E16" s="130">
        <v>0</v>
      </c>
      <c r="F16" s="6">
        <f t="shared" si="1"/>
        <v>0</v>
      </c>
      <c r="G16" s="130">
        <v>0</v>
      </c>
      <c r="H16" s="6">
        <f t="shared" si="2"/>
        <v>0</v>
      </c>
      <c r="I16" s="130">
        <v>444.57</v>
      </c>
      <c r="J16" s="6">
        <f t="shared" si="3"/>
        <v>0.00025840011958583407</v>
      </c>
      <c r="K16" s="38">
        <f t="shared" si="4"/>
        <v>444.57</v>
      </c>
      <c r="L16" s="6">
        <f t="shared" si="5"/>
        <v>4.021961143644945E-05</v>
      </c>
      <c r="M16" s="4"/>
      <c r="N16" s="4"/>
    </row>
    <row r="17" spans="2:14" ht="12.75">
      <c r="B17" s="128" t="s">
        <v>33</v>
      </c>
      <c r="C17" s="130">
        <v>5188.35</v>
      </c>
      <c r="D17" s="6">
        <f t="shared" si="0"/>
        <v>0.0008838476485760418</v>
      </c>
      <c r="E17" s="130">
        <v>5188.35</v>
      </c>
      <c r="F17" s="6">
        <f t="shared" si="1"/>
        <v>0.0018057596858423984</v>
      </c>
      <c r="G17" s="130">
        <v>321.08</v>
      </c>
      <c r="H17" s="6">
        <f t="shared" si="2"/>
        <v>0.0005444962272845417</v>
      </c>
      <c r="I17" s="130">
        <v>6225.57</v>
      </c>
      <c r="J17" s="6">
        <f t="shared" si="3"/>
        <v>0.0036185258395527832</v>
      </c>
      <c r="K17" s="38">
        <f t="shared" si="4"/>
        <v>16923.35</v>
      </c>
      <c r="L17" s="6">
        <f t="shared" si="5"/>
        <v>0.0015310312463797304</v>
      </c>
      <c r="M17" s="4"/>
      <c r="N17" s="4"/>
    </row>
    <row r="18" spans="2:14" ht="12.75">
      <c r="B18" s="128" t="s">
        <v>35</v>
      </c>
      <c r="C18" s="130">
        <v>18730.11</v>
      </c>
      <c r="D18" s="6">
        <f t="shared" si="0"/>
        <v>0.0031907183750268593</v>
      </c>
      <c r="E18" s="130">
        <v>18730.11</v>
      </c>
      <c r="F18" s="6">
        <f t="shared" si="1"/>
        <v>0.006518850414754895</v>
      </c>
      <c r="G18" s="130">
        <v>13913.38</v>
      </c>
      <c r="H18" s="6">
        <f t="shared" si="2"/>
        <v>0.023594689543964733</v>
      </c>
      <c r="I18" s="130">
        <v>0</v>
      </c>
      <c r="J18" s="6">
        <f t="shared" si="3"/>
        <v>0</v>
      </c>
      <c r="K18" s="38">
        <f t="shared" si="4"/>
        <v>51373.6</v>
      </c>
      <c r="L18" s="6">
        <f t="shared" si="5"/>
        <v>0.004647696043573744</v>
      </c>
      <c r="M18" s="4"/>
      <c r="N18" s="4"/>
    </row>
    <row r="19" spans="2:14" ht="12.75">
      <c r="B19" s="128" t="s">
        <v>38</v>
      </c>
      <c r="C19" s="130">
        <v>74314.265</v>
      </c>
      <c r="D19" s="6">
        <f t="shared" si="0"/>
        <v>0.01265961016043768</v>
      </c>
      <c r="E19" s="130">
        <v>74314.265</v>
      </c>
      <c r="F19" s="6">
        <f t="shared" si="1"/>
        <v>0.025864427769909264</v>
      </c>
      <c r="G19" s="130">
        <v>5379.53</v>
      </c>
      <c r="H19" s="6">
        <f t="shared" si="2"/>
        <v>0.00912275379831821</v>
      </c>
      <c r="I19" s="130">
        <v>52978.54</v>
      </c>
      <c r="J19" s="6">
        <f t="shared" si="3"/>
        <v>0.030793038377494867</v>
      </c>
      <c r="K19" s="38">
        <f t="shared" si="4"/>
        <v>206986.6</v>
      </c>
      <c r="L19" s="6">
        <f t="shared" si="5"/>
        <v>0.01872578137200393</v>
      </c>
      <c r="M19" s="4"/>
      <c r="N19" s="4"/>
    </row>
    <row r="20" spans="2:14" ht="12.75">
      <c r="B20" s="128" t="s">
        <v>39</v>
      </c>
      <c r="C20" s="130">
        <v>854.84</v>
      </c>
      <c r="D20" s="6">
        <f t="shared" si="0"/>
        <v>0.0001456240083858536</v>
      </c>
      <c r="E20" s="130">
        <v>854.84</v>
      </c>
      <c r="F20" s="6">
        <f t="shared" si="1"/>
        <v>0.0002975195601386791</v>
      </c>
      <c r="G20" s="130">
        <v>0</v>
      </c>
      <c r="H20" s="6">
        <f t="shared" si="2"/>
        <v>0</v>
      </c>
      <c r="I20" s="130">
        <v>62110.92</v>
      </c>
      <c r="J20" s="6">
        <f t="shared" si="3"/>
        <v>0.03610110703733084</v>
      </c>
      <c r="K20" s="38">
        <f t="shared" si="4"/>
        <v>63820.6</v>
      </c>
      <c r="L20" s="6">
        <f t="shared" si="5"/>
        <v>0.005773758313968701</v>
      </c>
      <c r="M20" s="4"/>
      <c r="N20" s="4"/>
    </row>
    <row r="21" spans="2:14" ht="12.75">
      <c r="B21" s="128" t="s">
        <v>40</v>
      </c>
      <c r="C21" s="130">
        <v>335438.66</v>
      </c>
      <c r="D21" s="6">
        <f t="shared" si="0"/>
        <v>0.05714276617469876</v>
      </c>
      <c r="E21" s="130">
        <v>335438.66</v>
      </c>
      <c r="F21" s="6">
        <f t="shared" si="1"/>
        <v>0.11674648188749698</v>
      </c>
      <c r="G21" s="130">
        <v>45908.03</v>
      </c>
      <c r="H21" s="6">
        <f t="shared" si="2"/>
        <v>0.07785209024874037</v>
      </c>
      <c r="I21" s="130">
        <v>36631.52</v>
      </c>
      <c r="J21" s="6">
        <f t="shared" si="3"/>
        <v>0.02129156071847149</v>
      </c>
      <c r="K21" s="38">
        <f t="shared" si="4"/>
        <v>753416.87</v>
      </c>
      <c r="L21" s="6">
        <f t="shared" si="5"/>
        <v>0.06816054560826404</v>
      </c>
      <c r="M21" s="4"/>
      <c r="N21" s="4"/>
    </row>
    <row r="22" spans="2:14" ht="12.75">
      <c r="B22" s="128" t="s">
        <v>164</v>
      </c>
      <c r="C22" s="130">
        <v>0</v>
      </c>
      <c r="D22" s="6">
        <f t="shared" si="0"/>
        <v>0</v>
      </c>
      <c r="E22" s="130">
        <v>0</v>
      </c>
      <c r="F22" s="6">
        <f t="shared" si="1"/>
        <v>0</v>
      </c>
      <c r="G22" s="130">
        <v>0</v>
      </c>
      <c r="H22" s="6">
        <f t="shared" si="2"/>
        <v>0</v>
      </c>
      <c r="I22" s="130">
        <v>11377.75</v>
      </c>
      <c r="J22" s="6">
        <f t="shared" si="3"/>
        <v>0.006613158694058806</v>
      </c>
      <c r="K22" s="38">
        <f t="shared" si="4"/>
        <v>11377.75</v>
      </c>
      <c r="L22" s="6">
        <f t="shared" si="5"/>
        <v>0.001029328753674478</v>
      </c>
      <c r="M22" s="4"/>
      <c r="N22" s="4"/>
    </row>
    <row r="23" spans="2:14" ht="12.75">
      <c r="B23" s="128" t="s">
        <v>42</v>
      </c>
      <c r="C23" s="130">
        <v>0</v>
      </c>
      <c r="D23" s="6">
        <f t="shared" si="0"/>
        <v>0</v>
      </c>
      <c r="E23" s="130">
        <v>0</v>
      </c>
      <c r="F23" s="6">
        <f t="shared" si="1"/>
        <v>0</v>
      </c>
      <c r="G23" s="130">
        <v>0</v>
      </c>
      <c r="H23" s="6">
        <f t="shared" si="2"/>
        <v>0</v>
      </c>
      <c r="I23" s="130">
        <v>9712.04</v>
      </c>
      <c r="J23" s="6">
        <f t="shared" si="3"/>
        <v>0.00564498796010168</v>
      </c>
      <c r="K23" s="38">
        <f t="shared" si="4"/>
        <v>9712.04</v>
      </c>
      <c r="L23" s="6">
        <f t="shared" si="5"/>
        <v>0.0008786343546691287</v>
      </c>
      <c r="M23" s="4"/>
      <c r="N23" s="4"/>
    </row>
    <row r="24" spans="2:14" ht="12.75">
      <c r="B24" s="128" t="s">
        <v>43</v>
      </c>
      <c r="C24" s="130">
        <v>13464.78</v>
      </c>
      <c r="D24" s="6">
        <f t="shared" si="0"/>
        <v>0.0022937570020514645</v>
      </c>
      <c r="E24" s="130">
        <v>13464.78</v>
      </c>
      <c r="F24" s="6">
        <f t="shared" si="1"/>
        <v>0.004686298515469659</v>
      </c>
      <c r="G24" s="130">
        <v>592.9</v>
      </c>
      <c r="H24" s="6">
        <f t="shared" si="2"/>
        <v>0.0010054560021085237</v>
      </c>
      <c r="I24" s="130">
        <v>2656.01</v>
      </c>
      <c r="J24" s="6">
        <f t="shared" si="3"/>
        <v>0.001543768813957692</v>
      </c>
      <c r="K24" s="38">
        <f t="shared" si="4"/>
        <v>30178.47</v>
      </c>
      <c r="L24" s="6">
        <f t="shared" si="5"/>
        <v>0.0027302029762389423</v>
      </c>
      <c r="M24" s="4"/>
      <c r="N24" s="4"/>
    </row>
    <row r="25" spans="2:14" ht="12.75">
      <c r="B25" s="128" t="s">
        <v>44</v>
      </c>
      <c r="C25" s="130">
        <v>54456.675</v>
      </c>
      <c r="D25" s="6">
        <f t="shared" si="0"/>
        <v>0.009276822910563035</v>
      </c>
      <c r="E25" s="130">
        <v>54456.675</v>
      </c>
      <c r="F25" s="6">
        <f t="shared" si="1"/>
        <v>0.01895316783563591</v>
      </c>
      <c r="G25" s="130">
        <v>1160.35</v>
      </c>
      <c r="H25" s="6">
        <f t="shared" si="2"/>
        <v>0.0019677531996063844</v>
      </c>
      <c r="I25" s="130">
        <v>82129.15</v>
      </c>
      <c r="J25" s="6">
        <f t="shared" si="3"/>
        <v>0.04773642436845244</v>
      </c>
      <c r="K25" s="38">
        <f t="shared" si="4"/>
        <v>192202.85</v>
      </c>
      <c r="L25" s="6">
        <f t="shared" si="5"/>
        <v>0.017388316674490357</v>
      </c>
      <c r="M25" s="4"/>
      <c r="N25" s="4"/>
    </row>
    <row r="26" spans="2:14" ht="12.75">
      <c r="B26" s="128" t="s">
        <v>45</v>
      </c>
      <c r="C26" s="130">
        <v>448838.315</v>
      </c>
      <c r="D26" s="6">
        <f t="shared" si="0"/>
        <v>0.07646066462431847</v>
      </c>
      <c r="E26" s="130">
        <v>448838.315</v>
      </c>
      <c r="F26" s="6">
        <f t="shared" si="1"/>
        <v>0.15621423664333195</v>
      </c>
      <c r="G26" s="130">
        <v>181799.63</v>
      </c>
      <c r="H26" s="6">
        <f t="shared" si="2"/>
        <v>0.30830077443853743</v>
      </c>
      <c r="I26" s="130">
        <v>59338.55</v>
      </c>
      <c r="J26" s="6">
        <f t="shared" si="3"/>
        <v>0.034489705594282105</v>
      </c>
      <c r="K26" s="38">
        <f t="shared" si="4"/>
        <v>1138814.81</v>
      </c>
      <c r="L26" s="6">
        <f t="shared" si="5"/>
        <v>0.10302694548951573</v>
      </c>
      <c r="M26" s="4"/>
      <c r="N26" s="4"/>
    </row>
    <row r="27" spans="2:14" ht="12.75">
      <c r="B27" s="128" t="s">
        <v>46</v>
      </c>
      <c r="C27" s="130">
        <v>180277.255</v>
      </c>
      <c r="D27" s="6">
        <f t="shared" si="0"/>
        <v>0.03071065520319436</v>
      </c>
      <c r="E27" s="130">
        <v>180277.255</v>
      </c>
      <c r="F27" s="6">
        <f t="shared" si="1"/>
        <v>0.06274391653480006</v>
      </c>
      <c r="G27" s="130">
        <v>28547.19</v>
      </c>
      <c r="H27" s="6">
        <f t="shared" si="2"/>
        <v>0.048411103944733386</v>
      </c>
      <c r="I27" s="130">
        <v>131928.7</v>
      </c>
      <c r="J27" s="6">
        <f t="shared" si="3"/>
        <v>0.07668171909216463</v>
      </c>
      <c r="K27" s="38">
        <f t="shared" si="4"/>
        <v>521030.4</v>
      </c>
      <c r="L27" s="6">
        <f t="shared" si="5"/>
        <v>0.047136874360793196</v>
      </c>
      <c r="M27" s="4"/>
      <c r="N27" s="4"/>
    </row>
    <row r="28" spans="2:14" ht="12.75">
      <c r="B28" s="128" t="s">
        <v>48</v>
      </c>
      <c r="C28" s="130">
        <v>122069.18</v>
      </c>
      <c r="D28" s="6">
        <f t="shared" si="0"/>
        <v>0.020794772462652978</v>
      </c>
      <c r="E28" s="130">
        <v>122069.18</v>
      </c>
      <c r="F28" s="6">
        <f t="shared" si="1"/>
        <v>0.04248510685050915</v>
      </c>
      <c r="G28" s="130">
        <v>35976.03</v>
      </c>
      <c r="H28" s="6">
        <f t="shared" si="2"/>
        <v>0.06100913357317644</v>
      </c>
      <c r="I28" s="130">
        <v>60142.43</v>
      </c>
      <c r="J28" s="6">
        <f t="shared" si="3"/>
        <v>0.03495694964613594</v>
      </c>
      <c r="K28" s="38">
        <f t="shared" si="4"/>
        <v>340256.82</v>
      </c>
      <c r="L28" s="6">
        <f t="shared" si="5"/>
        <v>0.030782547380619297</v>
      </c>
      <c r="M28" s="4"/>
      <c r="N28" s="4"/>
    </row>
    <row r="29" spans="2:14" ht="12.75">
      <c r="B29" s="128" t="s">
        <v>51</v>
      </c>
      <c r="C29" s="130">
        <v>132831.185</v>
      </c>
      <c r="D29" s="6">
        <f t="shared" si="0"/>
        <v>0.02262810537450619</v>
      </c>
      <c r="E29" s="130">
        <v>132831.185</v>
      </c>
      <c r="F29" s="6">
        <f t="shared" si="1"/>
        <v>0.046230728246103955</v>
      </c>
      <c r="G29" s="130">
        <v>47112.08</v>
      </c>
      <c r="H29" s="6">
        <f t="shared" si="2"/>
        <v>0.07989395110105742</v>
      </c>
      <c r="I29" s="130">
        <v>102634.9</v>
      </c>
      <c r="J29" s="6">
        <f t="shared" si="3"/>
        <v>0.05965510590836115</v>
      </c>
      <c r="K29" s="38">
        <f t="shared" si="4"/>
        <v>415409.35</v>
      </c>
      <c r="L29" s="6">
        <f t="shared" si="5"/>
        <v>0.03758148917846015</v>
      </c>
      <c r="M29" s="4"/>
      <c r="N29" s="4"/>
    </row>
    <row r="30" spans="2:14" ht="12.75">
      <c r="B30" s="128" t="s">
        <v>52</v>
      </c>
      <c r="C30" s="130">
        <v>2714.335</v>
      </c>
      <c r="D30" s="6">
        <f t="shared" si="0"/>
        <v>0.0004623933634387908</v>
      </c>
      <c r="E30" s="130">
        <v>2714.335</v>
      </c>
      <c r="F30" s="6">
        <f t="shared" si="1"/>
        <v>0.0009447004764271929</v>
      </c>
      <c r="G30" s="130">
        <v>0</v>
      </c>
      <c r="H30" s="6">
        <f t="shared" si="2"/>
        <v>0</v>
      </c>
      <c r="I30" s="130">
        <v>23918.97</v>
      </c>
      <c r="J30" s="6">
        <f t="shared" si="3"/>
        <v>0.013902568118339018</v>
      </c>
      <c r="K30" s="38">
        <f t="shared" si="4"/>
        <v>29347.64</v>
      </c>
      <c r="L30" s="6">
        <f t="shared" si="5"/>
        <v>0.0026550389755871993</v>
      </c>
      <c r="M30" s="4"/>
      <c r="N30" s="4"/>
    </row>
    <row r="31" spans="2:14" ht="12.75">
      <c r="B31" s="128" t="s">
        <v>53</v>
      </c>
      <c r="C31" s="130">
        <v>21961.76</v>
      </c>
      <c r="D31" s="6">
        <f t="shared" si="0"/>
        <v>0.0037412375677414534</v>
      </c>
      <c r="E31" s="130">
        <v>21961.76</v>
      </c>
      <c r="F31" s="6">
        <f t="shared" si="1"/>
        <v>0.007643597837105466</v>
      </c>
      <c r="G31" s="130">
        <v>4112.49</v>
      </c>
      <c r="H31" s="6">
        <f t="shared" si="2"/>
        <v>0.006974072784805671</v>
      </c>
      <c r="I31" s="130">
        <v>796.83</v>
      </c>
      <c r="J31" s="6">
        <f t="shared" si="3"/>
        <v>0.00046314633756119433</v>
      </c>
      <c r="K31" s="38">
        <f t="shared" si="4"/>
        <v>48832.84</v>
      </c>
      <c r="L31" s="6">
        <f t="shared" si="5"/>
        <v>0.004417837123823708</v>
      </c>
      <c r="M31" s="4"/>
      <c r="N31" s="4"/>
    </row>
    <row r="32" spans="2:14" ht="12.75">
      <c r="B32" s="128" t="s">
        <v>54</v>
      </c>
      <c r="C32" s="130">
        <v>8939.495</v>
      </c>
      <c r="D32" s="6">
        <f t="shared" si="0"/>
        <v>0.001522864038703496</v>
      </c>
      <c r="E32" s="130">
        <v>8939.495</v>
      </c>
      <c r="F32" s="6">
        <f t="shared" si="1"/>
        <v>0.003111312783985215</v>
      </c>
      <c r="G32" s="130">
        <v>0</v>
      </c>
      <c r="H32" s="6">
        <f t="shared" si="2"/>
        <v>0</v>
      </c>
      <c r="I32" s="130">
        <v>49614.68</v>
      </c>
      <c r="J32" s="6">
        <f t="shared" si="3"/>
        <v>0.02883784161147376</v>
      </c>
      <c r="K32" s="38">
        <f t="shared" si="4"/>
        <v>67493.67</v>
      </c>
      <c r="L32" s="6">
        <f t="shared" si="5"/>
        <v>0.006106055698360089</v>
      </c>
      <c r="M32" s="4"/>
      <c r="N32" s="4"/>
    </row>
    <row r="33" spans="2:14" ht="12.75">
      <c r="B33" s="128" t="s">
        <v>55</v>
      </c>
      <c r="C33" s="130">
        <v>60345.595</v>
      </c>
      <c r="D33" s="6">
        <f t="shared" si="0"/>
        <v>0.010280014309495725</v>
      </c>
      <c r="E33" s="130">
        <v>60345.595</v>
      </c>
      <c r="F33" s="6">
        <f t="shared" si="1"/>
        <v>0.021002754761951795</v>
      </c>
      <c r="G33" s="130">
        <v>13139.48</v>
      </c>
      <c r="H33" s="6">
        <f t="shared" si="2"/>
        <v>0.022282288801796096</v>
      </c>
      <c r="I33" s="130">
        <v>7906.4</v>
      </c>
      <c r="J33" s="6">
        <f t="shared" si="3"/>
        <v>0.004595484862886471</v>
      </c>
      <c r="K33" s="38">
        <f t="shared" si="4"/>
        <v>141737.07</v>
      </c>
      <c r="L33" s="6">
        <f t="shared" si="5"/>
        <v>0.012822749806646504</v>
      </c>
      <c r="M33" s="4"/>
      <c r="N33" s="4"/>
    </row>
    <row r="34" spans="2:14" ht="12.75">
      <c r="B34" s="128" t="s">
        <v>58</v>
      </c>
      <c r="C34" s="130">
        <v>1828534.7</v>
      </c>
      <c r="D34" s="6">
        <f t="shared" si="0"/>
        <v>0.3114951949916058</v>
      </c>
      <c r="E34" s="130">
        <v>0</v>
      </c>
      <c r="F34" s="6">
        <f t="shared" si="1"/>
        <v>0</v>
      </c>
      <c r="G34" s="130">
        <v>0</v>
      </c>
      <c r="H34" s="6">
        <f t="shared" si="2"/>
        <v>0</v>
      </c>
      <c r="I34" s="130">
        <v>0</v>
      </c>
      <c r="J34" s="6">
        <f t="shared" si="3"/>
        <v>0</v>
      </c>
      <c r="K34" s="38">
        <f t="shared" si="4"/>
        <v>1828534.7</v>
      </c>
      <c r="L34" s="6">
        <f t="shared" si="5"/>
        <v>0.1654249165082319</v>
      </c>
      <c r="M34" s="4"/>
      <c r="N34" s="4"/>
    </row>
    <row r="35" spans="2:14" ht="12.75">
      <c r="B35" s="128" t="s">
        <v>61</v>
      </c>
      <c r="C35" s="130">
        <v>1019635.03</v>
      </c>
      <c r="D35" s="6">
        <f t="shared" si="0"/>
        <v>0.17369723007724264</v>
      </c>
      <c r="E35" s="130">
        <v>0</v>
      </c>
      <c r="F35" s="6">
        <f t="shared" si="1"/>
        <v>0</v>
      </c>
      <c r="G35" s="130">
        <v>0</v>
      </c>
      <c r="H35" s="6">
        <f t="shared" si="2"/>
        <v>0</v>
      </c>
      <c r="I35" s="130">
        <v>0</v>
      </c>
      <c r="J35" s="6">
        <f t="shared" si="3"/>
        <v>0</v>
      </c>
      <c r="K35" s="38">
        <f t="shared" si="4"/>
        <v>1019635.03</v>
      </c>
      <c r="L35" s="6">
        <f t="shared" si="5"/>
        <v>0.09224492141528326</v>
      </c>
      <c r="M35" s="4"/>
      <c r="N35" s="4"/>
    </row>
    <row r="36" spans="2:14" ht="12.75">
      <c r="B36" s="128" t="s">
        <v>63</v>
      </c>
      <c r="C36" s="130">
        <v>148853.57</v>
      </c>
      <c r="D36" s="6">
        <f t="shared" si="0"/>
        <v>0.02535755641517038</v>
      </c>
      <c r="E36" s="130">
        <v>60.26</v>
      </c>
      <c r="F36" s="6">
        <f t="shared" si="1"/>
        <v>2.0972964173362036E-05</v>
      </c>
      <c r="G36" s="130">
        <v>7731.12</v>
      </c>
      <c r="H36" s="6">
        <f t="shared" si="2"/>
        <v>0.013110644302616378</v>
      </c>
      <c r="I36" s="130">
        <v>7816.59</v>
      </c>
      <c r="J36" s="6">
        <f t="shared" si="3"/>
        <v>0.004543284051450693</v>
      </c>
      <c r="K36" s="38">
        <f t="shared" si="4"/>
        <v>164461.54</v>
      </c>
      <c r="L36" s="6">
        <f t="shared" si="5"/>
        <v>0.014878600074319204</v>
      </c>
      <c r="M36" s="4"/>
      <c r="N36" s="4"/>
    </row>
    <row r="37" spans="2:14" ht="12.75">
      <c r="B37" s="128" t="s">
        <v>67</v>
      </c>
      <c r="C37" s="130">
        <v>94660.955</v>
      </c>
      <c r="D37" s="6">
        <f t="shared" si="0"/>
        <v>0.016125716747850957</v>
      </c>
      <c r="E37" s="130">
        <v>94660.955</v>
      </c>
      <c r="F37" s="6">
        <f t="shared" si="1"/>
        <v>0.032945914666963755</v>
      </c>
      <c r="G37" s="130">
        <v>9445.77</v>
      </c>
      <c r="H37" s="6">
        <f t="shared" si="2"/>
        <v>0.016018394570815702</v>
      </c>
      <c r="I37" s="130">
        <v>15689.03</v>
      </c>
      <c r="J37" s="6">
        <f t="shared" si="3"/>
        <v>0.009119030137404094</v>
      </c>
      <c r="K37" s="38">
        <f t="shared" si="4"/>
        <v>214456.71</v>
      </c>
      <c r="L37" s="6">
        <f t="shared" si="5"/>
        <v>0.019401591529206473</v>
      </c>
      <c r="M37" s="4"/>
      <c r="N37" s="4"/>
    </row>
    <row r="38" spans="2:14" ht="12.75">
      <c r="B38" s="128" t="s">
        <v>68</v>
      </c>
      <c r="C38" s="130">
        <v>19995.33</v>
      </c>
      <c r="D38" s="6">
        <f t="shared" si="0"/>
        <v>0.003406251583451769</v>
      </c>
      <c r="E38" s="130">
        <v>19995.33</v>
      </c>
      <c r="F38" s="6">
        <f t="shared" si="1"/>
        <v>0.006959199132501678</v>
      </c>
      <c r="G38" s="130">
        <v>0</v>
      </c>
      <c r="H38" s="6">
        <f t="shared" si="2"/>
        <v>0</v>
      </c>
      <c r="I38" s="130">
        <v>60026.84</v>
      </c>
      <c r="J38" s="6">
        <f t="shared" si="3"/>
        <v>0.03488976456881869</v>
      </c>
      <c r="K38" s="38">
        <f t="shared" si="4"/>
        <v>100017.5</v>
      </c>
      <c r="L38" s="6">
        <f t="shared" si="5"/>
        <v>0.00904844003609124</v>
      </c>
      <c r="M38" s="4"/>
      <c r="N38" s="4"/>
    </row>
    <row r="39" spans="2:14" ht="12.75">
      <c r="B39" s="128" t="s">
        <v>70</v>
      </c>
      <c r="C39" s="130">
        <v>10466.525</v>
      </c>
      <c r="D39" s="6">
        <f t="shared" si="0"/>
        <v>0.0017829971975700087</v>
      </c>
      <c r="E39" s="130">
        <v>10466.525</v>
      </c>
      <c r="F39" s="6">
        <f t="shared" si="1"/>
        <v>0.0036427821746531377</v>
      </c>
      <c r="G39" s="130">
        <v>378.88</v>
      </c>
      <c r="H39" s="6">
        <f t="shared" si="2"/>
        <v>0.0006425150448286009</v>
      </c>
      <c r="I39" s="130">
        <v>27275.26</v>
      </c>
      <c r="J39" s="6">
        <f t="shared" si="3"/>
        <v>0.015853364927311146</v>
      </c>
      <c r="K39" s="38">
        <f t="shared" si="4"/>
        <v>48587.19</v>
      </c>
      <c r="L39" s="6">
        <f t="shared" si="5"/>
        <v>0.004395613520005719</v>
      </c>
      <c r="M39" s="4"/>
      <c r="N39" s="4"/>
    </row>
    <row r="40" spans="2:14" ht="12.75">
      <c r="B40" s="128" t="s">
        <v>73</v>
      </c>
      <c r="C40" s="130">
        <v>5835.325</v>
      </c>
      <c r="D40" s="6">
        <f t="shared" si="0"/>
        <v>0.0009940613643888694</v>
      </c>
      <c r="E40" s="130">
        <v>5835.325</v>
      </c>
      <c r="F40" s="6">
        <f t="shared" si="1"/>
        <v>0.002030933656902154</v>
      </c>
      <c r="G40" s="130">
        <v>0</v>
      </c>
      <c r="H40" s="6">
        <f t="shared" si="2"/>
        <v>0</v>
      </c>
      <c r="I40" s="130">
        <v>19779.98</v>
      </c>
      <c r="J40" s="6">
        <f t="shared" si="3"/>
        <v>0.011496837837473076</v>
      </c>
      <c r="K40" s="38">
        <f t="shared" si="4"/>
        <v>31450.629999999997</v>
      </c>
      <c r="L40" s="6">
        <f t="shared" si="5"/>
        <v>0.002845293470165643</v>
      </c>
      <c r="M40" s="4"/>
      <c r="N40" s="4"/>
    </row>
    <row r="41" spans="2:14" ht="12.75">
      <c r="B41" s="128" t="s">
        <v>75</v>
      </c>
      <c r="C41" s="130">
        <v>13306.765</v>
      </c>
      <c r="D41" s="6">
        <f t="shared" si="0"/>
        <v>0.0022668387744473623</v>
      </c>
      <c r="E41" s="130">
        <v>13306.765</v>
      </c>
      <c r="F41" s="6">
        <f t="shared" si="1"/>
        <v>0.0046313027814196455</v>
      </c>
      <c r="G41" s="130">
        <v>542.29</v>
      </c>
      <c r="H41" s="6">
        <f t="shared" si="2"/>
        <v>0.0009196301828022117</v>
      </c>
      <c r="I41" s="130">
        <v>33507.06</v>
      </c>
      <c r="J41" s="6">
        <f t="shared" si="3"/>
        <v>0.01947551186757927</v>
      </c>
      <c r="K41" s="38">
        <f t="shared" si="4"/>
        <v>60662.88</v>
      </c>
      <c r="L41" s="6">
        <f t="shared" si="5"/>
        <v>0.005488083906282386</v>
      </c>
      <c r="M41" s="4"/>
      <c r="N41" s="4"/>
    </row>
    <row r="42" spans="2:14" ht="12.75">
      <c r="B42" s="128" t="s">
        <v>78</v>
      </c>
      <c r="C42" s="130">
        <v>1025.53</v>
      </c>
      <c r="D42" s="6">
        <f t="shared" si="0"/>
        <v>0.00017470145210793183</v>
      </c>
      <c r="E42" s="130">
        <v>1025.53</v>
      </c>
      <c r="F42" s="6">
        <f t="shared" si="1"/>
        <v>0.00035692671670607316</v>
      </c>
      <c r="G42" s="130">
        <v>0</v>
      </c>
      <c r="H42" s="6">
        <f t="shared" si="2"/>
        <v>0</v>
      </c>
      <c r="I42" s="130">
        <v>0</v>
      </c>
      <c r="J42" s="6">
        <f t="shared" si="3"/>
        <v>0</v>
      </c>
      <c r="K42" s="38">
        <f t="shared" si="4"/>
        <v>2051.06</v>
      </c>
      <c r="L42" s="6">
        <f t="shared" si="5"/>
        <v>0.00018555646182343388</v>
      </c>
      <c r="M42" s="4"/>
      <c r="N42" s="4"/>
    </row>
    <row r="43" spans="2:14" ht="12.75">
      <c r="B43" s="128" t="s">
        <v>79</v>
      </c>
      <c r="C43" s="130">
        <v>146844.32</v>
      </c>
      <c r="D43" s="6">
        <f t="shared" si="0"/>
        <v>0.0250152759429776</v>
      </c>
      <c r="E43" s="130">
        <v>146844.32</v>
      </c>
      <c r="F43" s="6">
        <f t="shared" si="1"/>
        <v>0.05110787690709775</v>
      </c>
      <c r="G43" s="130">
        <v>55953.72</v>
      </c>
      <c r="H43" s="6">
        <f t="shared" si="2"/>
        <v>0.09488784552926252</v>
      </c>
      <c r="I43" s="130">
        <v>32667.24</v>
      </c>
      <c r="J43" s="6">
        <f t="shared" si="3"/>
        <v>0.018987378191374006</v>
      </c>
      <c r="K43" s="38">
        <f t="shared" si="4"/>
        <v>382309.6</v>
      </c>
      <c r="L43" s="6">
        <f t="shared" si="5"/>
        <v>0.03458700218283828</v>
      </c>
      <c r="M43" s="4"/>
      <c r="N43" s="4"/>
    </row>
    <row r="44" spans="2:14" ht="12.75">
      <c r="B44" s="128" t="s">
        <v>81</v>
      </c>
      <c r="C44" s="130">
        <v>155.025</v>
      </c>
      <c r="D44" s="6">
        <f t="shared" si="0"/>
        <v>2.6408874058323144E-05</v>
      </c>
      <c r="E44" s="130">
        <v>155.025</v>
      </c>
      <c r="F44" s="6">
        <f t="shared" si="1"/>
        <v>5.395509078950298E-05</v>
      </c>
      <c r="G44" s="130">
        <v>0</v>
      </c>
      <c r="H44" s="6">
        <f t="shared" si="2"/>
        <v>0</v>
      </c>
      <c r="I44" s="130">
        <v>0</v>
      </c>
      <c r="J44" s="6">
        <f t="shared" si="3"/>
        <v>0</v>
      </c>
      <c r="K44" s="38">
        <f t="shared" si="4"/>
        <v>310.05</v>
      </c>
      <c r="L44" s="6">
        <f t="shared" si="5"/>
        <v>2.804977962046731E-05</v>
      </c>
      <c r="M44" s="4"/>
      <c r="N44" s="4"/>
    </row>
    <row r="45" spans="2:14" ht="12.75">
      <c r="B45" s="128" t="s">
        <v>82</v>
      </c>
      <c r="C45" s="130">
        <v>21189.665</v>
      </c>
      <c r="D45" s="6">
        <f t="shared" si="0"/>
        <v>0.003609709365089875</v>
      </c>
      <c r="E45" s="130">
        <v>21189.665</v>
      </c>
      <c r="F45" s="6">
        <f t="shared" si="1"/>
        <v>0.0073748769480674325</v>
      </c>
      <c r="G45" s="130">
        <v>5955.03</v>
      </c>
      <c r="H45" s="6">
        <f t="shared" si="2"/>
        <v>0.010098702405525926</v>
      </c>
      <c r="I45" s="130">
        <v>1282.28</v>
      </c>
      <c r="J45" s="6">
        <f t="shared" si="3"/>
        <v>0.0007453073876836567</v>
      </c>
      <c r="K45" s="38">
        <f t="shared" si="4"/>
        <v>49616.64</v>
      </c>
      <c r="L45" s="6">
        <f t="shared" si="5"/>
        <v>0.004488746387705412</v>
      </c>
      <c r="M45" s="4"/>
      <c r="N45" s="4"/>
    </row>
    <row r="46" spans="2:14" ht="12.75">
      <c r="B46" s="128" t="s">
        <v>88</v>
      </c>
      <c r="C46" s="130">
        <v>0</v>
      </c>
      <c r="D46" s="6">
        <f t="shared" si="0"/>
        <v>0</v>
      </c>
      <c r="E46" s="130">
        <v>0</v>
      </c>
      <c r="F46" s="6">
        <f t="shared" si="1"/>
        <v>0</v>
      </c>
      <c r="G46" s="130">
        <v>0</v>
      </c>
      <c r="H46" s="6">
        <f t="shared" si="2"/>
        <v>0</v>
      </c>
      <c r="I46" s="130">
        <v>29187.44</v>
      </c>
      <c r="J46" s="6">
        <f t="shared" si="3"/>
        <v>0.016964792915411198</v>
      </c>
      <c r="K46" s="38">
        <f t="shared" si="4"/>
        <v>29187.44</v>
      </c>
      <c r="L46" s="6">
        <f t="shared" si="5"/>
        <v>0.002640545910935695</v>
      </c>
      <c r="M46" s="4"/>
      <c r="N46" s="4"/>
    </row>
    <row r="47" spans="2:14" ht="12.75">
      <c r="B47" s="128" t="s">
        <v>89</v>
      </c>
      <c r="C47" s="130">
        <v>52251.485</v>
      </c>
      <c r="D47" s="6">
        <f t="shared" si="0"/>
        <v>0.008901163597647869</v>
      </c>
      <c r="E47" s="130">
        <v>52251.485</v>
      </c>
      <c r="F47" s="6">
        <f t="shared" si="1"/>
        <v>0.018185670808329966</v>
      </c>
      <c r="G47" s="130">
        <v>5734.69</v>
      </c>
      <c r="H47" s="6">
        <f t="shared" si="2"/>
        <v>0.009725043819753296</v>
      </c>
      <c r="I47" s="130">
        <v>60100.72</v>
      </c>
      <c r="J47" s="6">
        <f t="shared" si="3"/>
        <v>0.03493270628966131</v>
      </c>
      <c r="K47" s="38">
        <f t="shared" si="4"/>
        <v>170338.38</v>
      </c>
      <c r="L47" s="6">
        <f t="shared" si="5"/>
        <v>0.015410269375608503</v>
      </c>
      <c r="M47" s="4"/>
      <c r="N47" s="4"/>
    </row>
    <row r="48" spans="2:14" ht="12.75">
      <c r="B48" s="128" t="s">
        <v>93</v>
      </c>
      <c r="C48" s="130">
        <v>47.49</v>
      </c>
      <c r="D48" s="6">
        <f t="shared" si="0"/>
        <v>8.090033407706925E-06</v>
      </c>
      <c r="E48" s="130">
        <v>47.49</v>
      </c>
      <c r="F48" s="6">
        <f t="shared" si="1"/>
        <v>1.652847773967745E-05</v>
      </c>
      <c r="G48" s="130">
        <v>0</v>
      </c>
      <c r="H48" s="6">
        <f t="shared" si="2"/>
        <v>0</v>
      </c>
      <c r="I48" s="130">
        <v>4787.43</v>
      </c>
      <c r="J48" s="6">
        <f t="shared" si="3"/>
        <v>0.0027826269980178817</v>
      </c>
      <c r="K48" s="38">
        <f t="shared" si="4"/>
        <v>4882.41</v>
      </c>
      <c r="L48" s="6">
        <f t="shared" si="5"/>
        <v>0.00044170464285362294</v>
      </c>
      <c r="M48" s="4"/>
      <c r="N48" s="4"/>
    </row>
    <row r="49" spans="2:14" ht="12.75">
      <c r="B49" s="128" t="s">
        <v>97</v>
      </c>
      <c r="C49" s="130">
        <v>45</v>
      </c>
      <c r="D49" s="6">
        <f t="shared" si="0"/>
        <v>7.665856040151856E-06</v>
      </c>
      <c r="E49" s="130">
        <v>45</v>
      </c>
      <c r="F49" s="6">
        <f t="shared" si="1"/>
        <v>1.566185509129259E-05</v>
      </c>
      <c r="G49" s="130">
        <v>0</v>
      </c>
      <c r="H49" s="6">
        <f t="shared" si="2"/>
        <v>0</v>
      </c>
      <c r="I49" s="130">
        <v>1306.18</v>
      </c>
      <c r="J49" s="6">
        <f t="shared" si="3"/>
        <v>0.0007591989297537502</v>
      </c>
      <c r="K49" s="38">
        <f t="shared" si="4"/>
        <v>1396.18</v>
      </c>
      <c r="L49" s="6">
        <f t="shared" si="5"/>
        <v>0.00012631040577488808</v>
      </c>
      <c r="M49" s="4"/>
      <c r="N49" s="4"/>
    </row>
    <row r="50" spans="2:14" ht="12.75">
      <c r="B50" s="128" t="s">
        <v>99</v>
      </c>
      <c r="C50" s="130">
        <v>254660.46</v>
      </c>
      <c r="D50" s="6">
        <f t="shared" si="0"/>
        <v>0.04338200945508555</v>
      </c>
      <c r="E50" s="130">
        <v>254660.46</v>
      </c>
      <c r="F50" s="6">
        <f t="shared" si="1"/>
        <v>0.08863233826670919</v>
      </c>
      <c r="G50" s="130">
        <v>38542.22</v>
      </c>
      <c r="H50" s="6">
        <f t="shared" si="2"/>
        <v>0.06536094861458457</v>
      </c>
      <c r="I50" s="130">
        <v>78282.11</v>
      </c>
      <c r="J50" s="6">
        <f t="shared" si="3"/>
        <v>0.0455003859581875</v>
      </c>
      <c r="K50" s="38">
        <f t="shared" si="4"/>
        <v>626145.25</v>
      </c>
      <c r="L50" s="6">
        <f t="shared" si="5"/>
        <v>0.05664646435382167</v>
      </c>
      <c r="M50" s="4"/>
      <c r="N50" s="4"/>
    </row>
    <row r="51" spans="2:14" ht="12.75">
      <c r="B51" s="128" t="s">
        <v>106</v>
      </c>
      <c r="C51" s="130">
        <v>0</v>
      </c>
      <c r="D51" s="6">
        <f t="shared" si="0"/>
        <v>0</v>
      </c>
      <c r="E51" s="130">
        <v>0</v>
      </c>
      <c r="F51" s="6">
        <f t="shared" si="1"/>
        <v>0</v>
      </c>
      <c r="G51" s="130">
        <v>0</v>
      </c>
      <c r="H51" s="6">
        <f t="shared" si="2"/>
        <v>0</v>
      </c>
      <c r="I51" s="130">
        <v>1628.5</v>
      </c>
      <c r="J51" s="6">
        <f t="shared" si="3"/>
        <v>0.0009465429397969516</v>
      </c>
      <c r="K51" s="38">
        <f t="shared" si="4"/>
        <v>1628.5</v>
      </c>
      <c r="L51" s="6">
        <f t="shared" si="5"/>
        <v>0.00014732806357661994</v>
      </c>
      <c r="M51" s="4"/>
      <c r="N51" s="4"/>
    </row>
    <row r="52" spans="2:14" ht="12.75">
      <c r="B52" s="128" t="s">
        <v>110</v>
      </c>
      <c r="C52" s="130">
        <v>0</v>
      </c>
      <c r="D52" s="6">
        <f t="shared" si="0"/>
        <v>0</v>
      </c>
      <c r="E52" s="130">
        <v>0</v>
      </c>
      <c r="F52" s="6">
        <f t="shared" si="1"/>
        <v>0</v>
      </c>
      <c r="G52" s="130">
        <v>0</v>
      </c>
      <c r="H52" s="6">
        <f t="shared" si="2"/>
        <v>0</v>
      </c>
      <c r="I52" s="130">
        <v>5224.25</v>
      </c>
      <c r="J52" s="6">
        <f t="shared" si="3"/>
        <v>0.003036522538062158</v>
      </c>
      <c r="K52" s="38">
        <f t="shared" si="4"/>
        <v>5224.25</v>
      </c>
      <c r="L52" s="6">
        <f t="shared" si="5"/>
        <v>0.0004726304182623007</v>
      </c>
      <c r="M52" s="4"/>
      <c r="N52" s="4"/>
    </row>
    <row r="53" spans="2:14" ht="12.75">
      <c r="B53" s="128" t="s">
        <v>112</v>
      </c>
      <c r="C53" s="130">
        <v>0</v>
      </c>
      <c r="D53" s="6">
        <f t="shared" si="0"/>
        <v>0</v>
      </c>
      <c r="E53" s="130">
        <v>0</v>
      </c>
      <c r="F53" s="6">
        <f t="shared" si="1"/>
        <v>0</v>
      </c>
      <c r="G53" s="130">
        <v>0</v>
      </c>
      <c r="H53" s="6">
        <f t="shared" si="2"/>
        <v>0</v>
      </c>
      <c r="I53" s="130">
        <v>20665.49</v>
      </c>
      <c r="J53" s="6">
        <f t="shared" si="3"/>
        <v>0.012011528189711088</v>
      </c>
      <c r="K53" s="38">
        <f t="shared" si="4"/>
        <v>20665.49</v>
      </c>
      <c r="L53" s="6">
        <f t="shared" si="5"/>
        <v>0.001869577294787844</v>
      </c>
      <c r="M53" s="4"/>
      <c r="N53" s="4"/>
    </row>
    <row r="54" spans="2:14" ht="12.75">
      <c r="B54" s="128" t="s">
        <v>115</v>
      </c>
      <c r="C54" s="130">
        <v>134130.41</v>
      </c>
      <c r="D54" s="6">
        <f t="shared" si="0"/>
        <v>0.022849431414812108</v>
      </c>
      <c r="E54" s="130">
        <v>134130.41</v>
      </c>
      <c r="F54" s="6">
        <f t="shared" si="1"/>
        <v>0.046682912105681394</v>
      </c>
      <c r="G54" s="130">
        <v>4087.76</v>
      </c>
      <c r="H54" s="6">
        <f t="shared" si="2"/>
        <v>0.006932134975846077</v>
      </c>
      <c r="I54" s="130">
        <v>11935.65</v>
      </c>
      <c r="J54" s="6">
        <f t="shared" si="3"/>
        <v>0.006937430297443957</v>
      </c>
      <c r="K54" s="38">
        <f t="shared" si="4"/>
        <v>284284.23000000004</v>
      </c>
      <c r="L54" s="6">
        <f t="shared" si="5"/>
        <v>0.025718787295836935</v>
      </c>
      <c r="M54" s="4"/>
      <c r="N54" s="4"/>
    </row>
    <row r="55" spans="2:14" ht="12.75">
      <c r="B55" s="128" t="s">
        <v>121</v>
      </c>
      <c r="C55" s="130">
        <v>1100.005</v>
      </c>
      <c r="D55" s="6">
        <f t="shared" si="0"/>
        <v>0.00018738844385438315</v>
      </c>
      <c r="E55" s="130">
        <v>1100.005</v>
      </c>
      <c r="F55" s="6">
        <f t="shared" si="1"/>
        <v>0.0003828470868821624</v>
      </c>
      <c r="G55" s="130">
        <v>0</v>
      </c>
      <c r="H55" s="6">
        <f t="shared" si="2"/>
        <v>0</v>
      </c>
      <c r="I55" s="130">
        <v>3992.26</v>
      </c>
      <c r="J55" s="6">
        <f t="shared" si="3"/>
        <v>0.0023204455123326854</v>
      </c>
      <c r="K55" s="38">
        <f t="shared" si="4"/>
        <v>6192.27</v>
      </c>
      <c r="L55" s="6">
        <f t="shared" si="5"/>
        <v>0.0005602058018075507</v>
      </c>
      <c r="M55" s="4"/>
      <c r="N55" s="4"/>
    </row>
    <row r="56" spans="2:14" ht="12.75">
      <c r="B56" s="128" t="s">
        <v>122</v>
      </c>
      <c r="C56" s="130">
        <v>7052.22</v>
      </c>
      <c r="D56" s="6">
        <f t="shared" si="0"/>
        <v>0.0012013622951884382</v>
      </c>
      <c r="E56" s="130">
        <v>7052.22</v>
      </c>
      <c r="F56" s="6">
        <f t="shared" si="1"/>
        <v>0.00245446328248701</v>
      </c>
      <c r="G56" s="130">
        <v>0</v>
      </c>
      <c r="H56" s="6">
        <f t="shared" si="2"/>
        <v>0</v>
      </c>
      <c r="I56" s="130">
        <v>21039.52</v>
      </c>
      <c r="J56" s="6">
        <f t="shared" si="3"/>
        <v>0.0122289279169277</v>
      </c>
      <c r="K56" s="38">
        <f t="shared" si="4"/>
        <v>35143.96</v>
      </c>
      <c r="L56" s="6">
        <f t="shared" si="5"/>
        <v>0.003179423747752034</v>
      </c>
      <c r="M56" s="4"/>
      <c r="N56" s="4"/>
    </row>
    <row r="57" spans="2:14" ht="12.75">
      <c r="B57" s="128" t="s">
        <v>123</v>
      </c>
      <c r="C57" s="130">
        <v>340.86</v>
      </c>
      <c r="D57" s="6">
        <f t="shared" si="0"/>
        <v>5.806630421880359E-05</v>
      </c>
      <c r="E57" s="130">
        <v>340.86</v>
      </c>
      <c r="F57" s="6">
        <f t="shared" si="1"/>
        <v>0.00011863333169817762</v>
      </c>
      <c r="G57" s="130">
        <v>0</v>
      </c>
      <c r="H57" s="6">
        <f t="shared" si="2"/>
        <v>0</v>
      </c>
      <c r="I57" s="130">
        <v>0</v>
      </c>
      <c r="J57" s="6">
        <f t="shared" si="3"/>
        <v>0</v>
      </c>
      <c r="K57" s="38">
        <f t="shared" si="4"/>
        <v>681.72</v>
      </c>
      <c r="L57" s="6">
        <f t="shared" si="5"/>
        <v>6.167423242336711E-05</v>
      </c>
      <c r="M57" s="4"/>
      <c r="N57" s="4"/>
    </row>
    <row r="58" spans="2:14" ht="12.75">
      <c r="B58" s="128" t="s">
        <v>127</v>
      </c>
      <c r="C58" s="130">
        <v>86767.835</v>
      </c>
      <c r="D58" s="6">
        <f t="shared" si="0"/>
        <v>0.014781105156125547</v>
      </c>
      <c r="E58" s="130">
        <v>86767.835</v>
      </c>
      <c r="F58" s="6">
        <f t="shared" si="1"/>
        <v>0.030198783519004124</v>
      </c>
      <c r="G58" s="130">
        <v>5933.06</v>
      </c>
      <c r="H58" s="6">
        <f t="shared" si="2"/>
        <v>0.010061445079895426</v>
      </c>
      <c r="I58" s="130">
        <v>98503.26</v>
      </c>
      <c r="J58" s="6">
        <f t="shared" si="3"/>
        <v>0.05725364771260882</v>
      </c>
      <c r="K58" s="38">
        <f t="shared" si="4"/>
        <v>277971.99</v>
      </c>
      <c r="L58" s="6">
        <f t="shared" si="5"/>
        <v>0.02514772797988306</v>
      </c>
      <c r="M58" s="4"/>
      <c r="N58" s="4"/>
    </row>
    <row r="59" spans="2:14" ht="12.75">
      <c r="B59" s="128" t="s">
        <v>128</v>
      </c>
      <c r="C59" s="130">
        <v>0</v>
      </c>
      <c r="D59" s="6">
        <f t="shared" si="0"/>
        <v>0</v>
      </c>
      <c r="E59" s="130">
        <v>0</v>
      </c>
      <c r="F59" s="6">
        <f t="shared" si="1"/>
        <v>0</v>
      </c>
      <c r="G59" s="130">
        <v>0</v>
      </c>
      <c r="H59" s="6">
        <f t="shared" si="2"/>
        <v>0</v>
      </c>
      <c r="I59" s="130">
        <v>12692.68</v>
      </c>
      <c r="J59" s="6">
        <f t="shared" si="3"/>
        <v>0.007377443439423992</v>
      </c>
      <c r="K59" s="38">
        <f t="shared" si="4"/>
        <v>12692.68</v>
      </c>
      <c r="L59" s="6">
        <f t="shared" si="5"/>
        <v>0.0011482885882699984</v>
      </c>
      <c r="M59" s="4"/>
      <c r="N59" s="4"/>
    </row>
    <row r="60" spans="2:14" ht="12.75">
      <c r="B60" s="128" t="s">
        <v>130</v>
      </c>
      <c r="C60" s="130">
        <v>73.295</v>
      </c>
      <c r="D60" s="6">
        <f t="shared" si="0"/>
        <v>1.2485975965842895E-05</v>
      </c>
      <c r="E60" s="130">
        <v>73.295</v>
      </c>
      <c r="F60" s="6">
        <f t="shared" si="1"/>
        <v>2.5509681531473122E-05</v>
      </c>
      <c r="G60" s="130">
        <v>0</v>
      </c>
      <c r="H60" s="6">
        <f t="shared" si="2"/>
        <v>0</v>
      </c>
      <c r="I60" s="130">
        <v>7513.95</v>
      </c>
      <c r="J60" s="6">
        <f t="shared" si="3"/>
        <v>0.004367378767262699</v>
      </c>
      <c r="K60" s="38">
        <f t="shared" si="4"/>
        <v>7660.54</v>
      </c>
      <c r="L60" s="6">
        <f t="shared" si="5"/>
        <v>0.0006930380866756157</v>
      </c>
      <c r="M60" s="4"/>
      <c r="N60" s="4"/>
    </row>
    <row r="61" spans="2:14" ht="12.75">
      <c r="B61" s="128" t="s">
        <v>131</v>
      </c>
      <c r="C61" s="130">
        <v>6925.83</v>
      </c>
      <c r="D61" s="6">
        <f t="shared" si="0"/>
        <v>0.0011798314608569983</v>
      </c>
      <c r="E61" s="130">
        <v>6925.83</v>
      </c>
      <c r="F61" s="6">
        <f t="shared" si="1"/>
        <v>0.0024104743521539324</v>
      </c>
      <c r="G61" s="130">
        <v>0</v>
      </c>
      <c r="H61" s="6">
        <f t="shared" si="2"/>
        <v>0</v>
      </c>
      <c r="I61" s="130">
        <v>18907.63</v>
      </c>
      <c r="J61" s="6">
        <f t="shared" si="3"/>
        <v>0.010989796551914668</v>
      </c>
      <c r="K61" s="38">
        <f t="shared" si="4"/>
        <v>32759.29</v>
      </c>
      <c r="L61" s="6">
        <f t="shared" si="5"/>
        <v>0.0029636860668375373</v>
      </c>
      <c r="M61" s="4"/>
      <c r="N61" s="4"/>
    </row>
    <row r="62" spans="2:14" ht="12.75">
      <c r="B62" s="128" t="s">
        <v>132</v>
      </c>
      <c r="C62" s="130">
        <v>21483.19</v>
      </c>
      <c r="D62" s="6">
        <f t="shared" si="0"/>
        <v>0.0036597120405162204</v>
      </c>
      <c r="E62" s="130">
        <v>21483.19</v>
      </c>
      <c r="F62" s="6">
        <f t="shared" si="1"/>
        <v>0.0074770357484156905</v>
      </c>
      <c r="G62" s="130">
        <v>960.46</v>
      </c>
      <c r="H62" s="6">
        <f t="shared" si="2"/>
        <v>0.0016287742819786689</v>
      </c>
      <c r="I62" s="130">
        <v>58801.73</v>
      </c>
      <c r="J62" s="6">
        <f t="shared" si="3"/>
        <v>0.034177686447249986</v>
      </c>
      <c r="K62" s="38">
        <f t="shared" si="4"/>
        <v>102728.57</v>
      </c>
      <c r="L62" s="6">
        <f t="shared" si="5"/>
        <v>0.009293706657718915</v>
      </c>
      <c r="M62" s="4"/>
      <c r="N62" s="4"/>
    </row>
    <row r="63" spans="2:14" ht="12.75">
      <c r="B63" s="128" t="s">
        <v>134</v>
      </c>
      <c r="C63" s="130">
        <v>3887.285</v>
      </c>
      <c r="D63" s="6">
        <f t="shared" si="0"/>
        <v>0.0006622081599342601</v>
      </c>
      <c r="E63" s="130">
        <v>3887.285</v>
      </c>
      <c r="F63" s="6">
        <f t="shared" si="1"/>
        <v>0.0013529354304123405</v>
      </c>
      <c r="G63" s="130">
        <v>0</v>
      </c>
      <c r="H63" s="6">
        <f t="shared" si="2"/>
        <v>0</v>
      </c>
      <c r="I63" s="130">
        <v>7011.83</v>
      </c>
      <c r="J63" s="6">
        <f t="shared" si="3"/>
        <v>0.004075528511855363</v>
      </c>
      <c r="K63" s="38">
        <f t="shared" si="4"/>
        <v>14786.4</v>
      </c>
      <c r="L63" s="6">
        <f t="shared" si="5"/>
        <v>0.0013377044392197317</v>
      </c>
      <c r="M63" s="4"/>
      <c r="N63" s="4"/>
    </row>
    <row r="64" spans="2:14" ht="12.75">
      <c r="B64" s="128" t="s">
        <v>135</v>
      </c>
      <c r="C64" s="130">
        <v>150217.91</v>
      </c>
      <c r="D64" s="6">
        <f t="shared" si="0"/>
        <v>0.025589974949166396</v>
      </c>
      <c r="E64" s="130">
        <v>150217.91</v>
      </c>
      <c r="F64" s="6">
        <f t="shared" si="1"/>
        <v>0.0522820253008185</v>
      </c>
      <c r="G64" s="130">
        <v>32847.53</v>
      </c>
      <c r="H64" s="6">
        <f t="shared" si="2"/>
        <v>0.055703737886557254</v>
      </c>
      <c r="I64" s="130">
        <v>22005.96</v>
      </c>
      <c r="J64" s="6">
        <f t="shared" si="3"/>
        <v>0.012790657704300967</v>
      </c>
      <c r="K64" s="38">
        <f t="shared" si="4"/>
        <v>355289.31</v>
      </c>
      <c r="L64" s="6">
        <f t="shared" si="5"/>
        <v>0.0321425152298271</v>
      </c>
      <c r="M64" s="4"/>
      <c r="N64" s="4"/>
    </row>
    <row r="65" spans="2:14" ht="12.75">
      <c r="B65" s="128" t="s">
        <v>136</v>
      </c>
      <c r="C65" s="130">
        <v>364.22</v>
      </c>
      <c r="D65" s="6">
        <f t="shared" si="0"/>
        <v>6.204573526542464E-05</v>
      </c>
      <c r="E65" s="130">
        <v>364.22</v>
      </c>
      <c r="F65" s="6">
        <f t="shared" si="1"/>
        <v>0.00012676357469667974</v>
      </c>
      <c r="G65" s="130">
        <v>0</v>
      </c>
      <c r="H65" s="6">
        <f t="shared" si="2"/>
        <v>0</v>
      </c>
      <c r="I65" s="130">
        <v>0</v>
      </c>
      <c r="J65" s="6">
        <f t="shared" si="3"/>
        <v>0</v>
      </c>
      <c r="K65" s="38">
        <f t="shared" si="4"/>
        <v>728.44</v>
      </c>
      <c r="L65" s="6">
        <f t="shared" si="5"/>
        <v>6.590092393721403E-05</v>
      </c>
      <c r="M65" s="4"/>
      <c r="N65" s="4"/>
    </row>
    <row r="66" spans="2:14" ht="12.75">
      <c r="B66" s="128" t="s">
        <v>137</v>
      </c>
      <c r="C66" s="130">
        <v>116077.975</v>
      </c>
      <c r="D66" s="6">
        <f t="shared" si="0"/>
        <v>0.019774156572941026</v>
      </c>
      <c r="E66" s="130">
        <v>116077.975</v>
      </c>
      <c r="F66" s="6">
        <f t="shared" si="1"/>
        <v>0.040399920527570764</v>
      </c>
      <c r="G66" s="130">
        <v>32323.11</v>
      </c>
      <c r="H66" s="6">
        <f t="shared" si="2"/>
        <v>0.05481441213748363</v>
      </c>
      <c r="I66" s="130">
        <v>64831.15</v>
      </c>
      <c r="J66" s="6">
        <f t="shared" si="3"/>
        <v>0.03768220283169613</v>
      </c>
      <c r="K66" s="38">
        <f t="shared" si="4"/>
        <v>329310.21</v>
      </c>
      <c r="L66" s="6">
        <f t="shared" si="5"/>
        <v>0.029792223245508176</v>
      </c>
      <c r="M66" s="4"/>
      <c r="N66" s="4"/>
    </row>
    <row r="67" spans="2:14" ht="12.75">
      <c r="B67" s="128" t="s">
        <v>139</v>
      </c>
      <c r="C67" s="130">
        <v>15524.525</v>
      </c>
      <c r="D67" s="6">
        <f t="shared" si="0"/>
        <v>0.0026446394164830775</v>
      </c>
      <c r="E67" s="130">
        <v>15524.525</v>
      </c>
      <c r="F67" s="6">
        <f t="shared" si="1"/>
        <v>0.005403174686914425</v>
      </c>
      <c r="G67" s="130">
        <v>0</v>
      </c>
      <c r="H67" s="6">
        <f t="shared" si="2"/>
        <v>0</v>
      </c>
      <c r="I67" s="130">
        <v>20713.57</v>
      </c>
      <c r="J67" s="6">
        <f t="shared" si="3"/>
        <v>0.01203947401995084</v>
      </c>
      <c r="K67" s="38">
        <f t="shared" si="4"/>
        <v>51762.619999999995</v>
      </c>
      <c r="L67" s="6">
        <f t="shared" si="5"/>
        <v>0.0046828901260377144</v>
      </c>
      <c r="M67" s="4"/>
      <c r="N67" s="4"/>
    </row>
    <row r="68" spans="2:14" ht="12.75">
      <c r="B68" s="128" t="s">
        <v>140</v>
      </c>
      <c r="C68" s="130">
        <v>13389.74</v>
      </c>
      <c r="D68" s="6">
        <f aca="true" t="shared" si="6" ref="D68:D78">+C68/$C$79</f>
        <v>0.00228097376122362</v>
      </c>
      <c r="E68" s="130">
        <v>13389.74</v>
      </c>
      <c r="F68" s="6">
        <f aca="true" t="shared" si="7" ref="F68:F78">+E68/$E$79</f>
        <v>0.004660181502001868</v>
      </c>
      <c r="G68" s="130">
        <v>0</v>
      </c>
      <c r="H68" s="6">
        <f aca="true" t="shared" si="8" ref="H68:H78">+G68/$G$79</f>
        <v>0</v>
      </c>
      <c r="I68" s="130">
        <v>25638.17</v>
      </c>
      <c r="J68" s="6">
        <f aca="true" t="shared" si="9" ref="J68:J78">+I68/$I$79</f>
        <v>0.014901829169673938</v>
      </c>
      <c r="K68" s="38">
        <f aca="true" t="shared" si="10" ref="K68:K78">+C68+E68+G68+I68</f>
        <v>52417.649999999994</v>
      </c>
      <c r="L68" s="6">
        <f aca="true" t="shared" si="11" ref="L68:L78">+K68/$K$79</f>
        <v>0.004742149752371514</v>
      </c>
      <c r="M68" s="4"/>
      <c r="N68" s="4"/>
    </row>
    <row r="69" spans="2:14" ht="12.75">
      <c r="B69" s="128" t="s">
        <v>141</v>
      </c>
      <c r="C69" s="130">
        <v>0</v>
      </c>
      <c r="D69" s="6">
        <f t="shared" si="6"/>
        <v>0</v>
      </c>
      <c r="E69" s="130">
        <v>0</v>
      </c>
      <c r="F69" s="6">
        <f t="shared" si="7"/>
        <v>0</v>
      </c>
      <c r="G69" s="130">
        <v>0</v>
      </c>
      <c r="H69" s="6">
        <f t="shared" si="8"/>
        <v>0</v>
      </c>
      <c r="I69" s="130">
        <v>6281.19</v>
      </c>
      <c r="J69" s="6">
        <f t="shared" si="9"/>
        <v>0.003650854189759419</v>
      </c>
      <c r="K69" s="38">
        <f t="shared" si="10"/>
        <v>6281.19</v>
      </c>
      <c r="L69" s="6">
        <f t="shared" si="11"/>
        <v>0.0005682502669062508</v>
      </c>
      <c r="M69" s="4"/>
      <c r="N69" s="4"/>
    </row>
    <row r="70" spans="2:14" ht="12.75">
      <c r="B70" s="128" t="s">
        <v>142</v>
      </c>
      <c r="C70" s="130">
        <v>0</v>
      </c>
      <c r="D70" s="6">
        <f t="shared" si="6"/>
        <v>0</v>
      </c>
      <c r="E70" s="130">
        <v>0</v>
      </c>
      <c r="F70" s="6">
        <f t="shared" si="7"/>
        <v>0</v>
      </c>
      <c r="G70" s="130">
        <v>0</v>
      </c>
      <c r="H70" s="6">
        <f t="shared" si="8"/>
        <v>0</v>
      </c>
      <c r="I70" s="130">
        <v>1749.13</v>
      </c>
      <c r="J70" s="6">
        <f t="shared" si="9"/>
        <v>0.0010166574469063813</v>
      </c>
      <c r="K70" s="38">
        <f t="shared" si="10"/>
        <v>1749.13</v>
      </c>
      <c r="L70" s="6">
        <f t="shared" si="11"/>
        <v>0.00015824128697806156</v>
      </c>
      <c r="M70" s="4"/>
      <c r="N70" s="4"/>
    </row>
    <row r="71" spans="2:14" ht="12.75">
      <c r="B71" s="128" t="s">
        <v>143</v>
      </c>
      <c r="C71" s="130">
        <v>14237.725</v>
      </c>
      <c r="D71" s="6">
        <f t="shared" si="6"/>
        <v>0.002425430004206024</v>
      </c>
      <c r="E71" s="130">
        <v>14237.725</v>
      </c>
      <c r="F71" s="6">
        <f t="shared" si="7"/>
        <v>0.0049553152395483075</v>
      </c>
      <c r="G71" s="130">
        <v>0</v>
      </c>
      <c r="H71" s="6">
        <f t="shared" si="8"/>
        <v>0</v>
      </c>
      <c r="I71" s="130">
        <v>55176.39</v>
      </c>
      <c r="J71" s="6">
        <f t="shared" si="9"/>
        <v>0.032070508073677076</v>
      </c>
      <c r="K71" s="38">
        <f t="shared" si="10"/>
        <v>83651.84</v>
      </c>
      <c r="L71" s="6">
        <f t="shared" si="11"/>
        <v>0.007567862205601006</v>
      </c>
      <c r="M71" s="4"/>
      <c r="N71" s="4"/>
    </row>
    <row r="72" spans="2:14" ht="12.75">
      <c r="B72" s="128" t="s">
        <v>145</v>
      </c>
      <c r="C72" s="130">
        <v>2193.915</v>
      </c>
      <c r="D72" s="6">
        <f t="shared" si="6"/>
        <v>0.0003737385900962168</v>
      </c>
      <c r="E72" s="130">
        <v>2193.915</v>
      </c>
      <c r="F72" s="6">
        <f t="shared" si="7"/>
        <v>0.0007635728625025153</v>
      </c>
      <c r="G72" s="130">
        <v>0</v>
      </c>
      <c r="H72" s="6">
        <f t="shared" si="8"/>
        <v>0</v>
      </c>
      <c r="I72" s="130">
        <v>640.54</v>
      </c>
      <c r="J72" s="6">
        <f t="shared" si="9"/>
        <v>0.00037230495219990134</v>
      </c>
      <c r="K72" s="38">
        <f t="shared" si="10"/>
        <v>5028.37</v>
      </c>
      <c r="L72" s="6">
        <f t="shared" si="11"/>
        <v>0.00045490943509166005</v>
      </c>
      <c r="M72" s="4"/>
      <c r="N72" s="4"/>
    </row>
    <row r="73" spans="2:14" ht="12.75">
      <c r="B73" s="128" t="s">
        <v>146</v>
      </c>
      <c r="C73" s="130">
        <v>11392.125</v>
      </c>
      <c r="D73" s="6">
        <f t="shared" si="6"/>
        <v>0.0019406753386981101</v>
      </c>
      <c r="E73" s="130">
        <v>11392.125</v>
      </c>
      <c r="F73" s="6">
        <f t="shared" si="7"/>
        <v>0.003964929131819814</v>
      </c>
      <c r="G73" s="130">
        <v>0</v>
      </c>
      <c r="H73" s="6">
        <f t="shared" si="8"/>
        <v>0</v>
      </c>
      <c r="I73" s="130">
        <v>8762.89</v>
      </c>
      <c r="J73" s="6">
        <f t="shared" si="9"/>
        <v>0.005093307744376609</v>
      </c>
      <c r="K73" s="38">
        <f t="shared" si="10"/>
        <v>31547.14</v>
      </c>
      <c r="L73" s="6">
        <f t="shared" si="11"/>
        <v>0.0028540245916982066</v>
      </c>
      <c r="M73" s="4"/>
      <c r="N73" s="4"/>
    </row>
    <row r="74" spans="2:14" ht="12.75">
      <c r="B74" s="128" t="s">
        <v>148</v>
      </c>
      <c r="C74" s="130">
        <v>3983.815</v>
      </c>
      <c r="D74" s="6">
        <f t="shared" si="6"/>
        <v>0.0006786522729021681</v>
      </c>
      <c r="E74" s="130">
        <v>3983.815</v>
      </c>
      <c r="F74" s="6">
        <f t="shared" si="7"/>
        <v>0.0013865318497892844</v>
      </c>
      <c r="G74" s="130">
        <v>0</v>
      </c>
      <c r="H74" s="6">
        <f t="shared" si="8"/>
        <v>0</v>
      </c>
      <c r="I74" s="130">
        <v>4616.12</v>
      </c>
      <c r="J74" s="6">
        <f t="shared" si="9"/>
        <v>0.002683055446887015</v>
      </c>
      <c r="K74" s="38">
        <f t="shared" si="10"/>
        <v>12583.75</v>
      </c>
      <c r="L74" s="6">
        <f t="shared" si="11"/>
        <v>0.0011384338471183857</v>
      </c>
      <c r="M74" s="4"/>
      <c r="N74" s="4"/>
    </row>
    <row r="75" spans="2:14" ht="12.75">
      <c r="B75" s="128" t="s">
        <v>163</v>
      </c>
      <c r="C75" s="130">
        <v>0</v>
      </c>
      <c r="D75" s="6">
        <f t="shared" si="6"/>
        <v>0</v>
      </c>
      <c r="E75" s="130">
        <v>0</v>
      </c>
      <c r="F75" s="6">
        <f t="shared" si="7"/>
        <v>0</v>
      </c>
      <c r="G75" s="130">
        <v>0</v>
      </c>
      <c r="H75" s="6">
        <f t="shared" si="8"/>
        <v>0</v>
      </c>
      <c r="I75" s="130">
        <v>10506.85</v>
      </c>
      <c r="J75" s="6">
        <f t="shared" si="9"/>
        <v>0.00610696020080172</v>
      </c>
      <c r="K75" s="38">
        <f t="shared" si="10"/>
        <v>10506.85</v>
      </c>
      <c r="L75" s="6">
        <f t="shared" si="11"/>
        <v>0.000950539677488492</v>
      </c>
      <c r="M75" s="4"/>
      <c r="N75" s="4"/>
    </row>
    <row r="76" spans="2:14" ht="12.75">
      <c r="B76" s="128" t="s">
        <v>149</v>
      </c>
      <c r="C76" s="130">
        <v>6.32</v>
      </c>
      <c r="D76" s="6">
        <f t="shared" si="6"/>
        <v>1.0766268927502162E-06</v>
      </c>
      <c r="E76" s="130">
        <v>6.32</v>
      </c>
      <c r="F76" s="6">
        <f t="shared" si="7"/>
        <v>2.199620537265982E-06</v>
      </c>
      <c r="G76" s="130">
        <v>0</v>
      </c>
      <c r="H76" s="6">
        <f t="shared" si="8"/>
        <v>0</v>
      </c>
      <c r="I76" s="130">
        <v>16164.65</v>
      </c>
      <c r="J76" s="6">
        <f t="shared" si="9"/>
        <v>0.009395477636959651</v>
      </c>
      <c r="K76" s="38">
        <f t="shared" si="10"/>
        <v>16177.289999999999</v>
      </c>
      <c r="L76" s="6">
        <f t="shared" si="11"/>
        <v>0.0014635362662679876</v>
      </c>
      <c r="M76" s="4"/>
      <c r="N76" s="4"/>
    </row>
    <row r="77" spans="2:12" ht="12.75">
      <c r="B77" s="93"/>
      <c r="C77" s="94"/>
      <c r="D77" s="6">
        <f t="shared" si="6"/>
        <v>0</v>
      </c>
      <c r="E77" s="94"/>
      <c r="F77" s="6">
        <f t="shared" si="7"/>
        <v>0</v>
      </c>
      <c r="G77" s="94"/>
      <c r="H77" s="6">
        <f t="shared" si="8"/>
        <v>0</v>
      </c>
      <c r="I77" s="94"/>
      <c r="J77" s="6">
        <f t="shared" si="9"/>
        <v>0</v>
      </c>
      <c r="K77" s="38">
        <f t="shared" si="10"/>
        <v>0</v>
      </c>
      <c r="L77" s="6">
        <f t="shared" si="11"/>
        <v>0</v>
      </c>
    </row>
    <row r="78" spans="2:12" ht="12.75">
      <c r="B78" s="47"/>
      <c r="C78" s="55"/>
      <c r="D78" s="6">
        <f t="shared" si="6"/>
        <v>0</v>
      </c>
      <c r="E78" s="55"/>
      <c r="F78" s="6">
        <f t="shared" si="7"/>
        <v>0</v>
      </c>
      <c r="G78" s="55"/>
      <c r="H78" s="6">
        <f t="shared" si="8"/>
        <v>0</v>
      </c>
      <c r="I78" s="55"/>
      <c r="J78" s="6">
        <f t="shared" si="9"/>
        <v>0</v>
      </c>
      <c r="K78" s="38">
        <f t="shared" si="10"/>
        <v>0</v>
      </c>
      <c r="L78" s="6">
        <f t="shared" si="11"/>
        <v>0</v>
      </c>
    </row>
    <row r="79" spans="2:12" ht="12.75">
      <c r="B79" s="47"/>
      <c r="C79" s="4">
        <f>SUM(C3:C78)</f>
        <v>5870185.895000003</v>
      </c>
      <c r="D79" s="7">
        <f aca="true" t="shared" si="12" ref="D79:L79">SUM(D3:D77)</f>
        <v>0.9999999999999992</v>
      </c>
      <c r="E79" s="4">
        <f>SUM(E3:E78)</f>
        <v>2873222.855000001</v>
      </c>
      <c r="F79" s="7">
        <f t="shared" si="12"/>
        <v>0.9999999999999996</v>
      </c>
      <c r="G79" s="4">
        <f>SUM(G3:G78)</f>
        <v>589682.6900000001</v>
      </c>
      <c r="H79" s="7">
        <f t="shared" si="12"/>
        <v>0.9999999999999998</v>
      </c>
      <c r="I79" s="4">
        <f>SUM(I3:I78)</f>
        <v>1720471.3399999994</v>
      </c>
      <c r="J79" s="7">
        <f t="shared" si="12"/>
        <v>1</v>
      </c>
      <c r="K79" s="4">
        <f>SUM(K3:K78)</f>
        <v>11053562.780000001</v>
      </c>
      <c r="L79" s="7">
        <f t="shared" si="12"/>
        <v>1.0000000000000004</v>
      </c>
    </row>
    <row r="80" spans="3:11" ht="12.75">
      <c r="C80" s="4">
        <f>+C79-C81</f>
        <v>-0.004999997094273567</v>
      </c>
      <c r="E80" s="4">
        <f>+E79-E81</f>
        <v>-0.14499999908730388</v>
      </c>
      <c r="G80" s="4">
        <f>+G79-G81</f>
        <v>0</v>
      </c>
      <c r="I80" s="4">
        <f>+I79-I81</f>
        <v>0</v>
      </c>
      <c r="K80" s="4">
        <f>+K79-K81</f>
        <v>-0.14999999850988388</v>
      </c>
    </row>
    <row r="81" spans="3:11" ht="12.75">
      <c r="C81" s="16">
        <v>5870185.9</v>
      </c>
      <c r="E81" s="9">
        <v>2873223</v>
      </c>
      <c r="G81" s="9">
        <v>589682.69</v>
      </c>
      <c r="I81" s="9">
        <v>1720471.34</v>
      </c>
      <c r="K81" s="4">
        <f>SUM(C81:I81)</f>
        <v>11053562.93</v>
      </c>
    </row>
    <row r="90" spans="3:21" ht="12.75">
      <c r="C90" s="16"/>
      <c r="D90" s="13"/>
      <c r="E90" s="14"/>
      <c r="G90" s="13"/>
      <c r="H90" s="13"/>
      <c r="I90" s="16"/>
      <c r="K90" s="16"/>
      <c r="L90" s="13"/>
      <c r="M90" s="14"/>
      <c r="O90" s="13"/>
      <c r="P90" s="13"/>
      <c r="Q90" s="14"/>
      <c r="S90" s="13"/>
      <c r="T90" s="13"/>
      <c r="U90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Eagle, Allen (FIN)</cp:lastModifiedBy>
  <cp:lastPrinted>2011-03-01T22:35:48Z</cp:lastPrinted>
  <dcterms:created xsi:type="dcterms:W3CDTF">1996-10-14T23:33:28Z</dcterms:created>
  <dcterms:modified xsi:type="dcterms:W3CDTF">2012-10-04T18:35:25Z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