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19" sheetId="2" r:id="rId2"/>
    <sheet name="Nov2019" sheetId="3" r:id="rId3"/>
    <sheet name="Dec2019" sheetId="4" r:id="rId4"/>
    <sheet name="Jan2020" sheetId="5" r:id="rId5"/>
    <sheet name="Feb2020" sheetId="6" r:id="rId6"/>
    <sheet name="Mar2020" sheetId="7" r:id="rId7"/>
    <sheet name="Apr2020" sheetId="8" r:id="rId8"/>
    <sheet name="May2020" sheetId="9" r:id="rId9"/>
    <sheet name="June2020" sheetId="10" r:id="rId10"/>
    <sheet name="July2020" sheetId="11" r:id="rId11"/>
    <sheet name="Aug2020" sheetId="12" r:id="rId12"/>
    <sheet name="Sept2020" sheetId="13" r:id="rId13"/>
    <sheet name="FY20192020" sheetId="14" r:id="rId14"/>
  </sheets>
  <definedNames>
    <definedName name="_xlnm.Print_Area" localSheetId="13">'FY20192020'!$C$101:$L$104</definedName>
  </definedNames>
  <calcPr fullCalcOnLoad="1"/>
</workbook>
</file>

<file path=xl/sharedStrings.xml><?xml version="1.0" encoding="utf-8"?>
<sst xmlns="http://schemas.openxmlformats.org/spreadsheetml/2006/main" count="654" uniqueCount="162">
  <si>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</si>
  <si>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</si>
  <si>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</si>
  <si>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</si>
  <si>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</si>
  <si>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</si>
  <si>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</si>
  <si>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</si>
  <si>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</si>
  <si>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</si>
  <si>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</si>
  <si>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</si>
  <si>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</si>
  <si>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</si>
  <si>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</si>
  <si>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</si>
  <si>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</si>
  <si>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</si>
  <si>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</si>
  <si>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</si>
  <si>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</si>
  <si>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</si>
  <si>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</si>
  <si>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</si>
  <si>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</si>
  <si>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</si>
  <si>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</si>
  <si>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</si>
  <si>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</si>
  <si>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</si>
  <si>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</si>
  <si>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</si>
  <si>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</si>
  <si>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</si>
  <si>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</si>
  <si>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</si>
  <si>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</si>
  <si>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</si>
  <si>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</si>
  <si>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</si>
  <si>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</si>
  <si>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</si>
  <si>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</si>
  <si>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</si>
  <si>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</si>
  <si>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</si>
  <si>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</si>
  <si>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</si>
  <si>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</si>
  <si>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</si>
  <si>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</si>
  <si>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</si>
  <si>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</si>
  <si>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</si>
  <si>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</si>
  <si>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</si>
  <si>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</si>
  <si>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</si>
  <si>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</si>
  <si>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</si>
  <si>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</si>
  <si>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</si>
  <si>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</si>
  <si>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</si>
  <si>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</si>
  <si>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</si>
  <si>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</si>
  <si>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</si>
  <si>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</si>
  <si>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</si>
  <si>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</si>
  <si>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</si>
  <si>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</si>
  <si>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</si>
  <si>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</si>
  <si>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</si>
  <si>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</si>
  <si>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</si>
  <si>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</si>
  <si>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</si>
  <si>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</si>
  <si>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</si>
  <si>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</si>
  <si>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</si>
  <si>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</si>
  <si>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</si>
  <si>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</si>
  <si>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</si>
  <si>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</si>
  <si>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</si>
  <si>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</si>
  <si>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</si>
  <si>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</si>
  <si>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</si>
  <si>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</si>
  <si>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</si>
  <si>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</si>
  <si>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</si>
  <si>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</si>
  <si>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</si>
  <si>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</si>
  <si>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</si>
  <si>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</si>
  <si>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</si>
  <si>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</si>
  <si>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</si>
  <si>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</si>
  <si>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</si>
  <si>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</si>
  <si>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</si>
  <si>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</si>
  <si>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</si>
  <si>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</si>
  <si>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</si>
  <si>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</si>
  <si>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</si>
  <si>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</si>
  <si>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</si>
  <si>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</si>
  <si>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</si>
  <si>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</si>
  <si>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</si>
  <si>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</si>
  <si>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</si>
  <si>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</si>
  <si>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</si>
  <si>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</si>
  <si>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</si>
  <si>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</si>
  <si>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</si>
  <si>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</si>
  <si>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</si>
  <si>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</si>
  <si>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</si>
  <si>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</si>
  <si>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</si>
  <si>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</si>
  <si>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</si>
  <si>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</si>
  <si>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</si>
  <si>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</si>
  <si>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</si>
  <si>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</si>
  <si>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</si>
  <si>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</si>
  <si>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</si>
  <si>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</si>
  <si>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</si>
  <si>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</si>
  <si>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</si>
  <si>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</si>
  <si>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</si>
  <si>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</si>
  <si>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</si>
  <si>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</si>
  <si>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</si>
  <si>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</si>
  <si>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</si>
  <si>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</si>
  <si>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</si>
  <si>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</si>
  <si>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Total_Tx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</si>
</sst>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  <numFmt numFmtId="174" formatCode="[$-409]dddd\,\ mmmm\ dd\,\ yyyy"/>
    <numFmt numFmtId="175" formatCode="&quot;$&quot;#,##0.0"/>
  </numFmts>
  <fonts count="4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9.8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11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1" xfId="57" applyBorder="1" applyAlignment="1">
      <alignment horizontal="left" wrapText="1"/>
      <protection/>
    </xf>
    <xf numFmtId="0" fontId="1" fillId="0" borderId="11" xfId="58" applyBorder="1" applyAlignment="1">
      <alignment horizontal="right" wrapText="1"/>
      <protection/>
    </xf>
    <xf numFmtId="0" fontId="1" fillId="0" borderId="11" xfId="58" applyBorder="1" applyAlignment="1">
      <alignment horizontal="left" wrapText="1"/>
      <protection/>
    </xf>
    <xf numFmtId="4" fontId="1" fillId="0" borderId="0" xfId="0" applyNumberFormat="1" applyFont="1" applyAlignment="1">
      <alignment horizontal="right"/>
    </xf>
    <xf numFmtId="164" fontId="1" fillId="0" borderId="11" xfId="58" applyNumberFormat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4" fontId="1" fillId="0" borderId="11" xfId="64" applyNumberFormat="1" applyBorder="1" applyAlignment="1">
      <alignment horizontal="right" wrapText="1"/>
      <protection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66" applyFill="1" applyBorder="1" applyAlignment="1">
      <alignment horizontal="center"/>
      <protection/>
    </xf>
    <xf numFmtId="0" fontId="1" fillId="0" borderId="11" xfId="66" applyBorder="1" applyAlignment="1">
      <alignment horizontal="left" wrapText="1"/>
      <protection/>
    </xf>
    <xf numFmtId="164" fontId="1" fillId="33" borderId="10" xfId="66" applyNumberFormat="1" applyFill="1" applyBorder="1" applyAlignment="1">
      <alignment horizontal="center"/>
      <protection/>
    </xf>
    <xf numFmtId="164" fontId="1" fillId="0" borderId="11" xfId="66" applyNumberFormat="1" applyBorder="1" applyAlignment="1">
      <alignment horizontal="right" wrapText="1"/>
      <protection/>
    </xf>
    <xf numFmtId="0" fontId="1" fillId="0" borderId="11" xfId="65" applyBorder="1" applyAlignment="1">
      <alignment horizontal="left" wrapText="1"/>
      <protection/>
    </xf>
    <xf numFmtId="164" fontId="1" fillId="0" borderId="11" xfId="59" applyNumberFormat="1" applyBorder="1" applyAlignment="1">
      <alignment horizontal="right" wrapText="1"/>
      <protection/>
    </xf>
    <xf numFmtId="42" fontId="0" fillId="0" borderId="0" xfId="0" applyNumberFormat="1" applyAlignment="1">
      <alignment/>
    </xf>
    <xf numFmtId="164" fontId="1" fillId="0" borderId="0" xfId="59" applyNumberFormat="1" applyAlignment="1">
      <alignment horizontal="right" wrapText="1"/>
      <protection/>
    </xf>
    <xf numFmtId="0" fontId="1" fillId="0" borderId="11" xfId="60" applyBorder="1" applyAlignment="1">
      <alignment horizontal="left" wrapText="1"/>
      <protection/>
    </xf>
    <xf numFmtId="164" fontId="1" fillId="0" borderId="11" xfId="60" applyNumberFormat="1" applyBorder="1" applyAlignment="1">
      <alignment horizontal="right" wrapText="1"/>
      <protection/>
    </xf>
    <xf numFmtId="164" fontId="1" fillId="33" borderId="10" xfId="61" applyNumberFormat="1" applyFill="1" applyBorder="1" applyAlignment="1">
      <alignment horizontal="center"/>
      <protection/>
    </xf>
    <xf numFmtId="164" fontId="1" fillId="0" borderId="11" xfId="61" applyNumberFormat="1" applyBorder="1" applyAlignment="1">
      <alignment horizontal="right" wrapText="1"/>
      <protection/>
    </xf>
    <xf numFmtId="10" fontId="1" fillId="0" borderId="11" xfId="58" applyNumberFormat="1" applyBorder="1" applyAlignment="1">
      <alignment horizontal="right" wrapText="1"/>
      <protection/>
    </xf>
    <xf numFmtId="164" fontId="1" fillId="0" borderId="0" xfId="60" applyNumberFormat="1" applyAlignment="1">
      <alignment horizontal="right" wrapText="1"/>
      <protection/>
    </xf>
    <xf numFmtId="0" fontId="46" fillId="0" borderId="0" xfId="0" applyFont="1" applyAlignment="1">
      <alignment/>
    </xf>
    <xf numFmtId="1" fontId="1" fillId="0" borderId="11" xfId="66" applyNumberFormat="1" applyBorder="1" applyAlignment="1">
      <alignment horizontal="right" wrapText="1"/>
      <protection/>
    </xf>
    <xf numFmtId="1" fontId="0" fillId="0" borderId="0" xfId="0" applyNumberFormat="1" applyAlignment="1">
      <alignment/>
    </xf>
    <xf numFmtId="1" fontId="1" fillId="0" borderId="0" xfId="60" applyNumberFormat="1" applyAlignment="1">
      <alignment horizontal="right" wrapText="1"/>
      <protection/>
    </xf>
    <xf numFmtId="164" fontId="46" fillId="0" borderId="0" xfId="0" applyNumberFormat="1" applyFont="1" applyAlignment="1">
      <alignment horizontal="right"/>
    </xf>
    <xf numFmtId="164" fontId="1" fillId="33" borderId="10" xfId="66" applyNumberFormat="1" applyFill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65" fontId="1" fillId="0" borderId="11" xfId="66" applyNumberFormat="1" applyBorder="1" applyAlignment="1">
      <alignment horizontal="right" wrapText="1"/>
      <protection/>
    </xf>
    <xf numFmtId="165" fontId="1" fillId="0" borderId="11" xfId="60" applyNumberFormat="1" applyBorder="1" applyAlignment="1">
      <alignment horizontal="right" wrapText="1"/>
      <protection/>
    </xf>
    <xf numFmtId="7" fontId="1" fillId="0" borderId="11" xfId="66" applyNumberFormat="1" applyBorder="1" applyAlignment="1">
      <alignment horizontal="right" wrapText="1"/>
      <protection/>
    </xf>
    <xf numFmtId="7" fontId="1" fillId="0" borderId="11" xfId="60" applyNumberFormat="1" applyBorder="1" applyAlignment="1">
      <alignment horizontal="right" wrapText="1"/>
      <protection/>
    </xf>
    <xf numFmtId="165" fontId="46" fillId="0" borderId="0" xfId="0" applyNumberFormat="1" applyFont="1" applyAlignment="1">
      <alignment horizontal="right"/>
    </xf>
    <xf numFmtId="165" fontId="1" fillId="33" borderId="10" xfId="66" applyNumberFormat="1" applyFill="1" applyBorder="1" applyAlignment="1">
      <alignment horizontal="right"/>
      <protection/>
    </xf>
    <xf numFmtId="165" fontId="1" fillId="0" borderId="0" xfId="60" applyNumberFormat="1" applyAlignment="1">
      <alignment horizontal="right" wrapText="1"/>
      <protection/>
    </xf>
    <xf numFmtId="165" fontId="1" fillId="0" borderId="0" xfId="59" applyNumberFormat="1" applyAlignment="1">
      <alignment horizontal="right" wrapText="1"/>
      <protection/>
    </xf>
    <xf numFmtId="165" fontId="0" fillId="0" borderId="0" xfId="0" applyNumberFormat="1" applyAlignment="1">
      <alignment horizontal="right"/>
    </xf>
    <xf numFmtId="0" fontId="10" fillId="34" borderId="10" xfId="63" applyFont="1" applyFill="1" applyBorder="1" applyAlignment="1">
      <alignment horizontal="center"/>
      <protection/>
    </xf>
    <xf numFmtId="0" fontId="10" fillId="0" borderId="11" xfId="63" applyFont="1" applyFill="1" applyBorder="1" applyAlignment="1">
      <alignment horizontal="right" wrapText="1"/>
      <protection/>
    </xf>
    <xf numFmtId="164" fontId="10" fillId="34" borderId="10" xfId="63" applyNumberFormat="1" applyFont="1" applyFill="1" applyBorder="1" applyAlignment="1">
      <alignment horizontal="center"/>
      <protection/>
    </xf>
    <xf numFmtId="164" fontId="10" fillId="0" borderId="11" xfId="63" applyNumberFormat="1" applyFont="1" applyFill="1" applyBorder="1" applyAlignment="1">
      <alignment horizontal="right" wrapText="1"/>
      <protection/>
    </xf>
    <xf numFmtId="0" fontId="10" fillId="34" borderId="10" xfId="62" applyFont="1" applyFill="1" applyBorder="1" applyAlignment="1">
      <alignment horizontal="center"/>
      <protection/>
    </xf>
    <xf numFmtId="0" fontId="10" fillId="0" borderId="11" xfId="62" applyFont="1" applyFill="1" applyBorder="1" applyAlignment="1">
      <alignment horizontal="right" wrapText="1"/>
      <protection/>
    </xf>
    <xf numFmtId="164" fontId="10" fillId="34" borderId="10" xfId="62" applyNumberFormat="1" applyFont="1" applyFill="1" applyBorder="1" applyAlignment="1">
      <alignment horizontal="center"/>
      <protection/>
    </xf>
    <xf numFmtId="164" fontId="10" fillId="0" borderId="11" xfId="62" applyNumberFormat="1" applyFont="1" applyFill="1" applyBorder="1" applyAlignment="1">
      <alignment horizontal="right" wrapText="1"/>
      <protection/>
    </xf>
    <xf numFmtId="165" fontId="1" fillId="0" borderId="0" xfId="0" applyNumberFormat="1" applyFont="1" applyAlignment="1">
      <alignment horizontal="right" wrapText="1"/>
    </xf>
    <xf numFmtId="0" fontId="10" fillId="34" borderId="10" xfId="67" applyFont="1" applyFill="1" applyBorder="1" applyAlignment="1">
      <alignment horizontal="center"/>
      <protection/>
    </xf>
    <xf numFmtId="0" fontId="10" fillId="0" borderId="11" xfId="67" applyFont="1" applyFill="1" applyBorder="1" applyAlignment="1">
      <alignment horizontal="right" wrapText="1"/>
      <protection/>
    </xf>
    <xf numFmtId="164" fontId="46" fillId="0" borderId="0" xfId="0" applyNumberFormat="1" applyFont="1" applyAlignment="1">
      <alignment/>
    </xf>
    <xf numFmtId="164" fontId="10" fillId="0" borderId="11" xfId="67" applyNumberFormat="1" applyFont="1" applyFill="1" applyBorder="1" applyAlignment="1">
      <alignment horizontal="right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20062007" xfId="57"/>
    <cellStyle name="Normal_FY20072008" xfId="58"/>
    <cellStyle name="Normal_FY20092010" xfId="59"/>
    <cellStyle name="Normal_FY20102011" xfId="60"/>
    <cellStyle name="Normal_FY20112012" xfId="61"/>
    <cellStyle name="Normal_FY20192020" xfId="62"/>
    <cellStyle name="Normal_June2020" xfId="63"/>
    <cellStyle name="Normal_Nov2007" xfId="64"/>
    <cellStyle name="Normal_Oct2009" xfId="65"/>
    <cellStyle name="Normal_Sept2009" xfId="66"/>
    <cellStyle name="Normal_Sept202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24275"/>
          <c:w val="0.46325"/>
          <c:h val="0.62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'FY20192020'!$X$2:$X$14</c:f>
              <c:strCache/>
            </c:strRef>
          </c:cat>
          <c:val>
            <c:numRef>
              <c:f>'FY20192020'!$Z$2:$Z$14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0325"/>
          <c:w val="0.126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23575"/>
          <c:w val="0.499"/>
          <c:h val="0.63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'FY20192020'!$AI$2:$AI$12</c:f>
              <c:strCache/>
            </c:strRef>
          </c:cat>
          <c:val>
            <c:numRef>
              <c:f>'FY20192020'!$AJ$2:$AJ$12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7725"/>
          <c:w val="0.13475"/>
          <c:h val="0.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3295"/>
          <c:w val="0.344"/>
          <c:h val="0.4375"/>
        </c:manualLayout>
      </c:layout>
      <c:pieChart>
        <c:varyColors val="1"/>
        <c:ser>
          <c:idx val="0"/>
          <c:order val="0"/>
          <c:tx>
            <c:strRef>
              <c:f>'FY20192020'!$AR$1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'FY20192020'!$AW$2:$AW$12</c:f>
              <c:strCache/>
            </c:strRef>
          </c:cat>
          <c:val>
            <c:numRef>
              <c:f>'FY20192020'!$AX$2:$AX$12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2625"/>
          <c:w val="0.1312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243"/>
          <c:w val="0.47825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'FY20192020'!$BI$2:$BI$22</c:f>
              <c:strCache/>
            </c:strRef>
          </c:cat>
          <c:val>
            <c:numRef>
              <c:f>'FY20192020'!$BJ$2:$BJ$22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'FY20192020'!$BI$2:$BI$22</c:f>
              <c:strCache/>
            </c:strRef>
          </c:cat>
          <c:val>
            <c:numRef>
              <c:f>'FY20192020'!$BK$2:$BK$22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1125"/>
          <c:w val="0.1235"/>
          <c:h val="0.8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331"/>
          <c:w val="0.334"/>
          <c:h val="0.44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'FY20192020'!$BW$2:$BW$19</c:f>
              <c:strCache/>
            </c:strRef>
          </c:cat>
          <c:val>
            <c:numRef>
              <c:f>'FY20192020'!$BX$2:$BX$19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04825"/>
          <c:w val="0.125"/>
          <c:h val="0.9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697075" y="2867025"/>
        <a:ext cx="6210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161925</xdr:rowOff>
    </xdr:to>
    <xdr:graphicFrame>
      <xdr:nvGraphicFramePr>
        <xdr:cNvPr id="2" name="Chart 4"/>
        <xdr:cNvGraphicFramePr/>
      </xdr:nvGraphicFramePr>
      <xdr:xfrm>
        <a:off x="26069925" y="2771775"/>
        <a:ext cx="6305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756850" y="2800350"/>
        <a:ext cx="58959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272325" y="4676775"/>
        <a:ext cx="602932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730650" y="4800600"/>
        <a:ext cx="6181725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F1" sqref="F1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3:12" ht="12.75">
      <c r="C1" s="42">
        <f>+SUM(Dec2019!C1)+1</f>
        <v>2020</v>
      </c>
      <c r="D1" s="5">
        <f>+DATE(C1,6,1)</f>
        <v>43983</v>
      </c>
      <c r="F1" t="s">
        <v>157</v>
      </c>
      <c r="H1"/>
      <c r="J1"/>
      <c r="L1"/>
    </row>
    <row r="2" spans="2:12" ht="15">
      <c r="B2" s="58" t="s">
        <v>150</v>
      </c>
      <c r="C2" s="60" t="s">
        <v>151</v>
      </c>
      <c r="D2" s="1" t="s">
        <v>159</v>
      </c>
      <c r="E2" s="60" t="s">
        <v>152</v>
      </c>
      <c r="F2" s="1" t="s">
        <v>159</v>
      </c>
      <c r="G2" s="60" t="s">
        <v>153</v>
      </c>
      <c r="H2" s="1" t="s">
        <v>159</v>
      </c>
      <c r="I2" s="60" t="s">
        <v>154</v>
      </c>
      <c r="J2" s="1" t="s">
        <v>159</v>
      </c>
      <c r="K2" s="30" t="s">
        <v>155</v>
      </c>
      <c r="L2" s="1" t="s">
        <v>156</v>
      </c>
    </row>
    <row r="3" spans="2:12" ht="15">
      <c r="B3" s="59">
        <v>33010</v>
      </c>
      <c r="C3" s="61">
        <v>9318.640000000001</v>
      </c>
      <c r="D3" s="6">
        <f>+C3/$C$90</f>
        <v>0.012113970410922948</v>
      </c>
      <c r="E3" s="61">
        <v>9318.640000000001</v>
      </c>
      <c r="F3" s="6">
        <f>+E3/$E$90</f>
        <v>0.01417493913583866</v>
      </c>
      <c r="G3" s="61">
        <v>364.31</v>
      </c>
      <c r="H3" s="6">
        <f>+G3/$G$90</f>
        <v>0.008256261147232992</v>
      </c>
      <c r="I3" s="61">
        <v>1550.8999999999996</v>
      </c>
      <c r="J3" s="6">
        <f>+I3/$I$90</f>
        <v>0.001562144834023093</v>
      </c>
      <c r="K3" s="26">
        <f>+C3+E3+G3+I3</f>
        <v>20552.490000000005</v>
      </c>
      <c r="L3" s="6">
        <f>+K3/$K$90</f>
        <v>0.008342540745289203</v>
      </c>
    </row>
    <row r="4" spans="2:12" ht="15">
      <c r="B4" s="59">
        <v>33012</v>
      </c>
      <c r="C4" s="61">
        <v>0</v>
      </c>
      <c r="D4" s="6">
        <f aca="true" t="shared" si="0" ref="D4:D67">+C4/$C$90</f>
        <v>0</v>
      </c>
      <c r="E4" s="61">
        <v>0</v>
      </c>
      <c r="F4" s="6">
        <f aca="true" t="shared" si="1" ref="F4:F67">+E4/$E$90</f>
        <v>0</v>
      </c>
      <c r="G4" s="61">
        <v>0</v>
      </c>
      <c r="H4" s="6">
        <f aca="true" t="shared" si="2" ref="H4:H67">+G4/$G$90</f>
        <v>0</v>
      </c>
      <c r="I4" s="61">
        <v>27550.839999999997</v>
      </c>
      <c r="J4" s="6">
        <f aca="true" t="shared" si="3" ref="J4:J67">+I4/$I$90</f>
        <v>0.027750597961826547</v>
      </c>
      <c r="K4" s="26">
        <f aca="true" t="shared" si="4" ref="K4:K67">+C4+E4+G4+I4</f>
        <v>27550.839999999997</v>
      </c>
      <c r="L4" s="6">
        <f aca="true" t="shared" si="5" ref="L4:L67">+K4/$K$90</f>
        <v>0.011183268074425214</v>
      </c>
    </row>
    <row r="5" spans="2:12" ht="15">
      <c r="B5" s="59">
        <v>33013</v>
      </c>
      <c r="C5" s="61">
        <v>0</v>
      </c>
      <c r="D5" s="6">
        <f t="shared" si="0"/>
        <v>0</v>
      </c>
      <c r="E5" s="61">
        <v>0</v>
      </c>
      <c r="F5" s="6">
        <f t="shared" si="1"/>
        <v>0</v>
      </c>
      <c r="G5" s="61">
        <v>0</v>
      </c>
      <c r="H5" s="6">
        <f t="shared" si="2"/>
        <v>0</v>
      </c>
      <c r="I5" s="61">
        <v>1048.4</v>
      </c>
      <c r="J5" s="6">
        <f t="shared" si="3"/>
        <v>0.0010560014468952294</v>
      </c>
      <c r="K5" s="26">
        <f t="shared" si="4"/>
        <v>1048.4</v>
      </c>
      <c r="L5" s="6">
        <f t="shared" si="5"/>
        <v>0.000425560100861803</v>
      </c>
    </row>
    <row r="6" spans="2:12" ht="15">
      <c r="B6" s="59">
        <v>33014</v>
      </c>
      <c r="C6" s="61">
        <v>1735.915</v>
      </c>
      <c r="D6" s="6">
        <f t="shared" si="0"/>
        <v>0.0022566407700992104</v>
      </c>
      <c r="E6" s="61">
        <v>1735.915</v>
      </c>
      <c r="F6" s="6">
        <f t="shared" si="1"/>
        <v>0.002640566592334221</v>
      </c>
      <c r="G6" s="61">
        <v>893.65</v>
      </c>
      <c r="H6" s="6">
        <f t="shared" si="2"/>
        <v>0.020252553523715418</v>
      </c>
      <c r="I6" s="61">
        <v>25026.58</v>
      </c>
      <c r="J6" s="6">
        <f t="shared" si="3"/>
        <v>0.025208035760052656</v>
      </c>
      <c r="K6" s="26">
        <f t="shared" si="4"/>
        <v>29392.06</v>
      </c>
      <c r="L6" s="6">
        <f t="shared" si="5"/>
        <v>0.011930644809362997</v>
      </c>
    </row>
    <row r="7" spans="2:12" ht="15">
      <c r="B7" s="59">
        <v>33015</v>
      </c>
      <c r="C7" s="61">
        <v>39.12</v>
      </c>
      <c r="D7" s="6">
        <f t="shared" si="0"/>
        <v>5.085490183924968E-05</v>
      </c>
      <c r="E7" s="61">
        <v>39.12</v>
      </c>
      <c r="F7" s="6">
        <f t="shared" si="1"/>
        <v>5.950692579539593E-05</v>
      </c>
      <c r="G7" s="61">
        <v>0</v>
      </c>
      <c r="H7" s="6">
        <f t="shared" si="2"/>
        <v>0</v>
      </c>
      <c r="I7" s="61">
        <v>8547.21</v>
      </c>
      <c r="J7" s="6">
        <f t="shared" si="3"/>
        <v>0.008609181731130648</v>
      </c>
      <c r="K7" s="26">
        <f t="shared" si="4"/>
        <v>8625.449999999999</v>
      </c>
      <c r="L7" s="6">
        <f t="shared" si="5"/>
        <v>0.003501189786320525</v>
      </c>
    </row>
    <row r="8" spans="2:12" ht="15">
      <c r="B8" s="59">
        <v>33016</v>
      </c>
      <c r="C8" s="61">
        <v>10436.785</v>
      </c>
      <c r="D8" s="6">
        <f t="shared" si="0"/>
        <v>0.013567527522810673</v>
      </c>
      <c r="E8" s="61">
        <v>10436.785</v>
      </c>
      <c r="F8" s="6">
        <f t="shared" si="1"/>
        <v>0.01587579219165392</v>
      </c>
      <c r="G8" s="61">
        <v>0</v>
      </c>
      <c r="H8" s="6">
        <f t="shared" si="2"/>
        <v>0</v>
      </c>
      <c r="I8" s="61">
        <v>15772.73</v>
      </c>
      <c r="J8" s="6">
        <f t="shared" si="3"/>
        <v>0.015887090520305024</v>
      </c>
      <c r="K8" s="26">
        <f t="shared" si="4"/>
        <v>36646.3</v>
      </c>
      <c r="L8" s="6">
        <f t="shared" si="5"/>
        <v>0.014875241438584407</v>
      </c>
    </row>
    <row r="9" spans="2:12" ht="15">
      <c r="B9" s="59">
        <v>33018</v>
      </c>
      <c r="C9" s="61">
        <v>0</v>
      </c>
      <c r="D9" s="6">
        <f t="shared" si="0"/>
        <v>0</v>
      </c>
      <c r="E9" s="61">
        <v>0</v>
      </c>
      <c r="F9" s="6">
        <f t="shared" si="1"/>
        <v>0</v>
      </c>
      <c r="G9" s="61">
        <v>0</v>
      </c>
      <c r="H9" s="6">
        <f t="shared" si="2"/>
        <v>0</v>
      </c>
      <c r="I9" s="61">
        <v>4370.36</v>
      </c>
      <c r="J9" s="6">
        <f t="shared" si="3"/>
        <v>0.004402047389787327</v>
      </c>
      <c r="K9" s="26">
        <f t="shared" si="4"/>
        <v>4370.36</v>
      </c>
      <c r="L9" s="6">
        <f t="shared" si="5"/>
        <v>0.001773989739033183</v>
      </c>
    </row>
    <row r="10" spans="2:12" ht="15">
      <c r="B10" s="59">
        <v>33030</v>
      </c>
      <c r="C10" s="61">
        <v>8284.11</v>
      </c>
      <c r="D10" s="6">
        <f t="shared" si="0"/>
        <v>0.010769110451828904</v>
      </c>
      <c r="E10" s="61">
        <v>8284.11</v>
      </c>
      <c r="F10" s="6">
        <f t="shared" si="1"/>
        <v>0.01260127604935832</v>
      </c>
      <c r="G10" s="61">
        <v>0</v>
      </c>
      <c r="H10" s="6">
        <f t="shared" si="2"/>
        <v>0</v>
      </c>
      <c r="I10" s="61">
        <v>4885.35</v>
      </c>
      <c r="J10" s="6">
        <f t="shared" si="3"/>
        <v>0.004920771335930569</v>
      </c>
      <c r="K10" s="26">
        <f t="shared" si="4"/>
        <v>21453.57</v>
      </c>
      <c r="L10" s="6">
        <f t="shared" si="5"/>
        <v>0.008708301614885302</v>
      </c>
    </row>
    <row r="11" spans="2:12" ht="15">
      <c r="B11" s="59">
        <v>33031</v>
      </c>
      <c r="C11" s="61">
        <v>0</v>
      </c>
      <c r="D11" s="6">
        <f t="shared" si="0"/>
        <v>0</v>
      </c>
      <c r="E11" s="61">
        <v>0</v>
      </c>
      <c r="F11" s="6">
        <f t="shared" si="1"/>
        <v>0</v>
      </c>
      <c r="G11" s="61">
        <v>0</v>
      </c>
      <c r="H11" s="6">
        <f t="shared" si="2"/>
        <v>0</v>
      </c>
      <c r="I11" s="61">
        <v>1456.96</v>
      </c>
      <c r="J11" s="6">
        <f t="shared" si="3"/>
        <v>0.001467523720019528</v>
      </c>
      <c r="K11" s="26">
        <f t="shared" si="4"/>
        <v>1456.96</v>
      </c>
      <c r="L11" s="6">
        <f t="shared" si="5"/>
        <v>0.0005914002714151207</v>
      </c>
    </row>
    <row r="12" spans="2:12" ht="15">
      <c r="B12" s="59">
        <v>33032</v>
      </c>
      <c r="C12" s="61">
        <v>299.35</v>
      </c>
      <c r="D12" s="6">
        <f t="shared" si="0"/>
        <v>0.0003891465967683894</v>
      </c>
      <c r="E12" s="61">
        <v>299.35</v>
      </c>
      <c r="F12" s="6">
        <f t="shared" si="1"/>
        <v>0.00045535271566594514</v>
      </c>
      <c r="G12" s="61">
        <v>0</v>
      </c>
      <c r="H12" s="6">
        <f t="shared" si="2"/>
        <v>0</v>
      </c>
      <c r="I12" s="61">
        <v>1396.23</v>
      </c>
      <c r="J12" s="6">
        <f t="shared" si="3"/>
        <v>0.0014063533958398758</v>
      </c>
      <c r="K12" s="26">
        <f t="shared" si="4"/>
        <v>1994.93</v>
      </c>
      <c r="L12" s="6">
        <f t="shared" si="5"/>
        <v>0.0008097697558300616</v>
      </c>
    </row>
    <row r="13" spans="2:12" ht="15">
      <c r="B13" s="59">
        <v>33033</v>
      </c>
      <c r="C13" s="61">
        <v>9757.745</v>
      </c>
      <c r="D13" s="6">
        <f t="shared" si="0"/>
        <v>0.012684794584545743</v>
      </c>
      <c r="E13" s="61">
        <v>9757.745</v>
      </c>
      <c r="F13" s="6">
        <f t="shared" si="1"/>
        <v>0.014842878518542836</v>
      </c>
      <c r="G13" s="61">
        <v>71.37</v>
      </c>
      <c r="H13" s="6">
        <f t="shared" si="2"/>
        <v>0.0016174394281738595</v>
      </c>
      <c r="I13" s="61">
        <v>14853.489999999998</v>
      </c>
      <c r="J13" s="6">
        <f t="shared" si="3"/>
        <v>0.014961185550785783</v>
      </c>
      <c r="K13" s="26">
        <f t="shared" si="4"/>
        <v>34440.35</v>
      </c>
      <c r="L13" s="6">
        <f t="shared" si="5"/>
        <v>0.013979815737996754</v>
      </c>
    </row>
    <row r="14" spans="2:12" ht="15">
      <c r="B14" s="59">
        <v>33034</v>
      </c>
      <c r="C14" s="61">
        <v>13450.490000000002</v>
      </c>
      <c r="D14" s="6">
        <f t="shared" si="0"/>
        <v>0.017485259423308017</v>
      </c>
      <c r="E14" s="61">
        <v>13450.490000000002</v>
      </c>
      <c r="F14" s="6">
        <f t="shared" si="1"/>
        <v>0.020460053945340367</v>
      </c>
      <c r="G14" s="61">
        <v>0</v>
      </c>
      <c r="H14" s="6">
        <f t="shared" si="2"/>
        <v>0</v>
      </c>
      <c r="I14" s="61">
        <v>5783.45</v>
      </c>
      <c r="J14" s="6">
        <f t="shared" si="3"/>
        <v>0.005825383029422179</v>
      </c>
      <c r="K14" s="26">
        <f t="shared" si="4"/>
        <v>32684.430000000004</v>
      </c>
      <c r="L14" s="6">
        <f t="shared" si="5"/>
        <v>0.013267063456133672</v>
      </c>
    </row>
    <row r="15" spans="2:12" ht="15">
      <c r="B15" s="59">
        <v>33035</v>
      </c>
      <c r="C15" s="61">
        <v>11.7</v>
      </c>
      <c r="D15" s="6">
        <f t="shared" si="0"/>
        <v>1.5209671562352282E-05</v>
      </c>
      <c r="E15" s="61">
        <v>11.7</v>
      </c>
      <c r="F15" s="6">
        <f t="shared" si="1"/>
        <v>1.779731676396044E-05</v>
      </c>
      <c r="G15" s="61">
        <v>0</v>
      </c>
      <c r="H15" s="6">
        <f t="shared" si="2"/>
        <v>0</v>
      </c>
      <c r="I15" s="61">
        <v>0</v>
      </c>
      <c r="J15" s="6">
        <f t="shared" si="3"/>
        <v>0</v>
      </c>
      <c r="K15" s="26">
        <f t="shared" si="4"/>
        <v>23.4</v>
      </c>
      <c r="L15" s="6">
        <f t="shared" si="5"/>
        <v>9.498384548041005E-06</v>
      </c>
    </row>
    <row r="16" spans="2:12" ht="15">
      <c r="B16" s="59">
        <v>33054</v>
      </c>
      <c r="C16" s="61">
        <v>37.1353846153846</v>
      </c>
      <c r="D16" s="6">
        <f t="shared" si="0"/>
        <v>4.8274957550566635E-05</v>
      </c>
      <c r="E16" s="61">
        <v>37.1353846153846</v>
      </c>
      <c r="F16" s="6">
        <f t="shared" si="1"/>
        <v>5.648805155141051E-05</v>
      </c>
      <c r="G16" s="61">
        <v>0</v>
      </c>
      <c r="H16" s="6">
        <f t="shared" si="2"/>
        <v>0</v>
      </c>
      <c r="I16" s="61">
        <v>0</v>
      </c>
      <c r="J16" s="6">
        <f t="shared" si="3"/>
        <v>0</v>
      </c>
      <c r="K16" s="26">
        <f t="shared" si="4"/>
        <v>74.2707692307692</v>
      </c>
      <c r="L16" s="6">
        <f t="shared" si="5"/>
        <v>3.0147535334728957E-05</v>
      </c>
    </row>
    <row r="17" spans="2:12" ht="15">
      <c r="B17" s="59">
        <v>33056</v>
      </c>
      <c r="C17" s="61">
        <v>137.9</v>
      </c>
      <c r="D17" s="6">
        <f t="shared" si="0"/>
        <v>0.00017926612892721195</v>
      </c>
      <c r="E17" s="61">
        <v>137.9</v>
      </c>
      <c r="F17" s="6">
        <f t="shared" si="1"/>
        <v>0.00020976495570514057</v>
      </c>
      <c r="G17" s="61">
        <v>0</v>
      </c>
      <c r="H17" s="6">
        <f t="shared" si="2"/>
        <v>0</v>
      </c>
      <c r="I17" s="61">
        <v>0</v>
      </c>
      <c r="J17" s="6">
        <f t="shared" si="3"/>
        <v>0</v>
      </c>
      <c r="K17" s="26">
        <f t="shared" si="4"/>
        <v>275.8</v>
      </c>
      <c r="L17" s="6">
        <f t="shared" si="5"/>
        <v>0.00011195104522862006</v>
      </c>
    </row>
    <row r="18" spans="2:12" ht="15">
      <c r="B18" s="59">
        <v>33109</v>
      </c>
      <c r="C18" s="61">
        <v>789.5</v>
      </c>
      <c r="D18" s="6">
        <f t="shared" si="0"/>
        <v>0.0010263278374766775</v>
      </c>
      <c r="E18" s="61">
        <v>789.5</v>
      </c>
      <c r="F18" s="6">
        <f t="shared" si="1"/>
        <v>0.0012009385970210913</v>
      </c>
      <c r="G18" s="61">
        <v>5140.72</v>
      </c>
      <c r="H18" s="6">
        <f t="shared" si="2"/>
        <v>0.11650277731822786</v>
      </c>
      <c r="I18" s="61">
        <v>0</v>
      </c>
      <c r="J18" s="6">
        <f t="shared" si="3"/>
        <v>0</v>
      </c>
      <c r="K18" s="26">
        <f t="shared" si="4"/>
        <v>6719.72</v>
      </c>
      <c r="L18" s="6">
        <f t="shared" si="5"/>
        <v>0.0027276275476565003</v>
      </c>
    </row>
    <row r="19" spans="2:12" ht="15">
      <c r="B19" s="59">
        <v>33122</v>
      </c>
      <c r="C19" s="61">
        <v>21244.7</v>
      </c>
      <c r="D19" s="6">
        <f t="shared" si="0"/>
        <v>0.02761751362741073</v>
      </c>
      <c r="E19" s="61">
        <v>21244.7</v>
      </c>
      <c r="F19" s="6">
        <f t="shared" si="1"/>
        <v>0.03231612439788978</v>
      </c>
      <c r="G19" s="61">
        <v>1065.55</v>
      </c>
      <c r="H19" s="6">
        <f t="shared" si="2"/>
        <v>0.024148277745420426</v>
      </c>
      <c r="I19" s="61">
        <v>9948.369999999999</v>
      </c>
      <c r="J19" s="6">
        <f t="shared" si="3"/>
        <v>0.010020500872042246</v>
      </c>
      <c r="K19" s="26">
        <f t="shared" si="4"/>
        <v>53503.32000000001</v>
      </c>
      <c r="L19" s="6">
        <f t="shared" si="5"/>
        <v>0.021717739656277494</v>
      </c>
    </row>
    <row r="20" spans="2:12" ht="15">
      <c r="B20" s="59">
        <v>33125</v>
      </c>
      <c r="C20" s="61">
        <v>857.32</v>
      </c>
      <c r="D20" s="6">
        <f t="shared" si="0"/>
        <v>0.0011144919336611846</v>
      </c>
      <c r="E20" s="61">
        <v>857.32</v>
      </c>
      <c r="F20" s="6">
        <f t="shared" si="1"/>
        <v>0.0013041021887246636</v>
      </c>
      <c r="G20" s="61">
        <v>0</v>
      </c>
      <c r="H20" s="6">
        <f t="shared" si="2"/>
        <v>0</v>
      </c>
      <c r="I20" s="61">
        <v>2241.41</v>
      </c>
      <c r="J20" s="6">
        <f t="shared" si="3"/>
        <v>0.002257661391725902</v>
      </c>
      <c r="K20" s="26">
        <f t="shared" si="4"/>
        <v>3956.05</v>
      </c>
      <c r="L20" s="6">
        <f t="shared" si="5"/>
        <v>0.0016058155637298129</v>
      </c>
    </row>
    <row r="21" spans="2:12" ht="15">
      <c r="B21" s="59">
        <v>33126</v>
      </c>
      <c r="C21" s="61">
        <v>57183.795000000006</v>
      </c>
      <c r="D21" s="6">
        <f t="shared" si="0"/>
        <v>0.07433732825973356</v>
      </c>
      <c r="E21" s="61">
        <v>57183.795000000006</v>
      </c>
      <c r="F21" s="6">
        <f t="shared" si="1"/>
        <v>0.08698445413507498</v>
      </c>
      <c r="G21" s="61">
        <v>2440.95</v>
      </c>
      <c r="H21" s="6">
        <f t="shared" si="2"/>
        <v>0.05531860406614798</v>
      </c>
      <c r="I21" s="61">
        <v>18354.38</v>
      </c>
      <c r="J21" s="6">
        <f t="shared" si="3"/>
        <v>0.01848745882951627</v>
      </c>
      <c r="K21" s="26">
        <f t="shared" si="4"/>
        <v>135162.92</v>
      </c>
      <c r="L21" s="6">
        <f t="shared" si="5"/>
        <v>0.05486450388017533</v>
      </c>
    </row>
    <row r="22" spans="2:12" ht="15">
      <c r="B22" s="59">
        <v>33127</v>
      </c>
      <c r="C22" s="61">
        <v>4306.930384615384</v>
      </c>
      <c r="D22" s="6">
        <f t="shared" si="0"/>
        <v>0.005598888597599623</v>
      </c>
      <c r="E22" s="61">
        <v>4306.930384615384</v>
      </c>
      <c r="F22" s="6">
        <f t="shared" si="1"/>
        <v>0.006551436267976578</v>
      </c>
      <c r="G22" s="61">
        <v>0</v>
      </c>
      <c r="H22" s="6">
        <f t="shared" si="2"/>
        <v>0</v>
      </c>
      <c r="I22" s="61">
        <v>23392.96</v>
      </c>
      <c r="J22" s="6">
        <f t="shared" si="3"/>
        <v>0.02356257116287888</v>
      </c>
      <c r="K22" s="26">
        <f t="shared" si="4"/>
        <v>32006.82076923077</v>
      </c>
      <c r="L22" s="6">
        <f t="shared" si="5"/>
        <v>0.012992012471212797</v>
      </c>
    </row>
    <row r="23" spans="2:12" ht="15">
      <c r="B23" s="59">
        <v>33128</v>
      </c>
      <c r="C23" s="61">
        <v>0</v>
      </c>
      <c r="D23" s="6">
        <f t="shared" si="0"/>
        <v>0</v>
      </c>
      <c r="E23" s="61">
        <v>0</v>
      </c>
      <c r="F23" s="6">
        <f t="shared" si="1"/>
        <v>0</v>
      </c>
      <c r="G23" s="61">
        <v>0</v>
      </c>
      <c r="H23" s="6">
        <f t="shared" si="2"/>
        <v>0</v>
      </c>
      <c r="I23" s="61">
        <v>1977.08</v>
      </c>
      <c r="J23" s="6">
        <f t="shared" si="3"/>
        <v>0.0019914148613388205</v>
      </c>
      <c r="K23" s="26">
        <f t="shared" si="4"/>
        <v>1977.08</v>
      </c>
      <c r="L23" s="6">
        <f t="shared" si="5"/>
        <v>0.0008025241932581586</v>
      </c>
    </row>
    <row r="24" spans="2:12" ht="15">
      <c r="B24" s="59">
        <v>33129</v>
      </c>
      <c r="C24" s="61">
        <v>7883.965</v>
      </c>
      <c r="D24" s="6">
        <f t="shared" si="0"/>
        <v>0.010248933184536813</v>
      </c>
      <c r="E24" s="61">
        <v>7883.965</v>
      </c>
      <c r="F24" s="6">
        <f t="shared" si="1"/>
        <v>0.011992600210339946</v>
      </c>
      <c r="G24" s="61">
        <v>100</v>
      </c>
      <c r="H24" s="6">
        <f t="shared" si="2"/>
        <v>0.0022662735437492774</v>
      </c>
      <c r="I24" s="61">
        <v>1346.47</v>
      </c>
      <c r="J24" s="6">
        <f t="shared" si="3"/>
        <v>0.0013562326098826968</v>
      </c>
      <c r="K24" s="26">
        <f t="shared" si="4"/>
        <v>17214.4</v>
      </c>
      <c r="L24" s="6">
        <f t="shared" si="5"/>
        <v>0.006987563716401585</v>
      </c>
    </row>
    <row r="25" spans="2:12" ht="15">
      <c r="B25" s="59">
        <v>33130</v>
      </c>
      <c r="C25" s="61">
        <v>77256.22</v>
      </c>
      <c r="D25" s="6">
        <f t="shared" si="0"/>
        <v>0.10043091729477194</v>
      </c>
      <c r="E25" s="61">
        <v>77256.22</v>
      </c>
      <c r="F25" s="6">
        <f t="shared" si="1"/>
        <v>0.11751738626719793</v>
      </c>
      <c r="G25" s="61">
        <v>4323.53</v>
      </c>
      <c r="H25" s="6">
        <f t="shared" si="2"/>
        <v>0.09798301654606313</v>
      </c>
      <c r="I25" s="61">
        <v>34581.08</v>
      </c>
      <c r="J25" s="6">
        <f t="shared" si="3"/>
        <v>0.03483181086913361</v>
      </c>
      <c r="K25" s="26">
        <f t="shared" si="4"/>
        <v>193417.05</v>
      </c>
      <c r="L25" s="6">
        <f t="shared" si="5"/>
        <v>0.07851066320716557</v>
      </c>
    </row>
    <row r="26" spans="2:12" ht="15">
      <c r="B26" s="59">
        <v>33131</v>
      </c>
      <c r="C26" s="61">
        <v>28119.66901538462</v>
      </c>
      <c r="D26" s="6">
        <f t="shared" si="0"/>
        <v>0.036554780356073</v>
      </c>
      <c r="E26" s="61">
        <v>28119.66901538462</v>
      </c>
      <c r="F26" s="6">
        <f t="shared" si="1"/>
        <v>0.042773902287566126</v>
      </c>
      <c r="G26" s="61">
        <v>9243.440000000002</v>
      </c>
      <c r="H26" s="6">
        <f t="shared" si="2"/>
        <v>0.20948163525233826</v>
      </c>
      <c r="I26" s="61">
        <v>33034.1</v>
      </c>
      <c r="J26" s="6">
        <f t="shared" si="3"/>
        <v>0.03327361445715537</v>
      </c>
      <c r="K26" s="26">
        <f t="shared" si="4"/>
        <v>98516.87803076924</v>
      </c>
      <c r="L26" s="6">
        <f t="shared" si="5"/>
        <v>0.039989367179858924</v>
      </c>
    </row>
    <row r="27" spans="2:12" ht="15">
      <c r="B27" s="59">
        <v>33132</v>
      </c>
      <c r="C27" s="61">
        <v>29117.705300000005</v>
      </c>
      <c r="D27" s="6">
        <f t="shared" si="0"/>
        <v>0.03785219950960379</v>
      </c>
      <c r="E27" s="61">
        <v>29117.705300000005</v>
      </c>
      <c r="F27" s="6">
        <f t="shared" si="1"/>
        <v>0.04429205339006409</v>
      </c>
      <c r="G27" s="61">
        <v>92.12</v>
      </c>
      <c r="H27" s="6">
        <f t="shared" si="2"/>
        <v>0.0020876911885018344</v>
      </c>
      <c r="I27" s="61">
        <v>17304.29</v>
      </c>
      <c r="J27" s="6">
        <f t="shared" si="3"/>
        <v>0.017429755129239458</v>
      </c>
      <c r="K27" s="26">
        <f t="shared" si="4"/>
        <v>75631.8206</v>
      </c>
      <c r="L27" s="6">
        <f t="shared" si="5"/>
        <v>0.03070000496270297</v>
      </c>
    </row>
    <row r="28" spans="2:12" ht="15">
      <c r="B28" s="59">
        <v>33133</v>
      </c>
      <c r="C28" s="61">
        <v>11649.79</v>
      </c>
      <c r="D28" s="6">
        <f t="shared" si="0"/>
        <v>0.015144399971827009</v>
      </c>
      <c r="E28" s="61">
        <v>11649.79</v>
      </c>
      <c r="F28" s="6">
        <f t="shared" si="1"/>
        <v>0.017720940415693907</v>
      </c>
      <c r="G28" s="61">
        <v>6206.389999999999</v>
      </c>
      <c r="H28" s="6">
        <f t="shared" si="2"/>
        <v>0.14065377459190076</v>
      </c>
      <c r="I28" s="61">
        <v>24514.629999999997</v>
      </c>
      <c r="J28" s="6">
        <f t="shared" si="3"/>
        <v>0.02469237385549522</v>
      </c>
      <c r="K28" s="26">
        <f t="shared" si="4"/>
        <v>54020.6</v>
      </c>
      <c r="L28" s="6">
        <f t="shared" si="5"/>
        <v>0.021927710782730935</v>
      </c>
    </row>
    <row r="29" spans="2:12" ht="15">
      <c r="B29" s="59">
        <v>33134</v>
      </c>
      <c r="C29" s="61">
        <v>45991.95999999999</v>
      </c>
      <c r="D29" s="6">
        <f t="shared" si="0"/>
        <v>0.05978825693237979</v>
      </c>
      <c r="E29" s="61">
        <v>45991.95999999999</v>
      </c>
      <c r="F29" s="6">
        <f t="shared" si="1"/>
        <v>0.06996012655687162</v>
      </c>
      <c r="G29" s="61">
        <v>4583.72</v>
      </c>
      <c r="H29" s="6">
        <f t="shared" si="2"/>
        <v>0.10387963367954439</v>
      </c>
      <c r="I29" s="61">
        <v>60579.69000000001</v>
      </c>
      <c r="J29" s="6">
        <f t="shared" si="3"/>
        <v>0.06101892435374328</v>
      </c>
      <c r="K29" s="26">
        <f t="shared" si="4"/>
        <v>157147.33</v>
      </c>
      <c r="L29" s="6">
        <f t="shared" si="5"/>
        <v>0.0637882808135855</v>
      </c>
    </row>
    <row r="30" spans="2:12" ht="15">
      <c r="B30" s="59">
        <v>33135</v>
      </c>
      <c r="C30" s="61">
        <v>1240.6603846153846</v>
      </c>
      <c r="D30" s="6">
        <f t="shared" si="0"/>
        <v>0.001612823672685612</v>
      </c>
      <c r="E30" s="61">
        <v>1240.6603846153846</v>
      </c>
      <c r="F30" s="6">
        <f t="shared" si="1"/>
        <v>0.0018872158855980335</v>
      </c>
      <c r="G30" s="61">
        <v>0</v>
      </c>
      <c r="H30" s="6">
        <f t="shared" si="2"/>
        <v>0</v>
      </c>
      <c r="I30" s="61">
        <v>23903.6</v>
      </c>
      <c r="J30" s="6">
        <f t="shared" si="3"/>
        <v>0.024076913569252956</v>
      </c>
      <c r="K30" s="26">
        <f t="shared" si="4"/>
        <v>26384.92076923077</v>
      </c>
      <c r="L30" s="6">
        <f t="shared" si="5"/>
        <v>0.010710005287852467</v>
      </c>
    </row>
    <row r="31" spans="2:12" ht="15">
      <c r="B31" s="59">
        <v>33136</v>
      </c>
      <c r="C31" s="61">
        <v>1583.595</v>
      </c>
      <c r="D31" s="6">
        <f t="shared" si="0"/>
        <v>0.0020586290459643814</v>
      </c>
      <c r="E31" s="61">
        <v>1583.595</v>
      </c>
      <c r="F31" s="6">
        <f t="shared" si="1"/>
        <v>0.002408866824002046</v>
      </c>
      <c r="G31" s="61">
        <v>7.73</v>
      </c>
      <c r="H31" s="6">
        <f t="shared" si="2"/>
        <v>0.00017518294493181917</v>
      </c>
      <c r="I31" s="61">
        <v>695.7</v>
      </c>
      <c r="J31" s="6">
        <f t="shared" si="3"/>
        <v>0.0007007441879101592</v>
      </c>
      <c r="K31" s="26">
        <f t="shared" si="4"/>
        <v>3870.62</v>
      </c>
      <c r="L31" s="6">
        <f t="shared" si="5"/>
        <v>0.0015711383418520715</v>
      </c>
    </row>
    <row r="32" spans="2:12" ht="15">
      <c r="B32" s="59">
        <v>33137</v>
      </c>
      <c r="C32" s="61">
        <v>9373.86</v>
      </c>
      <c r="D32" s="6">
        <f t="shared" si="0"/>
        <v>0.012185754860809537</v>
      </c>
      <c r="E32" s="61">
        <v>9373.86</v>
      </c>
      <c r="F32" s="6">
        <f t="shared" si="1"/>
        <v>0.014258936386411814</v>
      </c>
      <c r="G32" s="61">
        <v>12.14</v>
      </c>
      <c r="H32" s="6">
        <f t="shared" si="2"/>
        <v>0.0002751256082111623</v>
      </c>
      <c r="I32" s="61">
        <v>55626.46</v>
      </c>
      <c r="J32" s="6">
        <f t="shared" si="3"/>
        <v>0.05602978085240327</v>
      </c>
      <c r="K32" s="26">
        <f t="shared" si="4"/>
        <v>74386.32</v>
      </c>
      <c r="L32" s="6">
        <f t="shared" si="5"/>
        <v>0.03019443899459973</v>
      </c>
    </row>
    <row r="33" spans="2:12" ht="15">
      <c r="B33" s="59">
        <v>33138</v>
      </c>
      <c r="C33" s="61">
        <v>10998.898846153845</v>
      </c>
      <c r="D33" s="6">
        <f t="shared" si="0"/>
        <v>0.0142982597433791</v>
      </c>
      <c r="E33" s="61">
        <v>10998.898846153845</v>
      </c>
      <c r="F33" s="6">
        <f t="shared" si="1"/>
        <v>0.016730845027329827</v>
      </c>
      <c r="G33" s="61">
        <v>37.22</v>
      </c>
      <c r="H33" s="6">
        <f t="shared" si="2"/>
        <v>0.000843507012983481</v>
      </c>
      <c r="I33" s="61">
        <v>12819.39</v>
      </c>
      <c r="J33" s="6">
        <f t="shared" si="3"/>
        <v>0.012912337264702624</v>
      </c>
      <c r="K33" s="26">
        <f t="shared" si="4"/>
        <v>34854.407692307694</v>
      </c>
      <c r="L33" s="6">
        <f t="shared" si="5"/>
        <v>0.014147887498108417</v>
      </c>
    </row>
    <row r="34" spans="2:12" ht="15">
      <c r="B34" s="59">
        <v>33139</v>
      </c>
      <c r="C34" s="61">
        <v>91385.44000000002</v>
      </c>
      <c r="D34" s="6">
        <f t="shared" si="0"/>
        <v>0.1187985066650471</v>
      </c>
      <c r="E34" s="61">
        <v>0</v>
      </c>
      <c r="F34" s="6">
        <f t="shared" si="1"/>
        <v>0</v>
      </c>
      <c r="G34" s="61">
        <v>0</v>
      </c>
      <c r="H34" s="6">
        <f t="shared" si="2"/>
        <v>0</v>
      </c>
      <c r="I34" s="61">
        <v>0</v>
      </c>
      <c r="J34" s="6">
        <f t="shared" si="3"/>
        <v>0</v>
      </c>
      <c r="K34" s="26">
        <f t="shared" si="4"/>
        <v>91385.44000000002</v>
      </c>
      <c r="L34" s="6">
        <f t="shared" si="5"/>
        <v>0.03709461757315934</v>
      </c>
    </row>
    <row r="35" spans="2:12" ht="15">
      <c r="B35" s="59">
        <v>33140</v>
      </c>
      <c r="C35" s="61">
        <v>15734.38</v>
      </c>
      <c r="D35" s="6">
        <f t="shared" si="0"/>
        <v>0.0204542523108756</v>
      </c>
      <c r="E35" s="61">
        <v>0</v>
      </c>
      <c r="F35" s="6">
        <f t="shared" si="1"/>
        <v>0</v>
      </c>
      <c r="G35" s="61">
        <v>0</v>
      </c>
      <c r="H35" s="6">
        <f t="shared" si="2"/>
        <v>0</v>
      </c>
      <c r="I35" s="61">
        <v>0</v>
      </c>
      <c r="J35" s="6">
        <f t="shared" si="3"/>
        <v>0</v>
      </c>
      <c r="K35" s="26">
        <f t="shared" si="4"/>
        <v>15734.38</v>
      </c>
      <c r="L35" s="6">
        <f t="shared" si="5"/>
        <v>0.006386803071154078</v>
      </c>
    </row>
    <row r="36" spans="2:12" ht="15">
      <c r="B36" s="59">
        <v>33141</v>
      </c>
      <c r="C36" s="61">
        <v>8237.16</v>
      </c>
      <c r="D36" s="6">
        <f t="shared" si="0"/>
        <v>0.010708076769790234</v>
      </c>
      <c r="E36" s="61">
        <v>3512.07</v>
      </c>
      <c r="F36" s="6">
        <f t="shared" si="1"/>
        <v>0.005342343785230987</v>
      </c>
      <c r="G36" s="61">
        <v>0</v>
      </c>
      <c r="H36" s="6">
        <f t="shared" si="2"/>
        <v>0</v>
      </c>
      <c r="I36" s="61">
        <v>5590.71</v>
      </c>
      <c r="J36" s="6">
        <f t="shared" si="3"/>
        <v>0.005631245563879842</v>
      </c>
      <c r="K36" s="26">
        <f t="shared" si="4"/>
        <v>17339.94</v>
      </c>
      <c r="L36" s="6">
        <f t="shared" si="5"/>
        <v>0.007038522143587954</v>
      </c>
    </row>
    <row r="37" spans="2:12" ht="15">
      <c r="B37" s="59">
        <v>33142</v>
      </c>
      <c r="C37" s="61">
        <v>26421.325</v>
      </c>
      <c r="D37" s="6">
        <f t="shared" si="0"/>
        <v>0.03434698081129636</v>
      </c>
      <c r="E37" s="61">
        <v>26421.325</v>
      </c>
      <c r="F37" s="6">
        <f t="shared" si="1"/>
        <v>0.04019048635457668</v>
      </c>
      <c r="G37" s="61">
        <v>898.1700000000001</v>
      </c>
      <c r="H37" s="6">
        <f t="shared" si="2"/>
        <v>0.020354989087892888</v>
      </c>
      <c r="I37" s="61">
        <v>5942.09</v>
      </c>
      <c r="J37" s="6">
        <f t="shared" si="3"/>
        <v>0.005985173252176338</v>
      </c>
      <c r="K37" s="26">
        <f t="shared" si="4"/>
        <v>59682.91</v>
      </c>
      <c r="L37" s="6">
        <f t="shared" si="5"/>
        <v>0.02422612094556077</v>
      </c>
    </row>
    <row r="38" spans="2:12" ht="15">
      <c r="B38" s="59">
        <v>33143</v>
      </c>
      <c r="C38" s="61">
        <v>9166.17</v>
      </c>
      <c r="D38" s="6">
        <f t="shared" si="0"/>
        <v>0.011915763690998856</v>
      </c>
      <c r="E38" s="61">
        <v>9166.17</v>
      </c>
      <c r="F38" s="6">
        <f t="shared" si="1"/>
        <v>0.01394301119677874</v>
      </c>
      <c r="G38" s="61">
        <v>0</v>
      </c>
      <c r="H38" s="6">
        <f t="shared" si="2"/>
        <v>0</v>
      </c>
      <c r="I38" s="61">
        <v>24793.489999999994</v>
      </c>
      <c r="J38" s="6">
        <f t="shared" si="3"/>
        <v>0.024973255735961836</v>
      </c>
      <c r="K38" s="26">
        <f t="shared" si="4"/>
        <v>43125.829999999994</v>
      </c>
      <c r="L38" s="6">
        <f t="shared" si="5"/>
        <v>0.01750537253390783</v>
      </c>
    </row>
    <row r="39" spans="2:12" ht="15">
      <c r="B39" s="59">
        <v>33144</v>
      </c>
      <c r="C39" s="61">
        <v>504.725</v>
      </c>
      <c r="D39" s="6">
        <f t="shared" si="0"/>
        <v>0.0006561283315648082</v>
      </c>
      <c r="E39" s="61">
        <v>504.725</v>
      </c>
      <c r="F39" s="6">
        <f t="shared" si="1"/>
        <v>0.000767756470400849</v>
      </c>
      <c r="G39" s="61">
        <v>0</v>
      </c>
      <c r="H39" s="6">
        <f t="shared" si="2"/>
        <v>0</v>
      </c>
      <c r="I39" s="61">
        <v>11364.449999999999</v>
      </c>
      <c r="J39" s="6">
        <f t="shared" si="3"/>
        <v>0.011446848190736823</v>
      </c>
      <c r="K39" s="26">
        <f t="shared" si="4"/>
        <v>12373.9</v>
      </c>
      <c r="L39" s="6">
        <f t="shared" si="5"/>
        <v>0.005022737630726692</v>
      </c>
    </row>
    <row r="40" spans="2:12" ht="15">
      <c r="B40" s="59">
        <v>33145</v>
      </c>
      <c r="C40" s="61">
        <v>3121.275</v>
      </c>
      <c r="D40" s="6">
        <f t="shared" si="0"/>
        <v>0.004057569880835993</v>
      </c>
      <c r="E40" s="61">
        <v>3121.275</v>
      </c>
      <c r="F40" s="6">
        <f t="shared" si="1"/>
        <v>0.004747890588241934</v>
      </c>
      <c r="G40" s="61">
        <v>0</v>
      </c>
      <c r="H40" s="6">
        <f t="shared" si="2"/>
        <v>0</v>
      </c>
      <c r="I40" s="61">
        <v>15843.13</v>
      </c>
      <c r="J40" s="6">
        <f t="shared" si="3"/>
        <v>0.015958000957029008</v>
      </c>
      <c r="K40" s="26">
        <f t="shared" si="4"/>
        <v>22085.68</v>
      </c>
      <c r="L40" s="6">
        <f t="shared" si="5"/>
        <v>0.008964883830981978</v>
      </c>
    </row>
    <row r="41" spans="2:12" ht="15">
      <c r="B41" s="59">
        <v>33146</v>
      </c>
      <c r="C41" s="61">
        <v>1530.0900000000001</v>
      </c>
      <c r="D41" s="6">
        <f t="shared" si="0"/>
        <v>0.0019890740479350092</v>
      </c>
      <c r="E41" s="61">
        <v>1530.0900000000001</v>
      </c>
      <c r="F41" s="6">
        <f t="shared" si="1"/>
        <v>0.002327478325416088</v>
      </c>
      <c r="G41" s="61">
        <v>0</v>
      </c>
      <c r="H41" s="6">
        <f t="shared" si="2"/>
        <v>0</v>
      </c>
      <c r="I41" s="61">
        <v>25056.960000000003</v>
      </c>
      <c r="J41" s="6">
        <f t="shared" si="3"/>
        <v>0.02523863603090031</v>
      </c>
      <c r="K41" s="26">
        <f t="shared" si="4"/>
        <v>28117.140000000003</v>
      </c>
      <c r="L41" s="6">
        <f t="shared" si="5"/>
        <v>0.011413137098765201</v>
      </c>
    </row>
    <row r="42" spans="2:12" ht="15">
      <c r="B42" s="59">
        <v>33147</v>
      </c>
      <c r="C42" s="61">
        <v>934.32</v>
      </c>
      <c r="D42" s="6">
        <f t="shared" si="0"/>
        <v>0.0012145897721484603</v>
      </c>
      <c r="E42" s="61">
        <v>934.32</v>
      </c>
      <c r="F42" s="6">
        <f t="shared" si="1"/>
        <v>0.0014212298289661127</v>
      </c>
      <c r="G42" s="61">
        <v>19.21</v>
      </c>
      <c r="H42" s="6">
        <f t="shared" si="2"/>
        <v>0.0004353511477542362</v>
      </c>
      <c r="I42" s="61">
        <v>0</v>
      </c>
      <c r="J42" s="6">
        <f t="shared" si="3"/>
        <v>0</v>
      </c>
      <c r="K42" s="26">
        <f t="shared" si="4"/>
        <v>1887.8500000000001</v>
      </c>
      <c r="L42" s="6">
        <f t="shared" si="5"/>
        <v>0.0007663044986760348</v>
      </c>
    </row>
    <row r="43" spans="2:12" ht="15">
      <c r="B43" s="59">
        <v>33149</v>
      </c>
      <c r="C43" s="61">
        <v>3011.825</v>
      </c>
      <c r="D43" s="6">
        <f t="shared" si="0"/>
        <v>0.003915287953271937</v>
      </c>
      <c r="E43" s="61">
        <v>3011.825</v>
      </c>
      <c r="F43" s="6">
        <f t="shared" si="1"/>
        <v>0.004581402013898731</v>
      </c>
      <c r="G43" s="61">
        <v>0</v>
      </c>
      <c r="H43" s="6">
        <f t="shared" si="2"/>
        <v>0</v>
      </c>
      <c r="I43" s="61">
        <v>14430.13</v>
      </c>
      <c r="J43" s="6">
        <f t="shared" si="3"/>
        <v>0.014534755969941103</v>
      </c>
      <c r="K43" s="26">
        <f t="shared" si="4"/>
        <v>20453.78</v>
      </c>
      <c r="L43" s="6">
        <f t="shared" si="5"/>
        <v>0.008302472987223511</v>
      </c>
    </row>
    <row r="44" spans="2:12" ht="15">
      <c r="B44" s="59">
        <v>33150</v>
      </c>
      <c r="C44" s="61">
        <v>2105.6433</v>
      </c>
      <c r="D44" s="6">
        <f t="shared" si="0"/>
        <v>0.0027372771812365485</v>
      </c>
      <c r="E44" s="61">
        <v>2105.6433</v>
      </c>
      <c r="F44" s="6">
        <f t="shared" si="1"/>
        <v>0.0032029744275223065</v>
      </c>
      <c r="G44" s="61">
        <v>0</v>
      </c>
      <c r="H44" s="6">
        <f t="shared" si="2"/>
        <v>0</v>
      </c>
      <c r="I44" s="61">
        <v>0</v>
      </c>
      <c r="J44" s="6">
        <f t="shared" si="3"/>
        <v>0</v>
      </c>
      <c r="K44" s="26">
        <f t="shared" si="4"/>
        <v>4211.2866</v>
      </c>
      <c r="L44" s="6">
        <f t="shared" si="5"/>
        <v>0.0017094196396928267</v>
      </c>
    </row>
    <row r="45" spans="2:12" ht="15">
      <c r="B45" s="59">
        <v>33154</v>
      </c>
      <c r="C45" s="61">
        <v>0</v>
      </c>
      <c r="D45" s="6">
        <f t="shared" si="0"/>
        <v>0</v>
      </c>
      <c r="E45" s="61">
        <v>0</v>
      </c>
      <c r="F45" s="6">
        <f t="shared" si="1"/>
        <v>0</v>
      </c>
      <c r="G45" s="61">
        <v>2829.96</v>
      </c>
      <c r="H45" s="6">
        <f t="shared" si="2"/>
        <v>0.06413463477868706</v>
      </c>
      <c r="I45" s="61">
        <v>308.76</v>
      </c>
      <c r="J45" s="6">
        <f t="shared" si="3"/>
        <v>0.0003109986710638792</v>
      </c>
      <c r="K45" s="26">
        <f t="shared" si="4"/>
        <v>3138.7200000000003</v>
      </c>
      <c r="L45" s="6">
        <f t="shared" si="5"/>
        <v>0.001274049980710567</v>
      </c>
    </row>
    <row r="46" spans="2:12" ht="15">
      <c r="B46" s="59">
        <v>33155</v>
      </c>
      <c r="C46" s="61">
        <v>131.1</v>
      </c>
      <c r="D46" s="6">
        <f t="shared" si="0"/>
        <v>0.00017042631981404991</v>
      </c>
      <c r="E46" s="61">
        <v>131.1</v>
      </c>
      <c r="F46" s="6">
        <f t="shared" si="1"/>
        <v>0.00019942121604745415</v>
      </c>
      <c r="G46" s="61">
        <v>0</v>
      </c>
      <c r="H46" s="6">
        <f t="shared" si="2"/>
        <v>0</v>
      </c>
      <c r="I46" s="61">
        <v>25743.899999999998</v>
      </c>
      <c r="J46" s="6">
        <f t="shared" si="3"/>
        <v>0.025930556704240833</v>
      </c>
      <c r="K46" s="26">
        <f t="shared" si="4"/>
        <v>26006.1</v>
      </c>
      <c r="L46" s="6">
        <f t="shared" si="5"/>
        <v>0.010556236683538854</v>
      </c>
    </row>
    <row r="47" spans="2:12" ht="15">
      <c r="B47" s="59">
        <v>33156</v>
      </c>
      <c r="C47" s="61">
        <v>0</v>
      </c>
      <c r="D47" s="6">
        <f t="shared" si="0"/>
        <v>0</v>
      </c>
      <c r="E47" s="61">
        <v>0</v>
      </c>
      <c r="F47" s="6">
        <f t="shared" si="1"/>
        <v>0</v>
      </c>
      <c r="G47" s="61">
        <v>0</v>
      </c>
      <c r="H47" s="6">
        <f t="shared" si="2"/>
        <v>0</v>
      </c>
      <c r="I47" s="61">
        <v>31325.04999999999</v>
      </c>
      <c r="J47" s="6">
        <f t="shared" si="3"/>
        <v>0.031552172953133714</v>
      </c>
      <c r="K47" s="26">
        <f t="shared" si="4"/>
        <v>31325.04999999999</v>
      </c>
      <c r="L47" s="6">
        <f t="shared" si="5"/>
        <v>0.012715272260111614</v>
      </c>
    </row>
    <row r="48" spans="2:12" ht="15">
      <c r="B48" s="59">
        <v>33157</v>
      </c>
      <c r="C48" s="61">
        <v>64.95</v>
      </c>
      <c r="D48" s="6">
        <f t="shared" si="0"/>
        <v>8.443317674998126E-05</v>
      </c>
      <c r="E48" s="61">
        <v>64.95</v>
      </c>
      <c r="F48" s="6">
        <f t="shared" si="1"/>
        <v>9.879792511275476E-05</v>
      </c>
      <c r="G48" s="61">
        <v>0</v>
      </c>
      <c r="H48" s="6">
        <f t="shared" si="2"/>
        <v>0</v>
      </c>
      <c r="I48" s="61">
        <v>10013.53</v>
      </c>
      <c r="J48" s="6">
        <f t="shared" si="3"/>
        <v>0.010086133316032798</v>
      </c>
      <c r="K48" s="26">
        <f t="shared" si="4"/>
        <v>10143.43</v>
      </c>
      <c r="L48" s="6">
        <f t="shared" si="5"/>
        <v>0.004117358922057076</v>
      </c>
    </row>
    <row r="49" spans="2:12" ht="15">
      <c r="B49" s="59">
        <v>33158</v>
      </c>
      <c r="C49" s="61">
        <v>0</v>
      </c>
      <c r="D49" s="6">
        <f t="shared" si="0"/>
        <v>0</v>
      </c>
      <c r="E49" s="61">
        <v>0</v>
      </c>
      <c r="F49" s="6">
        <f t="shared" si="1"/>
        <v>0</v>
      </c>
      <c r="G49" s="61">
        <v>0</v>
      </c>
      <c r="H49" s="6">
        <f t="shared" si="2"/>
        <v>0</v>
      </c>
      <c r="I49" s="61">
        <v>455.64</v>
      </c>
      <c r="J49" s="6">
        <f t="shared" si="3"/>
        <v>0.0004589436276834626</v>
      </c>
      <c r="K49" s="26">
        <f t="shared" si="4"/>
        <v>455.64</v>
      </c>
      <c r="L49" s="6">
        <f t="shared" si="5"/>
        <v>0.0001849505955328805</v>
      </c>
    </row>
    <row r="50" spans="2:12" ht="15">
      <c r="B50" s="59">
        <v>33160</v>
      </c>
      <c r="C50" s="61">
        <v>40637.80499999999</v>
      </c>
      <c r="D50" s="6">
        <f t="shared" si="0"/>
        <v>0.052828005732044214</v>
      </c>
      <c r="E50" s="61">
        <v>40637.80499999999</v>
      </c>
      <c r="F50" s="6">
        <f t="shared" si="1"/>
        <v>0.06181571693820985</v>
      </c>
      <c r="G50" s="61">
        <v>475.71000000000004</v>
      </c>
      <c r="H50" s="6">
        <f t="shared" si="2"/>
        <v>0.010780889874969689</v>
      </c>
      <c r="I50" s="61">
        <v>29672.129999999997</v>
      </c>
      <c r="J50" s="6">
        <f t="shared" si="3"/>
        <v>0.029887268420892153</v>
      </c>
      <c r="K50" s="26">
        <f t="shared" si="4"/>
        <v>111423.44999999998</v>
      </c>
      <c r="L50" s="6">
        <f t="shared" si="5"/>
        <v>0.045228323750829885</v>
      </c>
    </row>
    <row r="51" spans="2:12" ht="15">
      <c r="B51" s="59">
        <v>33161</v>
      </c>
      <c r="C51" s="61">
        <v>80.34</v>
      </c>
      <c r="D51" s="6">
        <f t="shared" si="0"/>
        <v>0.00010443974472815235</v>
      </c>
      <c r="E51" s="61">
        <v>80.34</v>
      </c>
      <c r="F51" s="6">
        <f t="shared" si="1"/>
        <v>0.00012220824177919503</v>
      </c>
      <c r="G51" s="61">
        <v>0</v>
      </c>
      <c r="H51" s="6">
        <f t="shared" si="2"/>
        <v>0</v>
      </c>
      <c r="I51" s="61">
        <v>746.4</v>
      </c>
      <c r="J51" s="6">
        <f t="shared" si="3"/>
        <v>0.000751811789357687</v>
      </c>
      <c r="K51" s="26">
        <f t="shared" si="4"/>
        <v>907.0799999999999</v>
      </c>
      <c r="L51" s="6">
        <f t="shared" si="5"/>
        <v>0.0003681963528135485</v>
      </c>
    </row>
    <row r="52" spans="2:12" ht="15">
      <c r="B52" s="59">
        <v>33162</v>
      </c>
      <c r="C52" s="61">
        <v>564.56</v>
      </c>
      <c r="D52" s="6">
        <f t="shared" si="0"/>
        <v>0.0007339121519009918</v>
      </c>
      <c r="E52" s="61">
        <v>564.56</v>
      </c>
      <c r="F52" s="6">
        <f t="shared" si="1"/>
        <v>0.0008587737736975645</v>
      </c>
      <c r="G52" s="61">
        <v>0</v>
      </c>
      <c r="H52" s="6">
        <f t="shared" si="2"/>
        <v>0</v>
      </c>
      <c r="I52" s="61">
        <v>1628.83</v>
      </c>
      <c r="J52" s="6">
        <f t="shared" si="3"/>
        <v>0.0016406398671750821</v>
      </c>
      <c r="K52" s="26">
        <f t="shared" si="4"/>
        <v>2757.95</v>
      </c>
      <c r="L52" s="6">
        <f t="shared" si="5"/>
        <v>0.0011194901565927218</v>
      </c>
    </row>
    <row r="53" spans="2:12" ht="15">
      <c r="B53" s="59">
        <v>33165</v>
      </c>
      <c r="C53" s="61">
        <v>0</v>
      </c>
      <c r="D53" s="6">
        <f t="shared" si="0"/>
        <v>0</v>
      </c>
      <c r="E53" s="61">
        <v>0</v>
      </c>
      <c r="F53" s="6">
        <f t="shared" si="1"/>
        <v>0</v>
      </c>
      <c r="G53" s="61">
        <v>0</v>
      </c>
      <c r="H53" s="6">
        <f t="shared" si="2"/>
        <v>0</v>
      </c>
      <c r="I53" s="61">
        <v>16338.49</v>
      </c>
      <c r="J53" s="6">
        <f t="shared" si="3"/>
        <v>0.01645695257543231</v>
      </c>
      <c r="K53" s="26">
        <f t="shared" si="4"/>
        <v>16338.49</v>
      </c>
      <c r="L53" s="6">
        <f t="shared" si="5"/>
        <v>0.00663201969890267</v>
      </c>
    </row>
    <row r="54" spans="2:12" ht="15">
      <c r="B54" s="59">
        <v>33166</v>
      </c>
      <c r="C54" s="61">
        <v>109043.88999999997</v>
      </c>
      <c r="D54" s="6">
        <f t="shared" si="0"/>
        <v>0.14175399596421112</v>
      </c>
      <c r="E54" s="61">
        <v>109043.88999999997</v>
      </c>
      <c r="F54" s="6">
        <f t="shared" si="1"/>
        <v>0.16587082491491092</v>
      </c>
      <c r="G54" s="61">
        <v>1073.49</v>
      </c>
      <c r="H54" s="6">
        <f t="shared" si="2"/>
        <v>0.02432821986479412</v>
      </c>
      <c r="I54" s="61">
        <v>12012.739999999998</v>
      </c>
      <c r="J54" s="6">
        <f t="shared" si="3"/>
        <v>0.012099838631415675</v>
      </c>
      <c r="K54" s="26">
        <f t="shared" si="4"/>
        <v>231174.00999999992</v>
      </c>
      <c r="L54" s="6">
        <f t="shared" si="5"/>
        <v>0.09383673694413146</v>
      </c>
    </row>
    <row r="55" spans="2:12" ht="15">
      <c r="B55" s="59">
        <v>33168</v>
      </c>
      <c r="C55" s="61">
        <v>506.45500000000004</v>
      </c>
      <c r="D55" s="6">
        <f t="shared" si="0"/>
        <v>0.0006583772830009509</v>
      </c>
      <c r="E55" s="61">
        <v>506.45500000000004</v>
      </c>
      <c r="F55" s="6">
        <f t="shared" si="1"/>
        <v>0.0007703880394608193</v>
      </c>
      <c r="G55" s="61">
        <v>0</v>
      </c>
      <c r="H55" s="6">
        <f t="shared" si="2"/>
        <v>0</v>
      </c>
      <c r="I55" s="61">
        <v>0</v>
      </c>
      <c r="J55" s="6">
        <f t="shared" si="3"/>
        <v>0</v>
      </c>
      <c r="K55" s="26">
        <f t="shared" si="4"/>
        <v>1012.9100000000001</v>
      </c>
      <c r="L55" s="6">
        <f t="shared" si="5"/>
        <v>0.0004111542176306075</v>
      </c>
    </row>
    <row r="56" spans="2:12" ht="15">
      <c r="B56" s="59">
        <v>33169</v>
      </c>
      <c r="C56" s="61">
        <v>6902.07</v>
      </c>
      <c r="D56" s="6">
        <f t="shared" si="0"/>
        <v>0.008972497247894428</v>
      </c>
      <c r="E56" s="61">
        <v>6902.07</v>
      </c>
      <c r="F56" s="6">
        <f t="shared" si="1"/>
        <v>0.010499002232224653</v>
      </c>
      <c r="G56" s="61">
        <v>0</v>
      </c>
      <c r="H56" s="6">
        <f t="shared" si="2"/>
        <v>0</v>
      </c>
      <c r="I56" s="61">
        <v>26349.93</v>
      </c>
      <c r="J56" s="6">
        <f t="shared" si="3"/>
        <v>0.026540980737874864</v>
      </c>
      <c r="K56" s="26">
        <f t="shared" si="4"/>
        <v>40154.07</v>
      </c>
      <c r="L56" s="6">
        <f t="shared" si="5"/>
        <v>0.016299093932861407</v>
      </c>
    </row>
    <row r="57" spans="2:12" ht="15">
      <c r="B57" s="59">
        <v>33170</v>
      </c>
      <c r="C57" s="61">
        <v>-20</v>
      </c>
      <c r="D57" s="6">
        <f t="shared" si="0"/>
        <v>-2.599943856812356E-05</v>
      </c>
      <c r="E57" s="61">
        <v>-20</v>
      </c>
      <c r="F57" s="6">
        <f t="shared" si="1"/>
        <v>-3.0422763699077676E-05</v>
      </c>
      <c r="G57" s="61">
        <v>0</v>
      </c>
      <c r="H57" s="6">
        <f t="shared" si="2"/>
        <v>0</v>
      </c>
      <c r="I57" s="61">
        <v>0</v>
      </c>
      <c r="J57" s="6">
        <f t="shared" si="3"/>
        <v>0</v>
      </c>
      <c r="K57" s="26">
        <f t="shared" si="4"/>
        <v>-40</v>
      </c>
      <c r="L57" s="6">
        <f t="shared" si="5"/>
        <v>-1.6236554782976078E-05</v>
      </c>
    </row>
    <row r="58" spans="2:12" ht="15">
      <c r="B58" s="59">
        <v>33172</v>
      </c>
      <c r="C58" s="61">
        <v>32834.115</v>
      </c>
      <c r="D58" s="6">
        <f t="shared" si="0"/>
        <v>0.04268342779406021</v>
      </c>
      <c r="E58" s="61">
        <v>32834.115</v>
      </c>
      <c r="F58" s="6">
        <f t="shared" si="1"/>
        <v>0.04994522609566709</v>
      </c>
      <c r="G58" s="61">
        <v>609.4</v>
      </c>
      <c r="H58" s="6">
        <f t="shared" si="2"/>
        <v>0.013810670975608097</v>
      </c>
      <c r="I58" s="61">
        <v>32468.770000000004</v>
      </c>
      <c r="J58" s="6">
        <f t="shared" si="3"/>
        <v>0.0327041855197524</v>
      </c>
      <c r="K58" s="26">
        <f t="shared" si="4"/>
        <v>98746.4</v>
      </c>
      <c r="L58" s="6">
        <f t="shared" si="5"/>
        <v>0.04008253333054172</v>
      </c>
    </row>
    <row r="59" spans="2:12" ht="15">
      <c r="B59" s="59">
        <v>33173</v>
      </c>
      <c r="C59" s="61">
        <v>66.36</v>
      </c>
      <c r="D59" s="6">
        <f t="shared" si="0"/>
        <v>8.626613716903397E-05</v>
      </c>
      <c r="E59" s="61">
        <v>66.36</v>
      </c>
      <c r="F59" s="6">
        <f t="shared" si="1"/>
        <v>0.00010094272995353972</v>
      </c>
      <c r="G59" s="61">
        <v>0</v>
      </c>
      <c r="H59" s="6">
        <f t="shared" si="2"/>
        <v>0</v>
      </c>
      <c r="I59" s="61">
        <v>7864.26</v>
      </c>
      <c r="J59" s="6">
        <f t="shared" si="3"/>
        <v>0.007921279987371495</v>
      </c>
      <c r="K59" s="26">
        <f t="shared" si="4"/>
        <v>7996.9800000000005</v>
      </c>
      <c r="L59" s="6">
        <f t="shared" si="5"/>
        <v>0.003246085096709101</v>
      </c>
    </row>
    <row r="60" spans="2:12" ht="15">
      <c r="B60" s="59">
        <v>33174</v>
      </c>
      <c r="C60" s="61">
        <v>91.08</v>
      </c>
      <c r="D60" s="6">
        <f t="shared" si="0"/>
        <v>0.00011840144323923468</v>
      </c>
      <c r="E60" s="61">
        <v>91.08</v>
      </c>
      <c r="F60" s="6">
        <f t="shared" si="1"/>
        <v>0.00013854526588559973</v>
      </c>
      <c r="G60" s="61">
        <v>0</v>
      </c>
      <c r="H60" s="6">
        <f t="shared" si="2"/>
        <v>0</v>
      </c>
      <c r="I60" s="61">
        <v>12910.14</v>
      </c>
      <c r="J60" s="6">
        <f t="shared" si="3"/>
        <v>0.013003745249542134</v>
      </c>
      <c r="K60" s="26">
        <f t="shared" si="4"/>
        <v>13092.3</v>
      </c>
      <c r="L60" s="6">
        <f t="shared" si="5"/>
        <v>0.005314346154628942</v>
      </c>
    </row>
    <row r="61" spans="2:12" ht="15">
      <c r="B61" s="59">
        <v>33175</v>
      </c>
      <c r="C61" s="61">
        <v>0</v>
      </c>
      <c r="D61" s="6">
        <f t="shared" si="0"/>
        <v>0</v>
      </c>
      <c r="E61" s="61">
        <v>0</v>
      </c>
      <c r="F61" s="6">
        <f t="shared" si="1"/>
        <v>0</v>
      </c>
      <c r="G61" s="61">
        <v>0</v>
      </c>
      <c r="H61" s="6">
        <f t="shared" si="2"/>
        <v>0</v>
      </c>
      <c r="I61" s="61">
        <v>22084.49</v>
      </c>
      <c r="J61" s="6">
        <f t="shared" si="3"/>
        <v>0.022244614072818792</v>
      </c>
      <c r="K61" s="26">
        <f t="shared" si="4"/>
        <v>22084.49</v>
      </c>
      <c r="L61" s="6">
        <f t="shared" si="5"/>
        <v>0.008964400793477184</v>
      </c>
    </row>
    <row r="62" spans="2:12" ht="15">
      <c r="B62" s="59">
        <v>33176</v>
      </c>
      <c r="C62" s="61">
        <v>9494.14</v>
      </c>
      <c r="D62" s="6">
        <f t="shared" si="0"/>
        <v>0.01234211548435823</v>
      </c>
      <c r="E62" s="61">
        <v>9494.14</v>
      </c>
      <c r="F62" s="6">
        <f t="shared" si="1"/>
        <v>0.014441898887298065</v>
      </c>
      <c r="G62" s="61">
        <v>67.18</v>
      </c>
      <c r="H62" s="6">
        <f t="shared" si="2"/>
        <v>0.0015224825666907648</v>
      </c>
      <c r="I62" s="61">
        <v>39778.36</v>
      </c>
      <c r="J62" s="6">
        <f t="shared" si="3"/>
        <v>0.04006677386028167</v>
      </c>
      <c r="K62" s="26">
        <f t="shared" si="4"/>
        <v>58833.82</v>
      </c>
      <c r="L62" s="6">
        <f t="shared" si="5"/>
        <v>0.02388146353804384</v>
      </c>
    </row>
    <row r="63" spans="2:12" ht="15">
      <c r="B63" s="59">
        <v>33177</v>
      </c>
      <c r="C63" s="61">
        <v>4576.415</v>
      </c>
      <c r="D63" s="6">
        <f t="shared" si="0"/>
        <v>0.005949211032736959</v>
      </c>
      <c r="E63" s="61">
        <v>4576.415</v>
      </c>
      <c r="F63" s="6">
        <f t="shared" si="1"/>
        <v>0.006961359606695728</v>
      </c>
      <c r="G63" s="61">
        <v>0</v>
      </c>
      <c r="H63" s="6">
        <f t="shared" si="2"/>
        <v>0</v>
      </c>
      <c r="I63" s="61">
        <v>13626.46</v>
      </c>
      <c r="J63" s="6">
        <f t="shared" si="3"/>
        <v>0.013725258943208665</v>
      </c>
      <c r="K63" s="26">
        <f t="shared" si="4"/>
        <v>22779.29</v>
      </c>
      <c r="L63" s="6">
        <f t="shared" si="5"/>
        <v>0.009246429750057478</v>
      </c>
    </row>
    <row r="64" spans="2:12" ht="15">
      <c r="B64" s="59">
        <v>33178</v>
      </c>
      <c r="C64" s="61">
        <v>16741.285</v>
      </c>
      <c r="D64" s="6">
        <f t="shared" si="0"/>
        <v>0.02176320054544742</v>
      </c>
      <c r="E64" s="61">
        <v>16741.285</v>
      </c>
      <c r="F64" s="6">
        <f t="shared" si="1"/>
        <v>0.02546580787869568</v>
      </c>
      <c r="G64" s="61">
        <v>735.65</v>
      </c>
      <c r="H64" s="6">
        <f t="shared" si="2"/>
        <v>0.016671841324591558</v>
      </c>
      <c r="I64" s="61">
        <v>27441.53</v>
      </c>
      <c r="J64" s="6">
        <f t="shared" si="3"/>
        <v>0.027640495407305263</v>
      </c>
      <c r="K64" s="26">
        <f t="shared" si="4"/>
        <v>61659.75</v>
      </c>
      <c r="L64" s="6">
        <f t="shared" si="5"/>
        <v>0.02502854771949023</v>
      </c>
    </row>
    <row r="65" spans="2:12" ht="15">
      <c r="B65" s="59">
        <v>33179</v>
      </c>
      <c r="C65" s="61">
        <v>442.995</v>
      </c>
      <c r="D65" s="6">
        <f t="shared" si="0"/>
        <v>0.0005758810644242949</v>
      </c>
      <c r="E65" s="61">
        <v>442.995</v>
      </c>
      <c r="F65" s="6">
        <f t="shared" si="1"/>
        <v>0.0006738566102436458</v>
      </c>
      <c r="G65" s="61">
        <v>0</v>
      </c>
      <c r="H65" s="6">
        <f t="shared" si="2"/>
        <v>0</v>
      </c>
      <c r="I65" s="61">
        <v>0</v>
      </c>
      <c r="J65" s="6">
        <f t="shared" si="3"/>
        <v>0</v>
      </c>
      <c r="K65" s="26">
        <f t="shared" si="4"/>
        <v>885.99</v>
      </c>
      <c r="L65" s="6">
        <f t="shared" si="5"/>
        <v>0.00035963562930422437</v>
      </c>
    </row>
    <row r="66" spans="2:12" ht="15">
      <c r="B66" s="59">
        <v>33180</v>
      </c>
      <c r="C66" s="61">
        <v>5819.605</v>
      </c>
      <c r="D66" s="6">
        <f t="shared" si="0"/>
        <v>0.0075653231344122345</v>
      </c>
      <c r="E66" s="61">
        <v>5819.605</v>
      </c>
      <c r="F66" s="6">
        <f t="shared" si="1"/>
        <v>0.008852423386848546</v>
      </c>
      <c r="G66" s="61">
        <v>2791.36</v>
      </c>
      <c r="H66" s="6">
        <f t="shared" si="2"/>
        <v>0.06325985319079984</v>
      </c>
      <c r="I66" s="61">
        <v>41457.520000000004</v>
      </c>
      <c r="J66" s="6">
        <f t="shared" si="3"/>
        <v>0.04175810864621128</v>
      </c>
      <c r="K66" s="26">
        <f t="shared" si="4"/>
        <v>55888.090000000004</v>
      </c>
      <c r="L66" s="6">
        <f t="shared" si="5"/>
        <v>0.022685750875022438</v>
      </c>
    </row>
    <row r="67" spans="2:12" ht="15">
      <c r="B67" s="59">
        <v>33181</v>
      </c>
      <c r="C67" s="61">
        <v>5631.957</v>
      </c>
      <c r="D67" s="6">
        <f t="shared" si="0"/>
        <v>0.007321386001990673</v>
      </c>
      <c r="E67" s="61">
        <v>5631.957</v>
      </c>
      <c r="F67" s="6">
        <f t="shared" si="1"/>
        <v>0.008566984848718321</v>
      </c>
      <c r="G67" s="61">
        <v>0</v>
      </c>
      <c r="H67" s="6">
        <f t="shared" si="2"/>
        <v>0</v>
      </c>
      <c r="I67" s="61">
        <v>20230.339999999997</v>
      </c>
      <c r="J67" s="6">
        <f t="shared" si="3"/>
        <v>0.020377020518106092</v>
      </c>
      <c r="K67" s="26">
        <f t="shared" si="4"/>
        <v>31494.253999999997</v>
      </c>
      <c r="L67" s="6">
        <f t="shared" si="5"/>
        <v>0.012783954510499086</v>
      </c>
    </row>
    <row r="68" spans="2:12" ht="15">
      <c r="B68" s="59">
        <v>33182</v>
      </c>
      <c r="C68" s="61">
        <v>45</v>
      </c>
      <c r="D68" s="6">
        <f aca="true" t="shared" si="6" ref="D68:D89">+C68/$C$90</f>
        <v>5.849873677827801E-05</v>
      </c>
      <c r="E68" s="61">
        <v>45</v>
      </c>
      <c r="F68" s="6">
        <f aca="true" t="shared" si="7" ref="F68:F89">+E68/$E$90</f>
        <v>6.845121832292477E-05</v>
      </c>
      <c r="G68" s="61">
        <v>0</v>
      </c>
      <c r="H68" s="6">
        <f aca="true" t="shared" si="8" ref="H68:H89">+G68/$G$90</f>
        <v>0</v>
      </c>
      <c r="I68" s="61">
        <v>1373.22</v>
      </c>
      <c r="J68" s="6">
        <f aca="true" t="shared" si="9" ref="J68:J89">+I68/$I$90</f>
        <v>0.001383176561336767</v>
      </c>
      <c r="K68" s="26">
        <f aca="true" t="shared" si="10" ref="K68:K89">+C68+E68+G68+I68</f>
        <v>1463.22</v>
      </c>
      <c r="L68" s="6">
        <f aca="true" t="shared" si="11" ref="L68:L89">+K68/$K$90</f>
        <v>0.0005939412922386564</v>
      </c>
    </row>
    <row r="69" spans="2:12" ht="15">
      <c r="B69" s="59">
        <v>33183</v>
      </c>
      <c r="C69" s="61">
        <v>2706.935</v>
      </c>
      <c r="D69" s="6">
        <f t="shared" si="6"/>
        <v>0.003518939512020177</v>
      </c>
      <c r="E69" s="61">
        <v>2706.935</v>
      </c>
      <c r="F69" s="6">
        <f t="shared" si="7"/>
        <v>0.004117622192688141</v>
      </c>
      <c r="G69" s="61">
        <v>0</v>
      </c>
      <c r="H69" s="6">
        <f t="shared" si="8"/>
        <v>0</v>
      </c>
      <c r="I69" s="61">
        <v>11525.55</v>
      </c>
      <c r="J69" s="6">
        <f t="shared" si="9"/>
        <v>0.011609116249774235</v>
      </c>
      <c r="K69" s="26">
        <f t="shared" si="10"/>
        <v>16939.42</v>
      </c>
      <c r="L69" s="6">
        <f t="shared" si="11"/>
        <v>0.006875945520546015</v>
      </c>
    </row>
    <row r="70" spans="2:12" ht="15">
      <c r="B70" s="59">
        <v>33184</v>
      </c>
      <c r="C70" s="61">
        <v>0</v>
      </c>
      <c r="D70" s="6">
        <f t="shared" si="6"/>
        <v>0</v>
      </c>
      <c r="E70" s="61">
        <v>0</v>
      </c>
      <c r="F70" s="6">
        <f t="shared" si="7"/>
        <v>0</v>
      </c>
      <c r="G70" s="61">
        <v>0</v>
      </c>
      <c r="H70" s="6">
        <f t="shared" si="8"/>
        <v>0</v>
      </c>
      <c r="I70" s="61">
        <v>3579.66</v>
      </c>
      <c r="J70" s="6">
        <f t="shared" si="9"/>
        <v>0.003605614402320656</v>
      </c>
      <c r="K70" s="26">
        <f t="shared" si="10"/>
        <v>3579.66</v>
      </c>
      <c r="L70" s="6">
        <f t="shared" si="11"/>
        <v>0.0014530336423607035</v>
      </c>
    </row>
    <row r="71" spans="2:12" ht="15">
      <c r="B71" s="59">
        <v>33185</v>
      </c>
      <c r="C71" s="61">
        <v>0</v>
      </c>
      <c r="D71" s="6">
        <f t="shared" si="6"/>
        <v>0</v>
      </c>
      <c r="E71" s="61">
        <v>0</v>
      </c>
      <c r="F71" s="6">
        <f t="shared" si="7"/>
        <v>0</v>
      </c>
      <c r="G71" s="61">
        <v>0</v>
      </c>
      <c r="H71" s="6">
        <f t="shared" si="8"/>
        <v>0</v>
      </c>
      <c r="I71" s="61">
        <v>796.8</v>
      </c>
      <c r="J71" s="6">
        <f t="shared" si="9"/>
        <v>0.0008025772156487205</v>
      </c>
      <c r="K71" s="26">
        <f t="shared" si="10"/>
        <v>796.8</v>
      </c>
      <c r="L71" s="6">
        <f t="shared" si="11"/>
        <v>0.0003234321712768834</v>
      </c>
    </row>
    <row r="72" spans="2:12" ht="15">
      <c r="B72" s="59">
        <v>33186</v>
      </c>
      <c r="C72" s="61">
        <v>5060.090384615384</v>
      </c>
      <c r="D72" s="6">
        <f t="shared" si="6"/>
        <v>0.00657797545519802</v>
      </c>
      <c r="E72" s="61">
        <v>5060.090384615384</v>
      </c>
      <c r="F72" s="6">
        <f t="shared" si="7"/>
        <v>0.007697096703356446</v>
      </c>
      <c r="G72" s="61">
        <v>42.33</v>
      </c>
      <c r="H72" s="6">
        <f t="shared" si="8"/>
        <v>0.0009593135910690691</v>
      </c>
      <c r="I72" s="61">
        <v>44683.659999999996</v>
      </c>
      <c r="J72" s="6">
        <f t="shared" si="9"/>
        <v>0.04500763984411911</v>
      </c>
      <c r="K72" s="26">
        <f t="shared" si="10"/>
        <v>54846.17076923077</v>
      </c>
      <c r="L72" s="6">
        <f t="shared" si="11"/>
        <v>0.022262821408276914</v>
      </c>
    </row>
    <row r="73" spans="2:12" ht="15">
      <c r="B73" s="59">
        <v>33187</v>
      </c>
      <c r="C73" s="61">
        <v>1007.04</v>
      </c>
      <c r="D73" s="6">
        <f t="shared" si="6"/>
        <v>0.0013091237307821574</v>
      </c>
      <c r="E73" s="61">
        <v>1007.04</v>
      </c>
      <c r="F73" s="6">
        <f t="shared" si="7"/>
        <v>0.001531846997775959</v>
      </c>
      <c r="G73" s="61">
        <v>0</v>
      </c>
      <c r="H73" s="6">
        <f t="shared" si="8"/>
        <v>0</v>
      </c>
      <c r="I73" s="61">
        <v>1062.61</v>
      </c>
      <c r="J73" s="6">
        <f t="shared" si="9"/>
        <v>0.00107031447680784</v>
      </c>
      <c r="K73" s="26">
        <f t="shared" si="10"/>
        <v>3076.6899999999996</v>
      </c>
      <c r="L73" s="6">
        <f t="shared" si="11"/>
        <v>0.0012488711433808666</v>
      </c>
    </row>
    <row r="74" spans="2:12" ht="15">
      <c r="B74" s="59">
        <v>33189</v>
      </c>
      <c r="C74" s="61">
        <v>3530.88</v>
      </c>
      <c r="D74" s="6">
        <f t="shared" si="6"/>
        <v>0.004590044882570806</v>
      </c>
      <c r="E74" s="61">
        <v>3530.88</v>
      </c>
      <c r="F74" s="6">
        <f t="shared" si="7"/>
        <v>0.005370956394489969</v>
      </c>
      <c r="G74" s="61">
        <v>0</v>
      </c>
      <c r="H74" s="6">
        <f t="shared" si="8"/>
        <v>0</v>
      </c>
      <c r="I74" s="61">
        <v>6925.5199999999995</v>
      </c>
      <c r="J74" s="6">
        <f t="shared" si="9"/>
        <v>0.006975733632680128</v>
      </c>
      <c r="K74" s="26">
        <f t="shared" si="10"/>
        <v>13987.279999999999</v>
      </c>
      <c r="L74" s="6">
        <f t="shared" si="11"/>
        <v>0.00567763094962064</v>
      </c>
    </row>
    <row r="75" spans="2:12" ht="15">
      <c r="B75" s="59">
        <v>33190</v>
      </c>
      <c r="C75" s="61">
        <v>0</v>
      </c>
      <c r="D75" s="6">
        <f t="shared" si="6"/>
        <v>0</v>
      </c>
      <c r="E75" s="61">
        <v>0</v>
      </c>
      <c r="F75" s="6">
        <f t="shared" si="7"/>
        <v>0</v>
      </c>
      <c r="G75" s="61">
        <v>0</v>
      </c>
      <c r="H75" s="6">
        <f t="shared" si="8"/>
        <v>0</v>
      </c>
      <c r="I75" s="61">
        <v>0</v>
      </c>
      <c r="J75" s="6">
        <f t="shared" si="9"/>
        <v>0</v>
      </c>
      <c r="K75" s="26">
        <f t="shared" si="10"/>
        <v>0</v>
      </c>
      <c r="L75" s="6">
        <f t="shared" si="11"/>
        <v>0</v>
      </c>
    </row>
    <row r="76" spans="2:12" ht="15">
      <c r="B76" s="59">
        <v>33193</v>
      </c>
      <c r="C76" s="61">
        <v>0</v>
      </c>
      <c r="D76" s="6">
        <f t="shared" si="6"/>
        <v>0</v>
      </c>
      <c r="E76" s="61">
        <v>0</v>
      </c>
      <c r="F76" s="6">
        <f t="shared" si="7"/>
        <v>0</v>
      </c>
      <c r="G76" s="61">
        <v>0</v>
      </c>
      <c r="H76" s="6">
        <f t="shared" si="8"/>
        <v>0</v>
      </c>
      <c r="I76" s="61">
        <v>1173.47</v>
      </c>
      <c r="J76" s="6">
        <f t="shared" si="9"/>
        <v>0.0011819782696376809</v>
      </c>
      <c r="K76" s="26">
        <f t="shared" si="10"/>
        <v>1173.47</v>
      </c>
      <c r="L76" s="6">
        <f t="shared" si="11"/>
        <v>0.00047632774852947345</v>
      </c>
    </row>
    <row r="77" spans="2:12" ht="15">
      <c r="B77" s="59">
        <v>33194</v>
      </c>
      <c r="C77" s="61">
        <v>0</v>
      </c>
      <c r="D77" s="6">
        <f t="shared" si="6"/>
        <v>0</v>
      </c>
      <c r="E77" s="61">
        <v>0</v>
      </c>
      <c r="F77" s="6">
        <f t="shared" si="7"/>
        <v>0</v>
      </c>
      <c r="G77" s="61">
        <v>0</v>
      </c>
      <c r="H77" s="6">
        <f t="shared" si="8"/>
        <v>0</v>
      </c>
      <c r="I77" s="61">
        <v>1350.24</v>
      </c>
      <c r="J77" s="6">
        <f t="shared" si="9"/>
        <v>0.0013600299443493077</v>
      </c>
      <c r="K77" s="26">
        <f t="shared" si="10"/>
        <v>1350.24</v>
      </c>
      <c r="L77" s="6">
        <f t="shared" si="11"/>
        <v>0.0005480811432541405</v>
      </c>
    </row>
    <row r="78" spans="2:12" ht="15">
      <c r="B78" s="59">
        <v>33196</v>
      </c>
      <c r="C78" s="61">
        <v>28.5</v>
      </c>
      <c r="D78" s="6">
        <f t="shared" si="6"/>
        <v>3.7049199959576075E-05</v>
      </c>
      <c r="E78" s="61">
        <v>28.5</v>
      </c>
      <c r="F78" s="6">
        <f t="shared" si="7"/>
        <v>4.335243827118569E-05</v>
      </c>
      <c r="G78" s="61">
        <v>0</v>
      </c>
      <c r="H78" s="6">
        <f t="shared" si="8"/>
        <v>0</v>
      </c>
      <c r="I78" s="61">
        <v>12290.6</v>
      </c>
      <c r="J78" s="6">
        <f t="shared" si="9"/>
        <v>0.012379713261360649</v>
      </c>
      <c r="K78" s="26">
        <f t="shared" si="10"/>
        <v>12347.6</v>
      </c>
      <c r="L78" s="6">
        <f t="shared" si="11"/>
        <v>0.005012062095956885</v>
      </c>
    </row>
    <row r="79" spans="2:12" ht="12.75">
      <c r="B79" s="29"/>
      <c r="C79" s="29"/>
      <c r="D79" s="6">
        <f t="shared" si="6"/>
        <v>0</v>
      </c>
      <c r="E79" s="29"/>
      <c r="F79" s="6">
        <f t="shared" si="7"/>
        <v>0</v>
      </c>
      <c r="G79" s="29"/>
      <c r="H79" s="6">
        <f t="shared" si="8"/>
        <v>0</v>
      </c>
      <c r="I79" s="29"/>
      <c r="J79" s="6">
        <f t="shared" si="9"/>
        <v>0</v>
      </c>
      <c r="K79" s="26">
        <f t="shared" si="10"/>
        <v>0</v>
      </c>
      <c r="L79" s="6">
        <f t="shared" si="11"/>
        <v>0</v>
      </c>
    </row>
    <row r="80" spans="2:12" ht="12.75">
      <c r="B80" s="36"/>
      <c r="C80" s="36"/>
      <c r="D80" s="6">
        <f t="shared" si="6"/>
        <v>0</v>
      </c>
      <c r="E80" s="36"/>
      <c r="F80" s="6">
        <f t="shared" si="7"/>
        <v>0</v>
      </c>
      <c r="G80" s="36"/>
      <c r="H80" s="6">
        <f t="shared" si="8"/>
        <v>0</v>
      </c>
      <c r="I80" s="36"/>
      <c r="J80" s="6">
        <f t="shared" si="9"/>
        <v>0</v>
      </c>
      <c r="K80" s="39">
        <f t="shared" si="10"/>
        <v>0</v>
      </c>
      <c r="L80" s="6">
        <f t="shared" si="11"/>
        <v>0</v>
      </c>
    </row>
    <row r="81" spans="2:12" ht="12.75">
      <c r="B81" s="36"/>
      <c r="C81" s="36"/>
      <c r="D81" s="6">
        <f t="shared" si="6"/>
        <v>0</v>
      </c>
      <c r="E81" s="36"/>
      <c r="F81" s="6">
        <f t="shared" si="7"/>
        <v>0</v>
      </c>
      <c r="G81" s="36"/>
      <c r="H81" s="6">
        <f t="shared" si="8"/>
        <v>0</v>
      </c>
      <c r="I81" s="36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1" ht="12.75">
      <c r="C90" s="4">
        <f aca="true" t="shared" si="12" ref="C90:J90">SUM(C2:C89)</f>
        <v>769247.38</v>
      </c>
      <c r="D90" s="10">
        <f t="shared" si="12"/>
        <v>1.0000000000000002</v>
      </c>
      <c r="E90" s="4">
        <f t="shared" si="12"/>
        <v>657402.47</v>
      </c>
      <c r="F90" s="10">
        <f t="shared" si="12"/>
        <v>1.0000000000000004</v>
      </c>
      <c r="G90" s="4">
        <f t="shared" si="12"/>
        <v>44125.3</v>
      </c>
      <c r="H90" s="10">
        <f t="shared" si="12"/>
        <v>1</v>
      </c>
      <c r="I90" s="4">
        <f>SUM(I2:I89)</f>
        <v>992801.6700000002</v>
      </c>
      <c r="J90" s="7">
        <f t="shared" si="12"/>
        <v>1</v>
      </c>
      <c r="K90" s="4">
        <f>SUM(K2:K89)</f>
        <v>2463576.8200000003</v>
      </c>
    </row>
    <row r="91" spans="3:12" ht="12.75">
      <c r="C91" s="4">
        <f>+C90-C92</f>
        <v>0</v>
      </c>
      <c r="E91" s="4">
        <f>+E90-E92</f>
        <v>0</v>
      </c>
      <c r="F91" s="10"/>
      <c r="G91" s="4">
        <f>+G90-G92</f>
        <v>0</v>
      </c>
      <c r="H91"/>
      <c r="I91" s="4">
        <f>+I90-I92</f>
        <v>0</v>
      </c>
      <c r="J91"/>
      <c r="K91" s="4">
        <f>+K90-K92</f>
        <v>0</v>
      </c>
      <c r="L91"/>
    </row>
    <row r="92" spans="3:12" ht="12.75">
      <c r="C92" s="16">
        <v>769247.38</v>
      </c>
      <c r="E92" s="9">
        <v>657402.47</v>
      </c>
      <c r="F92" s="10"/>
      <c r="G92" s="9">
        <v>44125.3</v>
      </c>
      <c r="H92"/>
      <c r="I92" s="9">
        <v>992801.67</v>
      </c>
      <c r="J92"/>
      <c r="K92" s="4">
        <f>+C92+E92+G92+I92</f>
        <v>2463576.8200000003</v>
      </c>
      <c r="L92"/>
    </row>
    <row r="93" spans="3:21" ht="12.75">
      <c r="C93"/>
      <c r="H93"/>
      <c r="J93"/>
      <c r="L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G94" s="13"/>
      <c r="H94" s="13"/>
      <c r="I94" s="14"/>
      <c r="J94"/>
      <c r="K94" s="13"/>
      <c r="L94" s="13"/>
    </row>
    <row r="95" spans="3:12" ht="12.75">
      <c r="C95"/>
      <c r="H95"/>
      <c r="J95"/>
      <c r="L95"/>
    </row>
    <row r="96" spans="3:12" ht="12.75">
      <c r="C96"/>
      <c r="E96" s="17"/>
      <c r="H96"/>
      <c r="J96"/>
      <c r="L96"/>
    </row>
    <row r="97" spans="3:12" ht="12.75">
      <c r="C97"/>
      <c r="H97"/>
      <c r="J97"/>
      <c r="L97"/>
    </row>
    <row r="98" spans="3:12" ht="12.75">
      <c r="C98"/>
      <c r="H98"/>
      <c r="J98"/>
      <c r="L98"/>
    </row>
    <row r="99" spans="3:12" ht="12.75">
      <c r="C99"/>
      <c r="H99"/>
      <c r="J99"/>
      <c r="L99"/>
    </row>
    <row r="100" spans="3:12" ht="12.75">
      <c r="C100"/>
      <c r="H100"/>
      <c r="J100"/>
      <c r="L100"/>
    </row>
    <row r="101" spans="3:12" ht="12.75">
      <c r="C101"/>
      <c r="H101"/>
      <c r="J101"/>
      <c r="L101"/>
    </row>
    <row r="102" spans="3:12" ht="12.75">
      <c r="C102"/>
      <c r="H102"/>
      <c r="J102"/>
      <c r="L102"/>
    </row>
    <row r="103" spans="3:12" ht="12.75">
      <c r="C103" s="4">
        <f>+C92</f>
        <v>769247.38</v>
      </c>
      <c r="E103" s="4">
        <f>+E92</f>
        <v>657402.47</v>
      </c>
      <c r="F103" s="10"/>
      <c r="G103" s="4">
        <f>+G92</f>
        <v>44125.3</v>
      </c>
      <c r="H103"/>
      <c r="I103" s="4">
        <f>+I92</f>
        <v>992801.67</v>
      </c>
      <c r="J103"/>
      <c r="K103" s="4">
        <f>SUM(C103:I103)</f>
        <v>2463576.8200000003</v>
      </c>
      <c r="L103" s="4"/>
    </row>
    <row r="104" spans="5:12" ht="12.75">
      <c r="E104" s="4"/>
      <c r="F104" s="10"/>
      <c r="G104" s="4"/>
      <c r="H104"/>
      <c r="I104" s="4"/>
      <c r="J104"/>
      <c r="K104" s="4"/>
      <c r="L104" s="4"/>
    </row>
    <row r="105" spans="5:12" ht="12.75">
      <c r="E105" s="4"/>
      <c r="F105" s="10"/>
      <c r="G105" s="4"/>
      <c r="H105"/>
      <c r="I105" s="4"/>
      <c r="J105"/>
      <c r="K105" s="4">
        <f>SUM(K101:K102)</f>
        <v>0</v>
      </c>
      <c r="L105" s="4"/>
    </row>
    <row r="106" spans="5:12" ht="12.75">
      <c r="E106" s="4"/>
      <c r="F106" s="10"/>
      <c r="G106" s="4"/>
      <c r="L106"/>
    </row>
    <row r="107" spans="5:12" ht="12.75">
      <c r="E107" s="4"/>
      <c r="F107" s="10"/>
      <c r="G107" s="4"/>
      <c r="L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1" sqref="I1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48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3:10" ht="12.75">
      <c r="C1" s="46">
        <v>2020</v>
      </c>
      <c r="D1" s="5">
        <f>+DATE(C1,7,1)</f>
        <v>44013</v>
      </c>
      <c r="E1"/>
      <c r="F1" t="s">
        <v>157</v>
      </c>
      <c r="G1" s="48"/>
      <c r="H1"/>
      <c r="J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47" t="s">
        <v>153</v>
      </c>
      <c r="H2" s="1" t="s">
        <v>159</v>
      </c>
      <c r="I2" s="47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27453.6873</v>
      </c>
      <c r="D3" s="6">
        <f>+C3/$C$90</f>
        <v>0.015832343377693438</v>
      </c>
      <c r="E3" s="31">
        <v>27453.6873</v>
      </c>
      <c r="F3" s="6">
        <f>+E3/$E$90</f>
        <v>0.024138975982447672</v>
      </c>
      <c r="G3" s="31">
        <v>1413.3</v>
      </c>
      <c r="H3" s="6">
        <f>+G3/$G$90</f>
        <v>0.011730184346408039</v>
      </c>
      <c r="I3" s="31">
        <v>3223.83</v>
      </c>
      <c r="J3" s="6">
        <f>+I3/$I$90</f>
        <v>0.0022899869968193215</v>
      </c>
      <c r="K3" s="26">
        <f>+C3+E3+G3+I3</f>
        <v>59544.50460000001</v>
      </c>
      <c r="L3" s="6">
        <f>+K3/$K$90</f>
        <v>0.013534006555809584</v>
      </c>
    </row>
    <row r="4" spans="2:12" ht="12.75">
      <c r="B4" s="29">
        <v>33012</v>
      </c>
      <c r="C4" s="31">
        <v>101.7699</v>
      </c>
      <c r="D4" s="6">
        <f aca="true" t="shared" si="0" ref="D4:D67">+C4/$C$90</f>
        <v>5.868996702361083E-05</v>
      </c>
      <c r="E4" s="31">
        <v>101.7699</v>
      </c>
      <c r="F4" s="6">
        <f aca="true" t="shared" si="1" ref="F4:F67">+E4/$E$90</f>
        <v>8.948237608272392E-05</v>
      </c>
      <c r="G4" s="31">
        <v>0</v>
      </c>
      <c r="H4" s="6">
        <f aca="true" t="shared" si="2" ref="H4:H67">+G4/$G$90</f>
        <v>0</v>
      </c>
      <c r="I4" s="31">
        <v>40561.61</v>
      </c>
      <c r="J4" s="6">
        <f aca="true" t="shared" si="3" ref="J4:J67">+I4/$I$90</f>
        <v>0.028812176656354882</v>
      </c>
      <c r="K4" s="26">
        <f aca="true" t="shared" si="4" ref="K4:K67">+C4+E4+G4+I4</f>
        <v>40765.1498</v>
      </c>
      <c r="L4" s="6">
        <f aca="true" t="shared" si="5" ref="L4:L67">+K4/$K$90</f>
        <v>0.009265604077958182</v>
      </c>
    </row>
    <row r="5" spans="2:12" ht="12.75">
      <c r="B5" s="29">
        <v>33013</v>
      </c>
      <c r="C5" s="31">
        <v>486.2838</v>
      </c>
      <c r="D5" s="6">
        <f t="shared" si="0"/>
        <v>0.0002804363587476863</v>
      </c>
      <c r="E5" s="31">
        <v>486.2838</v>
      </c>
      <c r="F5" s="6">
        <f t="shared" si="1"/>
        <v>0.000427570724492567</v>
      </c>
      <c r="G5" s="31">
        <v>0</v>
      </c>
      <c r="H5" s="6">
        <f t="shared" si="2"/>
        <v>0</v>
      </c>
      <c r="I5" s="31">
        <v>2827.43</v>
      </c>
      <c r="J5" s="6">
        <f t="shared" si="3"/>
        <v>0.0020084117135261022</v>
      </c>
      <c r="K5" s="26">
        <f t="shared" si="4"/>
        <v>3799.9975999999997</v>
      </c>
      <c r="L5" s="6">
        <f t="shared" si="5"/>
        <v>0.0008637101404394029</v>
      </c>
    </row>
    <row r="6" spans="2:12" ht="12.75">
      <c r="B6" s="29">
        <v>33014</v>
      </c>
      <c r="C6" s="31">
        <v>4098.5372</v>
      </c>
      <c r="D6" s="6">
        <f t="shared" si="0"/>
        <v>0.002363596830821709</v>
      </c>
      <c r="E6" s="31">
        <v>4098.5372</v>
      </c>
      <c r="F6" s="6">
        <f t="shared" si="1"/>
        <v>0.003603686818199037</v>
      </c>
      <c r="G6" s="31">
        <v>1420.58</v>
      </c>
      <c r="H6" s="6">
        <f t="shared" si="2"/>
        <v>0.011790607287073042</v>
      </c>
      <c r="I6" s="31">
        <v>32258.94</v>
      </c>
      <c r="J6" s="6">
        <f t="shared" si="3"/>
        <v>0.022914531203932803</v>
      </c>
      <c r="K6" s="26">
        <f t="shared" si="4"/>
        <v>41876.5944</v>
      </c>
      <c r="L6" s="6">
        <f t="shared" si="5"/>
        <v>0.00951822686160326</v>
      </c>
    </row>
    <row r="7" spans="2:12" ht="12.75">
      <c r="B7" s="29">
        <v>33015</v>
      </c>
      <c r="C7" s="31">
        <v>230.1744</v>
      </c>
      <c r="D7" s="6">
        <f t="shared" si="0"/>
        <v>0.00013273991568901421</v>
      </c>
      <c r="E7" s="31">
        <v>230.1744</v>
      </c>
      <c r="F7" s="6">
        <f t="shared" si="1"/>
        <v>0.00020238353604961118</v>
      </c>
      <c r="G7" s="31">
        <v>0</v>
      </c>
      <c r="H7" s="6">
        <f t="shared" si="2"/>
        <v>0</v>
      </c>
      <c r="I7" s="31">
        <v>11295.62</v>
      </c>
      <c r="J7" s="6">
        <f t="shared" si="3"/>
        <v>0.008023631184340449</v>
      </c>
      <c r="K7" s="26">
        <f t="shared" si="4"/>
        <v>11755.9688</v>
      </c>
      <c r="L7" s="6">
        <f t="shared" si="5"/>
        <v>0.0026720410200388655</v>
      </c>
    </row>
    <row r="8" spans="2:12" ht="12.75">
      <c r="B8" s="29">
        <v>33016</v>
      </c>
      <c r="C8" s="31">
        <v>21569.0729</v>
      </c>
      <c r="D8" s="6">
        <f t="shared" si="0"/>
        <v>0.012438728712820372</v>
      </c>
      <c r="E8" s="31">
        <v>21569.0729</v>
      </c>
      <c r="F8" s="6">
        <f t="shared" si="1"/>
        <v>0.018964859875007133</v>
      </c>
      <c r="G8" s="31">
        <v>539.85</v>
      </c>
      <c r="H8" s="6">
        <f t="shared" si="2"/>
        <v>0.00448067644478057</v>
      </c>
      <c r="I8" s="31">
        <v>20472.54</v>
      </c>
      <c r="J8" s="6">
        <f t="shared" si="3"/>
        <v>0.014542283678687597</v>
      </c>
      <c r="K8" s="26">
        <f t="shared" si="4"/>
        <v>64150.5358</v>
      </c>
      <c r="L8" s="6">
        <f t="shared" si="5"/>
        <v>0.014580921915603565</v>
      </c>
    </row>
    <row r="9" spans="2:12" ht="12.75">
      <c r="B9" s="29">
        <v>33018</v>
      </c>
      <c r="C9" s="31">
        <v>803.7735</v>
      </c>
      <c r="D9" s="6">
        <f t="shared" si="0"/>
        <v>0.00046353037793544317</v>
      </c>
      <c r="E9" s="31">
        <v>803.7735</v>
      </c>
      <c r="F9" s="6">
        <f t="shared" si="1"/>
        <v>0.0007067272603424714</v>
      </c>
      <c r="G9" s="31">
        <v>0</v>
      </c>
      <c r="H9" s="6">
        <f t="shared" si="2"/>
        <v>0</v>
      </c>
      <c r="I9" s="31">
        <v>7931.24</v>
      </c>
      <c r="J9" s="6">
        <f t="shared" si="3"/>
        <v>0.0056338071389165295</v>
      </c>
      <c r="K9" s="26">
        <f t="shared" si="4"/>
        <v>9538.787</v>
      </c>
      <c r="L9" s="6">
        <f t="shared" si="5"/>
        <v>0.0021680927007405354</v>
      </c>
    </row>
    <row r="10" spans="2:12" ht="12.75">
      <c r="B10" s="29">
        <v>33030</v>
      </c>
      <c r="C10" s="31">
        <v>10761.6891</v>
      </c>
      <c r="D10" s="6">
        <f t="shared" si="0"/>
        <v>0.0062061884545170235</v>
      </c>
      <c r="E10" s="31">
        <v>10761.6891</v>
      </c>
      <c r="F10" s="6">
        <f t="shared" si="1"/>
        <v>0.009462341137522494</v>
      </c>
      <c r="G10" s="31">
        <v>0</v>
      </c>
      <c r="H10" s="6">
        <f t="shared" si="2"/>
        <v>0</v>
      </c>
      <c r="I10" s="31">
        <v>6575.33</v>
      </c>
      <c r="J10" s="6">
        <f t="shared" si="3"/>
        <v>0.004670661976529777</v>
      </c>
      <c r="K10" s="26">
        <f t="shared" si="4"/>
        <v>28098.7082</v>
      </c>
      <c r="L10" s="6">
        <f t="shared" si="5"/>
        <v>0.006386619614072337</v>
      </c>
    </row>
    <row r="11" spans="2:12" ht="12.75">
      <c r="B11" s="29">
        <v>33031</v>
      </c>
      <c r="C11" s="31">
        <v>327.101815384615</v>
      </c>
      <c r="D11" s="6">
        <f t="shared" si="0"/>
        <v>0.00018863725677519867</v>
      </c>
      <c r="E11" s="31">
        <v>327.101815384615</v>
      </c>
      <c r="F11" s="6">
        <f t="shared" si="1"/>
        <v>0.0002876081008391267</v>
      </c>
      <c r="G11" s="31">
        <v>0</v>
      </c>
      <c r="H11" s="6">
        <f t="shared" si="2"/>
        <v>0</v>
      </c>
      <c r="I11" s="31">
        <v>755.32</v>
      </c>
      <c r="J11" s="6">
        <f t="shared" si="3"/>
        <v>0.0005365273536252128</v>
      </c>
      <c r="K11" s="26">
        <f t="shared" si="4"/>
        <v>1409.52363076923</v>
      </c>
      <c r="L11" s="6">
        <f t="shared" si="5"/>
        <v>0.0003203738478898905</v>
      </c>
    </row>
    <row r="12" spans="2:12" ht="12.75">
      <c r="B12" s="29">
        <v>33032</v>
      </c>
      <c r="C12" s="31">
        <v>3221.5478</v>
      </c>
      <c r="D12" s="6">
        <f t="shared" si="0"/>
        <v>0.001857843371635287</v>
      </c>
      <c r="E12" s="31">
        <v>3221.5478</v>
      </c>
      <c r="F12" s="6">
        <f t="shared" si="1"/>
        <v>0.0028325836205800713</v>
      </c>
      <c r="G12" s="31">
        <v>0</v>
      </c>
      <c r="H12" s="6">
        <f t="shared" si="2"/>
        <v>0</v>
      </c>
      <c r="I12" s="31">
        <v>3913.94</v>
      </c>
      <c r="J12" s="6">
        <f t="shared" si="3"/>
        <v>0.0027801936536141843</v>
      </c>
      <c r="K12" s="26">
        <f t="shared" si="4"/>
        <v>10357.0356</v>
      </c>
      <c r="L12" s="6">
        <f t="shared" si="5"/>
        <v>0.0023540742953658436</v>
      </c>
    </row>
    <row r="13" spans="2:12" ht="12.75">
      <c r="B13" s="29">
        <v>33033</v>
      </c>
      <c r="C13" s="31">
        <v>17337.4446</v>
      </c>
      <c r="D13" s="6">
        <f t="shared" si="0"/>
        <v>0.009998379204928761</v>
      </c>
      <c r="E13" s="31">
        <v>17337.4446</v>
      </c>
      <c r="F13" s="6">
        <f t="shared" si="1"/>
        <v>0.01524415114892115</v>
      </c>
      <c r="G13" s="31">
        <v>249.8</v>
      </c>
      <c r="H13" s="6">
        <f t="shared" si="2"/>
        <v>0.0020733036508403936</v>
      </c>
      <c r="I13" s="31">
        <v>26423.54</v>
      </c>
      <c r="J13" s="6">
        <f t="shared" si="3"/>
        <v>0.018769464584030553</v>
      </c>
      <c r="K13" s="26">
        <f t="shared" si="4"/>
        <v>61348.2292</v>
      </c>
      <c r="L13" s="6">
        <f t="shared" si="5"/>
        <v>0.013943979243050228</v>
      </c>
    </row>
    <row r="14" spans="2:12" ht="12.75">
      <c r="B14" s="29">
        <v>33034</v>
      </c>
      <c r="C14" s="31">
        <v>21476.57</v>
      </c>
      <c r="D14" s="6">
        <f t="shared" si="0"/>
        <v>0.012385382957832026</v>
      </c>
      <c r="E14" s="31">
        <v>21476.57</v>
      </c>
      <c r="F14" s="6">
        <f t="shared" si="1"/>
        <v>0.018883525617171146</v>
      </c>
      <c r="G14" s="31">
        <v>0</v>
      </c>
      <c r="H14" s="6">
        <f t="shared" si="2"/>
        <v>0</v>
      </c>
      <c r="I14" s="31">
        <v>6920.79</v>
      </c>
      <c r="J14" s="6">
        <f t="shared" si="3"/>
        <v>0.004916052989058726</v>
      </c>
      <c r="K14" s="26">
        <f t="shared" si="4"/>
        <v>49873.93</v>
      </c>
      <c r="L14" s="6">
        <f t="shared" si="5"/>
        <v>0.011335959550228389</v>
      </c>
    </row>
    <row r="15" spans="2:12" ht="12.75">
      <c r="B15" s="29">
        <v>33035</v>
      </c>
      <c r="C15" s="31">
        <v>225.3492</v>
      </c>
      <c r="D15" s="6">
        <f t="shared" si="0"/>
        <v>0.00012995725766456567</v>
      </c>
      <c r="E15" s="31">
        <v>225.3492</v>
      </c>
      <c r="F15" s="6">
        <f t="shared" si="1"/>
        <v>0.00019814092245684593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450.6984</v>
      </c>
      <c r="L15" s="6">
        <f t="shared" si="5"/>
        <v>0.00010244026953064765</v>
      </c>
    </row>
    <row r="16" spans="2:12" ht="12.75">
      <c r="B16" s="29">
        <v>33054</v>
      </c>
      <c r="C16" s="31">
        <v>388.8081</v>
      </c>
      <c r="D16" s="6">
        <f t="shared" si="0"/>
        <v>0.00022422282587987983</v>
      </c>
      <c r="E16" s="31">
        <v>388.8081</v>
      </c>
      <c r="F16" s="6">
        <f t="shared" si="1"/>
        <v>0.0003418640740357348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777.6162</v>
      </c>
      <c r="L16" s="6">
        <f t="shared" si="5"/>
        <v>0.0001767461635528283</v>
      </c>
    </row>
    <row r="17" spans="2:12" ht="12.75">
      <c r="B17" s="29">
        <v>33055</v>
      </c>
      <c r="C17" s="31">
        <v>164.6439</v>
      </c>
      <c r="D17" s="6">
        <f t="shared" si="0"/>
        <v>9.494894916511345E-05</v>
      </c>
      <c r="E17" s="31">
        <v>164.6439</v>
      </c>
      <c r="F17" s="6">
        <f t="shared" si="1"/>
        <v>0.00014476507670270274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329.2878</v>
      </c>
      <c r="L17" s="6">
        <f t="shared" si="5"/>
        <v>7.48445767394648E-05</v>
      </c>
    </row>
    <row r="18" spans="2:12" ht="12.75">
      <c r="B18" s="29">
        <v>33056</v>
      </c>
      <c r="C18" s="31">
        <v>913.0148</v>
      </c>
      <c r="D18" s="6">
        <f t="shared" si="0"/>
        <v>0.0005265290474302189</v>
      </c>
      <c r="E18" s="31">
        <v>913.0148</v>
      </c>
      <c r="F18" s="6">
        <f t="shared" si="1"/>
        <v>0.0008027789523492993</v>
      </c>
      <c r="G18" s="31">
        <v>0</v>
      </c>
      <c r="H18" s="6">
        <f t="shared" si="2"/>
        <v>0</v>
      </c>
      <c r="I18" s="31">
        <v>755.34</v>
      </c>
      <c r="J18" s="6">
        <f t="shared" si="3"/>
        <v>0.0005365415602489916</v>
      </c>
      <c r="K18" s="26">
        <f t="shared" si="4"/>
        <v>2581.3696</v>
      </c>
      <c r="L18" s="6">
        <f t="shared" si="5"/>
        <v>0.0005867253968113047</v>
      </c>
    </row>
    <row r="19" spans="2:12" ht="12.75">
      <c r="B19" s="29">
        <v>33109</v>
      </c>
      <c r="C19" s="31">
        <v>1073.025</v>
      </c>
      <c r="D19" s="6">
        <f t="shared" si="0"/>
        <v>0.0006188057752391426</v>
      </c>
      <c r="E19" s="31">
        <v>1073.025</v>
      </c>
      <c r="F19" s="6">
        <f t="shared" si="1"/>
        <v>0.000943469794076292</v>
      </c>
      <c r="G19" s="31">
        <v>7734.56</v>
      </c>
      <c r="H19" s="6">
        <f t="shared" si="2"/>
        <v>0.06419572252059277</v>
      </c>
      <c r="I19" s="31">
        <v>0</v>
      </c>
      <c r="J19" s="6">
        <f t="shared" si="3"/>
        <v>0</v>
      </c>
      <c r="K19" s="26">
        <f t="shared" si="4"/>
        <v>9880.61</v>
      </c>
      <c r="L19" s="6">
        <f t="shared" si="5"/>
        <v>0.0022457864317406333</v>
      </c>
    </row>
    <row r="20" spans="2:12" ht="12.75">
      <c r="B20" s="29">
        <v>33122</v>
      </c>
      <c r="C20" s="31">
        <v>23986.85</v>
      </c>
      <c r="D20" s="6">
        <f t="shared" si="0"/>
        <v>0.013833043321260011</v>
      </c>
      <c r="E20" s="31">
        <v>23986.85</v>
      </c>
      <c r="F20" s="6">
        <f t="shared" si="1"/>
        <v>0.021090718697177515</v>
      </c>
      <c r="G20" s="31">
        <v>1544.41</v>
      </c>
      <c r="H20" s="6">
        <f t="shared" si="2"/>
        <v>0.012818378268192203</v>
      </c>
      <c r="I20" s="31">
        <v>23244.26</v>
      </c>
      <c r="J20" s="6">
        <f t="shared" si="3"/>
        <v>0.016511122841678216</v>
      </c>
      <c r="K20" s="26">
        <f t="shared" si="4"/>
        <v>72762.37</v>
      </c>
      <c r="L20" s="6">
        <f t="shared" si="5"/>
        <v>0.016538325395627565</v>
      </c>
    </row>
    <row r="21" spans="2:12" ht="12.75">
      <c r="B21" s="29">
        <v>33125</v>
      </c>
      <c r="C21" s="31">
        <v>3533.8959</v>
      </c>
      <c r="D21" s="6">
        <f t="shared" si="0"/>
        <v>0.002037972267201535</v>
      </c>
      <c r="E21" s="31">
        <v>3533.8959</v>
      </c>
      <c r="F21" s="6">
        <f t="shared" si="1"/>
        <v>0.003107219344432844</v>
      </c>
      <c r="G21" s="31">
        <v>0</v>
      </c>
      <c r="H21" s="6">
        <f t="shared" si="2"/>
        <v>0</v>
      </c>
      <c r="I21" s="31">
        <v>3496.37</v>
      </c>
      <c r="J21" s="6">
        <f t="shared" si="3"/>
        <v>0.0024835806590512437</v>
      </c>
      <c r="K21" s="26">
        <f t="shared" si="4"/>
        <v>10564.1618</v>
      </c>
      <c r="L21" s="6">
        <f t="shared" si="5"/>
        <v>0.0024011524828075094</v>
      </c>
    </row>
    <row r="22" spans="2:12" ht="12.75">
      <c r="B22" s="29">
        <v>33126</v>
      </c>
      <c r="C22" s="31">
        <v>107548.2207</v>
      </c>
      <c r="D22" s="6">
        <f t="shared" si="0"/>
        <v>0.06202228287864112</v>
      </c>
      <c r="E22" s="31">
        <v>107548.2207</v>
      </c>
      <c r="F22" s="6">
        <f t="shared" si="1"/>
        <v>0.0945630322099677</v>
      </c>
      <c r="G22" s="31">
        <v>5519.8</v>
      </c>
      <c r="H22" s="6">
        <f t="shared" si="2"/>
        <v>0.045813536797072875</v>
      </c>
      <c r="I22" s="31">
        <v>34925.69</v>
      </c>
      <c r="J22" s="6">
        <f t="shared" si="3"/>
        <v>0.02480880690202108</v>
      </c>
      <c r="K22" s="26">
        <f t="shared" si="4"/>
        <v>255541.9314</v>
      </c>
      <c r="L22" s="6">
        <f t="shared" si="5"/>
        <v>0.05808270969898778</v>
      </c>
    </row>
    <row r="23" spans="2:12" ht="12.75">
      <c r="B23" s="29">
        <v>33127</v>
      </c>
      <c r="C23" s="31">
        <v>25405.4598</v>
      </c>
      <c r="D23" s="6">
        <f t="shared" si="0"/>
        <v>0.014651145357140672</v>
      </c>
      <c r="E23" s="31">
        <v>25405.4598</v>
      </c>
      <c r="F23" s="6">
        <f t="shared" si="1"/>
        <v>0.022338047972712206</v>
      </c>
      <c r="G23" s="31">
        <v>47.31</v>
      </c>
      <c r="H23" s="6">
        <f t="shared" si="2"/>
        <v>0.00039266611577765825</v>
      </c>
      <c r="I23" s="31">
        <v>41132.37</v>
      </c>
      <c r="J23" s="6">
        <f t="shared" si="3"/>
        <v>0.029217605285750542</v>
      </c>
      <c r="K23" s="26">
        <f t="shared" si="4"/>
        <v>91990.5996</v>
      </c>
      <c r="L23" s="6">
        <f t="shared" si="5"/>
        <v>0.02090875365279728</v>
      </c>
    </row>
    <row r="24" spans="2:12" ht="12.75">
      <c r="B24" s="29">
        <v>33128</v>
      </c>
      <c r="C24" s="31">
        <v>4703.4537</v>
      </c>
      <c r="D24" s="6">
        <f t="shared" si="0"/>
        <v>0.002712447811681846</v>
      </c>
      <c r="E24" s="31">
        <v>4703.4537</v>
      </c>
      <c r="F24" s="6">
        <f t="shared" si="1"/>
        <v>0.004135566733101627</v>
      </c>
      <c r="G24" s="31">
        <v>0</v>
      </c>
      <c r="H24" s="6">
        <f t="shared" si="2"/>
        <v>0</v>
      </c>
      <c r="I24" s="31">
        <v>22256.52</v>
      </c>
      <c r="J24" s="6">
        <f t="shared" si="3"/>
        <v>0.015809500313121092</v>
      </c>
      <c r="K24" s="26">
        <f t="shared" si="4"/>
        <v>31663.4274</v>
      </c>
      <c r="L24" s="6">
        <f t="shared" si="5"/>
        <v>0.007196852789182509</v>
      </c>
    </row>
    <row r="25" spans="2:12" ht="12.75">
      <c r="B25" s="29">
        <v>33129</v>
      </c>
      <c r="C25" s="31">
        <v>14338.6932692308</v>
      </c>
      <c r="D25" s="6">
        <f t="shared" si="0"/>
        <v>0.008269020949542313</v>
      </c>
      <c r="E25" s="31">
        <v>14338.6932692308</v>
      </c>
      <c r="F25" s="6">
        <f t="shared" si="1"/>
        <v>0.012607463932382093</v>
      </c>
      <c r="G25" s="31">
        <v>0</v>
      </c>
      <c r="H25" s="6">
        <f t="shared" si="2"/>
        <v>0</v>
      </c>
      <c r="I25" s="31">
        <v>2375.32</v>
      </c>
      <c r="J25" s="6">
        <f t="shared" si="3"/>
        <v>0.0016872638796974007</v>
      </c>
      <c r="K25" s="26">
        <f t="shared" si="4"/>
        <v>31052.7065384616</v>
      </c>
      <c r="L25" s="6">
        <f t="shared" si="5"/>
        <v>0.00705804064859363</v>
      </c>
    </row>
    <row r="26" spans="2:12" ht="12.75">
      <c r="B26" s="29">
        <v>33130</v>
      </c>
      <c r="C26" s="31">
        <v>32521.1165538462</v>
      </c>
      <c r="D26" s="6">
        <f t="shared" si="0"/>
        <v>0.01875469326506401</v>
      </c>
      <c r="E26" s="31">
        <v>32521.1165538462</v>
      </c>
      <c r="F26" s="6">
        <f t="shared" si="1"/>
        <v>0.028594572482643334</v>
      </c>
      <c r="G26" s="31">
        <v>4576.59</v>
      </c>
      <c r="H26" s="6">
        <f t="shared" si="2"/>
        <v>0.0379850310464357</v>
      </c>
      <c r="I26" s="31">
        <v>32082.38</v>
      </c>
      <c r="J26" s="6">
        <f t="shared" si="3"/>
        <v>0.022789115129214714</v>
      </c>
      <c r="K26" s="26">
        <f t="shared" si="4"/>
        <v>101701.2031076924</v>
      </c>
      <c r="L26" s="6">
        <f t="shared" si="5"/>
        <v>0.02311589892030491</v>
      </c>
    </row>
    <row r="27" spans="2:12" ht="12.75">
      <c r="B27" s="29">
        <v>33131</v>
      </c>
      <c r="C27" s="31">
        <v>104107.588838462</v>
      </c>
      <c r="D27" s="6">
        <f t="shared" si="0"/>
        <v>0.06003809530948708</v>
      </c>
      <c r="E27" s="31">
        <v>104107.588838462</v>
      </c>
      <c r="F27" s="6">
        <f t="shared" si="1"/>
        <v>0.09153781636327486</v>
      </c>
      <c r="G27" s="31">
        <v>30421.09</v>
      </c>
      <c r="H27" s="6">
        <f t="shared" si="2"/>
        <v>0.2524906203344443</v>
      </c>
      <c r="I27" s="31">
        <v>72367.72</v>
      </c>
      <c r="J27" s="6">
        <f t="shared" si="3"/>
        <v>0.051405048588002954</v>
      </c>
      <c r="K27" s="26">
        <f t="shared" si="4"/>
        <v>311003.987676924</v>
      </c>
      <c r="L27" s="6">
        <f t="shared" si="5"/>
        <v>0.07068880724389151</v>
      </c>
    </row>
    <row r="28" spans="2:12" ht="12.75">
      <c r="B28" s="29">
        <v>33132</v>
      </c>
      <c r="C28" s="31">
        <v>54504.6329846154</v>
      </c>
      <c r="D28" s="6">
        <f t="shared" si="0"/>
        <v>0.03143242857172001</v>
      </c>
      <c r="E28" s="31">
        <v>54504.6329846154</v>
      </c>
      <c r="F28" s="6">
        <f t="shared" si="1"/>
        <v>0.047923836684326045</v>
      </c>
      <c r="G28" s="31">
        <v>2745.63</v>
      </c>
      <c r="H28" s="6">
        <f t="shared" si="2"/>
        <v>0.022788329475007647</v>
      </c>
      <c r="I28" s="31">
        <v>19008.91</v>
      </c>
      <c r="J28" s="6">
        <f t="shared" si="3"/>
        <v>0.013502621640628931</v>
      </c>
      <c r="K28" s="26">
        <f t="shared" si="4"/>
        <v>130763.8059692308</v>
      </c>
      <c r="L28" s="6">
        <f t="shared" si="5"/>
        <v>0.029721604355243587</v>
      </c>
    </row>
    <row r="29" spans="2:12" ht="12.75">
      <c r="B29" s="29">
        <v>33133</v>
      </c>
      <c r="C29" s="31">
        <v>35705.8666538462</v>
      </c>
      <c r="D29" s="6">
        <f t="shared" si="0"/>
        <v>0.02059131566861792</v>
      </c>
      <c r="E29" s="31">
        <v>35705.8666538462</v>
      </c>
      <c r="F29" s="6">
        <f t="shared" si="1"/>
        <v>0.03139480129467609</v>
      </c>
      <c r="G29" s="31">
        <v>8789.05</v>
      </c>
      <c r="H29" s="6">
        <f t="shared" si="2"/>
        <v>0.07294783607853787</v>
      </c>
      <c r="I29" s="31">
        <v>51729.73</v>
      </c>
      <c r="J29" s="6">
        <f t="shared" si="3"/>
        <v>0.03674524061410632</v>
      </c>
      <c r="K29" s="26">
        <f t="shared" si="4"/>
        <v>131930.5133076924</v>
      </c>
      <c r="L29" s="6">
        <f t="shared" si="5"/>
        <v>0.02998678793303173</v>
      </c>
    </row>
    <row r="30" spans="2:12" ht="12.75">
      <c r="B30" s="29">
        <v>33134</v>
      </c>
      <c r="C30" s="31">
        <v>29979.0763</v>
      </c>
      <c r="D30" s="6">
        <f t="shared" si="0"/>
        <v>0.01728871699240456</v>
      </c>
      <c r="E30" s="31">
        <v>29979.0763</v>
      </c>
      <c r="F30" s="6">
        <f t="shared" si="1"/>
        <v>0.026359453827598092</v>
      </c>
      <c r="G30" s="31">
        <v>8172.23</v>
      </c>
      <c r="H30" s="6">
        <f t="shared" si="2"/>
        <v>0.06782831983389667</v>
      </c>
      <c r="I30" s="31">
        <v>70875.8</v>
      </c>
      <c r="J30" s="6">
        <f t="shared" si="3"/>
        <v>0.05034529128060936</v>
      </c>
      <c r="K30" s="26">
        <f t="shared" si="4"/>
        <v>139006.1826</v>
      </c>
      <c r="L30" s="6">
        <f t="shared" si="5"/>
        <v>0.031595032979860646</v>
      </c>
    </row>
    <row r="31" spans="2:12" ht="12.75">
      <c r="B31" s="29">
        <v>33135</v>
      </c>
      <c r="C31" s="31">
        <v>7167.05308461538</v>
      </c>
      <c r="D31" s="6">
        <f t="shared" si="0"/>
        <v>0.004133187801034932</v>
      </c>
      <c r="E31" s="31">
        <v>7167.05308461538</v>
      </c>
      <c r="F31" s="6">
        <f t="shared" si="1"/>
        <v>0.006301715335500967</v>
      </c>
      <c r="G31" s="31">
        <v>0</v>
      </c>
      <c r="H31" s="6">
        <f t="shared" si="2"/>
        <v>0</v>
      </c>
      <c r="I31" s="31">
        <v>22185.48</v>
      </c>
      <c r="J31" s="6">
        <f t="shared" si="3"/>
        <v>0.015759038385459258</v>
      </c>
      <c r="K31" s="26">
        <f t="shared" si="4"/>
        <v>36519.58616923076</v>
      </c>
      <c r="L31" s="6">
        <f t="shared" si="5"/>
        <v>0.008300620215922025</v>
      </c>
    </row>
    <row r="32" spans="2:12" ht="12.75">
      <c r="B32" s="29">
        <v>33136</v>
      </c>
      <c r="C32" s="31">
        <v>4490.8512</v>
      </c>
      <c r="D32" s="6">
        <f t="shared" si="0"/>
        <v>0.002589841483935261</v>
      </c>
      <c r="E32" s="31">
        <v>4490.8512</v>
      </c>
      <c r="F32" s="6">
        <f t="shared" si="1"/>
        <v>0.003948633495856358</v>
      </c>
      <c r="G32" s="31">
        <v>90.18</v>
      </c>
      <c r="H32" s="6">
        <f t="shared" si="2"/>
        <v>0.0007484808776332534</v>
      </c>
      <c r="I32" s="31">
        <v>1390.4</v>
      </c>
      <c r="J32" s="6">
        <f t="shared" si="3"/>
        <v>0.000987644485093068</v>
      </c>
      <c r="K32" s="26">
        <f t="shared" si="4"/>
        <v>10462.2824</v>
      </c>
      <c r="L32" s="6">
        <f t="shared" si="5"/>
        <v>0.002377996081108234</v>
      </c>
    </row>
    <row r="33" spans="2:12" ht="12.75">
      <c r="B33" s="29">
        <v>33137</v>
      </c>
      <c r="C33" s="31">
        <v>24107.2013</v>
      </c>
      <c r="D33" s="6">
        <f t="shared" si="0"/>
        <v>0.013902449047592148</v>
      </c>
      <c r="E33" s="31">
        <v>24107.2013</v>
      </c>
      <c r="F33" s="6">
        <f t="shared" si="1"/>
        <v>0.021196538986758665</v>
      </c>
      <c r="G33" s="31">
        <v>102.8</v>
      </c>
      <c r="H33" s="6">
        <f t="shared" si="2"/>
        <v>0.0008532250412585766</v>
      </c>
      <c r="I33" s="31">
        <v>59383.42</v>
      </c>
      <c r="J33" s="6">
        <f t="shared" si="3"/>
        <v>0.042181895331534366</v>
      </c>
      <c r="K33" s="26">
        <f t="shared" si="4"/>
        <v>107700.6226</v>
      </c>
      <c r="L33" s="6">
        <f t="shared" si="5"/>
        <v>0.024479520690028105</v>
      </c>
    </row>
    <row r="34" spans="2:12" ht="12.75">
      <c r="B34" s="29">
        <v>33138</v>
      </c>
      <c r="C34" s="31">
        <v>30818.113</v>
      </c>
      <c r="D34" s="6">
        <f t="shared" si="0"/>
        <v>0.017772583403343346</v>
      </c>
      <c r="E34" s="31">
        <v>30818.113</v>
      </c>
      <c r="F34" s="6">
        <f t="shared" si="1"/>
        <v>0.02709718666939717</v>
      </c>
      <c r="G34" s="31">
        <v>415.62</v>
      </c>
      <c r="H34" s="6">
        <f t="shared" si="2"/>
        <v>0.003449585521866631</v>
      </c>
      <c r="I34" s="31">
        <v>19537.93</v>
      </c>
      <c r="J34" s="6">
        <f t="shared" si="3"/>
        <v>0.013878401046198505</v>
      </c>
      <c r="K34" s="26">
        <f t="shared" si="4"/>
        <v>81589.77600000001</v>
      </c>
      <c r="L34" s="6">
        <f t="shared" si="5"/>
        <v>0.01854472668282197</v>
      </c>
    </row>
    <row r="35" spans="2:12" ht="12.75">
      <c r="B35" s="29">
        <v>33139</v>
      </c>
      <c r="C35" s="31">
        <v>372106.1827</v>
      </c>
      <c r="D35" s="6">
        <f t="shared" si="0"/>
        <v>0.21459095068330328</v>
      </c>
      <c r="E35" s="31">
        <v>1866.015</v>
      </c>
      <c r="F35" s="6">
        <f t="shared" si="1"/>
        <v>0.001640715535792057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373972.1977</v>
      </c>
      <c r="L35" s="6">
        <f t="shared" si="5"/>
        <v>0.0850009956311286</v>
      </c>
    </row>
    <row r="36" spans="2:12" ht="12.75">
      <c r="B36" s="29">
        <v>33140</v>
      </c>
      <c r="C36" s="31">
        <v>203287.5423</v>
      </c>
      <c r="D36" s="6">
        <f t="shared" si="0"/>
        <v>0.11723445885176158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203287.5423</v>
      </c>
      <c r="L36" s="6">
        <f t="shared" si="5"/>
        <v>0.04620569015872907</v>
      </c>
    </row>
    <row r="37" spans="2:12" ht="12.75">
      <c r="B37" s="29">
        <v>33141</v>
      </c>
      <c r="C37" s="31">
        <v>27925.708</v>
      </c>
      <c r="D37" s="6">
        <f t="shared" si="0"/>
        <v>0.016104554309584514</v>
      </c>
      <c r="E37" s="31">
        <v>4745.718</v>
      </c>
      <c r="F37" s="6">
        <f t="shared" si="1"/>
        <v>0.004172728113701127</v>
      </c>
      <c r="G37" s="31">
        <v>9019.98</v>
      </c>
      <c r="H37" s="6">
        <f t="shared" si="2"/>
        <v>0.0748645214752095</v>
      </c>
      <c r="I37" s="31">
        <v>7182.67</v>
      </c>
      <c r="J37" s="6">
        <f t="shared" si="3"/>
        <v>0.005102074520816618</v>
      </c>
      <c r="K37" s="26">
        <f t="shared" si="4"/>
        <v>48874.076</v>
      </c>
      <c r="L37" s="6">
        <f t="shared" si="5"/>
        <v>0.011108700449128194</v>
      </c>
    </row>
    <row r="38" spans="2:12" ht="12.75">
      <c r="B38" s="29">
        <v>33142</v>
      </c>
      <c r="C38" s="31">
        <v>38329.8839</v>
      </c>
      <c r="D38" s="6">
        <f t="shared" si="0"/>
        <v>0.022104567481247714</v>
      </c>
      <c r="E38" s="31">
        <v>38329.8839</v>
      </c>
      <c r="F38" s="6">
        <f t="shared" si="1"/>
        <v>0.03370199917998293</v>
      </c>
      <c r="G38" s="31">
        <v>1722.42</v>
      </c>
      <c r="H38" s="6">
        <f t="shared" si="2"/>
        <v>0.014295835365414376</v>
      </c>
      <c r="I38" s="31">
        <v>10779.11</v>
      </c>
      <c r="J38" s="6">
        <f t="shared" si="3"/>
        <v>0.007656738021944432</v>
      </c>
      <c r="K38" s="26">
        <f t="shared" si="4"/>
        <v>89161.2978</v>
      </c>
      <c r="L38" s="6">
        <f t="shared" si="5"/>
        <v>0.02026567517953102</v>
      </c>
    </row>
    <row r="39" spans="2:12" ht="12.75">
      <c r="B39" s="29">
        <v>33143</v>
      </c>
      <c r="C39" s="31">
        <v>13116.8991692308</v>
      </c>
      <c r="D39" s="6">
        <f t="shared" si="0"/>
        <v>0.0075644211077556716</v>
      </c>
      <c r="E39" s="31">
        <v>13116.8991692308</v>
      </c>
      <c r="F39" s="6">
        <f t="shared" si="1"/>
        <v>0.011533187165363033</v>
      </c>
      <c r="G39" s="31">
        <v>0</v>
      </c>
      <c r="H39" s="6">
        <f t="shared" si="2"/>
        <v>0</v>
      </c>
      <c r="I39" s="31">
        <v>34775.91</v>
      </c>
      <c r="J39" s="6">
        <f t="shared" si="3"/>
        <v>0.02470241349654263</v>
      </c>
      <c r="K39" s="26">
        <f t="shared" si="4"/>
        <v>61009.708338461605</v>
      </c>
      <c r="L39" s="6">
        <f t="shared" si="5"/>
        <v>0.01386703606264901</v>
      </c>
    </row>
    <row r="40" spans="2:12" ht="12.75">
      <c r="B40" s="29">
        <v>33144</v>
      </c>
      <c r="C40" s="31">
        <v>11185.6998</v>
      </c>
      <c r="D40" s="6">
        <f t="shared" si="0"/>
        <v>0.006450712365817499</v>
      </c>
      <c r="E40" s="31">
        <v>11185.6998</v>
      </c>
      <c r="F40" s="6">
        <f t="shared" si="1"/>
        <v>0.009835157509755336</v>
      </c>
      <c r="G40" s="31">
        <v>329.48</v>
      </c>
      <c r="H40" s="6">
        <f t="shared" si="2"/>
        <v>0.00273463605636066</v>
      </c>
      <c r="I40" s="31">
        <v>13691.67</v>
      </c>
      <c r="J40" s="6">
        <f t="shared" si="3"/>
        <v>0.009725620229584439</v>
      </c>
      <c r="K40" s="26">
        <f t="shared" si="4"/>
        <v>36392.5496</v>
      </c>
      <c r="L40" s="6">
        <f t="shared" si="5"/>
        <v>0.00827174578372469</v>
      </c>
    </row>
    <row r="41" spans="2:12" ht="12.75">
      <c r="B41" s="29">
        <v>33145</v>
      </c>
      <c r="C41" s="31">
        <v>10154.4845</v>
      </c>
      <c r="D41" s="6">
        <f t="shared" si="0"/>
        <v>0.00585601794289635</v>
      </c>
      <c r="E41" s="31">
        <v>10154.4845</v>
      </c>
      <c r="F41" s="6">
        <f t="shared" si="1"/>
        <v>0.008928449383906151</v>
      </c>
      <c r="G41" s="31">
        <v>0</v>
      </c>
      <c r="H41" s="6">
        <f t="shared" si="2"/>
        <v>0</v>
      </c>
      <c r="I41" s="31">
        <v>19859.07</v>
      </c>
      <c r="J41" s="6">
        <f t="shared" si="3"/>
        <v>0.014106516804212594</v>
      </c>
      <c r="K41" s="26">
        <f t="shared" si="4"/>
        <v>40168.039000000004</v>
      </c>
      <c r="L41" s="6">
        <f t="shared" si="5"/>
        <v>0.00912988539936589</v>
      </c>
    </row>
    <row r="42" spans="2:12" ht="12.75">
      <c r="B42" s="29">
        <v>33146</v>
      </c>
      <c r="C42" s="31">
        <v>3184.9999</v>
      </c>
      <c r="D42" s="6">
        <f t="shared" si="0"/>
        <v>0.0018367664614115152</v>
      </c>
      <c r="E42" s="31">
        <v>3184.9999</v>
      </c>
      <c r="F42" s="6">
        <f t="shared" si="1"/>
        <v>0.002800448451607381</v>
      </c>
      <c r="G42" s="31">
        <v>50</v>
      </c>
      <c r="H42" s="6">
        <f t="shared" si="2"/>
        <v>0.00041499272434755675</v>
      </c>
      <c r="I42" s="31">
        <v>39826.85</v>
      </c>
      <c r="J42" s="6">
        <f t="shared" si="3"/>
        <v>0.02829025371197414</v>
      </c>
      <c r="K42" s="26">
        <f t="shared" si="4"/>
        <v>46246.849799999996</v>
      </c>
      <c r="L42" s="6">
        <f t="shared" si="5"/>
        <v>0.010511552200885068</v>
      </c>
    </row>
    <row r="43" spans="2:12" ht="12.75">
      <c r="B43" s="29">
        <v>33147</v>
      </c>
      <c r="C43" s="31">
        <v>4607.4653</v>
      </c>
      <c r="D43" s="6">
        <f t="shared" si="0"/>
        <v>0.002657091993992636</v>
      </c>
      <c r="E43" s="31">
        <v>4607.4653</v>
      </c>
      <c r="F43" s="6">
        <f t="shared" si="1"/>
        <v>0.004051167808582895</v>
      </c>
      <c r="G43" s="31">
        <v>74.68</v>
      </c>
      <c r="H43" s="6">
        <f t="shared" si="2"/>
        <v>0.0006198331330855108</v>
      </c>
      <c r="I43" s="31">
        <v>0</v>
      </c>
      <c r="J43" s="6">
        <f t="shared" si="3"/>
        <v>0</v>
      </c>
      <c r="K43" s="26">
        <f t="shared" si="4"/>
        <v>9289.6106</v>
      </c>
      <c r="L43" s="6">
        <f t="shared" si="5"/>
        <v>0.002111456827223619</v>
      </c>
    </row>
    <row r="44" spans="2:12" ht="12.75">
      <c r="B44" s="29">
        <v>33149</v>
      </c>
      <c r="C44" s="31">
        <v>10943.9726</v>
      </c>
      <c r="D44" s="6">
        <f t="shared" si="0"/>
        <v>0.006311310033726086</v>
      </c>
      <c r="E44" s="31">
        <v>10943.9726</v>
      </c>
      <c r="F44" s="6">
        <f t="shared" si="1"/>
        <v>0.009622616039047162</v>
      </c>
      <c r="G44" s="31">
        <v>2364.08</v>
      </c>
      <c r="H44" s="6">
        <f t="shared" si="2"/>
        <v>0.019621519995511438</v>
      </c>
      <c r="I44" s="31">
        <v>21485.99</v>
      </c>
      <c r="J44" s="6">
        <f t="shared" si="3"/>
        <v>0.015262168822112203</v>
      </c>
      <c r="K44" s="26">
        <f t="shared" si="4"/>
        <v>45738.015199999994</v>
      </c>
      <c r="L44" s="6">
        <f t="shared" si="5"/>
        <v>0.01039589802157021</v>
      </c>
    </row>
    <row r="45" spans="2:12" ht="12.75">
      <c r="B45" s="29">
        <v>33150</v>
      </c>
      <c r="C45" s="31">
        <v>4586.0768</v>
      </c>
      <c r="D45" s="6">
        <f t="shared" si="0"/>
        <v>0.002644757400368347</v>
      </c>
      <c r="E45" s="31">
        <v>4586.0768</v>
      </c>
      <c r="F45" s="6">
        <f t="shared" si="1"/>
        <v>0.004032361719544335</v>
      </c>
      <c r="G45" s="31">
        <v>73.47</v>
      </c>
      <c r="H45" s="6">
        <f t="shared" si="2"/>
        <v>0.0006097903091562999</v>
      </c>
      <c r="I45" s="31">
        <v>0</v>
      </c>
      <c r="J45" s="6">
        <f t="shared" si="3"/>
        <v>0</v>
      </c>
      <c r="K45" s="26">
        <f t="shared" si="4"/>
        <v>9245.623599999999</v>
      </c>
      <c r="L45" s="6">
        <f t="shared" si="5"/>
        <v>0.0021014589214492815</v>
      </c>
    </row>
    <row r="46" spans="2:12" ht="12.75">
      <c r="B46" s="29">
        <v>33154</v>
      </c>
      <c r="C46" s="31">
        <v>10095.8487</v>
      </c>
      <c r="D46" s="6">
        <f t="shared" si="0"/>
        <v>0.005822203100114712</v>
      </c>
      <c r="E46" s="31">
        <v>10095.8487</v>
      </c>
      <c r="F46" s="6">
        <f t="shared" si="1"/>
        <v>0.008876893170256424</v>
      </c>
      <c r="G46" s="31">
        <v>3495.05</v>
      </c>
      <c r="H46" s="6">
        <f t="shared" si="2"/>
        <v>0.029008406424618566</v>
      </c>
      <c r="I46" s="31">
        <v>465.34</v>
      </c>
      <c r="J46" s="6">
        <f t="shared" si="3"/>
        <v>0.00033054551545829124</v>
      </c>
      <c r="K46" s="26">
        <f t="shared" si="4"/>
        <v>24152.0874</v>
      </c>
      <c r="L46" s="6">
        <f t="shared" si="5"/>
        <v>0.0054895831513574475</v>
      </c>
    </row>
    <row r="47" spans="2:12" ht="12.75">
      <c r="B47" s="29">
        <v>33155</v>
      </c>
      <c r="C47" s="31">
        <v>1907.169</v>
      </c>
      <c r="D47" s="6">
        <f t="shared" si="0"/>
        <v>0.0010998506013905176</v>
      </c>
      <c r="E47" s="31">
        <v>1907.169</v>
      </c>
      <c r="F47" s="6">
        <f t="shared" si="1"/>
        <v>0.0016769006721173204</v>
      </c>
      <c r="G47" s="31">
        <v>0</v>
      </c>
      <c r="H47" s="6">
        <f t="shared" si="2"/>
        <v>0</v>
      </c>
      <c r="I47" s="31">
        <v>35733.34</v>
      </c>
      <c r="J47" s="6">
        <f t="shared" si="3"/>
        <v>0.025382505886763176</v>
      </c>
      <c r="K47" s="26">
        <f t="shared" si="4"/>
        <v>39547.678</v>
      </c>
      <c r="L47" s="6">
        <f t="shared" si="5"/>
        <v>0.008988882129670894</v>
      </c>
    </row>
    <row r="48" spans="2:12" ht="12.75">
      <c r="B48" s="29">
        <v>33156</v>
      </c>
      <c r="C48" s="31">
        <v>16283.0143</v>
      </c>
      <c r="D48" s="6">
        <f t="shared" si="0"/>
        <v>0.009390296859012178</v>
      </c>
      <c r="E48" s="31">
        <v>16283.0143</v>
      </c>
      <c r="F48" s="6">
        <f t="shared" si="1"/>
        <v>0.014317030962524001</v>
      </c>
      <c r="G48" s="31">
        <v>299.08</v>
      </c>
      <c r="H48" s="6">
        <f t="shared" si="2"/>
        <v>0.0024823204799573452</v>
      </c>
      <c r="I48" s="31">
        <v>48427.07</v>
      </c>
      <c r="J48" s="6">
        <f t="shared" si="3"/>
        <v>0.03439925820966337</v>
      </c>
      <c r="K48" s="26">
        <f t="shared" si="4"/>
        <v>81292.1786</v>
      </c>
      <c r="L48" s="6">
        <f t="shared" si="5"/>
        <v>0.01847708508953559</v>
      </c>
    </row>
    <row r="49" spans="2:12" ht="12.75">
      <c r="B49" s="29">
        <v>33157</v>
      </c>
      <c r="C49" s="31">
        <v>2274.0822</v>
      </c>
      <c r="D49" s="6">
        <f t="shared" si="0"/>
        <v>0.0013114467964199664</v>
      </c>
      <c r="E49" s="31">
        <v>2274.0822</v>
      </c>
      <c r="F49" s="6">
        <f t="shared" si="1"/>
        <v>0.0019995133989856345</v>
      </c>
      <c r="G49" s="31">
        <v>0</v>
      </c>
      <c r="H49" s="6">
        <f t="shared" si="2"/>
        <v>0</v>
      </c>
      <c r="I49" s="31">
        <v>12520.11</v>
      </c>
      <c r="J49" s="6">
        <f t="shared" si="3"/>
        <v>0.008893424621877567</v>
      </c>
      <c r="K49" s="26">
        <f t="shared" si="4"/>
        <v>17068.274400000002</v>
      </c>
      <c r="L49" s="6">
        <f t="shared" si="5"/>
        <v>0.0038794871025924515</v>
      </c>
    </row>
    <row r="50" spans="2:12" ht="12.75">
      <c r="B50" s="29">
        <v>33158</v>
      </c>
      <c r="C50" s="31">
        <v>25</v>
      </c>
      <c r="D50" s="6">
        <f t="shared" si="0"/>
        <v>1.441731961601879E-05</v>
      </c>
      <c r="E50" s="31">
        <v>25</v>
      </c>
      <c r="F50" s="6">
        <f t="shared" si="1"/>
        <v>2.19815426964957E-05</v>
      </c>
      <c r="G50" s="31">
        <v>0</v>
      </c>
      <c r="H50" s="6">
        <f t="shared" si="2"/>
        <v>0</v>
      </c>
      <c r="I50" s="31">
        <v>510.27</v>
      </c>
      <c r="J50" s="6">
        <f t="shared" si="3"/>
        <v>0.0003624606957770711</v>
      </c>
      <c r="K50" s="26">
        <f t="shared" si="4"/>
        <v>560.27</v>
      </c>
      <c r="L50" s="6">
        <f t="shared" si="5"/>
        <v>0.0001273450489505531</v>
      </c>
    </row>
    <row r="51" spans="2:12" ht="12.75">
      <c r="B51" s="29">
        <v>33160</v>
      </c>
      <c r="C51" s="31">
        <v>89556.3029</v>
      </c>
      <c r="D51" s="6">
        <f t="shared" si="0"/>
        <v>0.051646473701531616</v>
      </c>
      <c r="E51" s="31">
        <v>89556.3029</v>
      </c>
      <c r="F51" s="6">
        <f t="shared" si="1"/>
        <v>0.07874342783746606</v>
      </c>
      <c r="G51" s="31">
        <v>9630.64</v>
      </c>
      <c r="H51" s="6">
        <f t="shared" si="2"/>
        <v>0.07993291061621108</v>
      </c>
      <c r="I51" s="31">
        <v>43919.33</v>
      </c>
      <c r="J51" s="6">
        <f t="shared" si="3"/>
        <v>0.031197269896060507</v>
      </c>
      <c r="K51" s="26">
        <f t="shared" si="4"/>
        <v>232662.5758</v>
      </c>
      <c r="L51" s="6">
        <f t="shared" si="5"/>
        <v>0.052882408667629485</v>
      </c>
    </row>
    <row r="52" spans="2:12" ht="12.75">
      <c r="B52" s="29">
        <v>33161</v>
      </c>
      <c r="C52" s="31">
        <v>4990.1766</v>
      </c>
      <c r="D52" s="6">
        <f t="shared" si="0"/>
        <v>0.002877798839303118</v>
      </c>
      <c r="E52" s="31">
        <v>4990.1766</v>
      </c>
      <c r="F52" s="6">
        <f t="shared" si="1"/>
        <v>0.00438767119983815</v>
      </c>
      <c r="G52" s="31">
        <v>0</v>
      </c>
      <c r="H52" s="6">
        <f t="shared" si="2"/>
        <v>0</v>
      </c>
      <c r="I52" s="31">
        <v>1775</v>
      </c>
      <c r="J52" s="6">
        <f t="shared" si="3"/>
        <v>0.0012608378603568724</v>
      </c>
      <c r="K52" s="26">
        <f t="shared" si="4"/>
        <v>11755.3532</v>
      </c>
      <c r="L52" s="6">
        <f t="shared" si="5"/>
        <v>0.0026719010989077426</v>
      </c>
    </row>
    <row r="53" spans="2:12" ht="12.75">
      <c r="B53" s="29">
        <v>33162</v>
      </c>
      <c r="C53" s="31">
        <v>3009.2852</v>
      </c>
      <c r="D53" s="6">
        <f t="shared" si="0"/>
        <v>0.001735433061766201</v>
      </c>
      <c r="E53" s="31">
        <v>3009.2852</v>
      </c>
      <c r="F53" s="6">
        <f t="shared" si="1"/>
        <v>0.002645949244389304</v>
      </c>
      <c r="G53" s="31">
        <v>0</v>
      </c>
      <c r="H53" s="6">
        <f t="shared" si="2"/>
        <v>0</v>
      </c>
      <c r="I53" s="31">
        <v>1277.62</v>
      </c>
      <c r="J53" s="6">
        <f t="shared" si="3"/>
        <v>0.0009075333336051533</v>
      </c>
      <c r="K53" s="26">
        <f t="shared" si="4"/>
        <v>7296.1903999999995</v>
      </c>
      <c r="L53" s="6">
        <f t="shared" si="5"/>
        <v>0.001658367793457718</v>
      </c>
    </row>
    <row r="54" spans="2:12" ht="12.75">
      <c r="B54" s="29">
        <v>33165</v>
      </c>
      <c r="C54" s="31">
        <v>1391.2002</v>
      </c>
      <c r="D54" s="6">
        <f t="shared" si="0"/>
        <v>0.0008022951173307706</v>
      </c>
      <c r="E54" s="31">
        <v>1391.2002</v>
      </c>
      <c r="F54" s="6">
        <f t="shared" si="1"/>
        <v>0.0012232290638269343</v>
      </c>
      <c r="G54" s="31">
        <v>0</v>
      </c>
      <c r="H54" s="6">
        <f t="shared" si="2"/>
        <v>0</v>
      </c>
      <c r="I54" s="31">
        <v>24249.72</v>
      </c>
      <c r="J54" s="6">
        <f t="shared" si="3"/>
        <v>0.017225332438903243</v>
      </c>
      <c r="K54" s="26">
        <f t="shared" si="4"/>
        <v>27032.1204</v>
      </c>
      <c r="L54" s="6">
        <f t="shared" si="5"/>
        <v>0.006144192435031762</v>
      </c>
    </row>
    <row r="55" spans="2:12" ht="12.75">
      <c r="B55" s="29">
        <v>33166</v>
      </c>
      <c r="C55" s="31">
        <v>104940.1158</v>
      </c>
      <c r="D55" s="6">
        <f t="shared" si="0"/>
        <v>0.060518207601224935</v>
      </c>
      <c r="E55" s="31">
        <v>104940.1158</v>
      </c>
      <c r="F55" s="6">
        <f t="shared" si="1"/>
        <v>0.09226982544131612</v>
      </c>
      <c r="G55" s="31">
        <v>1889.51</v>
      </c>
      <c r="H55" s="6">
        <f t="shared" si="2"/>
        <v>0.01568265805163904</v>
      </c>
      <c r="I55" s="31">
        <v>19753.46</v>
      </c>
      <c r="J55" s="6">
        <f t="shared" si="3"/>
        <v>0.014031498727349332</v>
      </c>
      <c r="K55" s="26">
        <f t="shared" si="4"/>
        <v>231523.2016</v>
      </c>
      <c r="L55" s="6">
        <f t="shared" si="5"/>
        <v>0.05262343770135966</v>
      </c>
    </row>
    <row r="56" spans="2:12" ht="12.75">
      <c r="B56" s="29">
        <v>33167</v>
      </c>
      <c r="C56" s="31">
        <v>321.5802</v>
      </c>
      <c r="D56" s="6">
        <f t="shared" si="0"/>
        <v>0.00018545298102332983</v>
      </c>
      <c r="E56" s="31">
        <v>321.5802</v>
      </c>
      <c r="F56" s="6">
        <f t="shared" si="1"/>
        <v>0.00028275315586590504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643.1604</v>
      </c>
      <c r="L56" s="6">
        <f t="shared" si="5"/>
        <v>0.0001461853974352675</v>
      </c>
    </row>
    <row r="57" spans="2:12" ht="12.75">
      <c r="B57" s="29">
        <v>33168</v>
      </c>
      <c r="C57" s="31">
        <v>1991.9276</v>
      </c>
      <c r="D57" s="6">
        <f t="shared" si="0"/>
        <v>0.0011487302744467693</v>
      </c>
      <c r="E57" s="31">
        <v>1991.9276</v>
      </c>
      <c r="F57" s="6">
        <f t="shared" si="1"/>
        <v>0.0017514256635091283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3983.8552</v>
      </c>
      <c r="L57" s="6">
        <f t="shared" si="5"/>
        <v>0.0009054995546003097</v>
      </c>
    </row>
    <row r="58" spans="2:12" ht="12.75">
      <c r="B58" s="29">
        <v>33169</v>
      </c>
      <c r="C58" s="31">
        <v>8290.1589</v>
      </c>
      <c r="D58" s="6">
        <f t="shared" si="0"/>
        <v>0.0047808748211553105</v>
      </c>
      <c r="E58" s="31">
        <v>8290.1589</v>
      </c>
      <c r="F58" s="6">
        <f t="shared" si="1"/>
        <v>0.007289219272843353</v>
      </c>
      <c r="G58" s="31">
        <v>0</v>
      </c>
      <c r="H58" s="6">
        <f t="shared" si="2"/>
        <v>0</v>
      </c>
      <c r="I58" s="31">
        <v>20763.3</v>
      </c>
      <c r="J58" s="6">
        <f t="shared" si="3"/>
        <v>0.014748819575181886</v>
      </c>
      <c r="K58" s="26">
        <f t="shared" si="4"/>
        <v>37343.6178</v>
      </c>
      <c r="L58" s="6">
        <f t="shared" si="5"/>
        <v>0.008487916248829575</v>
      </c>
    </row>
    <row r="59" spans="2:12" ht="12.75">
      <c r="B59" s="29">
        <v>33170</v>
      </c>
      <c r="C59" s="31">
        <v>554.7642</v>
      </c>
      <c r="D59" s="6">
        <f t="shared" si="0"/>
        <v>0.0003199285113169988</v>
      </c>
      <c r="E59" s="31">
        <v>554.7642</v>
      </c>
      <c r="F59" s="6">
        <f t="shared" si="1"/>
        <v>0.00048778291795149116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1109.5284</v>
      </c>
      <c r="L59" s="6">
        <f t="shared" si="5"/>
        <v>0.0002521872461670781</v>
      </c>
    </row>
    <row r="60" spans="2:12" ht="12.75">
      <c r="B60" s="29">
        <v>33172</v>
      </c>
      <c r="C60" s="31">
        <v>50077.2827</v>
      </c>
      <c r="D60" s="6">
        <f t="shared" si="0"/>
        <v>0.028879207607505137</v>
      </c>
      <c r="E60" s="31">
        <v>50077.2827</v>
      </c>
      <c r="F60" s="6">
        <f t="shared" si="1"/>
        <v>0.04403103711178142</v>
      </c>
      <c r="G60" s="31">
        <v>794.96</v>
      </c>
      <c r="H60" s="6">
        <f t="shared" si="2"/>
        <v>0.006598052322946675</v>
      </c>
      <c r="I60" s="31">
        <v>57725.11</v>
      </c>
      <c r="J60" s="6">
        <f t="shared" si="3"/>
        <v>0.04100394601761414</v>
      </c>
      <c r="K60" s="26">
        <f t="shared" si="4"/>
        <v>158674.63540000003</v>
      </c>
      <c r="L60" s="6">
        <f t="shared" si="5"/>
        <v>0.03606552057440907</v>
      </c>
    </row>
    <row r="61" spans="2:12" ht="12.75">
      <c r="B61" s="29">
        <v>33173</v>
      </c>
      <c r="C61" s="31">
        <v>455.448</v>
      </c>
      <c r="D61" s="6">
        <f t="shared" si="0"/>
        <v>0.00026265357537906103</v>
      </c>
      <c r="E61" s="31">
        <v>455.448</v>
      </c>
      <c r="F61" s="6">
        <f t="shared" si="1"/>
        <v>0.0004004579863213429</v>
      </c>
      <c r="G61" s="31">
        <v>0</v>
      </c>
      <c r="H61" s="6">
        <f t="shared" si="2"/>
        <v>0</v>
      </c>
      <c r="I61" s="31">
        <v>10704.97</v>
      </c>
      <c r="J61" s="6">
        <f t="shared" si="3"/>
        <v>0.007604074067596905</v>
      </c>
      <c r="K61" s="26">
        <f t="shared" si="4"/>
        <v>11615.866</v>
      </c>
      <c r="L61" s="6">
        <f t="shared" si="5"/>
        <v>0.0026401967343835393</v>
      </c>
    </row>
    <row r="62" spans="2:12" ht="12.75">
      <c r="B62" s="29">
        <v>33174</v>
      </c>
      <c r="C62" s="31">
        <v>587.1957</v>
      </c>
      <c r="D62" s="6">
        <f t="shared" si="0"/>
        <v>0.0003386315233620754</v>
      </c>
      <c r="E62" s="31">
        <v>587.1957</v>
      </c>
      <c r="F62" s="6">
        <f t="shared" si="1"/>
        <v>0.0005162986940299472</v>
      </c>
      <c r="G62" s="31">
        <v>0</v>
      </c>
      <c r="H62" s="6">
        <f t="shared" si="2"/>
        <v>0</v>
      </c>
      <c r="I62" s="31">
        <v>16174.12</v>
      </c>
      <c r="J62" s="6">
        <f t="shared" si="3"/>
        <v>0.01148898188955228</v>
      </c>
      <c r="K62" s="26">
        <f t="shared" si="4"/>
        <v>17348.5114</v>
      </c>
      <c r="L62" s="6">
        <f t="shared" si="5"/>
        <v>0.003943182810880876</v>
      </c>
    </row>
    <row r="63" spans="2:12" ht="12.75">
      <c r="B63" s="29">
        <v>33175</v>
      </c>
      <c r="C63" s="31">
        <v>2975.6778</v>
      </c>
      <c r="D63" s="6">
        <f t="shared" si="0"/>
        <v>0.0017160519166756654</v>
      </c>
      <c r="E63" s="31">
        <v>2975.6778</v>
      </c>
      <c r="F63" s="6">
        <f t="shared" si="1"/>
        <v>0.0026163995444685754</v>
      </c>
      <c r="G63" s="31">
        <v>0</v>
      </c>
      <c r="H63" s="6">
        <f t="shared" si="2"/>
        <v>0</v>
      </c>
      <c r="I63" s="31">
        <v>26261.31</v>
      </c>
      <c r="J63" s="6">
        <f t="shared" si="3"/>
        <v>0.01865422755524988</v>
      </c>
      <c r="K63" s="26">
        <f t="shared" si="4"/>
        <v>32212.6656</v>
      </c>
      <c r="L63" s="6">
        <f t="shared" si="5"/>
        <v>0.007321690395094862</v>
      </c>
    </row>
    <row r="64" spans="2:12" ht="12.75">
      <c r="B64" s="29">
        <v>33176</v>
      </c>
      <c r="C64" s="31">
        <v>12021.0124</v>
      </c>
      <c r="D64" s="6">
        <f t="shared" si="0"/>
        <v>0.006932431115157004</v>
      </c>
      <c r="E64" s="31">
        <v>12021.0124</v>
      </c>
      <c r="F64" s="6">
        <f t="shared" si="1"/>
        <v>0.01056961589302817</v>
      </c>
      <c r="G64" s="31">
        <v>124.91</v>
      </c>
      <c r="H64" s="6">
        <f t="shared" si="2"/>
        <v>0.0010367348239650662</v>
      </c>
      <c r="I64" s="31">
        <v>49457.48</v>
      </c>
      <c r="J64" s="6">
        <f t="shared" si="3"/>
        <v>0.03513119057005229</v>
      </c>
      <c r="K64" s="26">
        <f t="shared" si="4"/>
        <v>73624.4148</v>
      </c>
      <c r="L64" s="6">
        <f t="shared" si="5"/>
        <v>0.016734261528659086</v>
      </c>
    </row>
    <row r="65" spans="2:12" ht="12.75">
      <c r="B65" s="29">
        <v>33177</v>
      </c>
      <c r="C65" s="31">
        <v>5106.0501</v>
      </c>
      <c r="D65" s="6">
        <f t="shared" si="0"/>
        <v>0.0029446222506841883</v>
      </c>
      <c r="E65" s="31">
        <v>5106.0501</v>
      </c>
      <c r="F65" s="6">
        <f t="shared" si="1"/>
        <v>0.004489554331343845</v>
      </c>
      <c r="G65" s="31">
        <v>0</v>
      </c>
      <c r="H65" s="6">
        <f t="shared" si="2"/>
        <v>0</v>
      </c>
      <c r="I65" s="31">
        <v>17988.19</v>
      </c>
      <c r="J65" s="6">
        <f t="shared" si="3"/>
        <v>0.01277757238946078</v>
      </c>
      <c r="K65" s="26">
        <f t="shared" si="4"/>
        <v>28200.2902</v>
      </c>
      <c r="L65" s="6">
        <f t="shared" si="5"/>
        <v>0.006409708419045822</v>
      </c>
    </row>
    <row r="66" spans="2:12" ht="12.75">
      <c r="B66" s="29">
        <v>33178</v>
      </c>
      <c r="C66" s="31">
        <v>30455.0941</v>
      </c>
      <c r="D66" s="6">
        <f t="shared" si="0"/>
        <v>0.017563233023025124</v>
      </c>
      <c r="E66" s="31">
        <v>30455.0941</v>
      </c>
      <c r="F66" s="6">
        <f t="shared" si="1"/>
        <v>0.02677799805139777</v>
      </c>
      <c r="G66" s="31">
        <v>3022.63</v>
      </c>
      <c r="H66" s="6">
        <f t="shared" si="2"/>
        <v>0.02508738916789311</v>
      </c>
      <c r="I66" s="31">
        <v>30794.37</v>
      </c>
      <c r="J66" s="6">
        <f t="shared" si="3"/>
        <v>0.02187420145455654</v>
      </c>
      <c r="K66" s="26">
        <f t="shared" si="4"/>
        <v>94727.18819999999</v>
      </c>
      <c r="L66" s="6">
        <f t="shared" si="5"/>
        <v>0.021530759130914123</v>
      </c>
    </row>
    <row r="67" spans="2:12" ht="12.75">
      <c r="B67" s="29">
        <v>33179</v>
      </c>
      <c r="C67" s="31">
        <v>3335.0181</v>
      </c>
      <c r="D67" s="6">
        <f t="shared" si="0"/>
        <v>0.0019232808749163085</v>
      </c>
      <c r="E67" s="31">
        <v>3335.0181</v>
      </c>
      <c r="F67" s="6">
        <f t="shared" si="1"/>
        <v>0.0029323537103494385</v>
      </c>
      <c r="G67" s="31">
        <v>0</v>
      </c>
      <c r="H67" s="6">
        <f t="shared" si="2"/>
        <v>0</v>
      </c>
      <c r="I67" s="31">
        <v>0</v>
      </c>
      <c r="J67" s="6">
        <f t="shared" si="3"/>
        <v>0</v>
      </c>
      <c r="K67" s="26">
        <f t="shared" si="4"/>
        <v>6670.0362</v>
      </c>
      <c r="L67" s="6">
        <f t="shared" si="5"/>
        <v>0.0015160477740927788</v>
      </c>
    </row>
    <row r="68" spans="2:12" ht="12.75">
      <c r="B68" s="29">
        <v>33180</v>
      </c>
      <c r="C68" s="31">
        <v>34674.1963307692</v>
      </c>
      <c r="D68" s="6">
        <f aca="true" t="shared" si="6" ref="D68:D89">+C68/$C$90</f>
        <v>0.01999635883717142</v>
      </c>
      <c r="E68" s="31">
        <v>34674.1963307692</v>
      </c>
      <c r="F68" s="6">
        <f aca="true" t="shared" si="7" ref="F68:F89">+E68/$E$90</f>
        <v>0.030487693084459106</v>
      </c>
      <c r="G68" s="31">
        <v>13762.74</v>
      </c>
      <c r="H68" s="6">
        <f aca="true" t="shared" si="8" ref="H68:H89">+G68/$G$90</f>
        <v>0.11422873934174187</v>
      </c>
      <c r="I68" s="31">
        <v>53076.8</v>
      </c>
      <c r="J68" s="6">
        <f aca="true" t="shared" si="9" ref="J68:J89">+I68/$I$90</f>
        <v>0.0377021064487829</v>
      </c>
      <c r="K68" s="26">
        <f aca="true" t="shared" si="10" ref="K68:K89">+C68+E68+G68+I68</f>
        <v>136187.93266153842</v>
      </c>
      <c r="L68" s="6">
        <f aca="true" t="shared" si="11" ref="L68:L89">+K68/$K$90</f>
        <v>0.030954466509465508</v>
      </c>
    </row>
    <row r="69" spans="2:12" ht="12.75">
      <c r="B69" s="29">
        <v>33181</v>
      </c>
      <c r="C69" s="31">
        <v>7885.1494</v>
      </c>
      <c r="D69" s="6">
        <f t="shared" si="6"/>
        <v>0.004547308764794352</v>
      </c>
      <c r="E69" s="31">
        <v>7885.1494</v>
      </c>
      <c r="F69" s="6">
        <f t="shared" si="7"/>
        <v>0.006933109928173898</v>
      </c>
      <c r="G69" s="31">
        <v>0</v>
      </c>
      <c r="H69" s="6">
        <f t="shared" si="8"/>
        <v>0</v>
      </c>
      <c r="I69" s="31">
        <v>24025.15</v>
      </c>
      <c r="J69" s="6">
        <f t="shared" si="9"/>
        <v>0.017065813363804458</v>
      </c>
      <c r="K69" s="26">
        <f t="shared" si="10"/>
        <v>39795.4488</v>
      </c>
      <c r="L69" s="6">
        <f t="shared" si="11"/>
        <v>0.009045198521150927</v>
      </c>
    </row>
    <row r="70" spans="2:12" ht="12.75">
      <c r="B70" s="29">
        <v>33182</v>
      </c>
      <c r="C70" s="31">
        <v>462.822</v>
      </c>
      <c r="D70" s="6">
        <f t="shared" si="6"/>
        <v>0.0002669061079730019</v>
      </c>
      <c r="E70" s="31">
        <v>462.822</v>
      </c>
      <c r="F70" s="6">
        <f t="shared" si="7"/>
        <v>0.00040694166215510133</v>
      </c>
      <c r="G70" s="31">
        <v>0</v>
      </c>
      <c r="H70" s="6">
        <f t="shared" si="8"/>
        <v>0</v>
      </c>
      <c r="I70" s="31">
        <v>1620.14</v>
      </c>
      <c r="J70" s="6">
        <f t="shared" si="9"/>
        <v>0.0011508359724386385</v>
      </c>
      <c r="K70" s="26">
        <f t="shared" si="10"/>
        <v>2545.784</v>
      </c>
      <c r="L70" s="6">
        <f t="shared" si="11"/>
        <v>0.0005786370644466684</v>
      </c>
    </row>
    <row r="71" spans="2:12" ht="12.75">
      <c r="B71" s="29">
        <v>33183</v>
      </c>
      <c r="C71" s="31">
        <v>5228.5199</v>
      </c>
      <c r="D71" s="6">
        <f t="shared" si="6"/>
        <v>0.003015249700680584</v>
      </c>
      <c r="E71" s="31">
        <v>5228.5199</v>
      </c>
      <c r="F71" s="6">
        <f t="shared" si="7"/>
        <v>0.004597237336853097</v>
      </c>
      <c r="G71" s="31">
        <v>0</v>
      </c>
      <c r="H71" s="6">
        <f t="shared" si="8"/>
        <v>0</v>
      </c>
      <c r="I71" s="31">
        <v>18663.66</v>
      </c>
      <c r="J71" s="6">
        <f t="shared" si="9"/>
        <v>0.01325737979764966</v>
      </c>
      <c r="K71" s="26">
        <f t="shared" si="10"/>
        <v>29120.699800000002</v>
      </c>
      <c r="L71" s="6">
        <f t="shared" si="11"/>
        <v>0.006618910420878081</v>
      </c>
    </row>
    <row r="72" spans="2:12" ht="12.75">
      <c r="B72" s="29">
        <v>33184</v>
      </c>
      <c r="C72" s="31">
        <v>270.1788</v>
      </c>
      <c r="D72" s="6">
        <f t="shared" si="6"/>
        <v>0.0001558101645228967</v>
      </c>
      <c r="E72" s="31">
        <v>270.1788</v>
      </c>
      <c r="F72" s="6">
        <f t="shared" si="7"/>
        <v>0.0002375578731155189</v>
      </c>
      <c r="G72" s="31">
        <v>0</v>
      </c>
      <c r="H72" s="6">
        <f t="shared" si="8"/>
        <v>0</v>
      </c>
      <c r="I72" s="31">
        <v>5180.41</v>
      </c>
      <c r="J72" s="6">
        <f t="shared" si="9"/>
        <v>0.0036798067944627294</v>
      </c>
      <c r="K72" s="26">
        <f t="shared" si="10"/>
        <v>5720.7676</v>
      </c>
      <c r="L72" s="6">
        <f t="shared" si="11"/>
        <v>0.0013002863441853717</v>
      </c>
    </row>
    <row r="73" spans="2:12" ht="12.75">
      <c r="B73" s="29">
        <v>33185</v>
      </c>
      <c r="C73" s="31">
        <v>890.7018</v>
      </c>
      <c r="D73" s="6">
        <f t="shared" si="6"/>
        <v>0.0005136613013265298</v>
      </c>
      <c r="E73" s="31">
        <v>890.7018</v>
      </c>
      <c r="F73" s="6">
        <f t="shared" si="7"/>
        <v>0.000783159985861823</v>
      </c>
      <c r="G73" s="31">
        <v>0</v>
      </c>
      <c r="H73" s="6">
        <f t="shared" si="8"/>
        <v>0</v>
      </c>
      <c r="I73" s="31">
        <v>1436.49</v>
      </c>
      <c r="J73" s="6">
        <f t="shared" si="9"/>
        <v>0.0010203836495910105</v>
      </c>
      <c r="K73" s="26">
        <f t="shared" si="10"/>
        <v>3217.8936000000003</v>
      </c>
      <c r="L73" s="6">
        <f t="shared" si="11"/>
        <v>0.0007314023917212622</v>
      </c>
    </row>
    <row r="74" spans="2:12" ht="12.75">
      <c r="B74" s="29">
        <v>33186</v>
      </c>
      <c r="C74" s="31">
        <v>8362.4661</v>
      </c>
      <c r="D74" s="6">
        <f t="shared" si="6"/>
        <v>0.004822573861672886</v>
      </c>
      <c r="E74" s="31">
        <v>8362.4661</v>
      </c>
      <c r="F74" s="6">
        <f t="shared" si="7"/>
        <v>0.007352796225005915</v>
      </c>
      <c r="G74" s="31">
        <v>47.61</v>
      </c>
      <c r="H74" s="6">
        <f t="shared" si="8"/>
        <v>0.0003951560721237435</v>
      </c>
      <c r="I74" s="31">
        <v>60049.46</v>
      </c>
      <c r="J74" s="6">
        <f t="shared" si="9"/>
        <v>0.0426550043166116</v>
      </c>
      <c r="K74" s="26">
        <f t="shared" si="10"/>
        <v>76822.0022</v>
      </c>
      <c r="L74" s="6">
        <f t="shared" si="11"/>
        <v>0.017461048477766968</v>
      </c>
    </row>
    <row r="75" spans="2:12" ht="12.75">
      <c r="B75" s="29">
        <v>33187</v>
      </c>
      <c r="C75" s="31">
        <v>5126.7179</v>
      </c>
      <c r="D75" s="6">
        <f t="shared" si="6"/>
        <v>0.002956541221818586</v>
      </c>
      <c r="E75" s="31">
        <v>5126.7179</v>
      </c>
      <c r="F75" s="6">
        <f t="shared" si="7"/>
        <v>0.00450772673646955</v>
      </c>
      <c r="G75" s="31">
        <v>0</v>
      </c>
      <c r="H75" s="6">
        <f t="shared" si="8"/>
        <v>0</v>
      </c>
      <c r="I75" s="31">
        <v>1130.55</v>
      </c>
      <c r="J75" s="6">
        <f t="shared" si="9"/>
        <v>0.0008030649256487109</v>
      </c>
      <c r="K75" s="26">
        <f t="shared" si="10"/>
        <v>11383.985799999999</v>
      </c>
      <c r="L75" s="6">
        <f t="shared" si="11"/>
        <v>0.0025874921536998257</v>
      </c>
    </row>
    <row r="76" spans="2:12" ht="12.75">
      <c r="B76" s="29">
        <v>33189</v>
      </c>
      <c r="C76" s="31">
        <v>5011.2304</v>
      </c>
      <c r="D76" s="6">
        <f t="shared" si="6"/>
        <v>0.002889940413852388</v>
      </c>
      <c r="E76" s="31">
        <v>5011.2304</v>
      </c>
      <c r="F76" s="6">
        <f t="shared" si="7"/>
        <v>0.004406182999983089</v>
      </c>
      <c r="G76" s="31">
        <v>0</v>
      </c>
      <c r="H76" s="6">
        <f t="shared" si="8"/>
        <v>0</v>
      </c>
      <c r="I76" s="31">
        <v>15686.58</v>
      </c>
      <c r="J76" s="6">
        <f t="shared" si="9"/>
        <v>0.011142667021699667</v>
      </c>
      <c r="K76" s="26">
        <f t="shared" si="10"/>
        <v>25709.040800000002</v>
      </c>
      <c r="L76" s="6">
        <f t="shared" si="11"/>
        <v>0.0058434666484869216</v>
      </c>
    </row>
    <row r="77" spans="2:12" ht="12.75">
      <c r="B77" s="29">
        <v>33190</v>
      </c>
      <c r="C77" s="31">
        <v>280.0968</v>
      </c>
      <c r="D77" s="6">
        <f t="shared" si="6"/>
        <v>0.00016152980356096366</v>
      </c>
      <c r="E77" s="31">
        <v>280.0968</v>
      </c>
      <c r="F77" s="6">
        <f t="shared" si="7"/>
        <v>0.00024627839073407265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560.1936</v>
      </c>
      <c r="L77" s="6">
        <f t="shared" si="11"/>
        <v>0.00012732768381991996</v>
      </c>
    </row>
    <row r="78" spans="2:12" ht="12.75">
      <c r="B78" s="29">
        <v>33193</v>
      </c>
      <c r="C78" s="31">
        <v>981.5835</v>
      </c>
      <c r="D78" s="6">
        <f t="shared" si="6"/>
        <v>0.0005660721219724152</v>
      </c>
      <c r="E78" s="31">
        <v>981.5835</v>
      </c>
      <c r="F78" s="6">
        <f t="shared" si="7"/>
        <v>0.0008630687846170274</v>
      </c>
      <c r="G78" s="31">
        <v>0</v>
      </c>
      <c r="H78" s="6">
        <f t="shared" si="8"/>
        <v>0</v>
      </c>
      <c r="I78" s="31">
        <v>2163.29</v>
      </c>
      <c r="J78" s="6">
        <f t="shared" si="9"/>
        <v>0.0015366523577078413</v>
      </c>
      <c r="K78" s="26">
        <f t="shared" si="10"/>
        <v>4126.457</v>
      </c>
      <c r="L78" s="6">
        <f t="shared" si="11"/>
        <v>0.0009379118436777849</v>
      </c>
    </row>
    <row r="79" spans="2:12" ht="12.75">
      <c r="B79" s="29">
        <v>33196</v>
      </c>
      <c r="C79" s="31">
        <v>1228.9608</v>
      </c>
      <c r="D79" s="6">
        <f t="shared" si="6"/>
        <v>0.0007087328259663258</v>
      </c>
      <c r="E79" s="31">
        <v>1228.9608</v>
      </c>
      <c r="F79" s="6">
        <f t="shared" si="7"/>
        <v>0.0010805781719007805</v>
      </c>
      <c r="G79" s="31">
        <v>0</v>
      </c>
      <c r="H79" s="6">
        <f t="shared" si="8"/>
        <v>0</v>
      </c>
      <c r="I79" s="31">
        <v>18752.34</v>
      </c>
      <c r="J79" s="6">
        <f t="shared" si="9"/>
        <v>0.013320371967484278</v>
      </c>
      <c r="K79" s="26">
        <f t="shared" si="10"/>
        <v>21210.2616</v>
      </c>
      <c r="L79" s="6">
        <f t="shared" si="11"/>
        <v>0.004820928840926763</v>
      </c>
    </row>
    <row r="80" spans="2:12" ht="12.75">
      <c r="B80" s="36"/>
      <c r="C80" s="36"/>
      <c r="D80" s="6">
        <f t="shared" si="6"/>
        <v>0</v>
      </c>
      <c r="E80" s="36"/>
      <c r="F80" s="6">
        <f t="shared" si="7"/>
        <v>0</v>
      </c>
      <c r="G80" s="36"/>
      <c r="H80" s="6">
        <f t="shared" si="8"/>
        <v>0</v>
      </c>
      <c r="I80" s="37"/>
      <c r="J80" s="6">
        <f t="shared" si="9"/>
        <v>0</v>
      </c>
      <c r="K80" s="39">
        <f t="shared" si="10"/>
        <v>0</v>
      </c>
      <c r="L80" s="6">
        <f t="shared" si="11"/>
        <v>0</v>
      </c>
    </row>
    <row r="81" spans="2:12" ht="12.75">
      <c r="B81" s="36"/>
      <c r="C81" s="36"/>
      <c r="D81" s="6">
        <f t="shared" si="6"/>
        <v>0</v>
      </c>
      <c r="E81" s="36"/>
      <c r="F81" s="6">
        <f t="shared" si="7"/>
        <v>0</v>
      </c>
      <c r="G81" s="36"/>
      <c r="H81" s="6">
        <f t="shared" si="8"/>
        <v>0</v>
      </c>
      <c r="I81" s="37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1734025.510000001</v>
      </c>
      <c r="D90" s="10">
        <f t="shared" si="12"/>
        <v>0.9999999999999998</v>
      </c>
      <c r="E90" s="4">
        <f t="shared" si="12"/>
        <v>1137317.8100000008</v>
      </c>
      <c r="F90" s="10">
        <f t="shared" si="12"/>
        <v>1.0000000000000002</v>
      </c>
      <c r="G90" s="4">
        <f t="shared" si="12"/>
        <v>120484.04</v>
      </c>
      <c r="H90" s="10">
        <f t="shared" si="12"/>
        <v>0.9999999999999999</v>
      </c>
      <c r="I90" s="48">
        <f>SUM(I2:I89)</f>
        <v>1407794.02</v>
      </c>
      <c r="J90" s="7">
        <f t="shared" si="12"/>
        <v>1.0000000000000002</v>
      </c>
      <c r="K90" s="4">
        <f>SUM(K2:K89)</f>
        <v>4399621.38</v>
      </c>
      <c r="L90" s="10"/>
    </row>
    <row r="91" spans="3:11" ht="12.75">
      <c r="C91" s="4">
        <f>+C90-C92</f>
        <v>0</v>
      </c>
      <c r="E91" s="4">
        <f>+E90-E92</f>
        <v>0</v>
      </c>
      <c r="G91" s="4">
        <f>+G90-G92</f>
        <v>0</v>
      </c>
      <c r="H91"/>
      <c r="I91" s="48">
        <f>+I90-I92</f>
        <v>0</v>
      </c>
      <c r="J91"/>
      <c r="K91" s="4">
        <f>+K90-K92</f>
        <v>0</v>
      </c>
    </row>
    <row r="92" spans="3:11" ht="12.75">
      <c r="C92" s="16">
        <v>1734025.51</v>
      </c>
      <c r="E92" s="9">
        <v>1137317.81</v>
      </c>
      <c r="G92" s="9">
        <v>120484.04</v>
      </c>
      <c r="H92"/>
      <c r="I92" s="9">
        <v>1407794.02</v>
      </c>
      <c r="J92"/>
      <c r="K92" s="4">
        <f>+C92+E92+G92+I92</f>
        <v>4399621.380000001</v>
      </c>
    </row>
    <row r="93" spans="3:21" ht="12.75">
      <c r="C93"/>
      <c r="E93"/>
      <c r="F93"/>
      <c r="G93"/>
      <c r="H93"/>
      <c r="J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F94"/>
      <c r="G94" s="13"/>
      <c r="H94" s="13"/>
      <c r="I94" s="16"/>
      <c r="J94"/>
      <c r="K94" s="13"/>
      <c r="L94" s="13"/>
    </row>
    <row r="95" spans="3:10" ht="12.75">
      <c r="C95"/>
      <c r="E95"/>
      <c r="F95"/>
      <c r="G95"/>
      <c r="H95"/>
      <c r="J95"/>
    </row>
    <row r="96" spans="3:10" ht="12.75">
      <c r="C96"/>
      <c r="E96"/>
      <c r="F96"/>
      <c r="G96"/>
      <c r="H96"/>
      <c r="J96"/>
    </row>
    <row r="97" spans="3:10" ht="12.75">
      <c r="C97"/>
      <c r="E97"/>
      <c r="F97"/>
      <c r="G97"/>
      <c r="H97"/>
      <c r="J97"/>
    </row>
    <row r="98" spans="3:10" ht="12.75">
      <c r="C98"/>
      <c r="E98"/>
      <c r="F98"/>
      <c r="G98"/>
      <c r="H98"/>
      <c r="J98"/>
    </row>
    <row r="99" spans="3:10" ht="12.75">
      <c r="C99"/>
      <c r="E99"/>
      <c r="F99"/>
      <c r="G99"/>
      <c r="H99"/>
      <c r="J99"/>
    </row>
    <row r="100" spans="3:10" ht="12.75">
      <c r="C100"/>
      <c r="E100"/>
      <c r="F100"/>
      <c r="G100"/>
      <c r="H100"/>
      <c r="J100"/>
    </row>
    <row r="101" spans="3:10" ht="12.75">
      <c r="C101"/>
      <c r="E101"/>
      <c r="F101"/>
      <c r="G101"/>
      <c r="H101"/>
      <c r="J101"/>
    </row>
    <row r="102" spans="3:10" ht="12.75">
      <c r="C102"/>
      <c r="E102"/>
      <c r="F102"/>
      <c r="G102"/>
      <c r="H102"/>
      <c r="J102"/>
    </row>
    <row r="103" spans="3:12" ht="12.75">
      <c r="C103" s="4">
        <f>+C92</f>
        <v>1734025.51</v>
      </c>
      <c r="E103" s="4">
        <f>+E92</f>
        <v>1137317.81</v>
      </c>
      <c r="G103" s="4">
        <f>+G92</f>
        <v>120484.04</v>
      </c>
      <c r="H103"/>
      <c r="I103" s="48">
        <f>+I92</f>
        <v>1407794.02</v>
      </c>
      <c r="J103"/>
      <c r="K103" s="4">
        <f>SUM(C103:I103)</f>
        <v>4399621.380000001</v>
      </c>
      <c r="L103" s="4"/>
    </row>
    <row r="104" spans="8:12" ht="12.75">
      <c r="H104"/>
      <c r="J104"/>
      <c r="K104" s="4"/>
      <c r="L104" s="4"/>
    </row>
    <row r="105" spans="8:12" ht="12.75">
      <c r="H105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1" sqref="I1"/>
    </sheetView>
  </sheetViews>
  <sheetFormatPr defaultColWidth="9.140625" defaultRowHeight="12.75"/>
  <cols>
    <col min="3" max="3" width="16.140625" style="57" customWidth="1"/>
    <col min="4" max="4" width="9.421875" style="0" customWidth="1"/>
    <col min="5" max="5" width="15.00390625" style="57" customWidth="1"/>
    <col min="7" max="7" width="18.8515625" style="0" customWidth="1"/>
    <col min="9" max="9" width="15.8515625" style="57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3:7" ht="12.75">
      <c r="C1" s="53">
        <v>2020</v>
      </c>
      <c r="D1" s="5">
        <f>+DATE(C1,8,1)</f>
        <v>44044</v>
      </c>
      <c r="F1" t="s">
        <v>157</v>
      </c>
      <c r="G1" s="57"/>
    </row>
    <row r="2" spans="2:12" ht="12.75">
      <c r="B2" s="28" t="s">
        <v>150</v>
      </c>
      <c r="C2" s="54" t="s">
        <v>151</v>
      </c>
      <c r="D2" s="1" t="s">
        <v>159</v>
      </c>
      <c r="E2" s="54" t="s">
        <v>152</v>
      </c>
      <c r="F2" s="1" t="s">
        <v>159</v>
      </c>
      <c r="G2" s="54" t="s">
        <v>153</v>
      </c>
      <c r="H2" s="1" t="s">
        <v>159</v>
      </c>
      <c r="I2" s="54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49">
        <v>25459.4744</v>
      </c>
      <c r="D3" s="6">
        <f>+C3/$C$90</f>
        <v>0.01611454444532006</v>
      </c>
      <c r="E3" s="49">
        <v>25459.4744</v>
      </c>
      <c r="F3" s="6">
        <f>+E3/$E$90</f>
        <v>0.023347576061423153</v>
      </c>
      <c r="G3" s="49">
        <v>1547.78</v>
      </c>
      <c r="H3" s="6">
        <f>+G3/$G$90</f>
        <v>0.012818781024016684</v>
      </c>
      <c r="I3" s="49">
        <v>1394.09</v>
      </c>
      <c r="J3" s="6">
        <f>+I3/$I$90</f>
        <v>0.0011674068391187616</v>
      </c>
      <c r="K3" s="26">
        <f>+C3+E3+G3+I3</f>
        <v>53860.818799999994</v>
      </c>
      <c r="L3" s="6">
        <f>+K3/$K$90</f>
        <v>0.01351493601550433</v>
      </c>
    </row>
    <row r="4" spans="2:12" ht="12.75">
      <c r="B4" s="29">
        <v>33012</v>
      </c>
      <c r="C4" s="49">
        <v>282.4341</v>
      </c>
      <c r="D4" s="6">
        <f aca="true" t="shared" si="0" ref="D4:D67">+C4/$C$90</f>
        <v>0.00017876633216449948</v>
      </c>
      <c r="E4" s="49">
        <v>282.4341</v>
      </c>
      <c r="F4" s="6">
        <f aca="true" t="shared" si="1" ref="F4:F67">+E4/$E$90</f>
        <v>0.000259005803831111</v>
      </c>
      <c r="G4" s="49">
        <v>0</v>
      </c>
      <c r="H4" s="6">
        <f aca="true" t="shared" si="2" ref="H4:H67">+G4/$G$90</f>
        <v>0</v>
      </c>
      <c r="I4" s="49">
        <v>32511.6</v>
      </c>
      <c r="J4" s="6">
        <f aca="true" t="shared" si="3" ref="J4:J67">+I4/$I$90</f>
        <v>0.027225117596922387</v>
      </c>
      <c r="K4" s="26">
        <f aca="true" t="shared" si="4" ref="K4:K67">+C4+E4+G4+I4</f>
        <v>33076.468199999996</v>
      </c>
      <c r="L4" s="6">
        <f aca="true" t="shared" si="5" ref="L4:L67">+K4/$K$90</f>
        <v>0.00829965754887231</v>
      </c>
    </row>
    <row r="5" spans="2:12" ht="12.75">
      <c r="B5" s="29">
        <v>33013</v>
      </c>
      <c r="C5" s="49">
        <v>239.862</v>
      </c>
      <c r="D5" s="6">
        <f t="shared" si="0"/>
        <v>0.0001518203714269671</v>
      </c>
      <c r="E5" s="49">
        <v>239.862</v>
      </c>
      <c r="F5" s="6">
        <f t="shared" si="1"/>
        <v>0.00021996511794623226</v>
      </c>
      <c r="G5" s="49">
        <v>0</v>
      </c>
      <c r="H5" s="6">
        <f t="shared" si="2"/>
        <v>0</v>
      </c>
      <c r="I5" s="49">
        <v>1338.66</v>
      </c>
      <c r="J5" s="6">
        <f t="shared" si="3"/>
        <v>0.0011209899212064655</v>
      </c>
      <c r="K5" s="26">
        <f t="shared" si="4"/>
        <v>1818.384</v>
      </c>
      <c r="L5" s="6">
        <f t="shared" si="5"/>
        <v>0.0004562749686905396</v>
      </c>
    </row>
    <row r="6" spans="2:12" ht="12.75">
      <c r="B6" s="29">
        <v>33014</v>
      </c>
      <c r="C6" s="49">
        <v>4124.59</v>
      </c>
      <c r="D6" s="6">
        <f t="shared" si="0"/>
        <v>0.002610654400380028</v>
      </c>
      <c r="E6" s="49">
        <v>4124.59</v>
      </c>
      <c r="F6" s="6">
        <f t="shared" si="1"/>
        <v>0.0037824495994774085</v>
      </c>
      <c r="G6" s="49">
        <v>2761</v>
      </c>
      <c r="H6" s="6">
        <f t="shared" si="2"/>
        <v>0.022866721631827562</v>
      </c>
      <c r="I6" s="49">
        <v>34538.97</v>
      </c>
      <c r="J6" s="6">
        <f t="shared" si="3"/>
        <v>0.028922831233362076</v>
      </c>
      <c r="K6" s="26">
        <f t="shared" si="4"/>
        <v>45549.15</v>
      </c>
      <c r="L6" s="6">
        <f t="shared" si="5"/>
        <v>0.011429344401474438</v>
      </c>
    </row>
    <row r="7" spans="2:12" ht="12.75">
      <c r="B7" s="29">
        <v>33015</v>
      </c>
      <c r="C7" s="49">
        <v>486.063184615385</v>
      </c>
      <c r="D7" s="6">
        <f t="shared" si="0"/>
        <v>0.0003076531223173418</v>
      </c>
      <c r="E7" s="49">
        <v>486.063184615385</v>
      </c>
      <c r="F7" s="6">
        <f t="shared" si="1"/>
        <v>0.0004457435764449743</v>
      </c>
      <c r="G7" s="49">
        <v>0</v>
      </c>
      <c r="H7" s="6">
        <f t="shared" si="2"/>
        <v>0</v>
      </c>
      <c r="I7" s="49">
        <v>9344.65</v>
      </c>
      <c r="J7" s="6">
        <f t="shared" si="3"/>
        <v>0.007825182247323441</v>
      </c>
      <c r="K7" s="26">
        <f t="shared" si="4"/>
        <v>10316.776369230769</v>
      </c>
      <c r="L7" s="6">
        <f t="shared" si="5"/>
        <v>0.0025887198825210013</v>
      </c>
    </row>
    <row r="8" spans="2:12" ht="12.75">
      <c r="B8" s="29">
        <v>33016</v>
      </c>
      <c r="C8" s="49">
        <v>17055.7669</v>
      </c>
      <c r="D8" s="6">
        <f t="shared" si="0"/>
        <v>0.01079542764476979</v>
      </c>
      <c r="E8" s="49">
        <v>17055.7669</v>
      </c>
      <c r="F8" s="6">
        <f t="shared" si="1"/>
        <v>0.015640967630645722</v>
      </c>
      <c r="G8" s="49">
        <v>497.73</v>
      </c>
      <c r="H8" s="6">
        <f t="shared" si="2"/>
        <v>0.004122221426225836</v>
      </c>
      <c r="I8" s="49">
        <v>18073.59</v>
      </c>
      <c r="J8" s="6">
        <f t="shared" si="3"/>
        <v>0.015134770763314032</v>
      </c>
      <c r="K8" s="26">
        <f t="shared" si="4"/>
        <v>52682.8538</v>
      </c>
      <c r="L8" s="6">
        <f t="shared" si="5"/>
        <v>0.013219357114956618</v>
      </c>
    </row>
    <row r="9" spans="2:12" ht="12.75">
      <c r="B9" s="29">
        <v>33018</v>
      </c>
      <c r="C9" s="49">
        <v>460.0665</v>
      </c>
      <c r="D9" s="6">
        <f t="shared" si="0"/>
        <v>0.00029119855129659876</v>
      </c>
      <c r="E9" s="49">
        <v>460.0665</v>
      </c>
      <c r="F9" s="6">
        <f t="shared" si="1"/>
        <v>0.0004219033524927261</v>
      </c>
      <c r="G9" s="49">
        <v>0</v>
      </c>
      <c r="H9" s="6">
        <f t="shared" si="2"/>
        <v>0</v>
      </c>
      <c r="I9" s="49">
        <v>6680.29</v>
      </c>
      <c r="J9" s="6">
        <f t="shared" si="3"/>
        <v>0.005594055070545425</v>
      </c>
      <c r="K9" s="26">
        <f t="shared" si="4"/>
        <v>7600.423</v>
      </c>
      <c r="L9" s="6">
        <f t="shared" si="5"/>
        <v>0.0019071234493703514</v>
      </c>
    </row>
    <row r="10" spans="2:12" ht="12.75">
      <c r="B10" s="29">
        <v>33030</v>
      </c>
      <c r="C10" s="49">
        <v>9152.977</v>
      </c>
      <c r="D10" s="6">
        <f t="shared" si="0"/>
        <v>0.005793366051323208</v>
      </c>
      <c r="E10" s="49">
        <v>9152.977</v>
      </c>
      <c r="F10" s="6">
        <f t="shared" si="1"/>
        <v>0.008393724997557559</v>
      </c>
      <c r="G10" s="49">
        <v>0</v>
      </c>
      <c r="H10" s="6">
        <f t="shared" si="2"/>
        <v>0</v>
      </c>
      <c r="I10" s="49">
        <v>8873.38</v>
      </c>
      <c r="J10" s="6">
        <f t="shared" si="3"/>
        <v>0.0074305421444093534</v>
      </c>
      <c r="K10" s="26">
        <f t="shared" si="4"/>
        <v>27179.334000000003</v>
      </c>
      <c r="L10" s="6">
        <f t="shared" si="5"/>
        <v>0.0068199289973293435</v>
      </c>
    </row>
    <row r="11" spans="2:12" ht="12.75">
      <c r="B11" s="29">
        <v>33031</v>
      </c>
      <c r="C11" s="49">
        <v>422.3832</v>
      </c>
      <c r="D11" s="6">
        <f t="shared" si="0"/>
        <v>0.00026734695078216194</v>
      </c>
      <c r="E11" s="49">
        <v>422.3832</v>
      </c>
      <c r="F11" s="6">
        <f t="shared" si="1"/>
        <v>0.0003873459339391275</v>
      </c>
      <c r="G11" s="49">
        <v>0</v>
      </c>
      <c r="H11" s="6">
        <f t="shared" si="2"/>
        <v>0</v>
      </c>
      <c r="I11" s="49">
        <v>1573.74</v>
      </c>
      <c r="J11" s="6">
        <f t="shared" si="3"/>
        <v>0.001317845217306458</v>
      </c>
      <c r="K11" s="26">
        <f t="shared" si="4"/>
        <v>2418.5064</v>
      </c>
      <c r="L11" s="6">
        <f t="shared" si="5"/>
        <v>0.0006068596797694381</v>
      </c>
    </row>
    <row r="12" spans="2:12" ht="12.75">
      <c r="B12" s="29">
        <v>33032</v>
      </c>
      <c r="C12" s="49">
        <v>1018.0597</v>
      </c>
      <c r="D12" s="6">
        <f t="shared" si="0"/>
        <v>0.0006443796924432662</v>
      </c>
      <c r="E12" s="49">
        <v>1018.0597</v>
      </c>
      <c r="F12" s="6">
        <f t="shared" si="1"/>
        <v>0.0009336102508392569</v>
      </c>
      <c r="G12" s="49">
        <v>0</v>
      </c>
      <c r="H12" s="6">
        <f t="shared" si="2"/>
        <v>0</v>
      </c>
      <c r="I12" s="49">
        <v>3184.84</v>
      </c>
      <c r="J12" s="6">
        <f t="shared" si="3"/>
        <v>0.0026669755880172705</v>
      </c>
      <c r="K12" s="26">
        <f t="shared" si="4"/>
        <v>5220.9594</v>
      </c>
      <c r="L12" s="6">
        <f t="shared" si="5"/>
        <v>0.001310060518993556</v>
      </c>
    </row>
    <row r="13" spans="2:12" ht="12.75">
      <c r="B13" s="29">
        <v>33033</v>
      </c>
      <c r="C13" s="49">
        <v>16534.7869</v>
      </c>
      <c r="D13" s="6">
        <f t="shared" si="0"/>
        <v>0.010465673965128907</v>
      </c>
      <c r="E13" s="49">
        <v>16534.7869</v>
      </c>
      <c r="F13" s="6">
        <f t="shared" si="1"/>
        <v>0.015163203636567342</v>
      </c>
      <c r="G13" s="49">
        <v>220.54</v>
      </c>
      <c r="H13" s="6">
        <f t="shared" si="2"/>
        <v>0.0018265218358142884</v>
      </c>
      <c r="I13" s="49">
        <v>14097.52</v>
      </c>
      <c r="J13" s="6">
        <f t="shared" si="3"/>
        <v>0.011805221515550305</v>
      </c>
      <c r="K13" s="26">
        <f t="shared" si="4"/>
        <v>47387.633799999996</v>
      </c>
      <c r="L13" s="6">
        <f t="shared" si="5"/>
        <v>0.01189066287891543</v>
      </c>
    </row>
    <row r="14" spans="2:12" ht="12.75">
      <c r="B14" s="29">
        <v>33034</v>
      </c>
      <c r="C14" s="49">
        <v>19291.7</v>
      </c>
      <c r="D14" s="6">
        <f t="shared" si="0"/>
        <v>0.012210658876594132</v>
      </c>
      <c r="E14" s="49">
        <v>19291.7</v>
      </c>
      <c r="F14" s="6">
        <f t="shared" si="1"/>
        <v>0.017691427011712273</v>
      </c>
      <c r="G14" s="49">
        <v>0</v>
      </c>
      <c r="H14" s="6">
        <f t="shared" si="2"/>
        <v>0</v>
      </c>
      <c r="I14" s="49">
        <v>10095.76</v>
      </c>
      <c r="J14" s="6">
        <f t="shared" si="3"/>
        <v>0.008454159537835884</v>
      </c>
      <c r="K14" s="26">
        <f t="shared" si="4"/>
        <v>48679.16</v>
      </c>
      <c r="L14" s="6">
        <f t="shared" si="5"/>
        <v>0.01221473693393792</v>
      </c>
    </row>
    <row r="15" spans="2:12" ht="12.75">
      <c r="B15" s="29">
        <v>33035</v>
      </c>
      <c r="C15" s="49">
        <v>152.6859</v>
      </c>
      <c r="D15" s="6">
        <f t="shared" si="0"/>
        <v>9.664236123129448E-05</v>
      </c>
      <c r="E15" s="49">
        <v>152.6859</v>
      </c>
      <c r="F15" s="6">
        <f t="shared" si="1"/>
        <v>0.00014002039506977605</v>
      </c>
      <c r="G15" s="49">
        <v>0</v>
      </c>
      <c r="H15" s="6">
        <f t="shared" si="2"/>
        <v>0</v>
      </c>
      <c r="I15" s="49">
        <v>0</v>
      </c>
      <c r="J15" s="6">
        <f t="shared" si="3"/>
        <v>0</v>
      </c>
      <c r="K15" s="26">
        <f t="shared" si="4"/>
        <v>305.3718</v>
      </c>
      <c r="L15" s="6">
        <f t="shared" si="5"/>
        <v>7.66249089763074E-05</v>
      </c>
    </row>
    <row r="16" spans="2:12" ht="12.75">
      <c r="B16" s="29">
        <v>33054</v>
      </c>
      <c r="C16" s="49">
        <v>264.9624</v>
      </c>
      <c r="D16" s="6">
        <f t="shared" si="0"/>
        <v>0.00016770764015217347</v>
      </c>
      <c r="E16" s="49">
        <v>264.9624</v>
      </c>
      <c r="F16" s="6">
        <f t="shared" si="1"/>
        <v>0.00024298340532187996</v>
      </c>
      <c r="G16" s="49">
        <v>0</v>
      </c>
      <c r="H16" s="6">
        <f t="shared" si="2"/>
        <v>0</v>
      </c>
      <c r="I16" s="49">
        <v>0</v>
      </c>
      <c r="J16" s="6">
        <f t="shared" si="3"/>
        <v>0</v>
      </c>
      <c r="K16" s="26">
        <f t="shared" si="4"/>
        <v>529.9248</v>
      </c>
      <c r="L16" s="6">
        <f t="shared" si="5"/>
        <v>0.00013297049552148528</v>
      </c>
    </row>
    <row r="17" spans="2:12" ht="12.75">
      <c r="B17" s="29">
        <v>33055</v>
      </c>
      <c r="C17" s="49">
        <v>23.6535</v>
      </c>
      <c r="D17" s="6">
        <f t="shared" si="0"/>
        <v>1.4971455068113193E-05</v>
      </c>
      <c r="E17" s="49">
        <v>23.6535</v>
      </c>
      <c r="F17" s="6">
        <f t="shared" si="1"/>
        <v>2.1691409716175154E-05</v>
      </c>
      <c r="G17" s="49">
        <v>0</v>
      </c>
      <c r="H17" s="6">
        <f t="shared" si="2"/>
        <v>0</v>
      </c>
      <c r="I17" s="49">
        <v>0</v>
      </c>
      <c r="J17" s="6">
        <f t="shared" si="3"/>
        <v>0</v>
      </c>
      <c r="K17" s="26">
        <f t="shared" si="4"/>
        <v>47.307</v>
      </c>
      <c r="L17" s="6">
        <f t="shared" si="5"/>
        <v>1.1870429977300372E-05</v>
      </c>
    </row>
    <row r="18" spans="2:12" ht="12.75">
      <c r="B18" s="29">
        <v>33056</v>
      </c>
      <c r="C18" s="49">
        <v>437.8745</v>
      </c>
      <c r="D18" s="6">
        <f t="shared" si="0"/>
        <v>0.0002771521509384459</v>
      </c>
      <c r="E18" s="49">
        <v>437.8745</v>
      </c>
      <c r="F18" s="6">
        <f t="shared" si="1"/>
        <v>0.00040155220934598847</v>
      </c>
      <c r="G18" s="49">
        <v>0</v>
      </c>
      <c r="H18" s="6">
        <f t="shared" si="2"/>
        <v>0</v>
      </c>
      <c r="I18" s="49">
        <v>862.11</v>
      </c>
      <c r="J18" s="6">
        <f t="shared" si="3"/>
        <v>0.0007219283619225987</v>
      </c>
      <c r="K18" s="26">
        <f t="shared" si="4"/>
        <v>1737.859</v>
      </c>
      <c r="L18" s="6">
        <f t="shared" si="5"/>
        <v>0.0004360693675337951</v>
      </c>
    </row>
    <row r="19" spans="2:12" ht="12.75">
      <c r="B19" s="29">
        <v>33109</v>
      </c>
      <c r="C19" s="49">
        <v>643.76</v>
      </c>
      <c r="D19" s="6">
        <f t="shared" si="0"/>
        <v>0.00040746713656112407</v>
      </c>
      <c r="E19" s="49">
        <v>643.76</v>
      </c>
      <c r="F19" s="6">
        <f t="shared" si="1"/>
        <v>0.0005903592245919174</v>
      </c>
      <c r="G19" s="49">
        <v>5828.42</v>
      </c>
      <c r="H19" s="6">
        <f t="shared" si="2"/>
        <v>0.048271226980578195</v>
      </c>
      <c r="I19" s="49">
        <v>0</v>
      </c>
      <c r="J19" s="6">
        <f t="shared" si="3"/>
        <v>0</v>
      </c>
      <c r="K19" s="26">
        <f t="shared" si="4"/>
        <v>7115.9400000000005</v>
      </c>
      <c r="L19" s="6">
        <f t="shared" si="5"/>
        <v>0.001785555361630854</v>
      </c>
    </row>
    <row r="20" spans="2:12" ht="12.75">
      <c r="B20" s="29">
        <v>33122</v>
      </c>
      <c r="C20" s="49">
        <v>25497.355</v>
      </c>
      <c r="D20" s="6">
        <f t="shared" si="0"/>
        <v>0.01613852092663797</v>
      </c>
      <c r="E20" s="49">
        <v>25497.355</v>
      </c>
      <c r="F20" s="6">
        <f t="shared" si="1"/>
        <v>0.023382314413671005</v>
      </c>
      <c r="G20" s="49">
        <v>1789.66</v>
      </c>
      <c r="H20" s="6">
        <f t="shared" si="2"/>
        <v>0.014822041664475377</v>
      </c>
      <c r="I20" s="49">
        <v>38041.38</v>
      </c>
      <c r="J20" s="6">
        <f t="shared" si="3"/>
        <v>0.03185573899928675</v>
      </c>
      <c r="K20" s="26">
        <f t="shared" si="4"/>
        <v>90825.75</v>
      </c>
      <c r="L20" s="6">
        <f t="shared" si="5"/>
        <v>0.022790299649328622</v>
      </c>
    </row>
    <row r="21" spans="2:12" ht="12.75">
      <c r="B21" s="29">
        <v>33125</v>
      </c>
      <c r="C21" s="49">
        <v>3321.3074</v>
      </c>
      <c r="D21" s="6">
        <f t="shared" si="0"/>
        <v>0.0021022176213453337</v>
      </c>
      <c r="E21" s="49">
        <v>3321.3074</v>
      </c>
      <c r="F21" s="6">
        <f t="shared" si="1"/>
        <v>0.003045800393462466</v>
      </c>
      <c r="G21" s="49">
        <v>0</v>
      </c>
      <c r="H21" s="6">
        <f t="shared" si="2"/>
        <v>0</v>
      </c>
      <c r="I21" s="49">
        <v>3272.64</v>
      </c>
      <c r="J21" s="6">
        <f t="shared" si="3"/>
        <v>0.002740499048105663</v>
      </c>
      <c r="K21" s="26">
        <f t="shared" si="4"/>
        <v>9915.2548</v>
      </c>
      <c r="L21" s="6">
        <f t="shared" si="5"/>
        <v>0.002487968753260435</v>
      </c>
    </row>
    <row r="22" spans="2:12" ht="12.75">
      <c r="B22" s="29">
        <v>33126</v>
      </c>
      <c r="C22" s="49">
        <v>98997.7206</v>
      </c>
      <c r="D22" s="6">
        <f t="shared" si="0"/>
        <v>0.06266049108201847</v>
      </c>
      <c r="E22" s="49">
        <v>98997.7206</v>
      </c>
      <c r="F22" s="6">
        <f t="shared" si="1"/>
        <v>0.09078572382531266</v>
      </c>
      <c r="G22" s="49">
        <v>5066.81</v>
      </c>
      <c r="H22" s="6">
        <f t="shared" si="2"/>
        <v>0.04196353996065202</v>
      </c>
      <c r="I22" s="49">
        <v>24642.04</v>
      </c>
      <c r="J22" s="6">
        <f t="shared" si="3"/>
        <v>0.02063517134893593</v>
      </c>
      <c r="K22" s="26">
        <f t="shared" si="4"/>
        <v>227704.2912</v>
      </c>
      <c r="L22" s="6">
        <f t="shared" si="5"/>
        <v>0.057136319027214014</v>
      </c>
    </row>
    <row r="23" spans="2:12" ht="12.75">
      <c r="B23" s="29">
        <v>33127</v>
      </c>
      <c r="C23" s="49">
        <v>19411.8461</v>
      </c>
      <c r="D23" s="6">
        <f t="shared" si="0"/>
        <v>0.012286705209600199</v>
      </c>
      <c r="E23" s="49">
        <v>19411.8461</v>
      </c>
      <c r="F23" s="6">
        <f t="shared" si="1"/>
        <v>0.017801606827845214</v>
      </c>
      <c r="G23" s="49">
        <v>80.01</v>
      </c>
      <c r="H23" s="6">
        <f t="shared" si="2"/>
        <v>0.0006626462867665785</v>
      </c>
      <c r="I23" s="49">
        <v>34087.27</v>
      </c>
      <c r="J23" s="6">
        <f t="shared" si="3"/>
        <v>0.028544578990515525</v>
      </c>
      <c r="K23" s="26">
        <f t="shared" si="4"/>
        <v>72990.97219999999</v>
      </c>
      <c r="L23" s="6">
        <f t="shared" si="5"/>
        <v>0.018315137812061174</v>
      </c>
    </row>
    <row r="24" spans="2:12" ht="12.75">
      <c r="B24" s="29">
        <v>33128</v>
      </c>
      <c r="C24" s="49">
        <v>421.02</v>
      </c>
      <c r="D24" s="6">
        <f t="shared" si="0"/>
        <v>0.0002664841149418486</v>
      </c>
      <c r="E24" s="49">
        <v>421.02</v>
      </c>
      <c r="F24" s="6">
        <f t="shared" si="1"/>
        <v>0.00038609581324979653</v>
      </c>
      <c r="G24" s="49">
        <v>0</v>
      </c>
      <c r="H24" s="6">
        <f t="shared" si="2"/>
        <v>0</v>
      </c>
      <c r="I24" s="49">
        <v>16212.85</v>
      </c>
      <c r="J24" s="6">
        <f t="shared" si="3"/>
        <v>0.013576592595604743</v>
      </c>
      <c r="K24" s="26">
        <f t="shared" si="4"/>
        <v>17054.89</v>
      </c>
      <c r="L24" s="6">
        <f t="shared" si="5"/>
        <v>0.004279469793382804</v>
      </c>
    </row>
    <row r="25" spans="2:12" ht="12.75">
      <c r="B25" s="29">
        <v>33129</v>
      </c>
      <c r="C25" s="49">
        <v>12098.3639</v>
      </c>
      <c r="D25" s="6">
        <f t="shared" si="0"/>
        <v>0.007657645233328374</v>
      </c>
      <c r="E25" s="49">
        <v>12098.3639</v>
      </c>
      <c r="F25" s="6">
        <f t="shared" si="1"/>
        <v>0.01109478801235685</v>
      </c>
      <c r="G25" s="49">
        <v>0</v>
      </c>
      <c r="H25" s="6">
        <f t="shared" si="2"/>
        <v>0</v>
      </c>
      <c r="I25" s="49">
        <v>2625.02</v>
      </c>
      <c r="J25" s="6">
        <f t="shared" si="3"/>
        <v>0.0021981839772349933</v>
      </c>
      <c r="K25" s="26">
        <f t="shared" si="4"/>
        <v>26821.7478</v>
      </c>
      <c r="L25" s="6">
        <f t="shared" si="5"/>
        <v>0.006730202277225575</v>
      </c>
    </row>
    <row r="26" spans="2:12" ht="12.75">
      <c r="B26" s="29">
        <v>33130</v>
      </c>
      <c r="C26" s="49">
        <v>27277.5529</v>
      </c>
      <c r="D26" s="6">
        <f t="shared" si="0"/>
        <v>0.017265295098418024</v>
      </c>
      <c r="E26" s="49">
        <v>27277.5529</v>
      </c>
      <c r="F26" s="6">
        <f t="shared" si="1"/>
        <v>0.025014842454966147</v>
      </c>
      <c r="G26" s="49">
        <v>4508.98</v>
      </c>
      <c r="H26" s="6">
        <f t="shared" si="2"/>
        <v>0.037343567730343294</v>
      </c>
      <c r="I26" s="49">
        <v>33403.85</v>
      </c>
      <c r="J26" s="6">
        <f t="shared" si="3"/>
        <v>0.02797228510562248</v>
      </c>
      <c r="K26" s="26">
        <f t="shared" si="4"/>
        <v>92467.9358</v>
      </c>
      <c r="L26" s="6">
        <f t="shared" si="5"/>
        <v>0.023202362378916572</v>
      </c>
    </row>
    <row r="27" spans="2:12" ht="12.75">
      <c r="B27" s="29">
        <v>33131</v>
      </c>
      <c r="C27" s="49">
        <v>114129.550230769</v>
      </c>
      <c r="D27" s="6">
        <f t="shared" si="0"/>
        <v>0.07223816488992858</v>
      </c>
      <c r="E27" s="49">
        <v>114129.550230769</v>
      </c>
      <c r="F27" s="6">
        <f t="shared" si="1"/>
        <v>0.1046623474233582</v>
      </c>
      <c r="G27" s="49">
        <v>27807.14</v>
      </c>
      <c r="H27" s="6">
        <f t="shared" si="2"/>
        <v>0.23029993834018742</v>
      </c>
      <c r="I27" s="49">
        <v>59977.39</v>
      </c>
      <c r="J27" s="6">
        <f t="shared" si="3"/>
        <v>0.05022488883679908</v>
      </c>
      <c r="K27" s="26">
        <f t="shared" si="4"/>
        <v>316043.63046153804</v>
      </c>
      <c r="L27" s="6">
        <f t="shared" si="5"/>
        <v>0.07930272021403771</v>
      </c>
    </row>
    <row r="28" spans="2:12" ht="12.75">
      <c r="B28" s="29">
        <v>33132</v>
      </c>
      <c r="C28" s="49">
        <v>57275.7860692308</v>
      </c>
      <c r="D28" s="6">
        <f t="shared" si="0"/>
        <v>0.036252641580584374</v>
      </c>
      <c r="E28" s="49">
        <v>57275.7860692308</v>
      </c>
      <c r="F28" s="6">
        <f t="shared" si="1"/>
        <v>0.052524681017341306</v>
      </c>
      <c r="G28" s="49">
        <v>3563.5</v>
      </c>
      <c r="H28" s="6">
        <f t="shared" si="2"/>
        <v>0.029513061403483348</v>
      </c>
      <c r="I28" s="49">
        <v>15135.97</v>
      </c>
      <c r="J28" s="6">
        <f t="shared" si="3"/>
        <v>0.012674816471459089</v>
      </c>
      <c r="K28" s="26">
        <f t="shared" si="4"/>
        <v>133251.0421384616</v>
      </c>
      <c r="L28" s="6">
        <f t="shared" si="5"/>
        <v>0.033435795233409636</v>
      </c>
    </row>
    <row r="29" spans="2:12" ht="12.75">
      <c r="B29" s="29">
        <v>33133</v>
      </c>
      <c r="C29" s="49">
        <v>31335.0436</v>
      </c>
      <c r="D29" s="6">
        <f t="shared" si="0"/>
        <v>0.019833479075602675</v>
      </c>
      <c r="E29" s="49">
        <v>31335.0436</v>
      </c>
      <c r="F29" s="6">
        <f t="shared" si="1"/>
        <v>0.02873575873345645</v>
      </c>
      <c r="G29" s="49">
        <v>7297.26</v>
      </c>
      <c r="H29" s="6">
        <f t="shared" si="2"/>
        <v>0.06043622350419051</v>
      </c>
      <c r="I29" s="49">
        <v>44559.56</v>
      </c>
      <c r="J29" s="6">
        <f t="shared" si="3"/>
        <v>0.03731404363572137</v>
      </c>
      <c r="K29" s="26">
        <f t="shared" si="4"/>
        <v>114526.9072</v>
      </c>
      <c r="L29" s="6">
        <f t="shared" si="5"/>
        <v>0.028737472941306314</v>
      </c>
    </row>
    <row r="30" spans="2:12" ht="12.75">
      <c r="B30" s="29">
        <v>33134</v>
      </c>
      <c r="C30" s="49">
        <v>31651.7808</v>
      </c>
      <c r="D30" s="6">
        <f t="shared" si="0"/>
        <v>0.020033957514658206</v>
      </c>
      <c r="E30" s="49">
        <v>31651.7808</v>
      </c>
      <c r="F30" s="6">
        <f t="shared" si="1"/>
        <v>0.029026222148069682</v>
      </c>
      <c r="G30" s="49">
        <v>7246.98</v>
      </c>
      <c r="H30" s="6">
        <f t="shared" si="2"/>
        <v>0.06001980236560003</v>
      </c>
      <c r="I30" s="49">
        <v>49597.23</v>
      </c>
      <c r="J30" s="6">
        <f t="shared" si="3"/>
        <v>0.04153257358086366</v>
      </c>
      <c r="K30" s="26">
        <f t="shared" si="4"/>
        <v>120147.77160000001</v>
      </c>
      <c r="L30" s="6">
        <f t="shared" si="5"/>
        <v>0.030147878954625708</v>
      </c>
    </row>
    <row r="31" spans="2:12" ht="12.75">
      <c r="B31" s="29">
        <v>33135</v>
      </c>
      <c r="C31" s="49">
        <v>4861.67916923077</v>
      </c>
      <c r="D31" s="6">
        <f t="shared" si="0"/>
        <v>0.0030771941250859426</v>
      </c>
      <c r="E31" s="49">
        <v>4861.67916923077</v>
      </c>
      <c r="F31" s="6">
        <f t="shared" si="1"/>
        <v>0.004458396210640229</v>
      </c>
      <c r="G31" s="49">
        <v>0</v>
      </c>
      <c r="H31" s="6">
        <f t="shared" si="2"/>
        <v>0</v>
      </c>
      <c r="I31" s="49">
        <v>17631.8</v>
      </c>
      <c r="J31" s="6">
        <f t="shared" si="3"/>
        <v>0.01476481712513122</v>
      </c>
      <c r="K31" s="26">
        <f t="shared" si="4"/>
        <v>27355.158338461537</v>
      </c>
      <c r="L31" s="6">
        <f t="shared" si="5"/>
        <v>0.006864047425849706</v>
      </c>
    </row>
    <row r="32" spans="2:12" ht="12.75">
      <c r="B32" s="29">
        <v>33136</v>
      </c>
      <c r="C32" s="49">
        <v>5264.0836</v>
      </c>
      <c r="D32" s="6">
        <f t="shared" si="0"/>
        <v>0.003331895537328156</v>
      </c>
      <c r="E32" s="49">
        <v>5264.0836</v>
      </c>
      <c r="F32" s="6">
        <f t="shared" si="1"/>
        <v>0.004827420641672407</v>
      </c>
      <c r="G32" s="49">
        <v>140.53</v>
      </c>
      <c r="H32" s="6">
        <f t="shared" si="2"/>
        <v>0.00116387554904771</v>
      </c>
      <c r="I32" s="49">
        <v>1049.02</v>
      </c>
      <c r="J32" s="6">
        <f t="shared" si="3"/>
        <v>0.0008784462426187429</v>
      </c>
      <c r="K32" s="26">
        <f t="shared" si="4"/>
        <v>11717.717200000001</v>
      </c>
      <c r="L32" s="6">
        <f t="shared" si="5"/>
        <v>0.0029402486210583674</v>
      </c>
    </row>
    <row r="33" spans="2:12" ht="12.75">
      <c r="B33" s="29">
        <v>33137</v>
      </c>
      <c r="C33" s="49">
        <v>16762.5676</v>
      </c>
      <c r="D33" s="6">
        <f t="shared" si="0"/>
        <v>0.010609847491898026</v>
      </c>
      <c r="E33" s="49">
        <v>16762.5676</v>
      </c>
      <c r="F33" s="6">
        <f t="shared" si="1"/>
        <v>0.015372089614927297</v>
      </c>
      <c r="G33" s="49">
        <v>49.25</v>
      </c>
      <c r="H33" s="6">
        <f t="shared" si="2"/>
        <v>0.00040789063396142974</v>
      </c>
      <c r="I33" s="49">
        <v>56379.73</v>
      </c>
      <c r="J33" s="6">
        <f t="shared" si="3"/>
        <v>0.047212219002840006</v>
      </c>
      <c r="K33" s="26">
        <f t="shared" si="4"/>
        <v>89954.1152</v>
      </c>
      <c r="L33" s="6">
        <f t="shared" si="5"/>
        <v>0.02257158614267679</v>
      </c>
    </row>
    <row r="34" spans="2:12" ht="12.75">
      <c r="B34" s="29">
        <v>33138</v>
      </c>
      <c r="C34" s="49">
        <v>18497.1136307692</v>
      </c>
      <c r="D34" s="6">
        <f t="shared" si="0"/>
        <v>0.011707726366619957</v>
      </c>
      <c r="E34" s="49">
        <v>18497.1136307692</v>
      </c>
      <c r="F34" s="6">
        <f t="shared" si="1"/>
        <v>0.016962752672190707</v>
      </c>
      <c r="G34" s="49">
        <v>1753.24</v>
      </c>
      <c r="H34" s="6">
        <f t="shared" si="2"/>
        <v>0.014520409646427148</v>
      </c>
      <c r="I34" s="49">
        <v>12263.84</v>
      </c>
      <c r="J34" s="6">
        <f t="shared" si="3"/>
        <v>0.010269703311736138</v>
      </c>
      <c r="K34" s="26">
        <f t="shared" si="4"/>
        <v>51011.3072615384</v>
      </c>
      <c r="L34" s="6">
        <f t="shared" si="5"/>
        <v>0.012799927091099532</v>
      </c>
    </row>
    <row r="35" spans="2:12" ht="12.75">
      <c r="B35" s="29">
        <v>33139</v>
      </c>
      <c r="C35" s="49">
        <v>297825.705</v>
      </c>
      <c r="D35" s="6">
        <f t="shared" si="0"/>
        <v>0.18850843048752342</v>
      </c>
      <c r="E35" s="49">
        <v>263.735</v>
      </c>
      <c r="F35" s="6">
        <f t="shared" si="1"/>
        <v>0.00024185781983619567</v>
      </c>
      <c r="G35" s="49">
        <v>0</v>
      </c>
      <c r="H35" s="6">
        <f t="shared" si="2"/>
        <v>0</v>
      </c>
      <c r="I35" s="49">
        <v>0</v>
      </c>
      <c r="J35" s="6">
        <f t="shared" si="3"/>
        <v>0</v>
      </c>
      <c r="K35" s="26">
        <f t="shared" si="4"/>
        <v>298089.44</v>
      </c>
      <c r="L35" s="6">
        <f t="shared" si="5"/>
        <v>0.07479759495408038</v>
      </c>
    </row>
    <row r="36" spans="2:12" ht="12.75">
      <c r="B36" s="29">
        <v>33140</v>
      </c>
      <c r="C36" s="49">
        <v>170921.8</v>
      </c>
      <c r="D36" s="6">
        <f t="shared" si="0"/>
        <v>0.1081847527368478</v>
      </c>
      <c r="E36" s="49">
        <v>0</v>
      </c>
      <c r="F36" s="6">
        <f t="shared" si="1"/>
        <v>0</v>
      </c>
      <c r="G36" s="49">
        <v>0</v>
      </c>
      <c r="H36" s="6">
        <f t="shared" si="2"/>
        <v>0</v>
      </c>
      <c r="I36" s="49">
        <v>0</v>
      </c>
      <c r="J36" s="6">
        <f t="shared" si="3"/>
        <v>0</v>
      </c>
      <c r="K36" s="26">
        <f t="shared" si="4"/>
        <v>170921.8</v>
      </c>
      <c r="L36" s="6">
        <f t="shared" si="5"/>
        <v>0.04288826724362438</v>
      </c>
    </row>
    <row r="37" spans="2:12" ht="12.75">
      <c r="B37" s="29">
        <v>33141</v>
      </c>
      <c r="C37" s="49">
        <v>26407.4871538462</v>
      </c>
      <c r="D37" s="6">
        <f t="shared" si="0"/>
        <v>0.016714588005393903</v>
      </c>
      <c r="E37" s="49">
        <v>5439.41715384615</v>
      </c>
      <c r="F37" s="6">
        <f t="shared" si="1"/>
        <v>0.0049882100366232555</v>
      </c>
      <c r="G37" s="49">
        <v>2732.44</v>
      </c>
      <c r="H37" s="6">
        <f t="shared" si="2"/>
        <v>0.02263018647434658</v>
      </c>
      <c r="I37" s="49">
        <v>4238.11</v>
      </c>
      <c r="J37" s="6">
        <f t="shared" si="3"/>
        <v>0.0035489807680548703</v>
      </c>
      <c r="K37" s="26">
        <f t="shared" si="4"/>
        <v>38817.45430769235</v>
      </c>
      <c r="L37" s="6">
        <f t="shared" si="5"/>
        <v>0.009740204901103826</v>
      </c>
    </row>
    <row r="38" spans="2:12" ht="12.75">
      <c r="B38" s="29">
        <v>33142</v>
      </c>
      <c r="C38" s="49">
        <v>30384.2113</v>
      </c>
      <c r="D38" s="6">
        <f t="shared" si="0"/>
        <v>0.019231650887099463</v>
      </c>
      <c r="E38" s="49">
        <v>30384.2113</v>
      </c>
      <c r="F38" s="6">
        <f t="shared" si="1"/>
        <v>0.02786379927753351</v>
      </c>
      <c r="G38" s="49">
        <v>1855.82</v>
      </c>
      <c r="H38" s="6">
        <f t="shared" si="2"/>
        <v>0.015369981651133005</v>
      </c>
      <c r="I38" s="49">
        <v>7873.48</v>
      </c>
      <c r="J38" s="6">
        <f t="shared" si="3"/>
        <v>0.006593228844382204</v>
      </c>
      <c r="K38" s="26">
        <f t="shared" si="4"/>
        <v>70497.7226</v>
      </c>
      <c r="L38" s="6">
        <f t="shared" si="5"/>
        <v>0.017689523319644997</v>
      </c>
    </row>
    <row r="39" spans="2:12" ht="12.75">
      <c r="B39" s="29">
        <v>33143</v>
      </c>
      <c r="C39" s="49">
        <v>12834.5466</v>
      </c>
      <c r="D39" s="6">
        <f t="shared" si="0"/>
        <v>0.008123611209398396</v>
      </c>
      <c r="E39" s="49">
        <v>12834.5466</v>
      </c>
      <c r="F39" s="6">
        <f t="shared" si="1"/>
        <v>0.011769903347155507</v>
      </c>
      <c r="G39" s="49">
        <v>0</v>
      </c>
      <c r="H39" s="6">
        <f t="shared" si="2"/>
        <v>0</v>
      </c>
      <c r="I39" s="49">
        <v>24890.22</v>
      </c>
      <c r="J39" s="6">
        <f t="shared" si="3"/>
        <v>0.0208429965462564</v>
      </c>
      <c r="K39" s="26">
        <f t="shared" si="4"/>
        <v>50559.313200000004</v>
      </c>
      <c r="L39" s="6">
        <f t="shared" si="5"/>
        <v>0.012686511235990412</v>
      </c>
    </row>
    <row r="40" spans="2:12" ht="12.75">
      <c r="B40" s="29">
        <v>33144</v>
      </c>
      <c r="C40" s="49">
        <v>11412.6721</v>
      </c>
      <c r="D40" s="6">
        <f t="shared" si="0"/>
        <v>0.007223637413163338</v>
      </c>
      <c r="E40" s="49">
        <v>11412.6721</v>
      </c>
      <c r="F40" s="6">
        <f t="shared" si="1"/>
        <v>0.010465975288116392</v>
      </c>
      <c r="G40" s="49">
        <v>360.64</v>
      </c>
      <c r="H40" s="6">
        <f t="shared" si="2"/>
        <v>0.002986836106230457</v>
      </c>
      <c r="I40" s="49">
        <v>14455.05</v>
      </c>
      <c r="J40" s="6">
        <f t="shared" si="3"/>
        <v>0.012104616079165373</v>
      </c>
      <c r="K40" s="26">
        <f t="shared" si="4"/>
        <v>37641.034199999995</v>
      </c>
      <c r="L40" s="6">
        <f t="shared" si="5"/>
        <v>0.009445013650078602</v>
      </c>
    </row>
    <row r="41" spans="2:12" ht="12.75">
      <c r="B41" s="29">
        <v>33145</v>
      </c>
      <c r="C41" s="49">
        <v>7831.0063</v>
      </c>
      <c r="D41" s="6">
        <f t="shared" si="0"/>
        <v>0.004956626248063134</v>
      </c>
      <c r="E41" s="49">
        <v>7831.0063</v>
      </c>
      <c r="F41" s="6">
        <f t="shared" si="1"/>
        <v>0.007181413581214147</v>
      </c>
      <c r="G41" s="49">
        <v>0</v>
      </c>
      <c r="H41" s="6">
        <f t="shared" si="2"/>
        <v>0</v>
      </c>
      <c r="I41" s="49">
        <v>21384.38</v>
      </c>
      <c r="J41" s="6">
        <f t="shared" si="3"/>
        <v>0.017907216508485438</v>
      </c>
      <c r="K41" s="26">
        <f t="shared" si="4"/>
        <v>37046.3926</v>
      </c>
      <c r="L41" s="6">
        <f t="shared" si="5"/>
        <v>0.009295804199587348</v>
      </c>
    </row>
    <row r="42" spans="2:12" ht="12.75">
      <c r="B42" s="29">
        <v>33146</v>
      </c>
      <c r="C42" s="49">
        <v>2953.145</v>
      </c>
      <c r="D42" s="6">
        <f t="shared" si="0"/>
        <v>0.0018691896622961986</v>
      </c>
      <c r="E42" s="49">
        <v>2953.145</v>
      </c>
      <c r="F42" s="6">
        <f t="shared" si="1"/>
        <v>0.002708177569758136</v>
      </c>
      <c r="G42" s="49">
        <v>10.2</v>
      </c>
      <c r="H42" s="6">
        <f t="shared" si="2"/>
        <v>8.447684195749406E-05</v>
      </c>
      <c r="I42" s="49">
        <v>23880.86</v>
      </c>
      <c r="J42" s="6">
        <f t="shared" si="3"/>
        <v>0.019997761470233393</v>
      </c>
      <c r="K42" s="26">
        <f t="shared" si="4"/>
        <v>29797.35</v>
      </c>
      <c r="L42" s="6">
        <f t="shared" si="5"/>
        <v>0.007476850290318794</v>
      </c>
    </row>
    <row r="43" spans="2:12" ht="12.75">
      <c r="B43" s="29">
        <v>33147</v>
      </c>
      <c r="C43" s="49">
        <v>4944.1999</v>
      </c>
      <c r="D43" s="6">
        <f t="shared" si="0"/>
        <v>0.0031294255247899774</v>
      </c>
      <c r="E43" s="49">
        <v>4944.1999</v>
      </c>
      <c r="F43" s="6">
        <f t="shared" si="1"/>
        <v>0.004534071733551999</v>
      </c>
      <c r="G43" s="49">
        <v>89.11</v>
      </c>
      <c r="H43" s="6">
        <f t="shared" si="2"/>
        <v>0.0007380128810619899</v>
      </c>
      <c r="I43" s="49">
        <v>0</v>
      </c>
      <c r="J43" s="6">
        <f t="shared" si="3"/>
        <v>0</v>
      </c>
      <c r="K43" s="26">
        <f t="shared" si="4"/>
        <v>9977.5098</v>
      </c>
      <c r="L43" s="6">
        <f t="shared" si="5"/>
        <v>0.002503589985176152</v>
      </c>
    </row>
    <row r="44" spans="2:12" ht="12.75">
      <c r="B44" s="29">
        <v>33149</v>
      </c>
      <c r="C44" s="49">
        <v>22338.4215692308</v>
      </c>
      <c r="D44" s="6">
        <f t="shared" si="0"/>
        <v>0.01413907771857482</v>
      </c>
      <c r="E44" s="49">
        <v>22338.4215692308</v>
      </c>
      <c r="F44" s="6">
        <f t="shared" si="1"/>
        <v>0.02048541884587184</v>
      </c>
      <c r="G44" s="49">
        <v>9574.83</v>
      </c>
      <c r="H44" s="6">
        <f t="shared" si="2"/>
        <v>0.07929915692939932</v>
      </c>
      <c r="I44" s="49">
        <v>24510.45</v>
      </c>
      <c r="J44" s="6">
        <f t="shared" si="3"/>
        <v>0.02052497827247771</v>
      </c>
      <c r="K44" s="26">
        <f t="shared" si="4"/>
        <v>78762.1231384616</v>
      </c>
      <c r="L44" s="6">
        <f t="shared" si="5"/>
        <v>0.01976325422408138</v>
      </c>
    </row>
    <row r="45" spans="2:12" ht="12.75">
      <c r="B45" s="29">
        <v>33150</v>
      </c>
      <c r="C45" s="49">
        <v>4315.77455384615</v>
      </c>
      <c r="D45" s="6">
        <f t="shared" si="0"/>
        <v>0.0027316644393858796</v>
      </c>
      <c r="E45" s="49">
        <v>4315.77455384615</v>
      </c>
      <c r="F45" s="6">
        <f t="shared" si="1"/>
        <v>0.0039577751322265155</v>
      </c>
      <c r="G45" s="49">
        <v>7.98</v>
      </c>
      <c r="H45" s="6">
        <f t="shared" si="2"/>
        <v>6.609070576674537E-05</v>
      </c>
      <c r="I45" s="49">
        <v>0</v>
      </c>
      <c r="J45" s="6">
        <f t="shared" si="3"/>
        <v>0</v>
      </c>
      <c r="K45" s="26">
        <f t="shared" si="4"/>
        <v>8639.5291076923</v>
      </c>
      <c r="L45" s="6">
        <f t="shared" si="5"/>
        <v>0.0021678594142454564</v>
      </c>
    </row>
    <row r="46" spans="2:12" ht="12.75">
      <c r="B46" s="29">
        <v>33154</v>
      </c>
      <c r="C46" s="49">
        <v>8301.845</v>
      </c>
      <c r="D46" s="6">
        <f t="shared" si="0"/>
        <v>0.005254643050708782</v>
      </c>
      <c r="E46" s="49">
        <v>8301.845</v>
      </c>
      <c r="F46" s="6">
        <f t="shared" si="1"/>
        <v>0.007613195564934581</v>
      </c>
      <c r="G46" s="49">
        <v>1450.51</v>
      </c>
      <c r="H46" s="6">
        <f t="shared" si="2"/>
        <v>0.0120131866693887</v>
      </c>
      <c r="I46" s="49">
        <v>352.76</v>
      </c>
      <c r="J46" s="6">
        <f t="shared" si="3"/>
        <v>0.000295400179735551</v>
      </c>
      <c r="K46" s="26">
        <f t="shared" si="4"/>
        <v>18406.959999999995</v>
      </c>
      <c r="L46" s="6">
        <f t="shared" si="5"/>
        <v>0.004618735700318532</v>
      </c>
    </row>
    <row r="47" spans="2:12" ht="12.75">
      <c r="B47" s="29">
        <v>33155</v>
      </c>
      <c r="C47" s="49">
        <v>1364.406</v>
      </c>
      <c r="D47" s="6">
        <f t="shared" si="0"/>
        <v>0.0008635991765981376</v>
      </c>
      <c r="E47" s="49">
        <v>1364.406</v>
      </c>
      <c r="F47" s="6">
        <f t="shared" si="1"/>
        <v>0.0012512266499760153</v>
      </c>
      <c r="G47" s="49">
        <v>0</v>
      </c>
      <c r="H47" s="6">
        <f t="shared" si="2"/>
        <v>0</v>
      </c>
      <c r="I47" s="49">
        <v>30198.39</v>
      </c>
      <c r="J47" s="6">
        <f t="shared" si="3"/>
        <v>0.025288042390645953</v>
      </c>
      <c r="K47" s="26">
        <f t="shared" si="4"/>
        <v>32927.202</v>
      </c>
      <c r="L47" s="6">
        <f t="shared" si="5"/>
        <v>0.008262203176896118</v>
      </c>
    </row>
    <row r="48" spans="2:12" ht="12.75">
      <c r="B48" s="29">
        <v>33156</v>
      </c>
      <c r="C48" s="49">
        <v>0</v>
      </c>
      <c r="D48" s="6">
        <f t="shared" si="0"/>
        <v>0</v>
      </c>
      <c r="E48" s="49">
        <v>0</v>
      </c>
      <c r="F48" s="6">
        <f t="shared" si="1"/>
        <v>0</v>
      </c>
      <c r="G48" s="49">
        <v>0</v>
      </c>
      <c r="H48" s="6">
        <f t="shared" si="2"/>
        <v>0</v>
      </c>
      <c r="I48" s="49">
        <v>37837.79</v>
      </c>
      <c r="J48" s="6">
        <f t="shared" si="3"/>
        <v>0.031685253335967896</v>
      </c>
      <c r="K48" s="26">
        <f t="shared" si="4"/>
        <v>37837.79</v>
      </c>
      <c r="L48" s="6">
        <f t="shared" si="5"/>
        <v>0.009494384270632173</v>
      </c>
    </row>
    <row r="49" spans="2:12" ht="12.75">
      <c r="B49" s="29">
        <v>33157</v>
      </c>
      <c r="C49" s="49">
        <v>825.6044</v>
      </c>
      <c r="D49" s="6">
        <f t="shared" si="0"/>
        <v>0.0005225653361505296</v>
      </c>
      <c r="E49" s="49">
        <v>825.6044</v>
      </c>
      <c r="F49" s="6">
        <f t="shared" si="1"/>
        <v>0.0007571193820735603</v>
      </c>
      <c r="G49" s="49">
        <v>0</v>
      </c>
      <c r="H49" s="6">
        <f t="shared" si="2"/>
        <v>0</v>
      </c>
      <c r="I49" s="49">
        <v>12310.67</v>
      </c>
      <c r="J49" s="6">
        <f t="shared" si="3"/>
        <v>0.010308918615106747</v>
      </c>
      <c r="K49" s="26">
        <f t="shared" si="4"/>
        <v>13961.8788</v>
      </c>
      <c r="L49" s="6">
        <f t="shared" si="5"/>
        <v>0.0035033611230252297</v>
      </c>
    </row>
    <row r="50" spans="2:12" ht="12.75">
      <c r="B50" s="29">
        <v>33158</v>
      </c>
      <c r="C50" s="49">
        <v>127.6272</v>
      </c>
      <c r="D50" s="6">
        <f t="shared" si="0"/>
        <v>8.078148647215406E-05</v>
      </c>
      <c r="E50" s="49">
        <v>127.6272</v>
      </c>
      <c r="F50" s="6">
        <f t="shared" si="1"/>
        <v>0.00011704034862190499</v>
      </c>
      <c r="G50" s="49">
        <v>0</v>
      </c>
      <c r="H50" s="6">
        <f t="shared" si="2"/>
        <v>0</v>
      </c>
      <c r="I50" s="49">
        <v>347.51</v>
      </c>
      <c r="J50" s="6">
        <f t="shared" si="3"/>
        <v>0.00029100384527696265</v>
      </c>
      <c r="K50" s="26">
        <f t="shared" si="4"/>
        <v>602.7644</v>
      </c>
      <c r="L50" s="6">
        <f t="shared" si="5"/>
        <v>0.00015124765051703707</v>
      </c>
    </row>
    <row r="51" spans="2:12" ht="12.75">
      <c r="B51" s="29">
        <v>33160</v>
      </c>
      <c r="C51" s="49">
        <v>93550.8491</v>
      </c>
      <c r="D51" s="6">
        <f t="shared" si="0"/>
        <v>0.05921290015788309</v>
      </c>
      <c r="E51" s="49">
        <v>93550.8491</v>
      </c>
      <c r="F51" s="6">
        <f t="shared" si="1"/>
        <v>0.08579067779077836</v>
      </c>
      <c r="G51" s="49">
        <v>15904.62</v>
      </c>
      <c r="H51" s="6">
        <f t="shared" si="2"/>
        <v>0.13172275197392153</v>
      </c>
      <c r="I51" s="49">
        <v>52510.7</v>
      </c>
      <c r="J51" s="6">
        <f t="shared" si="3"/>
        <v>0.04397230473420909</v>
      </c>
      <c r="K51" s="26">
        <f t="shared" si="4"/>
        <v>255517.0182</v>
      </c>
      <c r="L51" s="6">
        <f t="shared" si="5"/>
        <v>0.06411518110536886</v>
      </c>
    </row>
    <row r="52" spans="2:12" ht="12.75">
      <c r="B52" s="29">
        <v>33161</v>
      </c>
      <c r="C52" s="49">
        <v>4406.58558461538</v>
      </c>
      <c r="D52" s="6">
        <f t="shared" si="0"/>
        <v>0.002789143174746421</v>
      </c>
      <c r="E52" s="49">
        <v>4406.58558461538</v>
      </c>
      <c r="F52" s="6">
        <f t="shared" si="1"/>
        <v>0.004041053263376812</v>
      </c>
      <c r="G52" s="49">
        <v>0</v>
      </c>
      <c r="H52" s="6">
        <f t="shared" si="2"/>
        <v>0</v>
      </c>
      <c r="I52" s="49">
        <v>1427.52</v>
      </c>
      <c r="J52" s="6">
        <f t="shared" si="3"/>
        <v>0.001195401022156973</v>
      </c>
      <c r="K52" s="26">
        <f t="shared" si="4"/>
        <v>10240.69116923076</v>
      </c>
      <c r="L52" s="6">
        <f t="shared" si="5"/>
        <v>0.0025696283307652568</v>
      </c>
    </row>
    <row r="53" spans="2:12" ht="12.75">
      <c r="B53" s="29">
        <v>33162</v>
      </c>
      <c r="C53" s="49">
        <v>828.7527</v>
      </c>
      <c r="D53" s="6">
        <f t="shared" si="0"/>
        <v>0.0005245580489410654</v>
      </c>
      <c r="E53" s="49">
        <v>828.7527</v>
      </c>
      <c r="F53" s="6">
        <f t="shared" si="1"/>
        <v>0.0007600065262682645</v>
      </c>
      <c r="G53" s="49">
        <v>0</v>
      </c>
      <c r="H53" s="6">
        <f t="shared" si="2"/>
        <v>0</v>
      </c>
      <c r="I53" s="49">
        <v>1390.56</v>
      </c>
      <c r="J53" s="6">
        <f t="shared" si="3"/>
        <v>0.0011644508275685107</v>
      </c>
      <c r="K53" s="26">
        <f t="shared" si="4"/>
        <v>3048.0654</v>
      </c>
      <c r="L53" s="6">
        <f t="shared" si="5"/>
        <v>0.0007648307205473196</v>
      </c>
    </row>
    <row r="54" spans="2:12" ht="12.75">
      <c r="B54" s="29">
        <v>33165</v>
      </c>
      <c r="C54" s="49">
        <v>1193.5593</v>
      </c>
      <c r="D54" s="6">
        <f t="shared" si="0"/>
        <v>0.0007554619583181615</v>
      </c>
      <c r="E54" s="49">
        <v>1193.5593</v>
      </c>
      <c r="F54" s="6">
        <f t="shared" si="1"/>
        <v>0.0010945519181876345</v>
      </c>
      <c r="G54" s="49">
        <v>0</v>
      </c>
      <c r="H54" s="6">
        <f t="shared" si="2"/>
        <v>0</v>
      </c>
      <c r="I54" s="49">
        <v>19512.18</v>
      </c>
      <c r="J54" s="6">
        <f t="shared" si="3"/>
        <v>0.01633944177070083</v>
      </c>
      <c r="K54" s="26">
        <f t="shared" si="4"/>
        <v>21899.298600000002</v>
      </c>
      <c r="L54" s="6">
        <f t="shared" si="5"/>
        <v>0.005495044931686475</v>
      </c>
    </row>
    <row r="55" spans="2:12" ht="12.75">
      <c r="B55" s="29">
        <v>33166</v>
      </c>
      <c r="C55" s="49">
        <v>106042.0461</v>
      </c>
      <c r="D55" s="6">
        <f t="shared" si="0"/>
        <v>0.06711918864087504</v>
      </c>
      <c r="E55" s="49">
        <v>106042.0461</v>
      </c>
      <c r="F55" s="6">
        <f t="shared" si="1"/>
        <v>0.09724571285841985</v>
      </c>
      <c r="G55" s="49">
        <v>1740.33</v>
      </c>
      <c r="H55" s="6">
        <f t="shared" si="2"/>
        <v>0.014413488467047613</v>
      </c>
      <c r="I55" s="49">
        <v>19697.51</v>
      </c>
      <c r="J55" s="6">
        <f t="shared" si="3"/>
        <v>0.016494636564074197</v>
      </c>
      <c r="K55" s="26">
        <f t="shared" si="4"/>
        <v>233521.9322</v>
      </c>
      <c r="L55" s="6">
        <f t="shared" si="5"/>
        <v>0.05859610088029224</v>
      </c>
    </row>
    <row r="56" spans="2:12" ht="12.75">
      <c r="B56" s="29">
        <v>33167</v>
      </c>
      <c r="C56" s="49">
        <v>248.1087</v>
      </c>
      <c r="D56" s="6">
        <f t="shared" si="0"/>
        <v>0.0001570401105146374</v>
      </c>
      <c r="E56" s="49">
        <v>248.1087</v>
      </c>
      <c r="F56" s="6">
        <f t="shared" si="1"/>
        <v>0.00022752774286459028</v>
      </c>
      <c r="G56" s="49">
        <v>0</v>
      </c>
      <c r="H56" s="6">
        <f t="shared" si="2"/>
        <v>0</v>
      </c>
      <c r="I56" s="49">
        <v>0</v>
      </c>
      <c r="J56" s="6">
        <f t="shared" si="3"/>
        <v>0</v>
      </c>
      <c r="K56" s="26">
        <f t="shared" si="4"/>
        <v>496.2174</v>
      </c>
      <c r="L56" s="6">
        <f t="shared" si="5"/>
        <v>0.0001245125224642875</v>
      </c>
    </row>
    <row r="57" spans="2:12" ht="12.75">
      <c r="B57" s="29">
        <v>33168</v>
      </c>
      <c r="C57" s="49">
        <v>1859.184</v>
      </c>
      <c r="D57" s="6">
        <f t="shared" si="0"/>
        <v>0.0011767683310865181</v>
      </c>
      <c r="E57" s="49">
        <v>1859.184</v>
      </c>
      <c r="F57" s="6">
        <f t="shared" si="1"/>
        <v>0.0017049621359104313</v>
      </c>
      <c r="G57" s="49">
        <v>0</v>
      </c>
      <c r="H57" s="6">
        <f t="shared" si="2"/>
        <v>0</v>
      </c>
      <c r="I57" s="49">
        <v>0</v>
      </c>
      <c r="J57" s="6">
        <f t="shared" si="3"/>
        <v>0</v>
      </c>
      <c r="K57" s="26">
        <f t="shared" si="4"/>
        <v>3718.368</v>
      </c>
      <c r="L57" s="6">
        <f t="shared" si="5"/>
        <v>0.0009330252811176872</v>
      </c>
    </row>
    <row r="58" spans="2:12" ht="12.75">
      <c r="B58" s="29">
        <v>33169</v>
      </c>
      <c r="C58" s="49">
        <v>7489.7669</v>
      </c>
      <c r="D58" s="6">
        <f t="shared" si="0"/>
        <v>0.004740639170270422</v>
      </c>
      <c r="E58" s="49">
        <v>7489.7669</v>
      </c>
      <c r="F58" s="6">
        <f t="shared" si="1"/>
        <v>0.006868480457714378</v>
      </c>
      <c r="G58" s="49">
        <v>0</v>
      </c>
      <c r="H58" s="6">
        <f t="shared" si="2"/>
        <v>0</v>
      </c>
      <c r="I58" s="49">
        <v>2253.18</v>
      </c>
      <c r="J58" s="6">
        <f t="shared" si="3"/>
        <v>0.0018868062619813721</v>
      </c>
      <c r="K58" s="26">
        <f t="shared" si="4"/>
        <v>17232.713799999998</v>
      </c>
      <c r="L58" s="6">
        <f t="shared" si="5"/>
        <v>0.004324089933450816</v>
      </c>
    </row>
    <row r="59" spans="2:12" ht="12.75">
      <c r="B59" s="29">
        <v>33170</v>
      </c>
      <c r="C59" s="49">
        <v>0</v>
      </c>
      <c r="D59" s="6">
        <f t="shared" si="0"/>
        <v>0</v>
      </c>
      <c r="E59" s="49">
        <v>0</v>
      </c>
      <c r="F59" s="6">
        <f t="shared" si="1"/>
        <v>0</v>
      </c>
      <c r="G59" s="49">
        <v>0</v>
      </c>
      <c r="H59" s="6">
        <f t="shared" si="2"/>
        <v>0</v>
      </c>
      <c r="I59" s="49">
        <v>0</v>
      </c>
      <c r="J59" s="6">
        <f t="shared" si="3"/>
        <v>0</v>
      </c>
      <c r="K59" s="26">
        <f t="shared" si="4"/>
        <v>0</v>
      </c>
      <c r="L59" s="6">
        <f t="shared" si="5"/>
        <v>0</v>
      </c>
    </row>
    <row r="60" spans="2:12" ht="12.75">
      <c r="B60" s="29">
        <v>33172</v>
      </c>
      <c r="C60" s="49">
        <v>52390.6491</v>
      </c>
      <c r="D60" s="6">
        <f t="shared" si="0"/>
        <v>0.03316059986851565</v>
      </c>
      <c r="E60" s="49">
        <v>52390.6491</v>
      </c>
      <c r="F60" s="6">
        <f t="shared" si="1"/>
        <v>0.04804477286340132</v>
      </c>
      <c r="G60" s="49">
        <v>1085.43</v>
      </c>
      <c r="H60" s="6">
        <f t="shared" si="2"/>
        <v>0.008989578290776745</v>
      </c>
      <c r="I60" s="49">
        <v>52754.14</v>
      </c>
      <c r="J60" s="6">
        <f t="shared" si="3"/>
        <v>0.04417616066956124</v>
      </c>
      <c r="K60" s="26">
        <f t="shared" si="4"/>
        <v>158620.8682</v>
      </c>
      <c r="L60" s="6">
        <f t="shared" si="5"/>
        <v>0.039801676472967874</v>
      </c>
    </row>
    <row r="61" spans="2:12" ht="12.75">
      <c r="B61" s="29">
        <v>33173</v>
      </c>
      <c r="C61" s="49">
        <v>625.2546</v>
      </c>
      <c r="D61" s="6">
        <f t="shared" si="0"/>
        <v>0.00039575416534682337</v>
      </c>
      <c r="E61" s="49">
        <v>625.2546</v>
      </c>
      <c r="F61" s="6">
        <f t="shared" si="1"/>
        <v>0.0005733888729161946</v>
      </c>
      <c r="G61" s="49">
        <v>0</v>
      </c>
      <c r="H61" s="6">
        <f t="shared" si="2"/>
        <v>0</v>
      </c>
      <c r="I61" s="49">
        <v>7890.25</v>
      </c>
      <c r="J61" s="6">
        <f t="shared" si="3"/>
        <v>0.006607271992738495</v>
      </c>
      <c r="K61" s="26">
        <f t="shared" si="4"/>
        <v>9140.7592</v>
      </c>
      <c r="L61" s="6">
        <f t="shared" si="5"/>
        <v>0.0022936297381563864</v>
      </c>
    </row>
    <row r="62" spans="2:12" ht="12.75">
      <c r="B62" s="29">
        <v>33174</v>
      </c>
      <c r="C62" s="49">
        <v>542.3865</v>
      </c>
      <c r="D62" s="6">
        <f t="shared" si="0"/>
        <v>0.00034330289869580297</v>
      </c>
      <c r="E62" s="49">
        <v>542.3865</v>
      </c>
      <c r="F62" s="6">
        <f t="shared" si="1"/>
        <v>0.000497394795528029</v>
      </c>
      <c r="G62" s="49">
        <v>0</v>
      </c>
      <c r="H62" s="6">
        <f t="shared" si="2"/>
        <v>0</v>
      </c>
      <c r="I62" s="49">
        <v>14602.46</v>
      </c>
      <c r="J62" s="6">
        <f t="shared" si="3"/>
        <v>0.012228056776792137</v>
      </c>
      <c r="K62" s="26">
        <f t="shared" si="4"/>
        <v>15687.232999999998</v>
      </c>
      <c r="L62" s="6">
        <f t="shared" si="5"/>
        <v>0.003936292744500722</v>
      </c>
    </row>
    <row r="63" spans="2:12" ht="12.75">
      <c r="B63" s="29">
        <v>33175</v>
      </c>
      <c r="C63" s="49">
        <v>3514.6132</v>
      </c>
      <c r="D63" s="6">
        <f t="shared" si="0"/>
        <v>0.0022245703006150263</v>
      </c>
      <c r="E63" s="49">
        <v>3514.6132</v>
      </c>
      <c r="F63" s="6">
        <f t="shared" si="1"/>
        <v>0.0032230712120860524</v>
      </c>
      <c r="G63" s="49">
        <v>0</v>
      </c>
      <c r="H63" s="6">
        <f t="shared" si="2"/>
        <v>0</v>
      </c>
      <c r="I63" s="49">
        <v>24949.74</v>
      </c>
      <c r="J63" s="6">
        <f t="shared" si="3"/>
        <v>0.020892838418061197</v>
      </c>
      <c r="K63" s="26">
        <f t="shared" si="4"/>
        <v>31978.9664</v>
      </c>
      <c r="L63" s="6">
        <f t="shared" si="5"/>
        <v>0.008024268742419544</v>
      </c>
    </row>
    <row r="64" spans="2:12" ht="12.75">
      <c r="B64" s="29">
        <v>33176</v>
      </c>
      <c r="C64" s="49">
        <v>10328.93</v>
      </c>
      <c r="D64" s="6">
        <f t="shared" si="0"/>
        <v>0.006537684122716993</v>
      </c>
      <c r="E64" s="49">
        <v>10328.93</v>
      </c>
      <c r="F64" s="6">
        <f t="shared" si="1"/>
        <v>0.009472131082490669</v>
      </c>
      <c r="G64" s="49">
        <v>0</v>
      </c>
      <c r="H64" s="6">
        <f t="shared" si="2"/>
        <v>0</v>
      </c>
      <c r="I64" s="49">
        <v>36753.86</v>
      </c>
      <c r="J64" s="6">
        <f t="shared" si="3"/>
        <v>0.030777573562692142</v>
      </c>
      <c r="K64" s="26">
        <f t="shared" si="4"/>
        <v>57411.72</v>
      </c>
      <c r="L64" s="6">
        <f t="shared" si="5"/>
        <v>0.01440593996948391</v>
      </c>
    </row>
    <row r="65" spans="2:12" ht="12.75">
      <c r="B65" s="29">
        <v>33177</v>
      </c>
      <c r="C65" s="49">
        <v>5128.0285</v>
      </c>
      <c r="D65" s="6">
        <f t="shared" si="0"/>
        <v>0.0032457796214409662</v>
      </c>
      <c r="E65" s="49">
        <v>5128.0285</v>
      </c>
      <c r="F65" s="6">
        <f t="shared" si="1"/>
        <v>0.004702651498920798</v>
      </c>
      <c r="G65" s="49">
        <v>0</v>
      </c>
      <c r="H65" s="6">
        <f t="shared" si="2"/>
        <v>0</v>
      </c>
      <c r="I65" s="49">
        <v>14137.3</v>
      </c>
      <c r="J65" s="6">
        <f t="shared" si="3"/>
        <v>0.011838533169790808</v>
      </c>
      <c r="K65" s="26">
        <f t="shared" si="4"/>
        <v>24393.357</v>
      </c>
      <c r="L65" s="6">
        <f t="shared" si="5"/>
        <v>0.006120862370892042</v>
      </c>
    </row>
    <row r="66" spans="2:12" ht="12.75">
      <c r="B66" s="29">
        <v>33178</v>
      </c>
      <c r="C66" s="49">
        <v>41189.302</v>
      </c>
      <c r="D66" s="6">
        <f t="shared" si="0"/>
        <v>0.02607072036611685</v>
      </c>
      <c r="E66" s="49">
        <v>41189.302</v>
      </c>
      <c r="F66" s="6">
        <f t="shared" si="1"/>
        <v>0.03777259287654143</v>
      </c>
      <c r="G66" s="49">
        <v>6044.94</v>
      </c>
      <c r="H66" s="6">
        <f t="shared" si="2"/>
        <v>0.050064455002209234</v>
      </c>
      <c r="I66" s="49">
        <v>25794.06</v>
      </c>
      <c r="J66" s="6">
        <f t="shared" si="3"/>
        <v>0.021599869486646977</v>
      </c>
      <c r="K66" s="26">
        <f t="shared" si="4"/>
        <v>114217.604</v>
      </c>
      <c r="L66" s="6">
        <f t="shared" si="5"/>
        <v>0.02865986155235003</v>
      </c>
    </row>
    <row r="67" spans="2:12" ht="12.75">
      <c r="B67" s="29">
        <v>33179</v>
      </c>
      <c r="C67" s="49">
        <v>2054.2744</v>
      </c>
      <c r="D67" s="6">
        <f t="shared" si="0"/>
        <v>0.00130025057083202</v>
      </c>
      <c r="E67" s="49">
        <v>2054.2744</v>
      </c>
      <c r="F67" s="6">
        <f t="shared" si="1"/>
        <v>0.0018838695195150773</v>
      </c>
      <c r="G67" s="49">
        <v>0</v>
      </c>
      <c r="H67" s="6">
        <f t="shared" si="2"/>
        <v>0</v>
      </c>
      <c r="I67" s="49">
        <v>0</v>
      </c>
      <c r="J67" s="6">
        <f t="shared" si="3"/>
        <v>0</v>
      </c>
      <c r="K67" s="26">
        <f t="shared" si="4"/>
        <v>4108.5488</v>
      </c>
      <c r="L67" s="6">
        <f t="shared" si="5"/>
        <v>0.0010309307467969108</v>
      </c>
    </row>
    <row r="68" spans="2:12" ht="12.75">
      <c r="B68" s="29">
        <v>33180</v>
      </c>
      <c r="C68" s="49">
        <v>44699.4762538462</v>
      </c>
      <c r="D68" s="6">
        <f aca="true" t="shared" si="6" ref="D68:D89">+C68/$C$90</f>
        <v>0.028292481040972838</v>
      </c>
      <c r="E68" s="49">
        <v>44699.4762538462</v>
      </c>
      <c r="F68" s="6">
        <f aca="true" t="shared" si="7" ref="F68:F89">+E68/$E$90</f>
        <v>0.040991593359148544</v>
      </c>
      <c r="G68" s="49">
        <v>9678.66</v>
      </c>
      <c r="H68" s="6">
        <f aca="true" t="shared" si="8" ref="H68:H89">+G68/$G$90</f>
        <v>0.08015908148826663</v>
      </c>
      <c r="I68" s="49">
        <v>46691.93</v>
      </c>
      <c r="J68" s="6">
        <f aca="true" t="shared" si="9" ref="J68:J89">+I68/$I$90</f>
        <v>0.03909968396133283</v>
      </c>
      <c r="K68" s="26">
        <f aca="true" t="shared" si="10" ref="K68:K89">+C68+E68+G68+I68</f>
        <v>145769.54250769241</v>
      </c>
      <c r="L68" s="6">
        <f aca="true" t="shared" si="11" ref="L68:L89">+K68/$K$90</f>
        <v>0.036576979033983825</v>
      </c>
    </row>
    <row r="69" spans="2:12" ht="12.75">
      <c r="B69" s="29">
        <v>33181</v>
      </c>
      <c r="C69" s="49">
        <v>7562.3514</v>
      </c>
      <c r="D69" s="6">
        <f t="shared" si="6"/>
        <v>0.004786581444369032</v>
      </c>
      <c r="E69" s="49">
        <v>7562.3514</v>
      </c>
      <c r="F69" s="6">
        <f t="shared" si="7"/>
        <v>0.006935043973834348</v>
      </c>
      <c r="G69" s="49">
        <v>0</v>
      </c>
      <c r="H69" s="6">
        <f t="shared" si="8"/>
        <v>0</v>
      </c>
      <c r="I69" s="49">
        <v>22654.61</v>
      </c>
      <c r="J69" s="6">
        <f t="shared" si="9"/>
        <v>0.018970903350263104</v>
      </c>
      <c r="K69" s="26">
        <f t="shared" si="10"/>
        <v>37779.3128</v>
      </c>
      <c r="L69" s="6">
        <f t="shared" si="11"/>
        <v>0.009479710976872929</v>
      </c>
    </row>
    <row r="70" spans="2:12" ht="12.75">
      <c r="B70" s="29">
        <v>33182</v>
      </c>
      <c r="C70" s="49">
        <v>318.4662</v>
      </c>
      <c r="D70" s="6">
        <f t="shared" si="6"/>
        <v>0.00020157280757658486</v>
      </c>
      <c r="E70" s="49">
        <v>318.4662</v>
      </c>
      <c r="F70" s="6">
        <f t="shared" si="7"/>
        <v>0.0002920489916905904</v>
      </c>
      <c r="G70" s="49">
        <v>0</v>
      </c>
      <c r="H70" s="6">
        <f t="shared" si="8"/>
        <v>0</v>
      </c>
      <c r="I70" s="49">
        <v>1870.98</v>
      </c>
      <c r="J70" s="6">
        <f t="shared" si="9"/>
        <v>0.001566753113396137</v>
      </c>
      <c r="K70" s="26">
        <f t="shared" si="10"/>
        <v>2507.9124</v>
      </c>
      <c r="L70" s="6">
        <f t="shared" si="11"/>
        <v>0.0006292937310208494</v>
      </c>
    </row>
    <row r="71" spans="2:12" ht="12.75">
      <c r="B71" s="29">
        <v>33183</v>
      </c>
      <c r="C71" s="49">
        <v>4971.565</v>
      </c>
      <c r="D71" s="6">
        <f t="shared" si="6"/>
        <v>0.0031467462327226057</v>
      </c>
      <c r="E71" s="49">
        <v>4971.565</v>
      </c>
      <c r="F71" s="6">
        <f t="shared" si="7"/>
        <v>0.004559166860954883</v>
      </c>
      <c r="G71" s="49">
        <v>0</v>
      </c>
      <c r="H71" s="6">
        <f t="shared" si="8"/>
        <v>0</v>
      </c>
      <c r="I71" s="49">
        <v>16764.16</v>
      </c>
      <c r="J71" s="6">
        <f t="shared" si="9"/>
        <v>0.014038257957578907</v>
      </c>
      <c r="K71" s="26">
        <f t="shared" si="10"/>
        <v>26707.29</v>
      </c>
      <c r="L71" s="6">
        <f t="shared" si="11"/>
        <v>0.006701482144893027</v>
      </c>
    </row>
    <row r="72" spans="2:12" ht="12.75">
      <c r="B72" s="29">
        <v>33184</v>
      </c>
      <c r="C72" s="49">
        <v>176.8491</v>
      </c>
      <c r="D72" s="6">
        <f t="shared" si="6"/>
        <v>0.0001119364303162854</v>
      </c>
      <c r="E72" s="49">
        <v>176.8491</v>
      </c>
      <c r="F72" s="6">
        <f t="shared" si="7"/>
        <v>0.00016217922447150872</v>
      </c>
      <c r="G72" s="49">
        <v>0</v>
      </c>
      <c r="H72" s="6">
        <f t="shared" si="8"/>
        <v>0</v>
      </c>
      <c r="I72" s="49">
        <v>5003.12</v>
      </c>
      <c r="J72" s="6">
        <f t="shared" si="9"/>
        <v>0.004189597877419578</v>
      </c>
      <c r="K72" s="26">
        <f t="shared" si="10"/>
        <v>5356.8182</v>
      </c>
      <c r="L72" s="6">
        <f t="shared" si="11"/>
        <v>0.0013441506615136916</v>
      </c>
    </row>
    <row r="73" spans="2:12" ht="12.75">
      <c r="B73" s="29">
        <v>33185</v>
      </c>
      <c r="C73" s="49">
        <v>291.1125</v>
      </c>
      <c r="D73" s="6">
        <f t="shared" si="6"/>
        <v>0.00018425931526057886</v>
      </c>
      <c r="E73" s="49">
        <v>291.1125</v>
      </c>
      <c r="F73" s="6">
        <f t="shared" si="7"/>
        <v>0.0002669643186420631</v>
      </c>
      <c r="G73" s="49">
        <v>0</v>
      </c>
      <c r="H73" s="6">
        <f t="shared" si="8"/>
        <v>0</v>
      </c>
      <c r="I73" s="49">
        <v>1214.89</v>
      </c>
      <c r="J73" s="6">
        <f t="shared" si="9"/>
        <v>0.0010173452895989444</v>
      </c>
      <c r="K73" s="26">
        <f t="shared" si="10"/>
        <v>1797.1150000000002</v>
      </c>
      <c r="L73" s="6">
        <f t="shared" si="11"/>
        <v>0.00045093808038252606</v>
      </c>
    </row>
    <row r="74" spans="2:12" ht="12.75">
      <c r="B74" s="29">
        <v>33186</v>
      </c>
      <c r="C74" s="49">
        <v>11124.774</v>
      </c>
      <c r="D74" s="6">
        <f t="shared" si="6"/>
        <v>0.007041412648610729</v>
      </c>
      <c r="E74" s="49">
        <v>11124.774</v>
      </c>
      <c r="F74" s="6">
        <f t="shared" si="7"/>
        <v>0.010201958730583327</v>
      </c>
      <c r="G74" s="49">
        <v>48.81</v>
      </c>
      <c r="H74" s="6">
        <f t="shared" si="8"/>
        <v>0.00040424653489659667</v>
      </c>
      <c r="I74" s="49">
        <v>51003.26</v>
      </c>
      <c r="J74" s="6">
        <f t="shared" si="9"/>
        <v>0.042709978940636814</v>
      </c>
      <c r="K74" s="26">
        <f t="shared" si="10"/>
        <v>73301.618</v>
      </c>
      <c r="L74" s="6">
        <f t="shared" si="11"/>
        <v>0.01839308609068046</v>
      </c>
    </row>
    <row r="75" spans="2:12" ht="12.75">
      <c r="B75" s="29">
        <v>33187</v>
      </c>
      <c r="C75" s="49">
        <v>4565.1243</v>
      </c>
      <c r="D75" s="6">
        <f t="shared" si="6"/>
        <v>0.0028894900686072546</v>
      </c>
      <c r="E75" s="49">
        <v>4565.1243</v>
      </c>
      <c r="F75" s="6">
        <f t="shared" si="7"/>
        <v>0.004186440974763452</v>
      </c>
      <c r="G75" s="49">
        <v>0</v>
      </c>
      <c r="H75" s="6">
        <f t="shared" si="8"/>
        <v>0</v>
      </c>
      <c r="I75" s="49">
        <v>1029.42</v>
      </c>
      <c r="J75" s="6">
        <f t="shared" si="9"/>
        <v>0.0008620332606400129</v>
      </c>
      <c r="K75" s="26">
        <f t="shared" si="10"/>
        <v>10159.6686</v>
      </c>
      <c r="L75" s="6">
        <f t="shared" si="11"/>
        <v>0.002549297877880172</v>
      </c>
    </row>
    <row r="76" spans="2:12" ht="12.75">
      <c r="B76" s="29">
        <v>33189</v>
      </c>
      <c r="C76" s="49">
        <v>6180.84</v>
      </c>
      <c r="D76" s="6">
        <f t="shared" si="6"/>
        <v>0.003912155424913723</v>
      </c>
      <c r="E76" s="49">
        <v>6180.84</v>
      </c>
      <c r="F76" s="6">
        <f t="shared" si="7"/>
        <v>0.005668130840261443</v>
      </c>
      <c r="G76" s="49">
        <v>0</v>
      </c>
      <c r="H76" s="6">
        <f t="shared" si="8"/>
        <v>0</v>
      </c>
      <c r="I76" s="49">
        <v>5403.51</v>
      </c>
      <c r="J76" s="6">
        <f t="shared" si="9"/>
        <v>0.004524883278157522</v>
      </c>
      <c r="K76" s="26">
        <f t="shared" si="10"/>
        <v>17765.190000000002</v>
      </c>
      <c r="L76" s="6">
        <f t="shared" si="11"/>
        <v>0.0044577006347567335</v>
      </c>
    </row>
    <row r="77" spans="2:12" ht="12.75">
      <c r="B77" s="29">
        <v>33190</v>
      </c>
      <c r="C77" s="49">
        <v>377.9436</v>
      </c>
      <c r="D77" s="6">
        <f t="shared" si="6"/>
        <v>0.00023921895811110174</v>
      </c>
      <c r="E77" s="49">
        <v>377.9436</v>
      </c>
      <c r="F77" s="6">
        <f t="shared" si="7"/>
        <v>0.0003465926597419501</v>
      </c>
      <c r="G77" s="49">
        <v>0</v>
      </c>
      <c r="H77" s="6">
        <f t="shared" si="8"/>
        <v>0</v>
      </c>
      <c r="I77" s="49">
        <v>0</v>
      </c>
      <c r="J77" s="6">
        <f t="shared" si="9"/>
        <v>0</v>
      </c>
      <c r="K77" s="26">
        <f t="shared" si="10"/>
        <v>755.8872</v>
      </c>
      <c r="L77" s="6">
        <f t="shared" si="11"/>
        <v>0.00018966973340811384</v>
      </c>
    </row>
    <row r="78" spans="2:12" ht="12.75">
      <c r="B78" s="29">
        <v>33193</v>
      </c>
      <c r="C78" s="49">
        <v>350.3187</v>
      </c>
      <c r="D78" s="6">
        <f t="shared" si="6"/>
        <v>0.00022173381007334326</v>
      </c>
      <c r="E78" s="49">
        <v>350.3187</v>
      </c>
      <c r="F78" s="6">
        <f t="shared" si="7"/>
        <v>0.0003212592831055805</v>
      </c>
      <c r="G78" s="49">
        <v>0</v>
      </c>
      <c r="H78" s="6">
        <f t="shared" si="8"/>
        <v>0</v>
      </c>
      <c r="I78" s="49">
        <v>2100.76</v>
      </c>
      <c r="J78" s="6">
        <f t="shared" si="9"/>
        <v>0.0017591702051855547</v>
      </c>
      <c r="K78" s="26">
        <f t="shared" si="10"/>
        <v>2801.3974000000003</v>
      </c>
      <c r="L78" s="6">
        <f t="shared" si="11"/>
        <v>0.0007029359645568589</v>
      </c>
    </row>
    <row r="79" spans="2:12" ht="12.75">
      <c r="B79" s="29">
        <v>33196</v>
      </c>
      <c r="C79" s="49">
        <v>2253.1204</v>
      </c>
      <c r="D79" s="6">
        <f t="shared" si="6"/>
        <v>0.001426109913190404</v>
      </c>
      <c r="E79" s="49">
        <v>2253.1204</v>
      </c>
      <c r="F79" s="6">
        <f t="shared" si="7"/>
        <v>0.002066220970946052</v>
      </c>
      <c r="G79" s="49">
        <v>0</v>
      </c>
      <c r="H79" s="6">
        <f t="shared" si="8"/>
        <v>0</v>
      </c>
      <c r="I79" s="49">
        <v>12092.42</v>
      </c>
      <c r="J79" s="6">
        <f t="shared" si="9"/>
        <v>0.010126156711185429</v>
      </c>
      <c r="K79" s="26">
        <f t="shared" si="10"/>
        <v>16598.660799999998</v>
      </c>
      <c r="L79" s="6">
        <f t="shared" si="11"/>
        <v>0.004164991243227441</v>
      </c>
    </row>
    <row r="80" spans="2:12" ht="12.75">
      <c r="B80" s="36">
        <v>33299</v>
      </c>
      <c r="C80" s="50">
        <v>0</v>
      </c>
      <c r="D80" s="6">
        <f t="shared" si="6"/>
        <v>0</v>
      </c>
      <c r="E80" s="50">
        <v>0</v>
      </c>
      <c r="F80" s="6">
        <f t="shared" si="7"/>
        <v>0</v>
      </c>
      <c r="G80" s="50">
        <v>0</v>
      </c>
      <c r="H80" s="6">
        <f t="shared" si="8"/>
        <v>0</v>
      </c>
      <c r="I80" s="50">
        <v>945.68</v>
      </c>
      <c r="J80" s="6">
        <f t="shared" si="9"/>
        <v>0.0007919096325329286</v>
      </c>
      <c r="K80" s="39">
        <f t="shared" si="10"/>
        <v>945.68</v>
      </c>
      <c r="L80" s="6">
        <f t="shared" si="11"/>
        <v>0.00023729317481415888</v>
      </c>
    </row>
    <row r="81" spans="2:12" ht="12.75">
      <c r="B81" s="36"/>
      <c r="C81" s="50"/>
      <c r="D81" s="6">
        <f t="shared" si="6"/>
        <v>0</v>
      </c>
      <c r="E81" s="50"/>
      <c r="F81" s="6">
        <f t="shared" si="7"/>
        <v>0</v>
      </c>
      <c r="G81" s="36"/>
      <c r="H81" s="6">
        <f t="shared" si="8"/>
        <v>0</v>
      </c>
      <c r="I81" s="50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55"/>
      <c r="D82" s="6">
        <f t="shared" si="6"/>
        <v>0</v>
      </c>
      <c r="E82" s="55"/>
      <c r="F82" s="6">
        <f t="shared" si="7"/>
        <v>0</v>
      </c>
      <c r="G82" s="41"/>
      <c r="H82" s="6">
        <f t="shared" si="8"/>
        <v>0</v>
      </c>
      <c r="I82" s="55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55"/>
      <c r="D83" s="6">
        <f t="shared" si="6"/>
        <v>0</v>
      </c>
      <c r="E83" s="55"/>
      <c r="F83" s="6">
        <f t="shared" si="7"/>
        <v>0</v>
      </c>
      <c r="G83" s="41"/>
      <c r="H83" s="6">
        <f t="shared" si="8"/>
        <v>0</v>
      </c>
      <c r="I83" s="55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55"/>
      <c r="D84" s="6">
        <f t="shared" si="6"/>
        <v>0</v>
      </c>
      <c r="E84" s="55"/>
      <c r="F84" s="6">
        <f t="shared" si="7"/>
        <v>0</v>
      </c>
      <c r="G84" s="41"/>
      <c r="H84" s="6">
        <f t="shared" si="8"/>
        <v>0</v>
      </c>
      <c r="I84" s="55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55"/>
      <c r="D85" s="6">
        <f t="shared" si="6"/>
        <v>0</v>
      </c>
      <c r="E85" s="55"/>
      <c r="F85" s="6">
        <f t="shared" si="7"/>
        <v>0</v>
      </c>
      <c r="G85" s="41"/>
      <c r="H85" s="6">
        <f t="shared" si="8"/>
        <v>0</v>
      </c>
      <c r="I85" s="55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55"/>
      <c r="D86" s="6">
        <f t="shared" si="6"/>
        <v>0</v>
      </c>
      <c r="E86" s="55"/>
      <c r="F86" s="6">
        <f t="shared" si="7"/>
        <v>0</v>
      </c>
      <c r="G86" s="41"/>
      <c r="H86" s="6">
        <f t="shared" si="8"/>
        <v>0</v>
      </c>
      <c r="I86" s="55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55"/>
      <c r="D87" s="6">
        <f t="shared" si="6"/>
        <v>0</v>
      </c>
      <c r="E87" s="55"/>
      <c r="F87" s="6">
        <f t="shared" si="7"/>
        <v>0</v>
      </c>
      <c r="G87" s="41"/>
      <c r="H87" s="6">
        <f t="shared" si="8"/>
        <v>0</v>
      </c>
      <c r="I87" s="55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55"/>
      <c r="D88" s="6">
        <f t="shared" si="6"/>
        <v>0</v>
      </c>
      <c r="E88" s="55"/>
      <c r="F88" s="6">
        <f t="shared" si="7"/>
        <v>0</v>
      </c>
      <c r="G88" s="41"/>
      <c r="H88" s="6">
        <f t="shared" si="8"/>
        <v>0</v>
      </c>
      <c r="I88" s="55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56"/>
      <c r="D89" s="6">
        <f t="shared" si="6"/>
        <v>0</v>
      </c>
      <c r="E89" s="56"/>
      <c r="F89" s="6">
        <f t="shared" si="7"/>
        <v>0</v>
      </c>
      <c r="G89" s="35"/>
      <c r="H89" s="6">
        <f t="shared" si="8"/>
        <v>0</v>
      </c>
      <c r="I89" s="56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57">
        <f aca="true" t="shared" si="12" ref="C90:J90">SUM(C2:C89)</f>
        <v>1579906.5549999997</v>
      </c>
      <c r="D90" s="10">
        <f t="shared" si="12"/>
        <v>1.0000000000000004</v>
      </c>
      <c r="E90" s="57">
        <f t="shared" si="12"/>
        <v>1090454.7149999996</v>
      </c>
      <c r="F90" s="10">
        <f t="shared" si="12"/>
        <v>1.0000000000000004</v>
      </c>
      <c r="G90" s="4">
        <f t="shared" si="12"/>
        <v>120743.15</v>
      </c>
      <c r="H90" s="10">
        <f t="shared" si="12"/>
        <v>1</v>
      </c>
      <c r="I90" s="57">
        <f>SUM(I2:I89)</f>
        <v>1194176.66</v>
      </c>
      <c r="J90" s="7">
        <f t="shared" si="12"/>
        <v>1</v>
      </c>
      <c r="K90" s="4">
        <f>SUM(K2:K89)</f>
        <v>3985281.08</v>
      </c>
      <c r="L90" s="10"/>
    </row>
    <row r="91" spans="3:11" ht="12.75">
      <c r="C91" s="57">
        <f>+C90-C92</f>
        <v>-0.005000000353902578</v>
      </c>
      <c r="E91" s="57">
        <f>+E90-E92</f>
        <v>-0.005000000353902578</v>
      </c>
      <c r="F91" s="10"/>
      <c r="G91" s="4">
        <f>+G90-G92</f>
        <v>0</v>
      </c>
      <c r="I91" s="57">
        <f>+I90-I92</f>
        <v>0</v>
      </c>
      <c r="K91" s="4">
        <f>+K90-K92</f>
        <v>-0.009999999776482582</v>
      </c>
    </row>
    <row r="92" spans="3:11" ht="12.75">
      <c r="C92" s="19">
        <v>1579906.56</v>
      </c>
      <c r="E92" s="66">
        <v>1090454.72</v>
      </c>
      <c r="F92" s="10"/>
      <c r="G92" s="9">
        <v>120743.15</v>
      </c>
      <c r="I92" s="66">
        <v>1194176.66</v>
      </c>
      <c r="K92" s="4">
        <f>+C92+E92+G92+I92</f>
        <v>3985281.09</v>
      </c>
    </row>
    <row r="94" spans="3:21" ht="12.75">
      <c r="C94" s="19"/>
      <c r="D94" s="13"/>
      <c r="E94" s="19"/>
      <c r="G94" s="13"/>
      <c r="H94" s="13"/>
      <c r="I94" s="19"/>
      <c r="K94" s="13"/>
      <c r="L94" s="13"/>
      <c r="M94" s="14"/>
      <c r="O94" s="13"/>
      <c r="P94" s="13"/>
      <c r="Q94" s="14"/>
      <c r="S94" s="13"/>
      <c r="T94" s="13"/>
      <c r="U94" s="14"/>
    </row>
    <row r="103" spans="3:12" ht="12.75">
      <c r="C103" s="57">
        <f>+C92</f>
        <v>1579906.56</v>
      </c>
      <c r="E103" s="57">
        <f>+E92</f>
        <v>1090454.72</v>
      </c>
      <c r="F103" s="10"/>
      <c r="G103" s="4">
        <f>+G92</f>
        <v>120743.15</v>
      </c>
      <c r="I103" s="57">
        <f>+I92</f>
        <v>1194176.66</v>
      </c>
      <c r="K103" s="4">
        <f>SUM(C103:I103)</f>
        <v>3985281.09</v>
      </c>
      <c r="L103" s="4"/>
    </row>
    <row r="104" spans="6:12" ht="12.75">
      <c r="F104" s="10"/>
      <c r="G104" s="4"/>
      <c r="K104" s="4"/>
      <c r="L104" s="4"/>
    </row>
    <row r="105" spans="6:12" ht="12.75">
      <c r="F105" s="10"/>
      <c r="G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88">
      <selection activeCell="B88" sqref="B88"/>
    </sheetView>
  </sheetViews>
  <sheetFormatPr defaultColWidth="9.140625" defaultRowHeight="12.75"/>
  <cols>
    <col min="3" max="3" width="14.57421875" style="4" customWidth="1"/>
    <col min="5" max="5" width="13.8515625" style="4" customWidth="1"/>
    <col min="7" max="7" width="18.140625" style="4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5" max="15" width="21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69">
        <f>+SUM(Dec2019!C1)+1</f>
        <v>2020</v>
      </c>
      <c r="D1" s="5">
        <f>+DATE(C1,9,1)</f>
        <v>44075</v>
      </c>
      <c r="F1" t="s">
        <v>157</v>
      </c>
    </row>
    <row r="2" spans="2:15" ht="1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  <c r="N2" s="67"/>
      <c r="O2" s="67"/>
    </row>
    <row r="3" spans="2:15" ht="15">
      <c r="B3" s="68">
        <v>33010</v>
      </c>
      <c r="C3" s="70">
        <v>33037.4672</v>
      </c>
      <c r="D3" s="6">
        <f>+C3/$C$90</f>
        <v>0.014129032919746173</v>
      </c>
      <c r="E3" s="31">
        <v>33037.4672</v>
      </c>
      <c r="F3" s="6">
        <f>+E3/$E$90</f>
        <v>0.024148831286362867</v>
      </c>
      <c r="G3" s="31">
        <v>1614.43</v>
      </c>
      <c r="H3" s="6">
        <f>+G3/$G$90</f>
        <v>0.01252287686340653</v>
      </c>
      <c r="I3" s="31">
        <v>1111.14</v>
      </c>
      <c r="J3" s="6">
        <f>+I3/$I$90</f>
        <v>0.0008733468903289029</v>
      </c>
      <c r="K3" s="26">
        <f>+C3+E3+G3+I3</f>
        <v>68800.50439999999</v>
      </c>
      <c r="L3" s="6">
        <f>+K3/$K$90</f>
        <v>0.013470375180246037</v>
      </c>
      <c r="N3" s="68"/>
      <c r="O3" s="68"/>
    </row>
    <row r="4" spans="2:15" ht="15">
      <c r="B4" s="68">
        <v>33012</v>
      </c>
      <c r="C4" s="70">
        <v>403.5465</v>
      </c>
      <c r="D4" s="6">
        <f aca="true" t="shared" si="0" ref="D4:D67">+C4/$C$90</f>
        <v>0.00017258350189594283</v>
      </c>
      <c r="E4" s="31">
        <v>403.5465</v>
      </c>
      <c r="F4" s="6">
        <f aca="true" t="shared" si="1" ref="F4:F67">+E4/$E$90</f>
        <v>0.000294973470142476</v>
      </c>
      <c r="G4" s="31">
        <v>0</v>
      </c>
      <c r="H4" s="6">
        <f aca="true" t="shared" si="2" ref="H4:H67">+G4/$G$90</f>
        <v>0</v>
      </c>
      <c r="I4" s="31">
        <v>33150.22</v>
      </c>
      <c r="J4" s="6">
        <f aca="true" t="shared" si="3" ref="J4:J67">+I4/$I$90</f>
        <v>0.026055799944848537</v>
      </c>
      <c r="K4" s="26">
        <f aca="true" t="shared" si="4" ref="K4:K67">+C4+E4+G4+I4</f>
        <v>33957.313</v>
      </c>
      <c r="L4" s="6">
        <f aca="true" t="shared" si="5" ref="L4:L67">+K4/$K$90</f>
        <v>0.006648465010716494</v>
      </c>
      <c r="N4" s="68"/>
      <c r="O4" s="68"/>
    </row>
    <row r="5" spans="2:15" ht="15">
      <c r="B5" s="68">
        <v>33013</v>
      </c>
      <c r="C5" s="70">
        <v>476.01293076923076</v>
      </c>
      <c r="D5" s="6">
        <f t="shared" si="0"/>
        <v>0.00020357499951035343</v>
      </c>
      <c r="E5" s="31">
        <v>476.012930769231</v>
      </c>
      <c r="F5" s="6">
        <f t="shared" si="1"/>
        <v>0.00034794301529486756</v>
      </c>
      <c r="G5" s="31">
        <v>0</v>
      </c>
      <c r="H5" s="6">
        <f t="shared" si="2"/>
        <v>0</v>
      </c>
      <c r="I5" s="31">
        <v>1454.6</v>
      </c>
      <c r="J5" s="6">
        <f t="shared" si="3"/>
        <v>0.0011433036221110049</v>
      </c>
      <c r="K5" s="26">
        <f t="shared" si="4"/>
        <v>2406.625861538462</v>
      </c>
      <c r="L5" s="6">
        <f t="shared" si="5"/>
        <v>0.0004711906337914281</v>
      </c>
      <c r="N5" s="68"/>
      <c r="O5" s="68"/>
    </row>
    <row r="6" spans="2:15" ht="15">
      <c r="B6" s="68">
        <v>33014</v>
      </c>
      <c r="C6" s="70">
        <v>4296.025000000001</v>
      </c>
      <c r="D6" s="6">
        <f t="shared" si="0"/>
        <v>0.0018372679201344032</v>
      </c>
      <c r="E6" s="31">
        <v>4296.025</v>
      </c>
      <c r="F6" s="6">
        <f t="shared" si="1"/>
        <v>0.003140191779804386</v>
      </c>
      <c r="G6" s="31">
        <v>1364.34</v>
      </c>
      <c r="H6" s="6">
        <f t="shared" si="2"/>
        <v>0.010582968490315507</v>
      </c>
      <c r="I6" s="31">
        <v>25398.52</v>
      </c>
      <c r="J6" s="6">
        <f t="shared" si="3"/>
        <v>0.01996302757614382</v>
      </c>
      <c r="K6" s="26">
        <f t="shared" si="4"/>
        <v>35354.91</v>
      </c>
      <c r="L6" s="6">
        <f t="shared" si="5"/>
        <v>0.006922098992109025</v>
      </c>
      <c r="N6" s="68"/>
      <c r="O6" s="68"/>
    </row>
    <row r="7" spans="2:15" ht="15">
      <c r="B7" s="68">
        <v>33015</v>
      </c>
      <c r="C7" s="70">
        <v>221.70420000000001</v>
      </c>
      <c r="D7" s="6">
        <f t="shared" si="0"/>
        <v>9.481555959731652E-05</v>
      </c>
      <c r="E7" s="31">
        <v>221.7042</v>
      </c>
      <c r="F7" s="6">
        <f t="shared" si="1"/>
        <v>0.00016205532006636543</v>
      </c>
      <c r="G7" s="31">
        <v>0</v>
      </c>
      <c r="H7" s="6">
        <f t="shared" si="2"/>
        <v>0</v>
      </c>
      <c r="I7" s="31">
        <v>8797.55</v>
      </c>
      <c r="J7" s="6">
        <f t="shared" si="3"/>
        <v>0.0069148018566634615</v>
      </c>
      <c r="K7" s="26">
        <f t="shared" si="4"/>
        <v>9240.9584</v>
      </c>
      <c r="L7" s="6">
        <f t="shared" si="5"/>
        <v>0.0018092770940941842</v>
      </c>
      <c r="N7" s="68"/>
      <c r="O7" s="68"/>
    </row>
    <row r="8" spans="2:15" ht="15">
      <c r="B8" s="68">
        <v>33016</v>
      </c>
      <c r="C8" s="70">
        <v>23812.2006</v>
      </c>
      <c r="D8" s="6">
        <f t="shared" si="0"/>
        <v>0.010183691265806224</v>
      </c>
      <c r="E8" s="31">
        <v>23812.2006</v>
      </c>
      <c r="F8" s="6">
        <f t="shared" si="1"/>
        <v>0.017405596239121763</v>
      </c>
      <c r="G8" s="31">
        <v>702.11</v>
      </c>
      <c r="H8" s="6">
        <f t="shared" si="2"/>
        <v>0.005446155655287848</v>
      </c>
      <c r="I8" s="31">
        <v>20484.05</v>
      </c>
      <c r="J8" s="6">
        <f t="shared" si="3"/>
        <v>0.016100294624297355</v>
      </c>
      <c r="K8" s="26">
        <f t="shared" si="4"/>
        <v>68810.5612</v>
      </c>
      <c r="L8" s="6">
        <f t="shared" si="5"/>
        <v>0.013472344190070809</v>
      </c>
      <c r="N8" s="68"/>
      <c r="O8" s="68"/>
    </row>
    <row r="9" spans="2:15" ht="15">
      <c r="B9" s="68">
        <v>33018</v>
      </c>
      <c r="C9" s="70">
        <v>468.5199</v>
      </c>
      <c r="D9" s="6">
        <f t="shared" si="0"/>
        <v>0.0002003704778753798</v>
      </c>
      <c r="E9" s="31">
        <v>468.5199</v>
      </c>
      <c r="F9" s="6">
        <f t="shared" si="1"/>
        <v>0.00034246596299015324</v>
      </c>
      <c r="G9" s="31">
        <v>0</v>
      </c>
      <c r="H9" s="6">
        <f t="shared" si="2"/>
        <v>0</v>
      </c>
      <c r="I9" s="31">
        <v>6985.45</v>
      </c>
      <c r="J9" s="6">
        <f t="shared" si="3"/>
        <v>0.005490506178382593</v>
      </c>
      <c r="K9" s="26">
        <f t="shared" si="4"/>
        <v>7922.489799999999</v>
      </c>
      <c r="L9" s="6">
        <f t="shared" si="5"/>
        <v>0.0015511355752163992</v>
      </c>
      <c r="N9" s="68"/>
      <c r="O9" s="68"/>
    </row>
    <row r="10" spans="2:15" ht="15">
      <c r="B10" s="68">
        <v>33030</v>
      </c>
      <c r="C10" s="70">
        <v>11351.4394</v>
      </c>
      <c r="D10" s="6">
        <f t="shared" si="0"/>
        <v>0.0048546354960619905</v>
      </c>
      <c r="E10" s="31">
        <v>11351.4394</v>
      </c>
      <c r="F10" s="6">
        <f t="shared" si="1"/>
        <v>0.008297367145868014</v>
      </c>
      <c r="G10" s="31">
        <v>0</v>
      </c>
      <c r="H10" s="6">
        <f t="shared" si="2"/>
        <v>0</v>
      </c>
      <c r="I10" s="31">
        <v>9202.77</v>
      </c>
      <c r="J10" s="6">
        <f t="shared" si="3"/>
        <v>0.007233301439883469</v>
      </c>
      <c r="K10" s="26">
        <f t="shared" si="4"/>
        <v>31905.6488</v>
      </c>
      <c r="L10" s="6">
        <f t="shared" si="5"/>
        <v>0.006246771930718095</v>
      </c>
      <c r="N10" s="68"/>
      <c r="O10" s="68"/>
    </row>
    <row r="11" spans="2:15" ht="15">
      <c r="B11" s="68">
        <v>33031</v>
      </c>
      <c r="C11" s="70">
        <v>651.5073</v>
      </c>
      <c r="D11" s="6">
        <f t="shared" si="0"/>
        <v>0.0002786281416014526</v>
      </c>
      <c r="E11" s="31">
        <v>651.5073</v>
      </c>
      <c r="F11" s="6">
        <f t="shared" si="1"/>
        <v>0.00047622112719142697</v>
      </c>
      <c r="G11" s="31">
        <v>0</v>
      </c>
      <c r="H11" s="6">
        <f t="shared" si="2"/>
        <v>0</v>
      </c>
      <c r="I11" s="31">
        <v>883.28</v>
      </c>
      <c r="J11" s="6">
        <f t="shared" si="3"/>
        <v>0.0006942508066397693</v>
      </c>
      <c r="K11" s="26">
        <f t="shared" si="4"/>
        <v>2186.2946</v>
      </c>
      <c r="L11" s="6">
        <f t="shared" si="5"/>
        <v>0.00042805221812510354</v>
      </c>
      <c r="N11" s="68"/>
      <c r="O11" s="68"/>
    </row>
    <row r="12" spans="2:15" ht="15">
      <c r="B12" s="68">
        <v>33032</v>
      </c>
      <c r="C12" s="70">
        <v>1271.1788999999999</v>
      </c>
      <c r="D12" s="6">
        <f t="shared" si="0"/>
        <v>0.0005436412063993431</v>
      </c>
      <c r="E12" s="31">
        <v>1271.1789</v>
      </c>
      <c r="F12" s="6">
        <f t="shared" si="1"/>
        <v>0.0009291718582738188</v>
      </c>
      <c r="G12" s="31">
        <v>0</v>
      </c>
      <c r="H12" s="6">
        <f t="shared" si="2"/>
        <v>0</v>
      </c>
      <c r="I12" s="31">
        <v>3665.49</v>
      </c>
      <c r="J12" s="6">
        <f t="shared" si="3"/>
        <v>0.00288104495655965</v>
      </c>
      <c r="K12" s="26">
        <f t="shared" si="4"/>
        <v>6207.8478</v>
      </c>
      <c r="L12" s="6">
        <f t="shared" si="5"/>
        <v>0.001215427701542621</v>
      </c>
      <c r="N12" s="68"/>
      <c r="O12" s="68"/>
    </row>
    <row r="13" spans="2:15" ht="15">
      <c r="B13" s="68">
        <v>33033</v>
      </c>
      <c r="C13" s="70">
        <v>18529.512300000002</v>
      </c>
      <c r="D13" s="6">
        <f t="shared" si="0"/>
        <v>0.007924460058897664</v>
      </c>
      <c r="E13" s="31">
        <v>18529.5123</v>
      </c>
      <c r="F13" s="6">
        <f t="shared" si="1"/>
        <v>0.013544200093864506</v>
      </c>
      <c r="G13" s="31">
        <v>194.24</v>
      </c>
      <c r="H13" s="6">
        <f t="shared" si="2"/>
        <v>0.0015066888015882291</v>
      </c>
      <c r="I13" s="31">
        <v>13907.28</v>
      </c>
      <c r="J13" s="6">
        <f t="shared" si="3"/>
        <v>0.010931007560643434</v>
      </c>
      <c r="K13" s="26">
        <f t="shared" si="4"/>
        <v>51160.5446</v>
      </c>
      <c r="L13" s="6">
        <f t="shared" si="5"/>
        <v>0.010016666828211663</v>
      </c>
      <c r="N13" s="68"/>
      <c r="O13" s="68"/>
    </row>
    <row r="14" spans="2:15" ht="15">
      <c r="B14" s="68">
        <v>33034</v>
      </c>
      <c r="C14" s="70">
        <v>19446.428099999997</v>
      </c>
      <c r="D14" s="6">
        <f t="shared" si="0"/>
        <v>0.008316594644893874</v>
      </c>
      <c r="E14" s="31">
        <v>19446.4281</v>
      </c>
      <c r="F14" s="6">
        <f t="shared" si="1"/>
        <v>0.01421442232439919</v>
      </c>
      <c r="G14" s="31">
        <v>0</v>
      </c>
      <c r="H14" s="6">
        <f t="shared" si="2"/>
        <v>0</v>
      </c>
      <c r="I14" s="31">
        <v>5774.98</v>
      </c>
      <c r="J14" s="6">
        <f t="shared" si="3"/>
        <v>0.004539086725985571</v>
      </c>
      <c r="K14" s="26">
        <f t="shared" si="4"/>
        <v>44667.83619999999</v>
      </c>
      <c r="L14" s="6">
        <f t="shared" si="5"/>
        <v>0.008745466582709754</v>
      </c>
      <c r="N14" s="68"/>
      <c r="O14" s="68"/>
    </row>
    <row r="15" spans="2:15" ht="15">
      <c r="B15" s="68">
        <v>33035</v>
      </c>
      <c r="C15" s="70">
        <v>85.7037</v>
      </c>
      <c r="D15" s="6">
        <f t="shared" si="0"/>
        <v>3.665264020735978E-05</v>
      </c>
      <c r="E15" s="31">
        <v>85.7037</v>
      </c>
      <c r="F15" s="6">
        <f t="shared" si="1"/>
        <v>6.264536501505954E-05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171.4074</v>
      </c>
      <c r="L15" s="6">
        <f t="shared" si="5"/>
        <v>3.35596665577717E-05</v>
      </c>
      <c r="N15" s="68"/>
      <c r="O15" s="68"/>
    </row>
    <row r="16" spans="2:15" ht="15">
      <c r="B16" s="68">
        <v>33054</v>
      </c>
      <c r="C16" s="70">
        <v>403.1853</v>
      </c>
      <c r="D16" s="6">
        <f t="shared" si="0"/>
        <v>0.00017242902859265606</v>
      </c>
      <c r="E16" s="31">
        <v>403.1853</v>
      </c>
      <c r="F16" s="6">
        <f t="shared" si="1"/>
        <v>0.000294709449967811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806.3706</v>
      </c>
      <c r="L16" s="6">
        <f t="shared" si="5"/>
        <v>0.00015787841398907107</v>
      </c>
      <c r="N16" s="68"/>
      <c r="O16" s="68"/>
    </row>
    <row r="17" spans="2:15" ht="15">
      <c r="B17" s="68">
        <v>33055</v>
      </c>
      <c r="C17" s="70">
        <v>82.7745</v>
      </c>
      <c r="D17" s="6">
        <f t="shared" si="0"/>
        <v>3.539991816974183E-05</v>
      </c>
      <c r="E17" s="31">
        <v>82.7745</v>
      </c>
      <c r="F17" s="6">
        <f t="shared" si="1"/>
        <v>6.050425788430425E-05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165.549</v>
      </c>
      <c r="L17" s="6">
        <f t="shared" si="5"/>
        <v>3.241265685712838E-05</v>
      </c>
      <c r="N17" s="68"/>
      <c r="O17" s="68"/>
    </row>
    <row r="18" spans="2:15" ht="15">
      <c r="B18" s="68">
        <v>33056</v>
      </c>
      <c r="C18" s="70">
        <v>3980.4888</v>
      </c>
      <c r="D18" s="6">
        <f t="shared" si="0"/>
        <v>0.001702323515038736</v>
      </c>
      <c r="E18" s="31">
        <v>3980.4888</v>
      </c>
      <c r="F18" s="6">
        <f t="shared" si="1"/>
        <v>0.002909549690554274</v>
      </c>
      <c r="G18" s="31">
        <v>0</v>
      </c>
      <c r="H18" s="6">
        <f t="shared" si="2"/>
        <v>0</v>
      </c>
      <c r="I18" s="31">
        <v>521.77</v>
      </c>
      <c r="J18" s="6">
        <f t="shared" si="3"/>
        <v>0.00041010692349020974</v>
      </c>
      <c r="K18" s="26">
        <f t="shared" si="4"/>
        <v>8482.7476</v>
      </c>
      <c r="L18" s="6">
        <f t="shared" si="5"/>
        <v>0.00166082783444436</v>
      </c>
      <c r="N18" s="68"/>
      <c r="O18" s="68"/>
    </row>
    <row r="19" spans="2:15" ht="15">
      <c r="B19" s="68">
        <v>33109</v>
      </c>
      <c r="C19" s="70">
        <v>307.125</v>
      </c>
      <c r="D19" s="6">
        <f t="shared" si="0"/>
        <v>0.00013134721282377976</v>
      </c>
      <c r="E19" s="31">
        <v>307.125</v>
      </c>
      <c r="F19" s="6">
        <f t="shared" si="1"/>
        <v>0.00022449389851605196</v>
      </c>
      <c r="G19" s="31">
        <v>5045.24</v>
      </c>
      <c r="H19" s="6">
        <f t="shared" si="2"/>
        <v>0.03913512463614598</v>
      </c>
      <c r="I19" s="31">
        <v>0</v>
      </c>
      <c r="J19" s="6">
        <f t="shared" si="3"/>
        <v>0</v>
      </c>
      <c r="K19" s="26">
        <f t="shared" si="4"/>
        <v>5659.49</v>
      </c>
      <c r="L19" s="6">
        <f t="shared" si="5"/>
        <v>0.0011080653302427046</v>
      </c>
      <c r="N19" s="68"/>
      <c r="O19" s="68"/>
    </row>
    <row r="20" spans="2:15" ht="15">
      <c r="B20" s="68">
        <v>33122</v>
      </c>
      <c r="C20" s="70">
        <v>29494.92</v>
      </c>
      <c r="D20" s="6">
        <f t="shared" si="0"/>
        <v>0.012614002554205481</v>
      </c>
      <c r="E20" s="31">
        <v>29494.92</v>
      </c>
      <c r="F20" s="6">
        <f t="shared" si="1"/>
        <v>0.021559396262821558</v>
      </c>
      <c r="G20" s="31">
        <v>2366.2</v>
      </c>
      <c r="H20" s="6">
        <f t="shared" si="2"/>
        <v>0.018354237244223987</v>
      </c>
      <c r="I20" s="31">
        <v>30194.06</v>
      </c>
      <c r="J20" s="6">
        <f t="shared" si="3"/>
        <v>0.023732282527318172</v>
      </c>
      <c r="K20" s="26">
        <f t="shared" si="4"/>
        <v>91550.09999999999</v>
      </c>
      <c r="L20" s="6">
        <f t="shared" si="5"/>
        <v>0.017924493512710974</v>
      </c>
      <c r="N20" s="68"/>
      <c r="O20" s="68"/>
    </row>
    <row r="21" spans="2:15" ht="15">
      <c r="B21" s="68">
        <v>33125</v>
      </c>
      <c r="C21" s="70">
        <v>3992.3676</v>
      </c>
      <c r="D21" s="6">
        <f t="shared" si="0"/>
        <v>0.0017074036852355323</v>
      </c>
      <c r="E21" s="31">
        <v>3992.3676</v>
      </c>
      <c r="F21" s="6">
        <f t="shared" si="1"/>
        <v>0.0029182325334413477</v>
      </c>
      <c r="G21" s="31">
        <v>0</v>
      </c>
      <c r="H21" s="6">
        <f t="shared" si="2"/>
        <v>0</v>
      </c>
      <c r="I21" s="31">
        <v>7583.79</v>
      </c>
      <c r="J21" s="6">
        <f t="shared" si="3"/>
        <v>0.005960796491357912</v>
      </c>
      <c r="K21" s="26">
        <f t="shared" si="4"/>
        <v>15568.5252</v>
      </c>
      <c r="L21" s="6">
        <f t="shared" si="5"/>
        <v>0.00304814444713744</v>
      </c>
      <c r="N21" s="68"/>
      <c r="O21" s="68"/>
    </row>
    <row r="22" spans="2:15" ht="15">
      <c r="B22" s="68">
        <v>33126</v>
      </c>
      <c r="C22" s="70">
        <v>122375.2861</v>
      </c>
      <c r="D22" s="6">
        <f t="shared" si="0"/>
        <v>0.05233586568253199</v>
      </c>
      <c r="E22" s="31">
        <v>122375.2861</v>
      </c>
      <c r="F22" s="6">
        <f t="shared" si="1"/>
        <v>0.08945056592138778</v>
      </c>
      <c r="G22" s="31">
        <v>6926.04</v>
      </c>
      <c r="H22" s="6">
        <f t="shared" si="2"/>
        <v>0.05372419124460532</v>
      </c>
      <c r="I22" s="31">
        <v>22467.54</v>
      </c>
      <c r="J22" s="6">
        <f t="shared" si="3"/>
        <v>0.017659301431269002</v>
      </c>
      <c r="K22" s="26">
        <f t="shared" si="4"/>
        <v>274144.1522</v>
      </c>
      <c r="L22" s="6">
        <f t="shared" si="5"/>
        <v>0.05367438241636602</v>
      </c>
      <c r="N22" s="68"/>
      <c r="O22" s="68"/>
    </row>
    <row r="23" spans="2:15" ht="15">
      <c r="B23" s="68">
        <v>33127</v>
      </c>
      <c r="C23" s="70">
        <v>21886.767200000002</v>
      </c>
      <c r="D23" s="6">
        <f t="shared" si="0"/>
        <v>0.009360247031153188</v>
      </c>
      <c r="E23" s="31">
        <v>21886.7672</v>
      </c>
      <c r="F23" s="6">
        <f t="shared" si="1"/>
        <v>0.015998195179947102</v>
      </c>
      <c r="G23" s="31">
        <v>112.83</v>
      </c>
      <c r="H23" s="6">
        <f t="shared" si="2"/>
        <v>0.0008752043733690274</v>
      </c>
      <c r="I23" s="31">
        <v>33822.78</v>
      </c>
      <c r="J23" s="6">
        <f t="shared" si="3"/>
        <v>0.026584426566660012</v>
      </c>
      <c r="K23" s="26">
        <f t="shared" si="4"/>
        <v>77709.1444</v>
      </c>
      <c r="L23" s="6">
        <f t="shared" si="5"/>
        <v>0.015214588019850558</v>
      </c>
      <c r="N23" s="68"/>
      <c r="O23" s="68"/>
    </row>
    <row r="24" spans="2:15" ht="15">
      <c r="B24" s="68">
        <v>33128</v>
      </c>
      <c r="C24" s="70">
        <v>185.235</v>
      </c>
      <c r="D24" s="6">
        <f t="shared" si="0"/>
        <v>7.92188879687842E-05</v>
      </c>
      <c r="E24" s="31">
        <v>185.235</v>
      </c>
      <c r="F24" s="6">
        <f t="shared" si="1"/>
        <v>0.00013539805385957146</v>
      </c>
      <c r="G24" s="31">
        <v>0</v>
      </c>
      <c r="H24" s="6">
        <f t="shared" si="2"/>
        <v>0</v>
      </c>
      <c r="I24" s="31">
        <v>22951.42</v>
      </c>
      <c r="J24" s="6">
        <f t="shared" si="3"/>
        <v>0.018039627126764032</v>
      </c>
      <c r="K24" s="26">
        <f t="shared" si="4"/>
        <v>23321.89</v>
      </c>
      <c r="L24" s="6">
        <f t="shared" si="5"/>
        <v>0.004566167224384889</v>
      </c>
      <c r="N24" s="68"/>
      <c r="O24" s="68"/>
    </row>
    <row r="25" spans="2:15" ht="15">
      <c r="B25" s="68">
        <v>33129</v>
      </c>
      <c r="C25" s="70">
        <v>18864.684</v>
      </c>
      <c r="D25" s="6">
        <f t="shared" si="0"/>
        <v>0.008067801918441524</v>
      </c>
      <c r="E25" s="31">
        <v>18864.684</v>
      </c>
      <c r="F25" s="6">
        <f t="shared" si="1"/>
        <v>0.013789194808085924</v>
      </c>
      <c r="G25" s="31">
        <v>100</v>
      </c>
      <c r="H25" s="6">
        <f t="shared" si="2"/>
        <v>0.0007756841029593435</v>
      </c>
      <c r="I25" s="31">
        <v>2633.78</v>
      </c>
      <c r="J25" s="6">
        <f t="shared" si="3"/>
        <v>0.0020701293921652156</v>
      </c>
      <c r="K25" s="26">
        <f t="shared" si="4"/>
        <v>40463.148</v>
      </c>
      <c r="L25" s="6">
        <f t="shared" si="5"/>
        <v>0.007922235298813045</v>
      </c>
      <c r="N25" s="68"/>
      <c r="O25" s="68"/>
    </row>
    <row r="26" spans="2:15" ht="15">
      <c r="B26" s="68">
        <v>33130</v>
      </c>
      <c r="C26" s="70">
        <v>32430.426600000003</v>
      </c>
      <c r="D26" s="6">
        <f t="shared" si="0"/>
        <v>0.013869421716226842</v>
      </c>
      <c r="E26" s="31">
        <v>32430.4266</v>
      </c>
      <c r="F26" s="6">
        <f t="shared" si="1"/>
        <v>0.02370511322091224</v>
      </c>
      <c r="G26" s="31">
        <v>5536.68</v>
      </c>
      <c r="H26" s="6">
        <f t="shared" si="2"/>
        <v>0.042947146591729386</v>
      </c>
      <c r="I26" s="31">
        <v>35123.89</v>
      </c>
      <c r="J26" s="6">
        <f t="shared" si="3"/>
        <v>0.02760708831268287</v>
      </c>
      <c r="K26" s="26">
        <f t="shared" si="4"/>
        <v>105521.4232</v>
      </c>
      <c r="L26" s="6">
        <f t="shared" si="5"/>
        <v>0.020659923534768716</v>
      </c>
      <c r="N26" s="68"/>
      <c r="O26" s="68"/>
    </row>
    <row r="27" spans="2:15" ht="15">
      <c r="B27" s="68">
        <v>33131</v>
      </c>
      <c r="C27" s="70">
        <v>144015.22500000003</v>
      </c>
      <c r="D27" s="6">
        <f t="shared" si="0"/>
        <v>0.06159055240680353</v>
      </c>
      <c r="E27" s="31">
        <v>144015.225</v>
      </c>
      <c r="F27" s="6">
        <f t="shared" si="1"/>
        <v>0.105268341248405</v>
      </c>
      <c r="G27" s="31">
        <v>24885.36</v>
      </c>
      <c r="H27" s="6">
        <f t="shared" si="2"/>
        <v>0.1930317814842033</v>
      </c>
      <c r="I27" s="31">
        <v>64390.52</v>
      </c>
      <c r="J27" s="6">
        <f t="shared" si="3"/>
        <v>0.050610418496914</v>
      </c>
      <c r="K27" s="26">
        <f t="shared" si="4"/>
        <v>377306.3300000001</v>
      </c>
      <c r="L27" s="6">
        <f t="shared" si="5"/>
        <v>0.07387239188586127</v>
      </c>
      <c r="N27" s="68"/>
      <c r="O27" s="68"/>
    </row>
    <row r="28" spans="2:15" ht="15">
      <c r="B28" s="68">
        <v>33132</v>
      </c>
      <c r="C28" s="70">
        <v>84192.07216923077</v>
      </c>
      <c r="D28" s="6">
        <f t="shared" si="0"/>
        <v>0.03600616693947735</v>
      </c>
      <c r="E28" s="31">
        <v>84192.0721692308</v>
      </c>
      <c r="F28" s="6">
        <f t="shared" si="1"/>
        <v>0.06154043632206893</v>
      </c>
      <c r="G28" s="31">
        <v>4429.49</v>
      </c>
      <c r="H28" s="6">
        <f t="shared" si="2"/>
        <v>0.03435884977217383</v>
      </c>
      <c r="I28" s="31">
        <v>29650.35</v>
      </c>
      <c r="J28" s="6">
        <f t="shared" si="3"/>
        <v>0.02330493094449267</v>
      </c>
      <c r="K28" s="26">
        <f t="shared" si="4"/>
        <v>202463.98433846157</v>
      </c>
      <c r="L28" s="6">
        <f t="shared" si="5"/>
        <v>0.03964020109024863</v>
      </c>
      <c r="N28" s="68"/>
      <c r="O28" s="68"/>
    </row>
    <row r="29" spans="2:15" ht="15">
      <c r="B29" s="68">
        <v>33133</v>
      </c>
      <c r="C29" s="70">
        <v>41040.9218</v>
      </c>
      <c r="D29" s="6">
        <f t="shared" si="0"/>
        <v>0.017551845958970132</v>
      </c>
      <c r="E29" s="31">
        <v>41040.9218</v>
      </c>
      <c r="F29" s="6">
        <f t="shared" si="1"/>
        <v>0.029998979352297676</v>
      </c>
      <c r="G29" s="31">
        <v>8581.71</v>
      </c>
      <c r="H29" s="6">
        <f t="shared" si="2"/>
        <v>0.06656696023207227</v>
      </c>
      <c r="I29" s="31">
        <v>74567.01</v>
      </c>
      <c r="J29" s="6">
        <f t="shared" si="3"/>
        <v>0.05860905583870997</v>
      </c>
      <c r="K29" s="26">
        <f t="shared" si="4"/>
        <v>165230.5636</v>
      </c>
      <c r="L29" s="6">
        <f t="shared" si="5"/>
        <v>0.032350310544169564</v>
      </c>
      <c r="N29" s="68"/>
      <c r="O29" s="68"/>
    </row>
    <row r="30" spans="2:15" ht="15">
      <c r="B30" s="68">
        <v>33134</v>
      </c>
      <c r="C30" s="70">
        <v>43878.654</v>
      </c>
      <c r="D30" s="6">
        <f t="shared" si="0"/>
        <v>0.018765450241299133</v>
      </c>
      <c r="E30" s="31">
        <v>43878.654</v>
      </c>
      <c r="F30" s="6">
        <f t="shared" si="1"/>
        <v>0.03207322783263153</v>
      </c>
      <c r="G30" s="31">
        <v>9826.31</v>
      </c>
      <c r="H30" s="6">
        <f t="shared" si="2"/>
        <v>0.07622112457750427</v>
      </c>
      <c r="I30" s="31">
        <v>53954.15</v>
      </c>
      <c r="J30" s="6">
        <f t="shared" si="3"/>
        <v>0.042407517615097264</v>
      </c>
      <c r="K30" s="26">
        <f t="shared" si="4"/>
        <v>151537.768</v>
      </c>
      <c r="L30" s="6">
        <f t="shared" si="5"/>
        <v>0.02966941313495781</v>
      </c>
      <c r="N30" s="68"/>
      <c r="O30" s="68"/>
    </row>
    <row r="31" spans="2:15" ht="15">
      <c r="B31" s="68">
        <v>33135</v>
      </c>
      <c r="C31" s="70">
        <v>8838.3112</v>
      </c>
      <c r="D31" s="6">
        <f t="shared" si="0"/>
        <v>0.0037798536172216407</v>
      </c>
      <c r="E31" s="31">
        <v>8838.3112</v>
      </c>
      <c r="F31" s="6">
        <f t="shared" si="1"/>
        <v>0.006460388889169183</v>
      </c>
      <c r="G31" s="31">
        <v>0</v>
      </c>
      <c r="H31" s="6">
        <f t="shared" si="2"/>
        <v>0</v>
      </c>
      <c r="I31" s="31">
        <v>23413.41</v>
      </c>
      <c r="J31" s="6">
        <f t="shared" si="3"/>
        <v>0.018402747462512047</v>
      </c>
      <c r="K31" s="26">
        <f t="shared" si="4"/>
        <v>41090.0324</v>
      </c>
      <c r="L31" s="6">
        <f t="shared" si="5"/>
        <v>0.008044972306866773</v>
      </c>
      <c r="N31" s="68"/>
      <c r="O31" s="68"/>
    </row>
    <row r="32" spans="2:15" ht="15">
      <c r="B32" s="68">
        <v>33136</v>
      </c>
      <c r="C32" s="70">
        <v>7161.4411</v>
      </c>
      <c r="D32" s="6">
        <f t="shared" si="0"/>
        <v>0.003062711691613068</v>
      </c>
      <c r="E32" s="31">
        <v>7161.4411</v>
      </c>
      <c r="F32" s="6">
        <f t="shared" si="1"/>
        <v>0.00523467588614435</v>
      </c>
      <c r="G32" s="31">
        <v>85.12</v>
      </c>
      <c r="H32" s="6">
        <f t="shared" si="2"/>
        <v>0.0006602623084389933</v>
      </c>
      <c r="I32" s="31">
        <v>773.95</v>
      </c>
      <c r="J32" s="6">
        <f t="shared" si="3"/>
        <v>0.0006083183269165491</v>
      </c>
      <c r="K32" s="26">
        <f t="shared" si="4"/>
        <v>15181.952200000002</v>
      </c>
      <c r="L32" s="6">
        <f t="shared" si="5"/>
        <v>0.0029724577441115644</v>
      </c>
      <c r="N32" s="68"/>
      <c r="O32" s="68"/>
    </row>
    <row r="33" spans="2:15" ht="15">
      <c r="B33" s="68">
        <v>33137</v>
      </c>
      <c r="C33" s="70">
        <v>27236.2049</v>
      </c>
      <c r="D33" s="6">
        <f t="shared" si="0"/>
        <v>0.01164802475054904</v>
      </c>
      <c r="E33" s="31">
        <v>27236.2049</v>
      </c>
      <c r="F33" s="6">
        <f t="shared" si="1"/>
        <v>0.019908381990339428</v>
      </c>
      <c r="G33" s="31">
        <v>64.81</v>
      </c>
      <c r="H33" s="6">
        <f t="shared" si="2"/>
        <v>0.0005027208671279506</v>
      </c>
      <c r="I33" s="31">
        <v>53327.27</v>
      </c>
      <c r="J33" s="6">
        <f t="shared" si="3"/>
        <v>0.041914795097134284</v>
      </c>
      <c r="K33" s="26">
        <f t="shared" si="4"/>
        <v>107864.4898</v>
      </c>
      <c r="L33" s="6">
        <f t="shared" si="5"/>
        <v>0.02111866997056234</v>
      </c>
      <c r="N33" s="68"/>
      <c r="O33" s="68"/>
    </row>
    <row r="34" spans="2:15" ht="15">
      <c r="B34" s="68">
        <v>33138</v>
      </c>
      <c r="C34" s="70">
        <v>25034.657499999998</v>
      </c>
      <c r="D34" s="6">
        <f t="shared" si="0"/>
        <v>0.010706495682939956</v>
      </c>
      <c r="E34" s="31">
        <v>25034.6575</v>
      </c>
      <c r="F34" s="6">
        <f t="shared" si="1"/>
        <v>0.018299154611930383</v>
      </c>
      <c r="G34" s="31">
        <v>2073.04</v>
      </c>
      <c r="H34" s="6">
        <f t="shared" si="2"/>
        <v>0.016080241727988377</v>
      </c>
      <c r="I34" s="31">
        <v>15214.23</v>
      </c>
      <c r="J34" s="6">
        <f t="shared" si="3"/>
        <v>0.01195825949857687</v>
      </c>
      <c r="K34" s="26">
        <f t="shared" si="4"/>
        <v>67356.585</v>
      </c>
      <c r="L34" s="6">
        <f t="shared" si="5"/>
        <v>0.013187671787041909</v>
      </c>
      <c r="N34" s="68"/>
      <c r="O34" s="68"/>
    </row>
    <row r="35" spans="2:15" ht="15">
      <c r="B35" s="68">
        <v>33139</v>
      </c>
      <c r="C35" s="70">
        <v>331834.3500000002</v>
      </c>
      <c r="D35" s="6">
        <f t="shared" si="0"/>
        <v>0.14191458523953002</v>
      </c>
      <c r="E35" s="31">
        <v>0</v>
      </c>
      <c r="F35" s="6">
        <f t="shared" si="1"/>
        <v>0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331834.3500000002</v>
      </c>
      <c r="L35" s="6">
        <f t="shared" si="5"/>
        <v>0.06496948287188836</v>
      </c>
      <c r="N35" s="68"/>
      <c r="O35" s="68"/>
    </row>
    <row r="36" spans="2:15" ht="15">
      <c r="B36" s="68">
        <v>33140</v>
      </c>
      <c r="C36" s="70">
        <v>604452.5191672154</v>
      </c>
      <c r="D36" s="6">
        <f t="shared" si="0"/>
        <v>0.25850436687643813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604452.5191672154</v>
      </c>
      <c r="L36" s="6">
        <f t="shared" si="5"/>
        <v>0.11834509474653288</v>
      </c>
      <c r="N36" s="68"/>
      <c r="O36" s="68"/>
    </row>
    <row r="37" spans="2:15" ht="15">
      <c r="B37" s="68">
        <v>33141</v>
      </c>
      <c r="C37" s="70">
        <v>40134.381981779865</v>
      </c>
      <c r="D37" s="6">
        <f t="shared" si="0"/>
        <v>0.01716414883748217</v>
      </c>
      <c r="E37" s="31">
        <v>6230.405</v>
      </c>
      <c r="F37" s="6">
        <f t="shared" si="1"/>
        <v>0.004554132381876769</v>
      </c>
      <c r="G37" s="31">
        <v>0</v>
      </c>
      <c r="H37" s="6">
        <f t="shared" si="2"/>
        <v>0</v>
      </c>
      <c r="I37" s="31">
        <v>3944.7</v>
      </c>
      <c r="J37" s="6">
        <f t="shared" si="3"/>
        <v>0.003100501717407728</v>
      </c>
      <c r="K37" s="26">
        <f t="shared" si="4"/>
        <v>50309.48698177986</v>
      </c>
      <c r="L37" s="6">
        <f t="shared" si="5"/>
        <v>0.00985003919201323</v>
      </c>
      <c r="N37" s="68"/>
      <c r="O37" s="68"/>
    </row>
    <row r="38" spans="2:15" ht="15">
      <c r="B38" s="68">
        <v>33142</v>
      </c>
      <c r="C38" s="70">
        <v>35931.1103</v>
      </c>
      <c r="D38" s="6">
        <f t="shared" si="0"/>
        <v>0.015366548446296476</v>
      </c>
      <c r="E38" s="31">
        <v>35931.1103</v>
      </c>
      <c r="F38" s="6">
        <f t="shared" si="1"/>
        <v>0.02626394799920967</v>
      </c>
      <c r="G38" s="31">
        <v>1271.84</v>
      </c>
      <c r="H38" s="6">
        <f t="shared" si="2"/>
        <v>0.009865460695078114</v>
      </c>
      <c r="I38" s="31">
        <v>6839.46</v>
      </c>
      <c r="J38" s="6">
        <f t="shared" si="3"/>
        <v>0.005375759240535772</v>
      </c>
      <c r="K38" s="26">
        <f t="shared" si="4"/>
        <v>79973.5206</v>
      </c>
      <c r="L38" s="6">
        <f t="shared" si="5"/>
        <v>0.0156579277486683</v>
      </c>
      <c r="N38" s="68"/>
      <c r="O38" s="68"/>
    </row>
    <row r="39" spans="2:15" ht="15">
      <c r="B39" s="68">
        <v>33143</v>
      </c>
      <c r="C39" s="70">
        <v>14424.724699999999</v>
      </c>
      <c r="D39" s="6">
        <f t="shared" si="0"/>
        <v>0.006168978054848458</v>
      </c>
      <c r="E39" s="31">
        <v>14424.7247</v>
      </c>
      <c r="F39" s="6">
        <f t="shared" si="1"/>
        <v>0.010543793839393693</v>
      </c>
      <c r="G39" s="31">
        <v>0</v>
      </c>
      <c r="H39" s="6">
        <f t="shared" si="2"/>
        <v>0</v>
      </c>
      <c r="I39" s="31">
        <v>28394.53</v>
      </c>
      <c r="J39" s="6">
        <f t="shared" si="3"/>
        <v>0.022317866765529763</v>
      </c>
      <c r="K39" s="26">
        <f t="shared" si="4"/>
        <v>57243.9794</v>
      </c>
      <c r="L39" s="6">
        <f t="shared" si="5"/>
        <v>0.01120773584514993</v>
      </c>
      <c r="N39" s="68"/>
      <c r="O39" s="68"/>
    </row>
    <row r="40" spans="2:15" ht="15">
      <c r="B40" s="68">
        <v>33144</v>
      </c>
      <c r="C40" s="70">
        <v>12548.481799999998</v>
      </c>
      <c r="D40" s="6">
        <f t="shared" si="0"/>
        <v>0.005366570971428333</v>
      </c>
      <c r="E40" s="31">
        <v>12548.4818</v>
      </c>
      <c r="F40" s="6">
        <f t="shared" si="1"/>
        <v>0.00917234871710126</v>
      </c>
      <c r="G40" s="31">
        <v>387.98</v>
      </c>
      <c r="H40" s="6">
        <f t="shared" si="2"/>
        <v>0.0030094991826616615</v>
      </c>
      <c r="I40" s="31">
        <v>14528.9</v>
      </c>
      <c r="J40" s="6">
        <f t="shared" si="3"/>
        <v>0.011419595761919827</v>
      </c>
      <c r="K40" s="26">
        <f t="shared" si="4"/>
        <v>40013.84359999999</v>
      </c>
      <c r="L40" s="6">
        <f t="shared" si="5"/>
        <v>0.007834266483890585</v>
      </c>
      <c r="N40" s="68"/>
      <c r="O40" s="68"/>
    </row>
    <row r="41" spans="2:15" ht="15">
      <c r="B41" s="68">
        <v>33145</v>
      </c>
      <c r="C41" s="70">
        <v>10930.328253846154</v>
      </c>
      <c r="D41" s="6">
        <f t="shared" si="0"/>
        <v>0.004674540175471563</v>
      </c>
      <c r="E41" s="31">
        <v>10930.3282538462</v>
      </c>
      <c r="F41" s="6">
        <f t="shared" si="1"/>
        <v>0.007989554747305118</v>
      </c>
      <c r="G41" s="31">
        <v>0</v>
      </c>
      <c r="H41" s="6">
        <f t="shared" si="2"/>
        <v>0</v>
      </c>
      <c r="I41" s="31">
        <v>20386.76</v>
      </c>
      <c r="J41" s="6">
        <f t="shared" si="3"/>
        <v>0.016023825485430875</v>
      </c>
      <c r="K41" s="26">
        <f t="shared" si="4"/>
        <v>42247.41650769235</v>
      </c>
      <c r="L41" s="6">
        <f t="shared" si="5"/>
        <v>0.008271575269944327</v>
      </c>
      <c r="N41" s="68"/>
      <c r="O41" s="68"/>
    </row>
    <row r="42" spans="2:15" ht="15">
      <c r="B42" s="68">
        <v>33146</v>
      </c>
      <c r="C42" s="70">
        <v>12296.825</v>
      </c>
      <c r="D42" s="6">
        <f t="shared" si="0"/>
        <v>0.005258945674665937</v>
      </c>
      <c r="E42" s="31">
        <v>12296.825</v>
      </c>
      <c r="F42" s="6">
        <f t="shared" si="1"/>
        <v>0.008988399458265042</v>
      </c>
      <c r="G42" s="31">
        <v>2616.97</v>
      </c>
      <c r="H42" s="6">
        <f t="shared" si="2"/>
        <v>0.02029942026921513</v>
      </c>
      <c r="I42" s="31">
        <v>32653.45</v>
      </c>
      <c r="J42" s="6">
        <f t="shared" si="3"/>
        <v>0.025665342815496078</v>
      </c>
      <c r="K42" s="26">
        <f t="shared" si="4"/>
        <v>59864.07000000001</v>
      </c>
      <c r="L42" s="6">
        <f t="shared" si="5"/>
        <v>0.011720720505597217</v>
      </c>
      <c r="N42" s="68"/>
      <c r="O42" s="68"/>
    </row>
    <row r="43" spans="2:15" ht="15">
      <c r="B43" s="68">
        <v>33147</v>
      </c>
      <c r="C43" s="70">
        <v>4339.5493</v>
      </c>
      <c r="D43" s="6">
        <f t="shared" si="0"/>
        <v>0.0018558818248803728</v>
      </c>
      <c r="E43" s="31">
        <v>4339.5493</v>
      </c>
      <c r="F43" s="6">
        <f t="shared" si="1"/>
        <v>0.003172005991565663</v>
      </c>
      <c r="G43" s="31">
        <v>60.9</v>
      </c>
      <c r="H43" s="6">
        <f t="shared" si="2"/>
        <v>0.0004723916187022402</v>
      </c>
      <c r="I43" s="31">
        <v>0</v>
      </c>
      <c r="J43" s="6">
        <f t="shared" si="3"/>
        <v>0</v>
      </c>
      <c r="K43" s="26">
        <f t="shared" si="4"/>
        <v>8739.998599999999</v>
      </c>
      <c r="L43" s="6">
        <f t="shared" si="5"/>
        <v>0.0017111947251483395</v>
      </c>
      <c r="N43" s="68"/>
      <c r="O43" s="68"/>
    </row>
    <row r="44" spans="2:15" ht="15">
      <c r="B44" s="68">
        <v>33149</v>
      </c>
      <c r="C44" s="70">
        <v>31979.962</v>
      </c>
      <c r="D44" s="6">
        <f t="shared" si="0"/>
        <v>0.013676772893481123</v>
      </c>
      <c r="E44" s="31">
        <v>31979.962</v>
      </c>
      <c r="F44" s="6">
        <f t="shared" si="1"/>
        <v>0.023375844831176874</v>
      </c>
      <c r="G44" s="31">
        <v>13122.7</v>
      </c>
      <c r="H44" s="6">
        <f t="shared" si="2"/>
        <v>0.10179069777904579</v>
      </c>
      <c r="I44" s="31">
        <v>26222.17</v>
      </c>
      <c r="J44" s="6">
        <f t="shared" si="3"/>
        <v>0.02061040969380622</v>
      </c>
      <c r="K44" s="26">
        <f t="shared" si="4"/>
        <v>103304.794</v>
      </c>
      <c r="L44" s="6">
        <f t="shared" si="5"/>
        <v>0.020225932138631674</v>
      </c>
      <c r="N44" s="68"/>
      <c r="O44" s="68"/>
    </row>
    <row r="45" spans="2:15" ht="15">
      <c r="B45" s="68">
        <v>33150</v>
      </c>
      <c r="C45" s="70">
        <v>6422.717600000001</v>
      </c>
      <c r="D45" s="6">
        <f t="shared" si="0"/>
        <v>0.0027467840635384162</v>
      </c>
      <c r="E45" s="31">
        <v>6422.7176</v>
      </c>
      <c r="F45" s="6">
        <f t="shared" si="1"/>
        <v>0.0046947038277302755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12845.4352</v>
      </c>
      <c r="L45" s="6">
        <f t="shared" si="5"/>
        <v>0.002514993647307313</v>
      </c>
      <c r="N45" s="68"/>
      <c r="O45" s="68"/>
    </row>
    <row r="46" spans="2:15" ht="15">
      <c r="B46" s="68">
        <v>33154</v>
      </c>
      <c r="C46" s="70">
        <v>7307.829900000001</v>
      </c>
      <c r="D46" s="6">
        <f t="shared" si="0"/>
        <v>0.0031253173436069396</v>
      </c>
      <c r="E46" s="31">
        <v>7307.8299</v>
      </c>
      <c r="F46" s="6">
        <f t="shared" si="1"/>
        <v>0.0053416791988381606</v>
      </c>
      <c r="G46" s="31">
        <v>1157.53</v>
      </c>
      <c r="H46" s="6">
        <f t="shared" si="2"/>
        <v>0.00897877619698529</v>
      </c>
      <c r="I46" s="31">
        <v>429.11</v>
      </c>
      <c r="J46" s="6">
        <f t="shared" si="3"/>
        <v>0.000337276926498043</v>
      </c>
      <c r="K46" s="26">
        <f t="shared" si="4"/>
        <v>16202.299800000003</v>
      </c>
      <c r="L46" s="6">
        <f t="shared" si="5"/>
        <v>0.0031722304798803974</v>
      </c>
      <c r="N46" s="68"/>
      <c r="O46" s="68"/>
    </row>
    <row r="47" spans="2:15" ht="15">
      <c r="B47" s="68">
        <v>33155</v>
      </c>
      <c r="C47" s="70">
        <v>3746.0247</v>
      </c>
      <c r="D47" s="6">
        <f t="shared" si="0"/>
        <v>0.0016020509678926684</v>
      </c>
      <c r="E47" s="31">
        <v>3746.0247</v>
      </c>
      <c r="F47" s="6">
        <f t="shared" si="1"/>
        <v>0.0027381674850319054</v>
      </c>
      <c r="G47" s="31">
        <v>0</v>
      </c>
      <c r="H47" s="6">
        <f t="shared" si="2"/>
        <v>0</v>
      </c>
      <c r="I47" s="31">
        <v>31402.75</v>
      </c>
      <c r="J47" s="6">
        <f t="shared" si="3"/>
        <v>0.024682302914372584</v>
      </c>
      <c r="K47" s="26">
        <f t="shared" si="4"/>
        <v>38894.7994</v>
      </c>
      <c r="L47" s="6">
        <f t="shared" si="5"/>
        <v>0.007615170049224357</v>
      </c>
      <c r="N47" s="68"/>
      <c r="O47" s="68"/>
    </row>
    <row r="48" spans="2:15" ht="15">
      <c r="B48" s="68">
        <v>33156</v>
      </c>
      <c r="C48" s="70">
        <v>24744.403599999998</v>
      </c>
      <c r="D48" s="6">
        <f t="shared" si="0"/>
        <v>0.010582363682040545</v>
      </c>
      <c r="E48" s="31">
        <v>24744.4036</v>
      </c>
      <c r="F48" s="6">
        <f t="shared" si="1"/>
        <v>0.018086992692286953</v>
      </c>
      <c r="G48" s="31">
        <v>245.02</v>
      </c>
      <c r="H48" s="6">
        <f t="shared" si="2"/>
        <v>0.0019005811890709836</v>
      </c>
      <c r="I48" s="31">
        <v>38112.56</v>
      </c>
      <c r="J48" s="6">
        <f t="shared" si="3"/>
        <v>0.02995615832250997</v>
      </c>
      <c r="K48" s="26">
        <f t="shared" si="4"/>
        <v>87846.3872</v>
      </c>
      <c r="L48" s="6">
        <f t="shared" si="5"/>
        <v>0.01719934765206697</v>
      </c>
      <c r="N48" s="68"/>
      <c r="O48" s="68"/>
    </row>
    <row r="49" spans="2:15" ht="15">
      <c r="B49" s="68">
        <v>33157</v>
      </c>
      <c r="C49" s="70">
        <v>2315.2281000000003</v>
      </c>
      <c r="D49" s="6">
        <f t="shared" si="0"/>
        <v>0.0009901465461499236</v>
      </c>
      <c r="E49" s="31">
        <v>2315.2281</v>
      </c>
      <c r="F49" s="6">
        <f t="shared" si="1"/>
        <v>0.0016923226117148123</v>
      </c>
      <c r="G49" s="31">
        <v>0</v>
      </c>
      <c r="H49" s="6">
        <f t="shared" si="2"/>
        <v>0</v>
      </c>
      <c r="I49" s="31">
        <v>13897.47</v>
      </c>
      <c r="J49" s="6">
        <f t="shared" si="3"/>
        <v>0.010923296981423778</v>
      </c>
      <c r="K49" s="26">
        <f t="shared" si="4"/>
        <v>18527.9262</v>
      </c>
      <c r="L49" s="6">
        <f t="shared" si="5"/>
        <v>0.003627562318073795</v>
      </c>
      <c r="N49" s="68"/>
      <c r="O49" s="68"/>
    </row>
    <row r="50" spans="2:15" ht="15">
      <c r="B50" s="68">
        <v>33158</v>
      </c>
      <c r="C50" s="70">
        <v>0</v>
      </c>
      <c r="D50" s="6">
        <f t="shared" si="0"/>
        <v>0</v>
      </c>
      <c r="E50" s="31">
        <v>0</v>
      </c>
      <c r="F50" s="6">
        <f t="shared" si="1"/>
        <v>0</v>
      </c>
      <c r="G50" s="31">
        <v>0</v>
      </c>
      <c r="H50" s="6">
        <f t="shared" si="2"/>
        <v>0</v>
      </c>
      <c r="I50" s="31">
        <v>384.89</v>
      </c>
      <c r="J50" s="6">
        <f t="shared" si="3"/>
        <v>0.000302520370627186</v>
      </c>
      <c r="K50" s="26">
        <f t="shared" si="4"/>
        <v>384.89</v>
      </c>
      <c r="L50" s="6">
        <f t="shared" si="5"/>
        <v>7.535719030462367E-05</v>
      </c>
      <c r="N50" s="68"/>
      <c r="O50" s="68"/>
    </row>
    <row r="51" spans="2:15" ht="15">
      <c r="B51" s="68">
        <v>33160</v>
      </c>
      <c r="C51" s="70">
        <v>110740.08055384616</v>
      </c>
      <c r="D51" s="6">
        <f t="shared" si="0"/>
        <v>0.047359872783487335</v>
      </c>
      <c r="E51" s="31">
        <v>110740.080553846</v>
      </c>
      <c r="F51" s="6">
        <f t="shared" si="1"/>
        <v>0.08094577909813438</v>
      </c>
      <c r="G51" s="31">
        <v>14465.22</v>
      </c>
      <c r="H51" s="6">
        <f t="shared" si="2"/>
        <v>0.11220441199809555</v>
      </c>
      <c r="I51" s="31">
        <v>42630.91</v>
      </c>
      <c r="J51" s="6">
        <f t="shared" si="3"/>
        <v>0.03350754421620258</v>
      </c>
      <c r="K51" s="26">
        <f t="shared" si="4"/>
        <v>278576.2911076922</v>
      </c>
      <c r="L51" s="6">
        <f t="shared" si="5"/>
        <v>0.05454214602447089</v>
      </c>
      <c r="N51" s="68"/>
      <c r="O51" s="68"/>
    </row>
    <row r="52" spans="2:15" ht="15">
      <c r="B52" s="68">
        <v>33161</v>
      </c>
      <c r="C52" s="70">
        <v>7883.860453846153</v>
      </c>
      <c r="D52" s="6">
        <f t="shared" si="0"/>
        <v>0.003371666575187014</v>
      </c>
      <c r="E52" s="31">
        <v>7883.86045384615</v>
      </c>
      <c r="F52" s="6">
        <f t="shared" si="1"/>
        <v>0.005762730382223697</v>
      </c>
      <c r="G52" s="31">
        <v>0</v>
      </c>
      <c r="H52" s="6">
        <f t="shared" si="2"/>
        <v>0</v>
      </c>
      <c r="I52" s="31">
        <v>2218.18</v>
      </c>
      <c r="J52" s="6">
        <f t="shared" si="3"/>
        <v>0.001743471214419214</v>
      </c>
      <c r="K52" s="26">
        <f t="shared" si="4"/>
        <v>17985.900907692303</v>
      </c>
      <c r="L52" s="6">
        <f t="shared" si="5"/>
        <v>0.0035214397814987983</v>
      </c>
      <c r="N52" s="68"/>
      <c r="O52" s="68"/>
    </row>
    <row r="53" spans="2:15" ht="15">
      <c r="B53" s="68">
        <v>33162</v>
      </c>
      <c r="C53" s="70">
        <v>3406.6506</v>
      </c>
      <c r="D53" s="6">
        <f t="shared" si="0"/>
        <v>0.0014569118807471128</v>
      </c>
      <c r="E53" s="31">
        <v>3406.6506</v>
      </c>
      <c r="F53" s="6">
        <f t="shared" si="1"/>
        <v>0.002490101014492625</v>
      </c>
      <c r="G53" s="31">
        <v>0</v>
      </c>
      <c r="H53" s="6">
        <f t="shared" si="2"/>
        <v>0</v>
      </c>
      <c r="I53" s="31">
        <v>1458.32</v>
      </c>
      <c r="J53" s="6">
        <f t="shared" si="3"/>
        <v>0.0011462275114787026</v>
      </c>
      <c r="K53" s="26">
        <f t="shared" si="4"/>
        <v>8271.6212</v>
      </c>
      <c r="L53" s="6">
        <f t="shared" si="5"/>
        <v>0.0016194916285072606</v>
      </c>
      <c r="N53" s="68"/>
      <c r="O53" s="68"/>
    </row>
    <row r="54" spans="2:15" ht="15">
      <c r="B54" s="68">
        <v>33165</v>
      </c>
      <c r="C54" s="70">
        <v>1757.5071</v>
      </c>
      <c r="D54" s="6">
        <f t="shared" si="0"/>
        <v>0.0007516277056670867</v>
      </c>
      <c r="E54" s="31">
        <v>1757.5071</v>
      </c>
      <c r="F54" s="6">
        <f t="shared" si="1"/>
        <v>0.0012846548491612236</v>
      </c>
      <c r="G54" s="31">
        <v>0</v>
      </c>
      <c r="H54" s="6">
        <f t="shared" si="2"/>
        <v>0</v>
      </c>
      <c r="I54" s="31">
        <v>19113.01</v>
      </c>
      <c r="J54" s="6">
        <f t="shared" si="3"/>
        <v>0.015022668474112372</v>
      </c>
      <c r="K54" s="26">
        <f t="shared" si="4"/>
        <v>22628.0242</v>
      </c>
      <c r="L54" s="6">
        <f t="shared" si="5"/>
        <v>0.004430316001603133</v>
      </c>
      <c r="N54" s="68"/>
      <c r="O54" s="68"/>
    </row>
    <row r="55" spans="2:15" ht="15">
      <c r="B55" s="68">
        <v>33166</v>
      </c>
      <c r="C55" s="70">
        <v>89574.74149999999</v>
      </c>
      <c r="D55" s="6">
        <f t="shared" si="0"/>
        <v>0.0383081567291349</v>
      </c>
      <c r="E55" s="31">
        <v>89574.7415</v>
      </c>
      <c r="F55" s="6">
        <f t="shared" si="1"/>
        <v>0.06547491388816472</v>
      </c>
      <c r="G55" s="31">
        <v>1892.11</v>
      </c>
      <c r="H55" s="6">
        <f t="shared" si="2"/>
        <v>0.014676796480504035</v>
      </c>
      <c r="I55" s="31">
        <v>22202.67</v>
      </c>
      <c r="J55" s="6">
        <f t="shared" si="3"/>
        <v>0.017451115792338337</v>
      </c>
      <c r="K55" s="26">
        <f t="shared" si="4"/>
        <v>203244.26299999998</v>
      </c>
      <c r="L55" s="6">
        <f t="shared" si="5"/>
        <v>0.03979297099226787</v>
      </c>
      <c r="N55" s="68"/>
      <c r="O55" s="68"/>
    </row>
    <row r="56" spans="2:15" ht="15">
      <c r="B56" s="68">
        <v>33167</v>
      </c>
      <c r="C56" s="70">
        <v>274.9638</v>
      </c>
      <c r="D56" s="6">
        <f t="shared" si="0"/>
        <v>0.00011759293042713949</v>
      </c>
      <c r="E56" s="31">
        <v>274.9638</v>
      </c>
      <c r="F56" s="6">
        <f t="shared" si="1"/>
        <v>0.00020098557724961498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549.9276</v>
      </c>
      <c r="L56" s="6">
        <f t="shared" si="5"/>
        <v>0.0001076697207175166</v>
      </c>
      <c r="N56" s="68"/>
      <c r="O56" s="68"/>
    </row>
    <row r="57" spans="2:15" ht="15">
      <c r="B57" s="68">
        <v>33168</v>
      </c>
      <c r="C57" s="70">
        <v>2181.7889</v>
      </c>
      <c r="D57" s="6">
        <f t="shared" si="0"/>
        <v>0.0009330790101257154</v>
      </c>
      <c r="E57" s="31">
        <v>2181.7889</v>
      </c>
      <c r="F57" s="6">
        <f t="shared" si="1"/>
        <v>0.0015947848462354046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4363.5778</v>
      </c>
      <c r="L57" s="6">
        <f t="shared" si="5"/>
        <v>0.0008543401041430826</v>
      </c>
      <c r="N57" s="68"/>
      <c r="O57" s="68"/>
    </row>
    <row r="58" spans="2:15" ht="15">
      <c r="B58" s="68">
        <v>33169</v>
      </c>
      <c r="C58" s="70">
        <v>8881.7511</v>
      </c>
      <c r="D58" s="6">
        <f t="shared" si="0"/>
        <v>0.003798431426876809</v>
      </c>
      <c r="E58" s="31">
        <v>8881.7511</v>
      </c>
      <c r="F58" s="6">
        <f t="shared" si="1"/>
        <v>0.006492141408508694</v>
      </c>
      <c r="G58" s="31">
        <v>0</v>
      </c>
      <c r="H58" s="6">
        <f t="shared" si="2"/>
        <v>0</v>
      </c>
      <c r="I58" s="31">
        <v>16998.66</v>
      </c>
      <c r="J58" s="6">
        <f t="shared" si="3"/>
        <v>0.013360806784706074</v>
      </c>
      <c r="K58" s="26">
        <f t="shared" si="4"/>
        <v>34762.1622</v>
      </c>
      <c r="L58" s="6">
        <f t="shared" si="5"/>
        <v>0.006806045551470798</v>
      </c>
      <c r="N58" s="68"/>
      <c r="O58" s="68"/>
    </row>
    <row r="59" spans="2:15" ht="15">
      <c r="B59" s="68">
        <v>33170</v>
      </c>
      <c r="C59" s="70">
        <v>2597.1609</v>
      </c>
      <c r="D59" s="6">
        <f t="shared" si="0"/>
        <v>0.00111071988756988</v>
      </c>
      <c r="E59" s="31">
        <v>2597.1609</v>
      </c>
      <c r="F59" s="6">
        <f t="shared" si="1"/>
        <v>0.0018984021994772752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5194.3218</v>
      </c>
      <c r="L59" s="6">
        <f t="shared" si="5"/>
        <v>0.001016990559344372</v>
      </c>
      <c r="N59" s="68"/>
      <c r="O59" s="68"/>
    </row>
    <row r="60" spans="2:15" ht="15">
      <c r="B60" s="68">
        <v>33172</v>
      </c>
      <c r="C60" s="70">
        <v>53549.645000000004</v>
      </c>
      <c r="D60" s="6">
        <f t="shared" si="0"/>
        <v>0.022901413491095986</v>
      </c>
      <c r="E60" s="31">
        <v>53549.645</v>
      </c>
      <c r="F60" s="6">
        <f t="shared" si="1"/>
        <v>0.039142266406839585</v>
      </c>
      <c r="G60" s="31">
        <v>611.95</v>
      </c>
      <c r="H60" s="6">
        <f t="shared" si="2"/>
        <v>0.004746798868059703</v>
      </c>
      <c r="I60" s="31">
        <v>50094.32</v>
      </c>
      <c r="J60" s="6">
        <f t="shared" si="3"/>
        <v>0.039373723018828376</v>
      </c>
      <c r="K60" s="26">
        <f t="shared" si="4"/>
        <v>157805.56</v>
      </c>
      <c r="L60" s="6">
        <f t="shared" si="5"/>
        <v>0.030896577245570704</v>
      </c>
      <c r="N60" s="68"/>
      <c r="O60" s="68"/>
    </row>
    <row r="61" spans="2:15" ht="15">
      <c r="B61" s="68">
        <v>33173</v>
      </c>
      <c r="C61" s="70">
        <v>859.4571</v>
      </c>
      <c r="D61" s="6">
        <f t="shared" si="0"/>
        <v>0.00036756139886563635</v>
      </c>
      <c r="E61" s="31">
        <v>859.4571</v>
      </c>
      <c r="F61" s="6">
        <f t="shared" si="1"/>
        <v>0.0006282226291780229</v>
      </c>
      <c r="G61" s="31">
        <v>0</v>
      </c>
      <c r="H61" s="6">
        <f t="shared" si="2"/>
        <v>0</v>
      </c>
      <c r="I61" s="31">
        <v>9179.15</v>
      </c>
      <c r="J61" s="6">
        <f t="shared" si="3"/>
        <v>0.0072147363143821195</v>
      </c>
      <c r="K61" s="26">
        <f t="shared" si="4"/>
        <v>10898.064199999999</v>
      </c>
      <c r="L61" s="6">
        <f t="shared" si="5"/>
        <v>0.0021337200183725383</v>
      </c>
      <c r="N61" s="68"/>
      <c r="O61" s="68"/>
    </row>
    <row r="62" spans="2:15" ht="15">
      <c r="B62" s="68">
        <v>33174</v>
      </c>
      <c r="C62" s="70">
        <v>660.5919</v>
      </c>
      <c r="D62" s="6">
        <f t="shared" si="0"/>
        <v>0.000282513324799235</v>
      </c>
      <c r="E62" s="31">
        <v>660.5919</v>
      </c>
      <c r="F62" s="6">
        <f t="shared" si="1"/>
        <v>0.0004828615415844557</v>
      </c>
      <c r="G62" s="31">
        <v>0</v>
      </c>
      <c r="H62" s="6">
        <f t="shared" si="2"/>
        <v>0</v>
      </c>
      <c r="I62" s="31">
        <v>13006.97</v>
      </c>
      <c r="J62" s="6">
        <f t="shared" si="3"/>
        <v>0.010223371314237025</v>
      </c>
      <c r="K62" s="26">
        <f t="shared" si="4"/>
        <v>14328.1538</v>
      </c>
      <c r="L62" s="6">
        <f t="shared" si="5"/>
        <v>0.0028052934932591565</v>
      </c>
      <c r="N62" s="68"/>
      <c r="O62" s="68"/>
    </row>
    <row r="63" spans="2:15" ht="15">
      <c r="B63" s="68">
        <v>33175</v>
      </c>
      <c r="C63" s="70">
        <v>4452.9684</v>
      </c>
      <c r="D63" s="6">
        <f t="shared" si="0"/>
        <v>0.0019043874257464097</v>
      </c>
      <c r="E63" s="31">
        <v>4452.9684</v>
      </c>
      <c r="F63" s="6">
        <f t="shared" si="1"/>
        <v>0.0032549100076020715</v>
      </c>
      <c r="G63" s="31">
        <v>0</v>
      </c>
      <c r="H63" s="6">
        <f t="shared" si="2"/>
        <v>0</v>
      </c>
      <c r="I63" s="31">
        <v>26323.8</v>
      </c>
      <c r="J63" s="6">
        <f t="shared" si="3"/>
        <v>0.020690290036935014</v>
      </c>
      <c r="K63" s="26">
        <f t="shared" si="4"/>
        <v>35229.7368</v>
      </c>
      <c r="L63" s="6">
        <f t="shared" si="5"/>
        <v>0.006897591468781739</v>
      </c>
      <c r="N63" s="68"/>
      <c r="O63" s="68"/>
    </row>
    <row r="64" spans="2:15" ht="15">
      <c r="B64" s="68">
        <v>33176</v>
      </c>
      <c r="C64" s="70">
        <v>15009.9444</v>
      </c>
      <c r="D64" s="6">
        <f t="shared" si="0"/>
        <v>0.00641925718056134</v>
      </c>
      <c r="E64" s="31">
        <v>15009.9444</v>
      </c>
      <c r="F64" s="6">
        <f t="shared" si="1"/>
        <v>0.010971561855482889</v>
      </c>
      <c r="G64" s="31">
        <v>92.62</v>
      </c>
      <c r="H64" s="6">
        <f t="shared" si="2"/>
        <v>0.000718438616160944</v>
      </c>
      <c r="I64" s="31">
        <v>37552.33</v>
      </c>
      <c r="J64" s="6">
        <f t="shared" si="3"/>
        <v>0.029515822155718244</v>
      </c>
      <c r="K64" s="26">
        <f t="shared" si="4"/>
        <v>67664.8388</v>
      </c>
      <c r="L64" s="6">
        <f t="shared" si="5"/>
        <v>0.013248024459932145</v>
      </c>
      <c r="N64" s="68"/>
      <c r="O64" s="68"/>
    </row>
    <row r="65" spans="2:15" ht="15">
      <c r="B65" s="68">
        <v>33177</v>
      </c>
      <c r="C65" s="70">
        <v>5188.6673</v>
      </c>
      <c r="D65" s="6">
        <f t="shared" si="0"/>
        <v>0.0022190215323561638</v>
      </c>
      <c r="E65" s="31">
        <v>5188.6673</v>
      </c>
      <c r="F65" s="6">
        <f t="shared" si="1"/>
        <v>0.003792671225982116</v>
      </c>
      <c r="G65" s="31">
        <v>0</v>
      </c>
      <c r="H65" s="6">
        <f t="shared" si="2"/>
        <v>0</v>
      </c>
      <c r="I65" s="31">
        <v>12321.73</v>
      </c>
      <c r="J65" s="6">
        <f t="shared" si="3"/>
        <v>0.009684778316838878</v>
      </c>
      <c r="K65" s="26">
        <f t="shared" si="4"/>
        <v>22699.064599999998</v>
      </c>
      <c r="L65" s="6">
        <f t="shared" si="5"/>
        <v>0.004444224923482414</v>
      </c>
      <c r="N65" s="68"/>
      <c r="O65" s="68"/>
    </row>
    <row r="66" spans="2:15" ht="15">
      <c r="B66" s="68">
        <v>33178</v>
      </c>
      <c r="C66" s="70">
        <v>44796.1008</v>
      </c>
      <c r="D66" s="6">
        <f t="shared" si="0"/>
        <v>0.019157811918447183</v>
      </c>
      <c r="E66" s="31">
        <v>44796.1008</v>
      </c>
      <c r="F66" s="6">
        <f t="shared" si="1"/>
        <v>0.032743838199137267</v>
      </c>
      <c r="G66" s="31">
        <v>6400.05</v>
      </c>
      <c r="H66" s="6">
        <f t="shared" si="2"/>
        <v>0.04964417043144947</v>
      </c>
      <c r="I66" s="31">
        <v>29870.62</v>
      </c>
      <c r="J66" s="6">
        <f t="shared" si="3"/>
        <v>0.02347806135068158</v>
      </c>
      <c r="K66" s="26">
        <f t="shared" si="4"/>
        <v>125862.8716</v>
      </c>
      <c r="L66" s="6">
        <f t="shared" si="5"/>
        <v>0.024642553372256005</v>
      </c>
      <c r="N66" s="68"/>
      <c r="O66" s="68"/>
    </row>
    <row r="67" spans="2:15" ht="15">
      <c r="B67" s="68">
        <v>33179</v>
      </c>
      <c r="C67" s="70">
        <v>4972.1842</v>
      </c>
      <c r="D67" s="6">
        <f t="shared" si="0"/>
        <v>0.0021264388646851777</v>
      </c>
      <c r="E67" s="31">
        <v>4972.1842</v>
      </c>
      <c r="F67" s="6">
        <f t="shared" si="1"/>
        <v>0.0036344322839167013</v>
      </c>
      <c r="G67" s="31">
        <v>0</v>
      </c>
      <c r="H67" s="6">
        <f t="shared" si="2"/>
        <v>0</v>
      </c>
      <c r="I67" s="31">
        <v>0</v>
      </c>
      <c r="J67" s="6">
        <f t="shared" si="3"/>
        <v>0</v>
      </c>
      <c r="K67" s="26">
        <f t="shared" si="4"/>
        <v>9944.3684</v>
      </c>
      <c r="L67" s="6">
        <f t="shared" si="5"/>
        <v>0.0019469969653097923</v>
      </c>
      <c r="N67" s="68"/>
      <c r="O67" s="68"/>
    </row>
    <row r="68" spans="2:15" ht="15">
      <c r="B68" s="68">
        <v>33180</v>
      </c>
      <c r="C68" s="70">
        <v>63796.6023</v>
      </c>
      <c r="D68" s="6">
        <f aca="true" t="shared" si="6" ref="D68:D89">+C68/$C$90</f>
        <v>0.027283698493226333</v>
      </c>
      <c r="E68" s="31">
        <v>63796.6023</v>
      </c>
      <c r="F68" s="6">
        <f aca="true" t="shared" si="7" ref="F68:F88">+E68/$E$90</f>
        <v>0.04663230919790029</v>
      </c>
      <c r="G68" s="31">
        <v>12644.29</v>
      </c>
      <c r="H68" s="6">
        <f aca="true" t="shared" si="8" ref="H68:H89">+G68/$G$90</f>
        <v>0.098079747462078</v>
      </c>
      <c r="I68" s="31">
        <v>49303.04</v>
      </c>
      <c r="J68" s="6">
        <f aca="true" t="shared" si="9" ref="J68:J89">+I68/$I$90</f>
        <v>0.03875178345461554</v>
      </c>
      <c r="K68" s="26">
        <f aca="true" t="shared" si="10" ref="K68:K89">+C68+E68+G68+I68</f>
        <v>189540.5346</v>
      </c>
      <c r="L68" s="6">
        <f aca="true" t="shared" si="11" ref="L68:L89">+K68/$K$90</f>
        <v>0.03710993306215362</v>
      </c>
      <c r="N68" s="68"/>
      <c r="O68" s="68"/>
    </row>
    <row r="69" spans="2:15" ht="15">
      <c r="B69" s="68">
        <v>33181</v>
      </c>
      <c r="C69" s="70">
        <v>7138.499969230769</v>
      </c>
      <c r="D69" s="6">
        <f t="shared" si="6"/>
        <v>0.003052900528127307</v>
      </c>
      <c r="E69" s="31">
        <v>7138.49996923077</v>
      </c>
      <c r="F69" s="6">
        <f t="shared" si="7"/>
        <v>0.005217907000893227</v>
      </c>
      <c r="G69" s="31">
        <v>0</v>
      </c>
      <c r="H69" s="6">
        <f t="shared" si="8"/>
        <v>0</v>
      </c>
      <c r="I69" s="31">
        <v>21967.26</v>
      </c>
      <c r="J69" s="6">
        <f t="shared" si="9"/>
        <v>0.017266085470819603</v>
      </c>
      <c r="K69" s="26">
        <f t="shared" si="10"/>
        <v>36244.25993846154</v>
      </c>
      <c r="L69" s="6">
        <f t="shared" si="11"/>
        <v>0.007096223839624032</v>
      </c>
      <c r="N69" s="68"/>
      <c r="O69" s="68"/>
    </row>
    <row r="70" spans="2:15" ht="15">
      <c r="B70" s="68">
        <v>33182</v>
      </c>
      <c r="C70" s="70">
        <v>463.05989999999997</v>
      </c>
      <c r="D70" s="6">
        <f t="shared" si="6"/>
        <v>0.00019803541631406812</v>
      </c>
      <c r="E70" s="31">
        <v>463.0599</v>
      </c>
      <c r="F70" s="6">
        <f t="shared" si="7"/>
        <v>0.0003384749603498679</v>
      </c>
      <c r="G70" s="31">
        <v>0</v>
      </c>
      <c r="H70" s="6">
        <f t="shared" si="8"/>
        <v>0</v>
      </c>
      <c r="I70" s="31">
        <v>1668.74</v>
      </c>
      <c r="J70" s="6">
        <f t="shared" si="9"/>
        <v>0.0013116158987773398</v>
      </c>
      <c r="K70" s="26">
        <f t="shared" si="10"/>
        <v>2594.8598</v>
      </c>
      <c r="L70" s="6">
        <f t="shared" si="11"/>
        <v>0.0005080447498309068</v>
      </c>
      <c r="N70" s="68"/>
      <c r="O70" s="68"/>
    </row>
    <row r="71" spans="2:15" ht="15">
      <c r="B71" s="68">
        <v>33183</v>
      </c>
      <c r="C71" s="70">
        <v>6531.975200000001</v>
      </c>
      <c r="D71" s="6">
        <f t="shared" si="6"/>
        <v>0.0027935099283811203</v>
      </c>
      <c r="E71" s="31">
        <v>6531.9752</v>
      </c>
      <c r="F71" s="6">
        <f t="shared" si="7"/>
        <v>0.004774565983420979</v>
      </c>
      <c r="G71" s="31">
        <v>0</v>
      </c>
      <c r="H71" s="6">
        <f t="shared" si="8"/>
        <v>0</v>
      </c>
      <c r="I71" s="31">
        <v>14840.68</v>
      </c>
      <c r="J71" s="6">
        <f t="shared" si="9"/>
        <v>0.011664652274570569</v>
      </c>
      <c r="K71" s="26">
        <f t="shared" si="10"/>
        <v>27904.630400000002</v>
      </c>
      <c r="L71" s="6">
        <f t="shared" si="11"/>
        <v>0.005463416933235436</v>
      </c>
      <c r="N71" s="68"/>
      <c r="O71" s="68"/>
    </row>
    <row r="72" spans="2:15" ht="15">
      <c r="B72" s="68">
        <v>33184</v>
      </c>
      <c r="C72" s="70">
        <v>245.68319999999997</v>
      </c>
      <c r="D72" s="6">
        <f t="shared" si="6"/>
        <v>0.00010507058545421977</v>
      </c>
      <c r="E72" s="31">
        <v>245.6832</v>
      </c>
      <c r="F72" s="6">
        <f t="shared" si="7"/>
        <v>0.0001795828388047176</v>
      </c>
      <c r="G72" s="31">
        <v>0</v>
      </c>
      <c r="H72" s="6">
        <f t="shared" si="8"/>
        <v>0</v>
      </c>
      <c r="I72" s="31">
        <v>5048.63</v>
      </c>
      <c r="J72" s="6">
        <f t="shared" si="9"/>
        <v>0.003968181607107303</v>
      </c>
      <c r="K72" s="26">
        <f t="shared" si="10"/>
        <v>5539.9964</v>
      </c>
      <c r="L72" s="6">
        <f t="shared" si="11"/>
        <v>0.001084669809560472</v>
      </c>
      <c r="N72" s="68"/>
      <c r="O72" s="68"/>
    </row>
    <row r="73" spans="2:15" ht="15">
      <c r="B73" s="68">
        <v>33185</v>
      </c>
      <c r="C73" s="70">
        <v>880.8239999999998</v>
      </c>
      <c r="D73" s="6">
        <f t="shared" si="6"/>
        <v>0.0003766993158755978</v>
      </c>
      <c r="E73" s="31">
        <v>880.824</v>
      </c>
      <c r="F73" s="6">
        <f t="shared" si="7"/>
        <v>0.0006438408259389595</v>
      </c>
      <c r="G73" s="31">
        <v>0</v>
      </c>
      <c r="H73" s="6">
        <f t="shared" si="8"/>
        <v>0</v>
      </c>
      <c r="I73" s="31">
        <v>1369.95</v>
      </c>
      <c r="J73" s="6">
        <f t="shared" si="9"/>
        <v>0.0010767694191605743</v>
      </c>
      <c r="K73" s="26">
        <f t="shared" si="10"/>
        <v>3131.598</v>
      </c>
      <c r="L73" s="6">
        <f t="shared" si="11"/>
        <v>0.0006131321324107637</v>
      </c>
      <c r="N73" s="68"/>
      <c r="O73" s="68"/>
    </row>
    <row r="74" spans="2:15" ht="15">
      <c r="B74" s="68">
        <v>33186</v>
      </c>
      <c r="C74" s="70">
        <v>11392.5251</v>
      </c>
      <c r="D74" s="6">
        <f t="shared" si="6"/>
        <v>0.004872206492177299</v>
      </c>
      <c r="E74" s="31">
        <v>11392.5251</v>
      </c>
      <c r="F74" s="6">
        <f t="shared" si="7"/>
        <v>0.00832739885597387</v>
      </c>
      <c r="G74" s="31">
        <v>41.33</v>
      </c>
      <c r="H74" s="6">
        <f t="shared" si="8"/>
        <v>0.0003205902397530967</v>
      </c>
      <c r="I74" s="31">
        <v>50056.81</v>
      </c>
      <c r="J74" s="6">
        <f t="shared" si="9"/>
        <v>0.03934424046770409</v>
      </c>
      <c r="K74" s="26">
        <f t="shared" si="10"/>
        <v>72883.1902</v>
      </c>
      <c r="L74" s="6">
        <f t="shared" si="11"/>
        <v>0.014269719748264393</v>
      </c>
      <c r="N74" s="68"/>
      <c r="O74" s="68"/>
    </row>
    <row r="75" spans="2:15" ht="15">
      <c r="B75" s="68">
        <v>33187</v>
      </c>
      <c r="C75" s="70">
        <v>4444.4869</v>
      </c>
      <c r="D75" s="6">
        <f t="shared" si="6"/>
        <v>0.001900760168487753</v>
      </c>
      <c r="E75" s="31">
        <v>4444.4869</v>
      </c>
      <c r="F75" s="6">
        <f t="shared" si="7"/>
        <v>0.0032487104308816356</v>
      </c>
      <c r="G75" s="31">
        <v>0</v>
      </c>
      <c r="H75" s="6">
        <f t="shared" si="8"/>
        <v>0</v>
      </c>
      <c r="I75" s="31">
        <v>1106.26</v>
      </c>
      <c r="J75" s="6">
        <f t="shared" si="9"/>
        <v>0.0008695112505132135</v>
      </c>
      <c r="K75" s="26">
        <f t="shared" si="10"/>
        <v>9995.2338</v>
      </c>
      <c r="L75" s="6">
        <f t="shared" si="11"/>
        <v>0.0019569558461009816</v>
      </c>
      <c r="N75" s="68"/>
      <c r="O75" s="68"/>
    </row>
    <row r="76" spans="2:15" ht="15">
      <c r="B76" s="68">
        <v>33189</v>
      </c>
      <c r="C76" s="70">
        <v>6400.1443</v>
      </c>
      <c r="D76" s="6">
        <f t="shared" si="6"/>
        <v>0.0027371302091168124</v>
      </c>
      <c r="E76" s="31">
        <v>6400.1443</v>
      </c>
      <c r="F76" s="6">
        <f t="shared" si="7"/>
        <v>0.004678203809433581</v>
      </c>
      <c r="G76" s="31">
        <v>0</v>
      </c>
      <c r="H76" s="6">
        <f t="shared" si="8"/>
        <v>0</v>
      </c>
      <c r="I76" s="31">
        <v>8602.63</v>
      </c>
      <c r="J76" s="6">
        <f t="shared" si="9"/>
        <v>0.006761596341730231</v>
      </c>
      <c r="K76" s="26">
        <f t="shared" si="10"/>
        <v>21402.918599999997</v>
      </c>
      <c r="L76" s="6">
        <f t="shared" si="11"/>
        <v>0.004190453921937617</v>
      </c>
      <c r="N76" s="68"/>
      <c r="O76" s="68"/>
    </row>
    <row r="77" spans="2:15" ht="15">
      <c r="B77" s="68">
        <v>33190</v>
      </c>
      <c r="C77" s="70">
        <v>782.6097000000001</v>
      </c>
      <c r="D77" s="6">
        <f t="shared" si="6"/>
        <v>0.0003346963054907756</v>
      </c>
      <c r="E77" s="31">
        <v>782.6097</v>
      </c>
      <c r="F77" s="6">
        <f t="shared" si="7"/>
        <v>0.000572050802017022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1565.2194</v>
      </c>
      <c r="L77" s="6">
        <f t="shared" si="11"/>
        <v>0.000306452586958063</v>
      </c>
      <c r="N77" s="68"/>
      <c r="O77" s="68"/>
    </row>
    <row r="78" spans="2:15" ht="15">
      <c r="B78" s="68">
        <v>33193</v>
      </c>
      <c r="C78" s="70">
        <v>1103.4798</v>
      </c>
      <c r="D78" s="6">
        <f t="shared" si="6"/>
        <v>0.0004719218433450287</v>
      </c>
      <c r="E78" s="31">
        <v>1103.4798</v>
      </c>
      <c r="F78" s="6">
        <f t="shared" si="7"/>
        <v>0.0008065917207512034</v>
      </c>
      <c r="G78" s="31">
        <v>0</v>
      </c>
      <c r="H78" s="6">
        <f t="shared" si="8"/>
        <v>0</v>
      </c>
      <c r="I78" s="31">
        <v>2321.73</v>
      </c>
      <c r="J78" s="6">
        <f t="shared" si="9"/>
        <v>0.001824860661737786</v>
      </c>
      <c r="K78" s="26">
        <f t="shared" si="10"/>
        <v>4528.6896</v>
      </c>
      <c r="L78" s="6">
        <f t="shared" si="11"/>
        <v>0.000886667162092468</v>
      </c>
      <c r="N78" s="68"/>
      <c r="O78" s="68"/>
    </row>
    <row r="79" spans="2:15" ht="15">
      <c r="B79" s="68">
        <v>33194</v>
      </c>
      <c r="C79" s="70">
        <v>14.6901</v>
      </c>
      <c r="D79" s="6">
        <f t="shared" si="6"/>
        <v>6.282470300700389E-06</v>
      </c>
      <c r="E79" s="31">
        <v>14.6901</v>
      </c>
      <c r="F79" s="6">
        <f t="shared" si="7"/>
        <v>1.0737770675101846E-05</v>
      </c>
      <c r="G79" s="31">
        <v>0</v>
      </c>
      <c r="H79" s="6">
        <f t="shared" si="8"/>
        <v>0</v>
      </c>
      <c r="I79" s="31">
        <v>0</v>
      </c>
      <c r="J79" s="6">
        <f t="shared" si="9"/>
        <v>0</v>
      </c>
      <c r="K79" s="26">
        <f t="shared" si="10"/>
        <v>29.3802</v>
      </c>
      <c r="L79" s="6">
        <f t="shared" si="11"/>
        <v>5.752317084330339E-06</v>
      </c>
      <c r="N79" s="68"/>
      <c r="O79" s="68"/>
    </row>
    <row r="80" spans="2:15" ht="15">
      <c r="B80" s="68">
        <v>33196</v>
      </c>
      <c r="C80" s="70">
        <v>5425.0423</v>
      </c>
      <c r="D80" s="6">
        <f t="shared" si="6"/>
        <v>0.002320111308281995</v>
      </c>
      <c r="E80" s="37">
        <v>5425.0423</v>
      </c>
      <c r="F80" s="6">
        <f t="shared" si="7"/>
        <v>0.003965450209333298</v>
      </c>
      <c r="G80" s="37">
        <v>0</v>
      </c>
      <c r="H80" s="6">
        <f t="shared" si="8"/>
        <v>0</v>
      </c>
      <c r="I80" s="37">
        <v>13434.92</v>
      </c>
      <c r="J80" s="6">
        <f t="shared" si="9"/>
        <v>0.010559736490287078</v>
      </c>
      <c r="K80" s="39">
        <f t="shared" si="10"/>
        <v>24285.0046</v>
      </c>
      <c r="L80" s="6">
        <f t="shared" si="11"/>
        <v>0.0047547343739532365</v>
      </c>
      <c r="N80" s="68"/>
      <c r="O80" s="68"/>
    </row>
    <row r="81" spans="2:15" ht="15">
      <c r="B81" s="68">
        <v>33299</v>
      </c>
      <c r="C81" s="70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984.64</v>
      </c>
      <c r="J81" s="6">
        <f t="shared" si="9"/>
        <v>0.000773918931991874</v>
      </c>
      <c r="K81" s="39">
        <f t="shared" si="10"/>
        <v>984.64</v>
      </c>
      <c r="L81" s="6">
        <f t="shared" si="11"/>
        <v>0.0001927815839890479</v>
      </c>
      <c r="N81" s="68"/>
      <c r="O81" s="68"/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>+E89/$E$90</f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2338268.1169797652</v>
      </c>
      <c r="D90" s="10">
        <f t="shared" si="12"/>
        <v>1</v>
      </c>
      <c r="E90" s="4">
        <f t="shared" si="12"/>
        <v>1368077.270830769</v>
      </c>
      <c r="F90" s="10">
        <f t="shared" si="12"/>
        <v>1</v>
      </c>
      <c r="G90" s="4">
        <f t="shared" si="12"/>
        <v>128918.45999999998</v>
      </c>
      <c r="H90" s="10">
        <f t="shared" si="12"/>
        <v>1.0000000000000002</v>
      </c>
      <c r="I90" s="4">
        <f>SUM(I2:I89)</f>
        <v>1272277.9599999997</v>
      </c>
      <c r="J90" s="7">
        <f t="shared" si="12"/>
        <v>1.0000000000000004</v>
      </c>
      <c r="K90" s="4">
        <f>SUM(K2:K89)</f>
        <v>5107541.807810534</v>
      </c>
      <c r="L90" s="10"/>
    </row>
    <row r="91" spans="3:21" ht="12.75">
      <c r="C91" s="4">
        <f>+C90-C92</f>
        <v>-0.0030202348716557026</v>
      </c>
      <c r="E91" s="4">
        <f>+E90-E92</f>
        <v>-0.009169230936095119</v>
      </c>
      <c r="F91" s="10"/>
      <c r="G91" s="4">
        <f>+G90-G92</f>
        <v>0</v>
      </c>
      <c r="I91" s="4">
        <f>+I90-I92</f>
        <v>0</v>
      </c>
      <c r="K91" s="4">
        <f>+K90-K92</f>
        <v>-0.012189466506242752</v>
      </c>
      <c r="M91" s="14"/>
      <c r="O91" s="13"/>
      <c r="P91" s="13"/>
      <c r="Q91" s="14"/>
      <c r="S91" s="13"/>
      <c r="T91" s="13"/>
      <c r="U91" s="14"/>
    </row>
    <row r="92" spans="3:11" ht="12.75">
      <c r="C92" s="16">
        <v>2338268.12</v>
      </c>
      <c r="E92" s="9">
        <v>1368077.28</v>
      </c>
      <c r="F92" s="10"/>
      <c r="G92" s="9">
        <v>128918.46</v>
      </c>
      <c r="I92" s="9">
        <v>1272277.96</v>
      </c>
      <c r="K92" s="4">
        <f>+C92+E92+G92+I92</f>
        <v>5107541.82</v>
      </c>
    </row>
    <row r="93" spans="6:11" ht="12.75">
      <c r="F93" s="10"/>
      <c r="I93" s="4"/>
      <c r="K93" s="4"/>
    </row>
    <row r="94" spans="6:11" ht="12.75">
      <c r="F94" s="10"/>
      <c r="I94" s="4"/>
      <c r="K94" s="4"/>
    </row>
    <row r="95" spans="6:11" ht="12.75">
      <c r="F95" s="10"/>
      <c r="I95" s="4"/>
      <c r="K95" s="4"/>
    </row>
    <row r="96" spans="6:11" ht="12.75">
      <c r="F96" s="10"/>
      <c r="I96" s="4"/>
      <c r="K96" s="4"/>
    </row>
    <row r="97" spans="6:11" ht="12.75">
      <c r="F97" s="10"/>
      <c r="I97" s="4"/>
      <c r="K97" s="4"/>
    </row>
    <row r="98" spans="6:11" ht="12.75">
      <c r="F98" s="10"/>
      <c r="I98" s="4"/>
      <c r="K98" s="4"/>
    </row>
    <row r="99" spans="6:11" ht="12.75">
      <c r="F99" s="10"/>
      <c r="I99" s="4"/>
      <c r="K99" s="4"/>
    </row>
    <row r="100" spans="3:11" ht="12.75">
      <c r="C100" s="16"/>
      <c r="D100" s="13"/>
      <c r="E100" s="16"/>
      <c r="F100" s="10"/>
      <c r="I100" s="4"/>
      <c r="K100" s="4"/>
    </row>
    <row r="101" spans="3:11" ht="12.75">
      <c r="C101" s="16"/>
      <c r="D101" s="13"/>
      <c r="E101" s="16"/>
      <c r="F101" s="10"/>
      <c r="G101" s="14"/>
      <c r="I101" s="16"/>
      <c r="K101" s="37"/>
    </row>
    <row r="102" spans="3:11" ht="12.75">
      <c r="C102" s="16"/>
      <c r="E102" s="16"/>
      <c r="F102" s="10"/>
      <c r="G102" s="16"/>
      <c r="I102" s="16"/>
      <c r="K102" s="37"/>
    </row>
    <row r="103" spans="3:11" ht="12.75">
      <c r="C103" s="4">
        <f>+C92</f>
        <v>2338268.12</v>
      </c>
      <c r="E103" s="4">
        <f>+E92</f>
        <v>1368077.28</v>
      </c>
      <c r="F103" s="10"/>
      <c r="G103" s="4">
        <f>+G92</f>
        <v>128918.46</v>
      </c>
      <c r="I103" s="4">
        <f>+I92</f>
        <v>1272277.96</v>
      </c>
      <c r="K103" s="4">
        <f>SUM(C103:I103)</f>
        <v>5107541.82</v>
      </c>
    </row>
    <row r="104" spans="6:11" ht="12.75">
      <c r="F104" s="10"/>
      <c r="I104" s="4"/>
      <c r="K104" s="4"/>
    </row>
    <row r="105" spans="6:11" ht="12.75">
      <c r="F105" s="10"/>
      <c r="I105" s="4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4" max="14" width="11.7109375" style="4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5">
      <c r="B1" s="62" t="s">
        <v>150</v>
      </c>
      <c r="C1" s="64" t="s">
        <v>151</v>
      </c>
      <c r="D1" s="1" t="s">
        <v>159</v>
      </c>
      <c r="E1" s="64" t="s">
        <v>152</v>
      </c>
      <c r="F1" s="27" t="s">
        <v>159</v>
      </c>
      <c r="G1" s="64" t="s">
        <v>153</v>
      </c>
      <c r="H1" s="1" t="s">
        <v>159</v>
      </c>
      <c r="I1" s="64" t="s">
        <v>154</v>
      </c>
      <c r="J1" s="1" t="s">
        <v>159</v>
      </c>
      <c r="K1" s="38" t="s">
        <v>161</v>
      </c>
      <c r="L1" s="1" t="s">
        <v>156</v>
      </c>
      <c r="P1" s="62" t="s">
        <v>150</v>
      </c>
      <c r="Q1" s="64" t="s">
        <v>151</v>
      </c>
      <c r="R1" s="12" t="s">
        <v>159</v>
      </c>
      <c r="S1" s="11"/>
      <c r="AC1" s="28" t="s">
        <v>150</v>
      </c>
      <c r="AD1" s="64" t="s">
        <v>152</v>
      </c>
      <c r="AE1" s="12" t="s">
        <v>159</v>
      </c>
      <c r="AF1" s="11"/>
      <c r="AQ1" s="28" t="s">
        <v>150</v>
      </c>
      <c r="AR1" s="64" t="s">
        <v>153</v>
      </c>
      <c r="AS1" s="12" t="s">
        <v>159</v>
      </c>
      <c r="AT1" s="11"/>
      <c r="BD1" s="62" t="s">
        <v>150</v>
      </c>
      <c r="BE1" s="64" t="s">
        <v>154</v>
      </c>
      <c r="BF1" s="12" t="s">
        <v>159</v>
      </c>
      <c r="BR1" s="62" t="s">
        <v>150</v>
      </c>
      <c r="BS1" s="64" t="s">
        <v>161</v>
      </c>
      <c r="BT1" s="12" t="s">
        <v>159</v>
      </c>
    </row>
    <row r="2" spans="2:77" ht="17.25" customHeight="1">
      <c r="B2" s="63">
        <v>33010</v>
      </c>
      <c r="C2" s="65">
        <v>365811.5689</v>
      </c>
      <c r="D2" s="6">
        <f aca="true" t="shared" si="0" ref="D2:D33">+C2/$C$90</f>
        <v>0.005783648502126888</v>
      </c>
      <c r="E2" s="65">
        <v>365811.5689</v>
      </c>
      <c r="F2" s="6">
        <f aca="true" t="shared" si="1" ref="F2:F33">+E2/$E$90</f>
        <v>0.010669959949135973</v>
      </c>
      <c r="G2" s="65">
        <v>16077.35</v>
      </c>
      <c r="H2" s="6">
        <f aca="true" t="shared" si="2" ref="H2:H33">+G2/$G$90</f>
        <v>0.0028204875573523943</v>
      </c>
      <c r="I2" s="65">
        <v>45772.91</v>
      </c>
      <c r="J2" s="6">
        <f aca="true" t="shared" si="3" ref="J2:J33">+I2/$I$90</f>
        <v>0.002040326573941527</v>
      </c>
      <c r="K2" s="39">
        <f>+C2+E2+G2+I2</f>
        <v>793473.3978</v>
      </c>
      <c r="L2" s="6">
        <f aca="true" t="shared" si="4" ref="L2:L33">+K2/$K$90</f>
        <v>0.006314053190041638</v>
      </c>
      <c r="O2">
        <v>1</v>
      </c>
      <c r="P2" s="63">
        <v>33139</v>
      </c>
      <c r="Q2" s="65">
        <v>16953822.2577</v>
      </c>
      <c r="R2" s="6">
        <f aca="true" t="shared" si="5" ref="R2:R33">+Q2/$C$90</f>
        <v>0.2680476973457252</v>
      </c>
      <c r="W2">
        <v>1</v>
      </c>
      <c r="X2" s="2">
        <f>+P2</f>
        <v>33139</v>
      </c>
      <c r="Y2" s="3">
        <f>+Q2</f>
        <v>16953822.2577</v>
      </c>
      <c r="Z2" s="10">
        <f>+Y2/$AA$14</f>
        <v>0.2680476973457252</v>
      </c>
      <c r="AB2">
        <v>1</v>
      </c>
      <c r="AC2" s="63">
        <v>33131</v>
      </c>
      <c r="AD2" s="65">
        <v>5209469.21308461</v>
      </c>
      <c r="AE2" s="6">
        <f aca="true" t="shared" si="6" ref="AE2:AE33">+AD2/$AD$90</f>
        <v>0.15194934383025097</v>
      </c>
      <c r="AI2">
        <f>+AC2</f>
        <v>33131</v>
      </c>
      <c r="AJ2" s="4">
        <f aca="true" t="shared" si="7" ref="AJ2:AJ11">+AD2</f>
        <v>5209469.21308461</v>
      </c>
      <c r="AK2" s="6">
        <f aca="true" t="shared" si="8" ref="AK2:AK12">+AJ2/$E$90</f>
        <v>0.15194934383025108</v>
      </c>
      <c r="AP2">
        <v>1</v>
      </c>
      <c r="AQ2" s="63">
        <v>33131</v>
      </c>
      <c r="AR2" s="65">
        <v>1166767.91</v>
      </c>
      <c r="AS2" s="6">
        <f aca="true" t="shared" si="9" ref="AS2:AS33">+AR2/$G$90</f>
        <v>0.2046888555933072</v>
      </c>
      <c r="AV2">
        <v>1</v>
      </c>
      <c r="AW2" s="2">
        <f>+AQ2</f>
        <v>33131</v>
      </c>
      <c r="AX2" s="3">
        <f>+AR2</f>
        <v>1166767.91</v>
      </c>
      <c r="AY2" s="6">
        <f aca="true" t="shared" si="10" ref="AY2:AY11">+AX2/$G$90</f>
        <v>0.2046888555933072</v>
      </c>
      <c r="BC2">
        <v>1</v>
      </c>
      <c r="BD2" s="63">
        <v>33139</v>
      </c>
      <c r="BE2" s="65">
        <v>16964031.4677</v>
      </c>
      <c r="BF2" s="6">
        <f aca="true" t="shared" si="11" ref="BF2:BF33">+BE2/$I$90</f>
        <v>0.7561713730835247</v>
      </c>
      <c r="BH2">
        <v>1</v>
      </c>
      <c r="BI2">
        <f>+BD2</f>
        <v>33139</v>
      </c>
      <c r="BJ2" s="4">
        <f>+BE2</f>
        <v>16964031.4677</v>
      </c>
      <c r="BK2" s="10">
        <f>+BJ2/$BM$6</f>
        <v>0.7561713730835247</v>
      </c>
      <c r="BR2" s="63">
        <v>33139</v>
      </c>
      <c r="BS2" s="65">
        <v>16632197.117700001</v>
      </c>
      <c r="BT2" s="6">
        <f aca="true" t="shared" si="12" ref="BT2:BT33">+BS2/$BS$90</f>
        <v>0.13795750329149084</v>
      </c>
      <c r="BW2">
        <f>+BR2</f>
        <v>33139</v>
      </c>
      <c r="BX2" s="4">
        <f>+BS2</f>
        <v>16632197.117700001</v>
      </c>
      <c r="BY2" s="10">
        <f>+BX2/$CA$9</f>
        <v>0.13235047017276957</v>
      </c>
    </row>
    <row r="3" spans="2:77" ht="15">
      <c r="B3" s="63">
        <v>33012</v>
      </c>
      <c r="C3" s="65">
        <v>4068.8405</v>
      </c>
      <c r="D3" s="6">
        <f t="shared" si="0"/>
        <v>6.433023245815181E-05</v>
      </c>
      <c r="E3" s="65">
        <v>4068.8405</v>
      </c>
      <c r="F3" s="6">
        <f t="shared" si="1"/>
        <v>0.00011867958497039862</v>
      </c>
      <c r="G3" s="65">
        <v>0</v>
      </c>
      <c r="H3" s="6">
        <f t="shared" si="2"/>
        <v>0</v>
      </c>
      <c r="I3" s="65">
        <v>516288.3</v>
      </c>
      <c r="J3" s="6">
        <f t="shared" si="3"/>
        <v>0.02301354094168571</v>
      </c>
      <c r="K3" s="39">
        <f aca="true" t="shared" si="13" ref="K3:K66">+C3+E3+G3+I3</f>
        <v>524425.981</v>
      </c>
      <c r="L3" s="6">
        <f t="shared" si="4"/>
        <v>0.004173112227145374</v>
      </c>
      <c r="M3" s="63"/>
      <c r="O3">
        <v>2</v>
      </c>
      <c r="P3" s="63">
        <v>33140</v>
      </c>
      <c r="Q3" s="65">
        <v>11075114.5114672</v>
      </c>
      <c r="R3" s="6">
        <f t="shared" si="5"/>
        <v>0.1751026345277814</v>
      </c>
      <c r="W3">
        <v>2</v>
      </c>
      <c r="X3" s="2">
        <f aca="true" t="shared" si="14" ref="X3:X13">+P3</f>
        <v>33140</v>
      </c>
      <c r="Y3" s="3">
        <f aca="true" t="shared" si="15" ref="Y3:Y13">+Q3</f>
        <v>11075114.5114672</v>
      </c>
      <c r="Z3" s="10">
        <f aca="true" t="shared" si="16" ref="Z3:Z15">+Y3/$AA$14</f>
        <v>0.1751026345277814</v>
      </c>
      <c r="AB3">
        <v>2</v>
      </c>
      <c r="AC3" s="63">
        <v>33126</v>
      </c>
      <c r="AD3" s="65">
        <v>2921861.6024</v>
      </c>
      <c r="AE3" s="6">
        <f t="shared" si="6"/>
        <v>0.0852246044822292</v>
      </c>
      <c r="AI3">
        <f aca="true" t="shared" si="17" ref="AI3:AI11">+AC3</f>
        <v>33126</v>
      </c>
      <c r="AJ3" s="4">
        <f t="shared" si="7"/>
        <v>2921861.6024</v>
      </c>
      <c r="AK3" s="6">
        <f t="shared" si="8"/>
        <v>0.08522460448222925</v>
      </c>
      <c r="AP3">
        <v>2</v>
      </c>
      <c r="AQ3" s="63">
        <v>33132</v>
      </c>
      <c r="AR3" s="65">
        <v>1145703.45</v>
      </c>
      <c r="AS3" s="6">
        <f t="shared" si="9"/>
        <v>0.20099346752671993</v>
      </c>
      <c r="AV3">
        <v>2</v>
      </c>
      <c r="AW3" s="2">
        <f>+AQ3</f>
        <v>33132</v>
      </c>
      <c r="AX3" s="3">
        <f aca="true" t="shared" si="18" ref="AX3:AX11">+AR3</f>
        <v>1145703.45</v>
      </c>
      <c r="AY3" s="6">
        <f t="shared" si="10"/>
        <v>0.20099346752671993</v>
      </c>
      <c r="BC3">
        <f>+BC2+1</f>
        <v>2</v>
      </c>
      <c r="BD3" s="63">
        <v>33131</v>
      </c>
      <c r="BE3" s="65">
        <v>13382595.2561692</v>
      </c>
      <c r="BF3" s="6">
        <f t="shared" si="11"/>
        <v>0.5965289235372152</v>
      </c>
      <c r="BH3">
        <v>2</v>
      </c>
      <c r="BI3">
        <f aca="true" t="shared" si="19" ref="BI3:BI21">+BD3</f>
        <v>33131</v>
      </c>
      <c r="BJ3" s="4">
        <f aca="true" t="shared" si="20" ref="BJ3:BJ21">+BE3</f>
        <v>13382595.2561692</v>
      </c>
      <c r="BK3" s="10">
        <f aca="true" t="shared" si="21" ref="BK3:BK21">+BJ3/$BM$6</f>
        <v>0.5965289235372152</v>
      </c>
      <c r="BR3" s="63">
        <v>33131</v>
      </c>
      <c r="BS3" s="65">
        <v>13005288.92616924</v>
      </c>
      <c r="BT3" s="6">
        <f t="shared" si="12"/>
        <v>0.10787373292548445</v>
      </c>
      <c r="BW3">
        <f aca="true" t="shared" si="22" ref="BW3:BW18">+BR3</f>
        <v>33131</v>
      </c>
      <c r="BX3" s="4">
        <f aca="true" t="shared" si="23" ref="BX3:BX18">+BS3</f>
        <v>13005288.92616924</v>
      </c>
      <c r="BY3" s="10">
        <f aca="true" t="shared" si="24" ref="BY3:BY19">+BX3/$CA$9</f>
        <v>0.103489400223585</v>
      </c>
    </row>
    <row r="4" spans="2:77" ht="15">
      <c r="B4" s="63">
        <v>33013</v>
      </c>
      <c r="C4" s="65">
        <v>4623.38873076923</v>
      </c>
      <c r="D4" s="6">
        <f t="shared" si="0"/>
        <v>7.309789405477655E-05</v>
      </c>
      <c r="E4" s="65">
        <v>4623.38873076923</v>
      </c>
      <c r="F4" s="6">
        <f t="shared" si="1"/>
        <v>0.00013485459941831347</v>
      </c>
      <c r="G4" s="65">
        <v>0</v>
      </c>
      <c r="H4" s="6">
        <f t="shared" si="2"/>
        <v>0</v>
      </c>
      <c r="I4" s="65">
        <v>45755.63</v>
      </c>
      <c r="J4" s="6">
        <f t="shared" si="3"/>
        <v>0.002039556318277255</v>
      </c>
      <c r="K4" s="39">
        <f t="shared" si="13"/>
        <v>55002.40746153846</v>
      </c>
      <c r="L4" s="6">
        <f t="shared" si="4"/>
        <v>0.00043768086901891707</v>
      </c>
      <c r="M4" s="63"/>
      <c r="O4">
        <v>3</v>
      </c>
      <c r="P4" s="63">
        <v>33131</v>
      </c>
      <c r="Q4" s="65">
        <v>5209469.21308461</v>
      </c>
      <c r="R4" s="6">
        <f t="shared" si="5"/>
        <v>0.08236409499495449</v>
      </c>
      <c r="W4">
        <v>3</v>
      </c>
      <c r="X4" s="2">
        <f t="shared" si="14"/>
        <v>33131</v>
      </c>
      <c r="Y4" s="3">
        <f t="shared" si="15"/>
        <v>5209469.21308461</v>
      </c>
      <c r="Z4" s="10">
        <f t="shared" si="16"/>
        <v>0.08236409499495449</v>
      </c>
      <c r="AB4">
        <v>3</v>
      </c>
      <c r="AC4" s="63">
        <v>33132</v>
      </c>
      <c r="AD4" s="65">
        <v>2607333.01652308</v>
      </c>
      <c r="AE4" s="6">
        <f t="shared" si="6"/>
        <v>0.07605046211090763</v>
      </c>
      <c r="AI4">
        <f t="shared" si="17"/>
        <v>33132</v>
      </c>
      <c r="AJ4" s="4">
        <f t="shared" si="7"/>
        <v>2607333.01652308</v>
      </c>
      <c r="AK4" s="6">
        <f t="shared" si="8"/>
        <v>0.07605046211090767</v>
      </c>
      <c r="AP4">
        <v>3</v>
      </c>
      <c r="AQ4" s="63">
        <v>33134</v>
      </c>
      <c r="AR4" s="65">
        <v>1116782.11</v>
      </c>
      <c r="AS4" s="6">
        <f t="shared" si="9"/>
        <v>0.19591972840852212</v>
      </c>
      <c r="AV4">
        <v>3</v>
      </c>
      <c r="AW4" s="2">
        <f aca="true" t="shared" si="25" ref="AW4:AW11">+AQ4</f>
        <v>33134</v>
      </c>
      <c r="AX4" s="3">
        <f t="shared" si="18"/>
        <v>1116782.11</v>
      </c>
      <c r="AY4" s="6">
        <f t="shared" si="10"/>
        <v>0.19591972840852212</v>
      </c>
      <c r="BC4">
        <f aca="true" t="shared" si="26" ref="BC4:BC67">+BC3+1</f>
        <v>3</v>
      </c>
      <c r="BD4" s="63">
        <v>33140</v>
      </c>
      <c r="BE4" s="65">
        <v>11075114.5114672</v>
      </c>
      <c r="BF4" s="6">
        <f t="shared" si="11"/>
        <v>0.4936730141734917</v>
      </c>
      <c r="BH4">
        <v>3</v>
      </c>
      <c r="BI4">
        <f t="shared" si="19"/>
        <v>33140</v>
      </c>
      <c r="BJ4" s="4">
        <f t="shared" si="20"/>
        <v>11075114.5114672</v>
      </c>
      <c r="BK4" s="10">
        <f t="shared" si="21"/>
        <v>0.4936730141734917</v>
      </c>
      <c r="BR4" s="63">
        <v>33140</v>
      </c>
      <c r="BS4" s="65">
        <v>10470661.9923</v>
      </c>
      <c r="BT4" s="6">
        <f t="shared" si="12"/>
        <v>0.08685000400395508</v>
      </c>
      <c r="BW4">
        <f t="shared" si="22"/>
        <v>33140</v>
      </c>
      <c r="BX4" s="4">
        <f t="shared" si="23"/>
        <v>10470661.9923</v>
      </c>
      <c r="BY4" s="10">
        <f t="shared" si="24"/>
        <v>0.0833201427264403</v>
      </c>
    </row>
    <row r="5" spans="2:77" ht="15">
      <c r="B5" s="63">
        <v>33014</v>
      </c>
      <c r="C5" s="65">
        <v>155257.3372</v>
      </c>
      <c r="D5" s="6">
        <f t="shared" si="0"/>
        <v>0.0024546896328105417</v>
      </c>
      <c r="E5" s="65">
        <v>155257.3372</v>
      </c>
      <c r="F5" s="6">
        <f t="shared" si="1"/>
        <v>0.004528532475653748</v>
      </c>
      <c r="G5" s="65">
        <v>68288.24</v>
      </c>
      <c r="H5" s="6">
        <f t="shared" si="2"/>
        <v>0.011979967546485837</v>
      </c>
      <c r="I5" s="65">
        <v>389200.36</v>
      </c>
      <c r="J5" s="6">
        <f t="shared" si="3"/>
        <v>0.017348598485340105</v>
      </c>
      <c r="K5" s="39">
        <f t="shared" si="13"/>
        <v>768003.2744</v>
      </c>
      <c r="L5" s="6">
        <f t="shared" si="4"/>
        <v>0.006111375048152551</v>
      </c>
      <c r="M5" s="63"/>
      <c r="O5">
        <v>4</v>
      </c>
      <c r="P5" s="63">
        <v>33126</v>
      </c>
      <c r="Q5" s="65">
        <v>2921861.6024</v>
      </c>
      <c r="R5" s="6">
        <f t="shared" si="5"/>
        <v>0.04619597059480212</v>
      </c>
      <c r="W5">
        <v>4</v>
      </c>
      <c r="X5" s="2">
        <f t="shared" si="14"/>
        <v>33126</v>
      </c>
      <c r="Y5" s="3">
        <f t="shared" si="15"/>
        <v>2921861.6024</v>
      </c>
      <c r="Z5" s="10">
        <f t="shared" si="16"/>
        <v>0.04619597059480212</v>
      </c>
      <c r="AB5">
        <v>4</v>
      </c>
      <c r="AC5" s="63">
        <v>33160</v>
      </c>
      <c r="AD5" s="65">
        <v>2467900.27755385</v>
      </c>
      <c r="AE5" s="6">
        <f t="shared" si="6"/>
        <v>0.0719835001368135</v>
      </c>
      <c r="AI5">
        <f t="shared" si="17"/>
        <v>33160</v>
      </c>
      <c r="AJ5" s="4">
        <f t="shared" si="7"/>
        <v>2467900.27755385</v>
      </c>
      <c r="AK5" s="6">
        <f t="shared" si="8"/>
        <v>0.07198350013681354</v>
      </c>
      <c r="AP5">
        <v>4</v>
      </c>
      <c r="AQ5" s="63">
        <v>33172</v>
      </c>
      <c r="AR5" s="65">
        <v>1021711.07</v>
      </c>
      <c r="AS5" s="6">
        <f t="shared" si="9"/>
        <v>0.17924119087686718</v>
      </c>
      <c r="AV5">
        <v>4</v>
      </c>
      <c r="AW5" s="2">
        <f t="shared" si="25"/>
        <v>33172</v>
      </c>
      <c r="AX5" s="3">
        <f t="shared" si="18"/>
        <v>1021711.07</v>
      </c>
      <c r="AY5" s="6">
        <f t="shared" si="10"/>
        <v>0.17924119087686718</v>
      </c>
      <c r="BC5">
        <f t="shared" si="26"/>
        <v>4</v>
      </c>
      <c r="BD5" s="63">
        <v>33132</v>
      </c>
      <c r="BE5" s="65">
        <v>6670652.86304616</v>
      </c>
      <c r="BF5" s="6">
        <f t="shared" si="11"/>
        <v>0.29734422176812025</v>
      </c>
      <c r="BH5">
        <v>4</v>
      </c>
      <c r="BI5">
        <f t="shared" si="19"/>
        <v>33132</v>
      </c>
      <c r="BJ5" s="4">
        <f t="shared" si="20"/>
        <v>6670652.86304616</v>
      </c>
      <c r="BK5" s="10">
        <f t="shared" si="21"/>
        <v>0.29734422176812025</v>
      </c>
      <c r="BR5" s="63">
        <v>33132</v>
      </c>
      <c r="BS5" s="65">
        <v>6468188.8787076995</v>
      </c>
      <c r="BT5" s="6">
        <f t="shared" si="12"/>
        <v>0.05365107100460455</v>
      </c>
      <c r="BW5">
        <f t="shared" si="22"/>
        <v>33132</v>
      </c>
      <c r="BX5" s="4">
        <f t="shared" si="23"/>
        <v>6468188.8787076995</v>
      </c>
      <c r="BY5" s="10">
        <f t="shared" si="24"/>
        <v>0.051470520292969286</v>
      </c>
    </row>
    <row r="6" spans="2:77" ht="15">
      <c r="B6" s="63">
        <v>33015</v>
      </c>
      <c r="C6" s="65">
        <v>15330.6317846154</v>
      </c>
      <c r="D6" s="6">
        <f t="shared" si="0"/>
        <v>0.00024238431229600655</v>
      </c>
      <c r="E6" s="65">
        <v>15330.6317846154</v>
      </c>
      <c r="F6" s="6">
        <f t="shared" si="1"/>
        <v>0.000447162531323643</v>
      </c>
      <c r="G6" s="65">
        <v>0</v>
      </c>
      <c r="H6" s="6">
        <f t="shared" si="2"/>
        <v>0</v>
      </c>
      <c r="I6" s="65">
        <v>148896.07</v>
      </c>
      <c r="J6" s="6">
        <f t="shared" si="3"/>
        <v>0.00663703942739183</v>
      </c>
      <c r="K6" s="39">
        <f t="shared" si="13"/>
        <v>179557.3335692308</v>
      </c>
      <c r="L6" s="6">
        <f t="shared" si="4"/>
        <v>0.0014288249082597942</v>
      </c>
      <c r="M6" s="63"/>
      <c r="O6">
        <v>5</v>
      </c>
      <c r="P6" s="63">
        <v>33132</v>
      </c>
      <c r="Q6" s="65">
        <v>2607333.01652308</v>
      </c>
      <c r="R6" s="6">
        <f t="shared" si="5"/>
        <v>0.04122312954974369</v>
      </c>
      <c r="W6">
        <v>5</v>
      </c>
      <c r="X6" s="2">
        <f t="shared" si="14"/>
        <v>33132</v>
      </c>
      <c r="Y6" s="3">
        <f t="shared" si="15"/>
        <v>2607333.01652308</v>
      </c>
      <c r="Z6" s="10">
        <f t="shared" si="16"/>
        <v>0.04122312954974369</v>
      </c>
      <c r="AB6">
        <v>5</v>
      </c>
      <c r="AC6" s="63">
        <v>33166</v>
      </c>
      <c r="AD6" s="65">
        <v>1980943.0334</v>
      </c>
      <c r="AE6" s="6">
        <f t="shared" si="6"/>
        <v>0.05777997369371308</v>
      </c>
      <c r="AI6">
        <f t="shared" si="17"/>
        <v>33166</v>
      </c>
      <c r="AJ6" s="4">
        <f t="shared" si="7"/>
        <v>1980943.0334</v>
      </c>
      <c r="AK6" s="6">
        <f t="shared" si="8"/>
        <v>0.05777997369371311</v>
      </c>
      <c r="AP6">
        <v>5</v>
      </c>
      <c r="AQ6" s="63">
        <v>33122</v>
      </c>
      <c r="AR6" s="65">
        <v>873664.94</v>
      </c>
      <c r="AS6" s="6">
        <f t="shared" si="9"/>
        <v>0.1532691079416089</v>
      </c>
      <c r="AV6">
        <v>5</v>
      </c>
      <c r="AW6" s="2">
        <f t="shared" si="25"/>
        <v>33122</v>
      </c>
      <c r="AX6" s="3">
        <f t="shared" si="18"/>
        <v>873664.94</v>
      </c>
      <c r="AY6" s="6">
        <f t="shared" si="10"/>
        <v>0.1532691079416089</v>
      </c>
      <c r="BC6">
        <f t="shared" si="26"/>
        <v>5</v>
      </c>
      <c r="BD6" s="63">
        <v>33126</v>
      </c>
      <c r="BE6" s="65">
        <v>6558361.0848</v>
      </c>
      <c r="BF6" s="6">
        <f t="shared" si="11"/>
        <v>0.2923388179344818</v>
      </c>
      <c r="BH6">
        <v>5</v>
      </c>
      <c r="BI6">
        <f t="shared" si="19"/>
        <v>33126</v>
      </c>
      <c r="BJ6" s="4">
        <f t="shared" si="20"/>
        <v>6558361.0848</v>
      </c>
      <c r="BK6" s="10">
        <f t="shared" si="21"/>
        <v>0.2923388179344818</v>
      </c>
      <c r="BM6" s="4">
        <f>+I90</f>
        <v>22434109.610000007</v>
      </c>
      <c r="BR6" s="63">
        <v>33126</v>
      </c>
      <c r="BS6" s="65">
        <v>6284216.9326</v>
      </c>
      <c r="BT6" s="6">
        <f t="shared" si="12"/>
        <v>0.05212509640358896</v>
      </c>
      <c r="BW6">
        <f t="shared" si="22"/>
        <v>33126</v>
      </c>
      <c r="BX6" s="4">
        <f t="shared" si="23"/>
        <v>6284216.9326</v>
      </c>
      <c r="BY6" s="10">
        <f t="shared" si="24"/>
        <v>0.05000656616870981</v>
      </c>
    </row>
    <row r="7" spans="2:77" ht="15">
      <c r="B7" s="63">
        <v>33016</v>
      </c>
      <c r="C7" s="65">
        <v>496224.7554</v>
      </c>
      <c r="D7" s="6">
        <f t="shared" si="0"/>
        <v>0.007845540729938056</v>
      </c>
      <c r="E7" s="65">
        <v>496224.7554</v>
      </c>
      <c r="F7" s="6">
        <f t="shared" si="1"/>
        <v>0.014473840403158978</v>
      </c>
      <c r="G7" s="65">
        <v>14485.7</v>
      </c>
      <c r="H7" s="6">
        <f t="shared" si="2"/>
        <v>0.002541260631232111</v>
      </c>
      <c r="I7" s="65">
        <v>259987.98</v>
      </c>
      <c r="J7" s="6">
        <f t="shared" si="3"/>
        <v>0.011588959157269622</v>
      </c>
      <c r="K7" s="39">
        <f t="shared" si="13"/>
        <v>1266923.1908</v>
      </c>
      <c r="L7" s="6">
        <f t="shared" si="4"/>
        <v>0.010081523131824987</v>
      </c>
      <c r="M7" s="63"/>
      <c r="O7">
        <v>6</v>
      </c>
      <c r="P7" s="63">
        <v>33160</v>
      </c>
      <c r="Q7" s="65">
        <v>2467900.27755385</v>
      </c>
      <c r="R7" s="6">
        <f t="shared" si="5"/>
        <v>0.03901863406505528</v>
      </c>
      <c r="W7">
        <v>6</v>
      </c>
      <c r="X7" s="2">
        <f t="shared" si="14"/>
        <v>33160</v>
      </c>
      <c r="Y7" s="3">
        <f t="shared" si="15"/>
        <v>2467900.27755385</v>
      </c>
      <c r="Z7" s="10">
        <f t="shared" si="16"/>
        <v>0.03901863406505528</v>
      </c>
      <c r="AB7">
        <v>6</v>
      </c>
      <c r="AC7" s="63">
        <v>33180</v>
      </c>
      <c r="AD7" s="65">
        <v>1448068.40988462</v>
      </c>
      <c r="AE7" s="6">
        <f t="shared" si="6"/>
        <v>0.04223713313260907</v>
      </c>
      <c r="AI7">
        <f t="shared" si="17"/>
        <v>33180</v>
      </c>
      <c r="AJ7" s="4">
        <f t="shared" si="7"/>
        <v>1448068.40988462</v>
      </c>
      <c r="AK7" s="6">
        <f t="shared" si="8"/>
        <v>0.0422371331326091</v>
      </c>
      <c r="AP7">
        <v>6</v>
      </c>
      <c r="AQ7" s="63">
        <v>33127</v>
      </c>
      <c r="AR7" s="65">
        <v>827888.79</v>
      </c>
      <c r="AS7" s="6">
        <f t="shared" si="9"/>
        <v>0.14523848961840907</v>
      </c>
      <c r="AV7">
        <v>6</v>
      </c>
      <c r="AW7" s="2">
        <f t="shared" si="25"/>
        <v>33127</v>
      </c>
      <c r="AX7" s="3">
        <f t="shared" si="18"/>
        <v>827888.79</v>
      </c>
      <c r="AY7" s="6">
        <f t="shared" si="10"/>
        <v>0.14523848961840907</v>
      </c>
      <c r="BC7">
        <f t="shared" si="26"/>
        <v>6</v>
      </c>
      <c r="BD7" s="63">
        <v>33160</v>
      </c>
      <c r="BE7" s="65">
        <v>5945594.08510769</v>
      </c>
      <c r="BF7" s="6">
        <f t="shared" si="11"/>
        <v>0.2650247408284678</v>
      </c>
      <c r="BH7">
        <v>6</v>
      </c>
      <c r="BI7">
        <f t="shared" si="19"/>
        <v>33160</v>
      </c>
      <c r="BJ7" s="4">
        <f t="shared" si="20"/>
        <v>5945594.08510769</v>
      </c>
      <c r="BK7" s="10">
        <f t="shared" si="21"/>
        <v>0.2650247408284678</v>
      </c>
      <c r="BM7" s="4">
        <f>+SUM(BJ2:BJ21)</f>
        <v>101980651.86182587</v>
      </c>
      <c r="BR7" s="63">
        <v>33160</v>
      </c>
      <c r="BS7" s="65">
        <v>5667017.794000001</v>
      </c>
      <c r="BT7" s="6">
        <f t="shared" si="12"/>
        <v>0.04700567341982087</v>
      </c>
      <c r="BW7">
        <f t="shared" si="22"/>
        <v>33160</v>
      </c>
      <c r="BX7" s="4">
        <f t="shared" si="23"/>
        <v>5667017.794000001</v>
      </c>
      <c r="BY7" s="10">
        <f t="shared" si="24"/>
        <v>0.04509521286969153</v>
      </c>
    </row>
    <row r="8" spans="2:77" ht="15">
      <c r="B8" s="63">
        <v>33018</v>
      </c>
      <c r="C8" s="65">
        <v>9551.6199</v>
      </c>
      <c r="D8" s="6">
        <f t="shared" si="0"/>
        <v>0.00015101548672623286</v>
      </c>
      <c r="E8" s="65">
        <v>9551.6199</v>
      </c>
      <c r="F8" s="6">
        <f t="shared" si="1"/>
        <v>0.00027860081650460383</v>
      </c>
      <c r="G8" s="65">
        <v>0</v>
      </c>
      <c r="H8" s="6">
        <f t="shared" si="2"/>
        <v>0</v>
      </c>
      <c r="I8" s="65">
        <v>80947.05</v>
      </c>
      <c r="J8" s="6">
        <f t="shared" si="3"/>
        <v>0.0036082131810534547</v>
      </c>
      <c r="K8" s="39">
        <f t="shared" si="13"/>
        <v>100050.2898</v>
      </c>
      <c r="L8" s="6">
        <f t="shared" si="4"/>
        <v>0.0007961487470503832</v>
      </c>
      <c r="M8" s="63"/>
      <c r="O8">
        <v>7</v>
      </c>
      <c r="P8" s="63">
        <v>33166</v>
      </c>
      <c r="Q8" s="65">
        <v>1980943.0334</v>
      </c>
      <c r="R8" s="6">
        <f t="shared" si="5"/>
        <v>0.03131961693386074</v>
      </c>
      <c r="W8">
        <v>7</v>
      </c>
      <c r="X8" s="2">
        <f t="shared" si="14"/>
        <v>33166</v>
      </c>
      <c r="Y8" s="3">
        <f t="shared" si="15"/>
        <v>1980943.0334</v>
      </c>
      <c r="Z8" s="10">
        <f t="shared" si="16"/>
        <v>0.03131961693386074</v>
      </c>
      <c r="AB8">
        <v>7</v>
      </c>
      <c r="AC8" s="63">
        <v>33172</v>
      </c>
      <c r="AD8" s="65">
        <v>1441459.0118</v>
      </c>
      <c r="AE8" s="6">
        <f t="shared" si="6"/>
        <v>0.04204435078550384</v>
      </c>
      <c r="AI8">
        <f t="shared" si="17"/>
        <v>33172</v>
      </c>
      <c r="AJ8" s="4">
        <f t="shared" si="7"/>
        <v>1441459.0118</v>
      </c>
      <c r="AK8" s="6">
        <f t="shared" si="8"/>
        <v>0.042044350785503865</v>
      </c>
      <c r="AP8">
        <v>7</v>
      </c>
      <c r="AQ8" s="63">
        <v>33137</v>
      </c>
      <c r="AR8" s="65">
        <v>803666.1</v>
      </c>
      <c r="AS8" s="6">
        <f t="shared" si="9"/>
        <v>0.14098904578900906</v>
      </c>
      <c r="AV8">
        <v>7</v>
      </c>
      <c r="AW8" s="2">
        <f t="shared" si="25"/>
        <v>33137</v>
      </c>
      <c r="AX8" s="3">
        <f t="shared" si="18"/>
        <v>803666.1</v>
      </c>
      <c r="AY8" s="6">
        <f t="shared" si="10"/>
        <v>0.14098904578900906</v>
      </c>
      <c r="BC8">
        <f t="shared" si="26"/>
        <v>7</v>
      </c>
      <c r="BD8" s="63">
        <v>33166</v>
      </c>
      <c r="BE8" s="65">
        <v>4338482.0968</v>
      </c>
      <c r="BF8" s="6">
        <f t="shared" si="11"/>
        <v>0.193387755173761</v>
      </c>
      <c r="BH8">
        <v>7</v>
      </c>
      <c r="BI8">
        <f t="shared" si="19"/>
        <v>33166</v>
      </c>
      <c r="BJ8" s="4">
        <f t="shared" si="20"/>
        <v>4338482.0968</v>
      </c>
      <c r="BK8" s="10">
        <f t="shared" si="21"/>
        <v>0.193387755173761</v>
      </c>
      <c r="BR8" s="63">
        <v>33166</v>
      </c>
      <c r="BS8" s="65">
        <v>4135237.8338</v>
      </c>
      <c r="BT8" s="6">
        <f t="shared" si="12"/>
        <v>0.03430016389478982</v>
      </c>
      <c r="BW8">
        <f t="shared" si="22"/>
        <v>33166</v>
      </c>
      <c r="BX8" s="4">
        <f t="shared" si="23"/>
        <v>4135237.8338</v>
      </c>
      <c r="BY8" s="10">
        <f t="shared" si="24"/>
        <v>0.03290609579159071</v>
      </c>
    </row>
    <row r="9" spans="2:79" ht="15">
      <c r="B9" s="63">
        <v>33030</v>
      </c>
      <c r="C9" s="65">
        <v>197476.9055</v>
      </c>
      <c r="D9" s="6">
        <f t="shared" si="0"/>
        <v>0.0031222003506727477</v>
      </c>
      <c r="E9" s="65">
        <v>197476.9055</v>
      </c>
      <c r="F9" s="6">
        <f t="shared" si="1"/>
        <v>0.005759989163000768</v>
      </c>
      <c r="G9" s="65">
        <v>2848.43</v>
      </c>
      <c r="H9" s="6">
        <f t="shared" si="2"/>
        <v>0.000499706815674802</v>
      </c>
      <c r="I9" s="65">
        <v>87645.17</v>
      </c>
      <c r="J9" s="6">
        <f t="shared" si="3"/>
        <v>0.003906781749917641</v>
      </c>
      <c r="K9" s="39">
        <f t="shared" si="13"/>
        <v>485447.41099999996</v>
      </c>
      <c r="L9" s="6">
        <f t="shared" si="4"/>
        <v>0.0038629408150550144</v>
      </c>
      <c r="M9" s="63"/>
      <c r="O9">
        <v>8</v>
      </c>
      <c r="P9" s="63">
        <v>33180</v>
      </c>
      <c r="Q9" s="65">
        <v>1448068.40988462</v>
      </c>
      <c r="R9" s="6">
        <f t="shared" si="5"/>
        <v>0.022894624997756453</v>
      </c>
      <c r="W9">
        <v>8</v>
      </c>
      <c r="X9" s="2">
        <f t="shared" si="14"/>
        <v>33180</v>
      </c>
      <c r="Y9" s="3">
        <f t="shared" si="15"/>
        <v>1448068.40988462</v>
      </c>
      <c r="Z9" s="10">
        <f t="shared" si="16"/>
        <v>0.022894624997756453</v>
      </c>
      <c r="AB9">
        <v>8</v>
      </c>
      <c r="AC9" s="63">
        <v>33130</v>
      </c>
      <c r="AD9" s="65">
        <v>1330387.95605385</v>
      </c>
      <c r="AE9" s="6">
        <f t="shared" si="6"/>
        <v>0.03880463991500471</v>
      </c>
      <c r="AI9">
        <f t="shared" si="17"/>
        <v>33130</v>
      </c>
      <c r="AJ9" s="4">
        <f t="shared" si="7"/>
        <v>1330387.95605385</v>
      </c>
      <c r="AK9" s="6">
        <f t="shared" si="8"/>
        <v>0.03880463991500474</v>
      </c>
      <c r="AP9">
        <v>8</v>
      </c>
      <c r="AQ9" s="63">
        <v>33130</v>
      </c>
      <c r="AR9" s="65">
        <v>792946.45</v>
      </c>
      <c r="AS9" s="6">
        <f t="shared" si="9"/>
        <v>0.13910847222158826</v>
      </c>
      <c r="AV9">
        <v>8</v>
      </c>
      <c r="AW9" s="2">
        <f t="shared" si="25"/>
        <v>33130</v>
      </c>
      <c r="AX9" s="3">
        <f t="shared" si="18"/>
        <v>792946.45</v>
      </c>
      <c r="AY9" s="6">
        <f t="shared" si="10"/>
        <v>0.13910847222158826</v>
      </c>
      <c r="BC9">
        <f t="shared" si="26"/>
        <v>8</v>
      </c>
      <c r="BD9" s="63">
        <v>33180</v>
      </c>
      <c r="BE9" s="65">
        <v>4204255.07976923</v>
      </c>
      <c r="BF9" s="6">
        <f t="shared" si="11"/>
        <v>0.18740458849747188</v>
      </c>
      <c r="BH9">
        <v>8</v>
      </c>
      <c r="BI9">
        <f t="shared" si="19"/>
        <v>33180</v>
      </c>
      <c r="BJ9" s="4">
        <f t="shared" si="20"/>
        <v>4204255.07976923</v>
      </c>
      <c r="BK9" s="10">
        <f t="shared" si="21"/>
        <v>0.18740458849747188</v>
      </c>
      <c r="BR9" s="63">
        <v>33180</v>
      </c>
      <c r="BS9" s="65">
        <v>4014714.5451692403</v>
      </c>
      <c r="BT9" s="6">
        <f t="shared" si="12"/>
        <v>0.033300470837383425</v>
      </c>
      <c r="BW9">
        <f t="shared" si="22"/>
        <v>33180</v>
      </c>
      <c r="BX9" s="4">
        <f t="shared" si="23"/>
        <v>4014714.5451692403</v>
      </c>
      <c r="BY9" s="10">
        <f t="shared" si="24"/>
        <v>0.03194703344978657</v>
      </c>
      <c r="CA9" s="4">
        <f>+K90</f>
        <v>125667835.52781054</v>
      </c>
    </row>
    <row r="10" spans="2:79" ht="15">
      <c r="B10" s="63">
        <v>33031</v>
      </c>
      <c r="C10" s="65">
        <v>5470.28231538462</v>
      </c>
      <c r="D10" s="6">
        <f t="shared" si="0"/>
        <v>8.648766963472998E-05</v>
      </c>
      <c r="E10" s="65">
        <v>5470.28231538462</v>
      </c>
      <c r="F10" s="6">
        <f t="shared" si="1"/>
        <v>0.00015955671765967676</v>
      </c>
      <c r="G10" s="65">
        <v>0</v>
      </c>
      <c r="H10" s="6">
        <f t="shared" si="2"/>
        <v>0</v>
      </c>
      <c r="I10" s="65">
        <v>16569.77</v>
      </c>
      <c r="J10" s="6">
        <f t="shared" si="3"/>
        <v>0.0007385971758207878</v>
      </c>
      <c r="K10" s="39">
        <f t="shared" si="13"/>
        <v>27510.33463076924</v>
      </c>
      <c r="L10" s="6">
        <f t="shared" si="4"/>
        <v>0.0002189130935153343</v>
      </c>
      <c r="M10" s="63"/>
      <c r="O10">
        <v>9</v>
      </c>
      <c r="P10" s="63">
        <v>33172</v>
      </c>
      <c r="Q10" s="65">
        <v>1441459.0118</v>
      </c>
      <c r="R10" s="6">
        <f t="shared" si="5"/>
        <v>0.022790127385920338</v>
      </c>
      <c r="W10">
        <v>9</v>
      </c>
      <c r="X10" s="2">
        <f t="shared" si="14"/>
        <v>33172</v>
      </c>
      <c r="Y10" s="3">
        <f t="shared" si="15"/>
        <v>1441459.0118</v>
      </c>
      <c r="Z10" s="10">
        <f t="shared" si="16"/>
        <v>0.022790127385920338</v>
      </c>
      <c r="AB10">
        <v>9</v>
      </c>
      <c r="AC10" s="63">
        <v>33178</v>
      </c>
      <c r="AD10" s="65">
        <v>1310008.0219</v>
      </c>
      <c r="AE10" s="6">
        <f t="shared" si="6"/>
        <v>0.03821019977238842</v>
      </c>
      <c r="AI10">
        <f t="shared" si="17"/>
        <v>33178</v>
      </c>
      <c r="AJ10" s="4">
        <f t="shared" si="7"/>
        <v>1310008.0219</v>
      </c>
      <c r="AK10" s="6">
        <f t="shared" si="8"/>
        <v>0.038210199772388445</v>
      </c>
      <c r="AP10">
        <v>9</v>
      </c>
      <c r="AQ10" s="63">
        <v>33180</v>
      </c>
      <c r="AR10" s="65">
        <v>789660.2</v>
      </c>
      <c r="AS10" s="6">
        <f t="shared" si="9"/>
        <v>0.1385319576072178</v>
      </c>
      <c r="AU10" s="4">
        <f>SUM(AX2:AX11)</f>
        <v>9297699.209999999</v>
      </c>
      <c r="AV10">
        <v>9</v>
      </c>
      <c r="AW10" s="2">
        <f t="shared" si="25"/>
        <v>33180</v>
      </c>
      <c r="AX10" s="3">
        <f t="shared" si="18"/>
        <v>789660.2</v>
      </c>
      <c r="AY10" s="6">
        <f t="shared" si="10"/>
        <v>0.1385319576072178</v>
      </c>
      <c r="BC10">
        <f t="shared" si="26"/>
        <v>9</v>
      </c>
      <c r="BD10" s="63">
        <v>33134</v>
      </c>
      <c r="BE10" s="65">
        <v>4110901.3722</v>
      </c>
      <c r="BF10" s="6">
        <f t="shared" si="11"/>
        <v>0.1832433487963153</v>
      </c>
      <c r="BH10">
        <v>9</v>
      </c>
      <c r="BI10">
        <f t="shared" si="19"/>
        <v>33134</v>
      </c>
      <c r="BJ10" s="4">
        <f t="shared" si="20"/>
        <v>4110901.3722</v>
      </c>
      <c r="BK10" s="10">
        <f t="shared" si="21"/>
        <v>0.1832433487963153</v>
      </c>
      <c r="BR10" s="63">
        <v>33134</v>
      </c>
      <c r="BS10" s="65">
        <v>3959363.6042</v>
      </c>
      <c r="BT10" s="6">
        <f t="shared" si="12"/>
        <v>0.032841356652593925</v>
      </c>
      <c r="BW10">
        <f t="shared" si="22"/>
        <v>33134</v>
      </c>
      <c r="BX10" s="4">
        <f t="shared" si="23"/>
        <v>3959363.6042</v>
      </c>
      <c r="BY10" s="10">
        <f t="shared" si="24"/>
        <v>0.03150657913037569</v>
      </c>
      <c r="CA10" s="4">
        <f>SUM(BX2:BX18)</f>
        <v>93495583.94955389</v>
      </c>
    </row>
    <row r="11" spans="2:77" ht="15">
      <c r="B11" s="63">
        <v>33032</v>
      </c>
      <c r="C11" s="65">
        <v>23768.8864</v>
      </c>
      <c r="D11" s="6">
        <f t="shared" si="0"/>
        <v>0.0003757969837803677</v>
      </c>
      <c r="E11" s="65">
        <v>23768.8864</v>
      </c>
      <c r="F11" s="6">
        <f t="shared" si="1"/>
        <v>0.0006932888062730776</v>
      </c>
      <c r="G11" s="65">
        <v>0</v>
      </c>
      <c r="H11" s="6">
        <f t="shared" si="2"/>
        <v>0</v>
      </c>
      <c r="I11" s="65">
        <v>45252.68</v>
      </c>
      <c r="J11" s="6">
        <f t="shared" si="3"/>
        <v>0.0020171373317989234</v>
      </c>
      <c r="K11" s="39">
        <f t="shared" si="13"/>
        <v>92790.4528</v>
      </c>
      <c r="L11" s="6">
        <f t="shared" si="4"/>
        <v>0.0007383786981790204</v>
      </c>
      <c r="M11" s="63"/>
      <c r="O11">
        <v>10</v>
      </c>
      <c r="P11" s="63">
        <v>33130</v>
      </c>
      <c r="Q11" s="65">
        <v>1330387.95605385</v>
      </c>
      <c r="R11" s="6">
        <f t="shared" si="5"/>
        <v>0.021034043106990707</v>
      </c>
      <c r="W11">
        <v>10</v>
      </c>
      <c r="X11" s="2">
        <f t="shared" si="14"/>
        <v>33130</v>
      </c>
      <c r="Y11" s="3">
        <f t="shared" si="15"/>
        <v>1330387.95605385</v>
      </c>
      <c r="Z11" s="10">
        <f t="shared" si="16"/>
        <v>0.021034043106990707</v>
      </c>
      <c r="AB11">
        <v>10</v>
      </c>
      <c r="AC11" s="63">
        <v>33134</v>
      </c>
      <c r="AD11" s="65">
        <v>1292288.2011</v>
      </c>
      <c r="AE11" s="6">
        <f t="shared" si="6"/>
        <v>0.03769334958416063</v>
      </c>
      <c r="AG11" s="4">
        <f>SUM(AD2:AD11)</f>
        <v>22009718.743700005</v>
      </c>
      <c r="AI11">
        <f t="shared" si="17"/>
        <v>33134</v>
      </c>
      <c r="AJ11" s="4">
        <f t="shared" si="7"/>
        <v>1292288.2011</v>
      </c>
      <c r="AK11" s="6">
        <f t="shared" si="8"/>
        <v>0.03769334958416066</v>
      </c>
      <c r="AP11">
        <v>10</v>
      </c>
      <c r="AQ11" s="63">
        <v>33160</v>
      </c>
      <c r="AR11" s="65">
        <v>758908.19</v>
      </c>
      <c r="AS11" s="6">
        <f t="shared" si="9"/>
        <v>0.13313705971866174</v>
      </c>
      <c r="AU11" s="4">
        <f>+G90</f>
        <v>5700202.419999998</v>
      </c>
      <c r="AV11">
        <v>10</v>
      </c>
      <c r="AW11" s="2">
        <f t="shared" si="25"/>
        <v>33160</v>
      </c>
      <c r="AX11" s="3">
        <f t="shared" si="18"/>
        <v>758908.19</v>
      </c>
      <c r="AY11" s="6">
        <f t="shared" si="10"/>
        <v>0.13313705971866174</v>
      </c>
      <c r="BC11">
        <f t="shared" si="26"/>
        <v>10</v>
      </c>
      <c r="BD11" s="63">
        <v>33172</v>
      </c>
      <c r="BE11" s="65">
        <v>3994884.4036</v>
      </c>
      <c r="BF11" s="6">
        <f t="shared" si="11"/>
        <v>0.17807189467503</v>
      </c>
      <c r="BH11">
        <v>10</v>
      </c>
      <c r="BI11">
        <f t="shared" si="19"/>
        <v>33172</v>
      </c>
      <c r="BJ11" s="4">
        <f t="shared" si="20"/>
        <v>3994884.4036</v>
      </c>
      <c r="BK11" s="10">
        <f t="shared" si="21"/>
        <v>0.17807189467503</v>
      </c>
      <c r="BR11" s="63">
        <v>33172</v>
      </c>
      <c r="BS11" s="65">
        <v>3837078.8436</v>
      </c>
      <c r="BT11" s="6">
        <f t="shared" si="12"/>
        <v>0.03182705288120461</v>
      </c>
      <c r="BW11">
        <f t="shared" si="22"/>
        <v>33172</v>
      </c>
      <c r="BX11" s="4">
        <f t="shared" si="23"/>
        <v>3837078.8436</v>
      </c>
      <c r="BY11" s="10">
        <f t="shared" si="24"/>
        <v>0.03053349990062371</v>
      </c>
    </row>
    <row r="12" spans="2:77" ht="13.5" customHeight="1">
      <c r="B12" s="63">
        <v>33033</v>
      </c>
      <c r="C12" s="65">
        <v>329291.1688</v>
      </c>
      <c r="D12" s="6">
        <f t="shared" si="0"/>
        <v>0.005206244244600029</v>
      </c>
      <c r="E12" s="65">
        <v>329291.1688</v>
      </c>
      <c r="F12" s="6">
        <f t="shared" si="1"/>
        <v>0.009604736102976137</v>
      </c>
      <c r="G12" s="65">
        <v>4844.18</v>
      </c>
      <c r="H12" s="6">
        <f t="shared" si="2"/>
        <v>0.0008498259610927995</v>
      </c>
      <c r="I12" s="65">
        <v>255499.65</v>
      </c>
      <c r="J12" s="6">
        <f t="shared" si="3"/>
        <v>0.011388891934722072</v>
      </c>
      <c r="K12" s="39">
        <f t="shared" si="13"/>
        <v>918926.1676</v>
      </c>
      <c r="L12" s="6">
        <f t="shared" si="4"/>
        <v>0.007312341807595149</v>
      </c>
      <c r="M12" s="63"/>
      <c r="O12">
        <v>11</v>
      </c>
      <c r="P12" s="63">
        <v>33178</v>
      </c>
      <c r="Q12" s="65">
        <v>1310008.0219</v>
      </c>
      <c r="R12" s="6">
        <f t="shared" si="5"/>
        <v>0.020711827010882002</v>
      </c>
      <c r="W12">
        <v>11</v>
      </c>
      <c r="X12" s="2">
        <f t="shared" si="14"/>
        <v>33178</v>
      </c>
      <c r="Y12" s="3">
        <f t="shared" si="15"/>
        <v>1310008.0219</v>
      </c>
      <c r="Z12" s="10">
        <f t="shared" si="16"/>
        <v>0.020711827010882002</v>
      </c>
      <c r="AA12" s="4"/>
      <c r="AB12">
        <f>+AB11+1</f>
        <v>11</v>
      </c>
      <c r="AC12" s="63">
        <v>33142</v>
      </c>
      <c r="AD12" s="65">
        <v>1170000.5505</v>
      </c>
      <c r="AE12" s="6">
        <f t="shared" si="6"/>
        <v>0.03412647405286047</v>
      </c>
      <c r="AG12" s="4">
        <v>0</v>
      </c>
      <c r="AI12" s="2" t="s">
        <v>160</v>
      </c>
      <c r="AJ12" s="4">
        <f>AM13-AJ14</f>
        <v>12274530.742130779</v>
      </c>
      <c r="AK12" s="6">
        <f t="shared" si="8"/>
        <v>0.3580224425564187</v>
      </c>
      <c r="AP12">
        <f>+AP11+1</f>
        <v>11</v>
      </c>
      <c r="AQ12" s="63">
        <v>33186</v>
      </c>
      <c r="AR12" s="65">
        <v>729411.78</v>
      </c>
      <c r="AS12" s="6">
        <f t="shared" si="9"/>
        <v>0.12796243470946778</v>
      </c>
      <c r="AW12" s="2" t="s">
        <v>160</v>
      </c>
      <c r="AX12" s="4">
        <f>+AU11-AU10</f>
        <v>-3597496.790000001</v>
      </c>
      <c r="AY12" s="10">
        <f>+AX12/AX13</f>
        <v>-0.6311173753019111</v>
      </c>
      <c r="BC12">
        <f t="shared" si="26"/>
        <v>11</v>
      </c>
      <c r="BD12" s="63">
        <v>33130</v>
      </c>
      <c r="BE12" s="65">
        <v>3612180.86210769</v>
      </c>
      <c r="BF12" s="6">
        <f t="shared" si="11"/>
        <v>0.1610128917484454</v>
      </c>
      <c r="BH12">
        <v>11</v>
      </c>
      <c r="BI12">
        <f t="shared" si="19"/>
        <v>33130</v>
      </c>
      <c r="BJ12" s="4">
        <f t="shared" si="20"/>
        <v>3612180.86210769</v>
      </c>
      <c r="BK12" s="10">
        <f t="shared" si="21"/>
        <v>0.1610128917484454</v>
      </c>
      <c r="BR12" s="63">
        <v>33130</v>
      </c>
      <c r="BS12" s="65">
        <v>3506659.4389076997</v>
      </c>
      <c r="BT12" s="6">
        <f t="shared" si="12"/>
        <v>0.029086354476307755</v>
      </c>
      <c r="BW12">
        <f t="shared" si="22"/>
        <v>33130</v>
      </c>
      <c r="BX12" s="4">
        <f t="shared" si="23"/>
        <v>3506659.4389076997</v>
      </c>
      <c r="BY12" s="10">
        <f t="shared" si="24"/>
        <v>0.027904192223726722</v>
      </c>
    </row>
    <row r="13" spans="2:77" ht="15">
      <c r="B13" s="63">
        <v>33034</v>
      </c>
      <c r="C13" s="65">
        <v>490961.9881</v>
      </c>
      <c r="D13" s="6">
        <f t="shared" si="0"/>
        <v>0.007762333967770269</v>
      </c>
      <c r="E13" s="65">
        <v>490961.9881</v>
      </c>
      <c r="F13" s="6">
        <f t="shared" si="1"/>
        <v>0.014320336465376265</v>
      </c>
      <c r="G13" s="65">
        <v>678.81</v>
      </c>
      <c r="H13" s="6">
        <f t="shared" si="2"/>
        <v>0.00011908524469557348</v>
      </c>
      <c r="I13" s="65">
        <v>118080.96</v>
      </c>
      <c r="J13" s="6">
        <f t="shared" si="3"/>
        <v>0.005263456497839584</v>
      </c>
      <c r="K13" s="39">
        <f t="shared" si="13"/>
        <v>1100683.7462000002</v>
      </c>
      <c r="L13" s="6">
        <f t="shared" si="4"/>
        <v>0.008758675134150908</v>
      </c>
      <c r="M13" s="63"/>
      <c r="O13">
        <v>12</v>
      </c>
      <c r="P13" s="63">
        <v>33134</v>
      </c>
      <c r="Q13" s="65">
        <v>1292288.2011</v>
      </c>
      <c r="R13" s="6">
        <f t="shared" si="5"/>
        <v>0.02043166852563767</v>
      </c>
      <c r="W13">
        <v>12</v>
      </c>
      <c r="X13" s="2">
        <f t="shared" si="14"/>
        <v>33134</v>
      </c>
      <c r="Y13" s="3">
        <f t="shared" si="15"/>
        <v>1292288.2011</v>
      </c>
      <c r="Z13" s="10">
        <f t="shared" si="16"/>
        <v>0.02043166852563767</v>
      </c>
      <c r="AA13" s="4"/>
      <c r="AB13">
        <f aca="true" t="shared" si="27" ref="AB13:AB75">+AB12+1</f>
        <v>12</v>
      </c>
      <c r="AC13" s="63">
        <v>33133</v>
      </c>
      <c r="AD13" s="65">
        <v>1058626.37205385</v>
      </c>
      <c r="AE13" s="6">
        <f t="shared" si="6"/>
        <v>0.030877921725874887</v>
      </c>
      <c r="AJ13" s="4">
        <f>SUM(AJ2:AJ12)</f>
        <v>34284249.485830784</v>
      </c>
      <c r="AK13" s="10">
        <f>SUM(AK2:AK12)</f>
        <v>1.0000000000000002</v>
      </c>
      <c r="AM13" s="4">
        <f>+E90</f>
        <v>34284249.485830784</v>
      </c>
      <c r="AP13">
        <f aca="true" t="shared" si="28" ref="AP13:AP75">+AP12+1</f>
        <v>12</v>
      </c>
      <c r="AQ13" s="63">
        <v>33133</v>
      </c>
      <c r="AR13" s="65">
        <v>710985.64</v>
      </c>
      <c r="AS13" s="6">
        <f t="shared" si="9"/>
        <v>0.12472989336403255</v>
      </c>
      <c r="AX13" s="4">
        <f>SUM(AX2:AX12)</f>
        <v>5700202.419999998</v>
      </c>
      <c r="AY13" s="10">
        <f>SUM(AY2:AY12)</f>
        <v>0.9999999999999999</v>
      </c>
      <c r="BC13">
        <f t="shared" si="26"/>
        <v>12</v>
      </c>
      <c r="BD13" s="63">
        <v>33178</v>
      </c>
      <c r="BE13" s="65">
        <v>3354547.2738</v>
      </c>
      <c r="BF13" s="6">
        <f t="shared" si="11"/>
        <v>0.14952887955511773</v>
      </c>
      <c r="BH13">
        <v>12</v>
      </c>
      <c r="BI13">
        <f t="shared" si="19"/>
        <v>33178</v>
      </c>
      <c r="BJ13" s="4">
        <f t="shared" si="20"/>
        <v>3354547.2738</v>
      </c>
      <c r="BK13" s="10">
        <f t="shared" si="21"/>
        <v>0.14952887955511773</v>
      </c>
      <c r="BR13" s="63">
        <v>33178</v>
      </c>
      <c r="BS13" s="65">
        <v>3228684.4021999994</v>
      </c>
      <c r="BT13" s="6">
        <f t="shared" si="12"/>
        <v>0.026780661381752974</v>
      </c>
      <c r="BW13">
        <f t="shared" si="22"/>
        <v>33178</v>
      </c>
      <c r="BX13" s="4">
        <f t="shared" si="23"/>
        <v>3228684.4021999994</v>
      </c>
      <c r="BY13" s="10">
        <f t="shared" si="24"/>
        <v>0.02569220985337561</v>
      </c>
    </row>
    <row r="14" spans="2:77" ht="13.5" customHeight="1">
      <c r="B14" s="63">
        <v>33035</v>
      </c>
      <c r="C14" s="65">
        <v>3363.5288</v>
      </c>
      <c r="D14" s="6">
        <f t="shared" si="0"/>
        <v>5.3178931340191E-05</v>
      </c>
      <c r="E14" s="65">
        <v>3363.5288</v>
      </c>
      <c r="F14" s="6">
        <f t="shared" si="1"/>
        <v>9.810711479596778E-05</v>
      </c>
      <c r="G14" s="65">
        <v>0</v>
      </c>
      <c r="H14" s="6">
        <f t="shared" si="2"/>
        <v>0</v>
      </c>
      <c r="I14" s="65">
        <v>0</v>
      </c>
      <c r="J14" s="6">
        <f t="shared" si="3"/>
        <v>0</v>
      </c>
      <c r="K14" s="39">
        <f t="shared" si="13"/>
        <v>6727.0576</v>
      </c>
      <c r="L14" s="6">
        <f t="shared" si="4"/>
        <v>5.353046443225553E-05</v>
      </c>
      <c r="M14" s="63"/>
      <c r="O14">
        <v>13</v>
      </c>
      <c r="P14" s="63">
        <v>33142</v>
      </c>
      <c r="Q14" s="65">
        <v>1170000.5505</v>
      </c>
      <c r="R14" s="6">
        <f t="shared" si="5"/>
        <v>0.018498244743147485</v>
      </c>
      <c r="X14" s="2" t="s">
        <v>160</v>
      </c>
      <c r="Y14" s="3">
        <f>+AA14-AA15</f>
        <v>13210618.499112591</v>
      </c>
      <c r="Z14" s="10">
        <f t="shared" si="16"/>
        <v>0.2088659309608901</v>
      </c>
      <c r="AA14" s="17">
        <f>+C90</f>
        <v>63249274.01197979</v>
      </c>
      <c r="AB14">
        <f t="shared" si="27"/>
        <v>13</v>
      </c>
      <c r="AC14" s="63">
        <v>33149</v>
      </c>
      <c r="AD14" s="65">
        <v>960475.661169231</v>
      </c>
      <c r="AE14" s="6">
        <f t="shared" si="6"/>
        <v>0.02801507034786286</v>
      </c>
      <c r="AJ14" s="4">
        <f>SUM(AJ2:AJ11)</f>
        <v>22009718.743700005</v>
      </c>
      <c r="AP14">
        <f t="shared" si="28"/>
        <v>13</v>
      </c>
      <c r="AQ14" s="63">
        <v>33156</v>
      </c>
      <c r="AR14" s="65">
        <v>674738.09</v>
      </c>
      <c r="AS14" s="6">
        <f t="shared" si="9"/>
        <v>0.11837089988814822</v>
      </c>
      <c r="BC14">
        <f t="shared" si="26"/>
        <v>13</v>
      </c>
      <c r="BD14" s="63">
        <v>33133</v>
      </c>
      <c r="BE14" s="65">
        <v>3115713.45410769</v>
      </c>
      <c r="BF14" s="6">
        <f t="shared" si="11"/>
        <v>0.1388828666825654</v>
      </c>
      <c r="BH14">
        <v>13</v>
      </c>
      <c r="BI14">
        <f t="shared" si="19"/>
        <v>33133</v>
      </c>
      <c r="BJ14" s="4">
        <f t="shared" si="20"/>
        <v>3115713.45410769</v>
      </c>
      <c r="BK14" s="10">
        <f t="shared" si="21"/>
        <v>0.1388828666825654</v>
      </c>
      <c r="BR14" s="63">
        <v>33133</v>
      </c>
      <c r="BS14" s="65">
        <v>2950482.8905077</v>
      </c>
      <c r="BT14" s="6">
        <f t="shared" si="12"/>
        <v>0.02447308976668691</v>
      </c>
      <c r="BW14">
        <f t="shared" si="22"/>
        <v>33133</v>
      </c>
      <c r="BX14" s="4">
        <f t="shared" si="23"/>
        <v>2950482.8905077</v>
      </c>
      <c r="BY14" s="10">
        <f t="shared" si="24"/>
        <v>0.02347842531158064</v>
      </c>
    </row>
    <row r="15" spans="2:77" ht="15">
      <c r="B15" s="63">
        <v>33054</v>
      </c>
      <c r="C15" s="65">
        <v>4482.17118461538</v>
      </c>
      <c r="D15" s="6">
        <f t="shared" si="0"/>
        <v>7.086517995078379E-05</v>
      </c>
      <c r="E15" s="65">
        <v>4482.17118461538</v>
      </c>
      <c r="F15" s="6">
        <f t="shared" si="1"/>
        <v>0.00013073557834386316</v>
      </c>
      <c r="G15" s="65">
        <v>0</v>
      </c>
      <c r="H15" s="6">
        <f t="shared" si="2"/>
        <v>0</v>
      </c>
      <c r="I15" s="65">
        <v>0</v>
      </c>
      <c r="J15" s="6">
        <f t="shared" si="3"/>
        <v>0</v>
      </c>
      <c r="K15" s="39">
        <f t="shared" si="13"/>
        <v>8964.34236923076</v>
      </c>
      <c r="L15" s="6">
        <f t="shared" si="4"/>
        <v>7.133362591613137E-05</v>
      </c>
      <c r="M15" s="63"/>
      <c r="O15">
        <v>14</v>
      </c>
      <c r="P15" s="63">
        <v>33141</v>
      </c>
      <c r="Q15" s="65">
        <v>1145647.80713563</v>
      </c>
      <c r="R15" s="6">
        <f t="shared" si="5"/>
        <v>0.01811321671326437</v>
      </c>
      <c r="X15" s="2"/>
      <c r="Y15" s="3">
        <f>SUM(Y2:Y14)</f>
        <v>63249274.01197979</v>
      </c>
      <c r="Z15" s="10">
        <f t="shared" si="16"/>
        <v>1</v>
      </c>
      <c r="AA15" s="4">
        <f>SUM(Y2:Y13)</f>
        <v>50038655.5128672</v>
      </c>
      <c r="AB15">
        <f t="shared" si="27"/>
        <v>14</v>
      </c>
      <c r="AC15" s="63">
        <v>33138</v>
      </c>
      <c r="AD15" s="65">
        <v>822229.992976923</v>
      </c>
      <c r="AE15" s="6">
        <f t="shared" si="6"/>
        <v>0.023982732750697636</v>
      </c>
      <c r="AP15">
        <f t="shared" si="28"/>
        <v>14</v>
      </c>
      <c r="AQ15" s="63">
        <v>33176</v>
      </c>
      <c r="AR15" s="65">
        <v>634596.77</v>
      </c>
      <c r="AS15" s="6">
        <f t="shared" si="9"/>
        <v>0.11132881312660477</v>
      </c>
      <c r="BC15">
        <f t="shared" si="26"/>
        <v>14</v>
      </c>
      <c r="BD15" s="63">
        <v>33149</v>
      </c>
      <c r="BE15" s="65">
        <v>2701954.49233846</v>
      </c>
      <c r="BF15" s="6">
        <f t="shared" si="11"/>
        <v>0.12043956900050375</v>
      </c>
      <c r="BH15">
        <v>14</v>
      </c>
      <c r="BI15">
        <f t="shared" si="19"/>
        <v>33149</v>
      </c>
      <c r="BJ15" s="4">
        <f t="shared" si="20"/>
        <v>2701954.49233846</v>
      </c>
      <c r="BK15" s="10">
        <f t="shared" si="21"/>
        <v>0.12043956900050375</v>
      </c>
      <c r="BR15" s="63">
        <v>33149</v>
      </c>
      <c r="BS15" s="65">
        <v>2598649.698338462</v>
      </c>
      <c r="BT15" s="6">
        <f t="shared" si="12"/>
        <v>0.021554772455795426</v>
      </c>
      <c r="BW15">
        <f t="shared" si="22"/>
        <v>33149</v>
      </c>
      <c r="BX15" s="4">
        <f t="shared" si="23"/>
        <v>2598649.698338462</v>
      </c>
      <c r="BY15" s="10">
        <f t="shared" si="24"/>
        <v>0.020678717727762374</v>
      </c>
    </row>
    <row r="16" spans="2:77" ht="15">
      <c r="B16" s="63">
        <v>33055</v>
      </c>
      <c r="C16" s="65">
        <v>2433.0519</v>
      </c>
      <c r="D16" s="6">
        <f t="shared" si="0"/>
        <v>3.846766525002588E-05</v>
      </c>
      <c r="E16" s="65">
        <v>2433.0519</v>
      </c>
      <c r="F16" s="6">
        <f t="shared" si="1"/>
        <v>7.096704569850793E-05</v>
      </c>
      <c r="G16" s="65">
        <v>0</v>
      </c>
      <c r="H16" s="6">
        <f t="shared" si="2"/>
        <v>0</v>
      </c>
      <c r="I16" s="65">
        <v>0</v>
      </c>
      <c r="J16" s="6">
        <f t="shared" si="3"/>
        <v>0</v>
      </c>
      <c r="K16" s="39">
        <f t="shared" si="13"/>
        <v>4866.1038</v>
      </c>
      <c r="L16" s="6">
        <f t="shared" si="4"/>
        <v>3.872195124203537E-05</v>
      </c>
      <c r="M16" s="63"/>
      <c r="O16">
        <v>15</v>
      </c>
      <c r="P16" s="63">
        <v>33133</v>
      </c>
      <c r="Q16" s="65">
        <v>1058626.37205385</v>
      </c>
      <c r="R16" s="6">
        <f t="shared" si="5"/>
        <v>0.01673736795545416</v>
      </c>
      <c r="X16" s="2"/>
      <c r="Y16" s="3"/>
      <c r="AB16">
        <f t="shared" si="27"/>
        <v>15</v>
      </c>
      <c r="AC16" s="63">
        <v>33122</v>
      </c>
      <c r="AD16" s="65">
        <v>669242.515</v>
      </c>
      <c r="AE16" s="6">
        <f t="shared" si="6"/>
        <v>0.01952040733096953</v>
      </c>
      <c r="AP16">
        <f t="shared" si="28"/>
        <v>15</v>
      </c>
      <c r="AQ16" s="63">
        <v>33146</v>
      </c>
      <c r="AR16" s="65">
        <v>550067.99</v>
      </c>
      <c r="AS16" s="6">
        <f t="shared" si="9"/>
        <v>0.09649972921487938</v>
      </c>
      <c r="BC16">
        <f t="shared" si="26"/>
        <v>15</v>
      </c>
      <c r="BD16" s="63">
        <v>33142</v>
      </c>
      <c r="BE16" s="65">
        <v>2652244.231</v>
      </c>
      <c r="BF16" s="6">
        <f t="shared" si="11"/>
        <v>0.11822373506714802</v>
      </c>
      <c r="BH16">
        <v>15</v>
      </c>
      <c r="BI16">
        <f t="shared" si="19"/>
        <v>33142</v>
      </c>
      <c r="BJ16" s="4">
        <f t="shared" si="20"/>
        <v>2652244.231</v>
      </c>
      <c r="BK16" s="10">
        <f t="shared" si="21"/>
        <v>0.11822373506714802</v>
      </c>
      <c r="BR16" s="63">
        <v>33142</v>
      </c>
      <c r="BS16" s="65">
        <v>2572270.7104</v>
      </c>
      <c r="BT16" s="6">
        <f t="shared" si="12"/>
        <v>0.02133596917384816</v>
      </c>
      <c r="BW16">
        <f t="shared" si="22"/>
        <v>33142</v>
      </c>
      <c r="BX16" s="4">
        <f t="shared" si="23"/>
        <v>2572270.7104</v>
      </c>
      <c r="BY16" s="10">
        <f t="shared" si="24"/>
        <v>0.020468807309335344</v>
      </c>
    </row>
    <row r="17" spans="2:77" ht="15">
      <c r="B17" s="63">
        <v>33056</v>
      </c>
      <c r="C17" s="65">
        <v>96971.3981</v>
      </c>
      <c r="D17" s="6">
        <f t="shared" si="0"/>
        <v>0.0015331622317377594</v>
      </c>
      <c r="E17" s="65">
        <v>96971.3981</v>
      </c>
      <c r="F17" s="6">
        <f t="shared" si="1"/>
        <v>0.0028284532855262583</v>
      </c>
      <c r="G17" s="65">
        <v>4236.07</v>
      </c>
      <c r="H17" s="6">
        <f t="shared" si="2"/>
        <v>0.0007431437847079124</v>
      </c>
      <c r="I17" s="65">
        <v>258869.25</v>
      </c>
      <c r="J17" s="6">
        <f t="shared" si="3"/>
        <v>0.0115390917892551</v>
      </c>
      <c r="K17" s="39">
        <f t="shared" si="13"/>
        <v>457048.11620000005</v>
      </c>
      <c r="L17" s="6">
        <f t="shared" si="4"/>
        <v>0.0036369538337346027</v>
      </c>
      <c r="M17" s="63"/>
      <c r="O17">
        <v>16</v>
      </c>
      <c r="P17" s="63">
        <v>33149</v>
      </c>
      <c r="Q17" s="65">
        <v>960475.661169231</v>
      </c>
      <c r="R17" s="6">
        <f t="shared" si="5"/>
        <v>0.0151855602482854</v>
      </c>
      <c r="X17" s="2"/>
      <c r="Y17" s="3"/>
      <c r="AB17">
        <f t="shared" si="27"/>
        <v>16</v>
      </c>
      <c r="AC17" s="63">
        <v>33129</v>
      </c>
      <c r="AD17" s="65">
        <v>657293.886169231</v>
      </c>
      <c r="AE17" s="6">
        <f t="shared" si="6"/>
        <v>0.019171890766950615</v>
      </c>
      <c r="AP17">
        <f t="shared" si="28"/>
        <v>16</v>
      </c>
      <c r="AQ17" s="63">
        <v>33143</v>
      </c>
      <c r="AR17" s="65">
        <v>518920.48</v>
      </c>
      <c r="AS17" s="6">
        <f t="shared" si="9"/>
        <v>0.09103544782537742</v>
      </c>
      <c r="BC17">
        <f t="shared" si="26"/>
        <v>16</v>
      </c>
      <c r="BD17" s="63">
        <v>33122</v>
      </c>
      <c r="BE17" s="65">
        <v>2285645.88</v>
      </c>
      <c r="BF17" s="6">
        <f t="shared" si="11"/>
        <v>0.10188262069385508</v>
      </c>
      <c r="BH17">
        <v>16</v>
      </c>
      <c r="BI17">
        <f t="shared" si="19"/>
        <v>33122</v>
      </c>
      <c r="BJ17" s="4">
        <f t="shared" si="20"/>
        <v>2285645.88</v>
      </c>
      <c r="BK17" s="10">
        <f t="shared" si="21"/>
        <v>0.10188262069385508</v>
      </c>
      <c r="BR17" s="63">
        <v>33122</v>
      </c>
      <c r="BS17" s="65">
        <v>2194095.78</v>
      </c>
      <c r="BT17" s="6">
        <f t="shared" si="12"/>
        <v>0.018199157552616484</v>
      </c>
      <c r="BW17">
        <f t="shared" si="22"/>
        <v>33122</v>
      </c>
      <c r="BX17" s="4">
        <f t="shared" si="23"/>
        <v>2194095.78</v>
      </c>
      <c r="BY17" s="10">
        <f t="shared" si="24"/>
        <v>0.01745948572110516</v>
      </c>
    </row>
    <row r="18" spans="2:77" ht="15">
      <c r="B18" s="63">
        <v>33109</v>
      </c>
      <c r="C18" s="65">
        <v>110550.12</v>
      </c>
      <c r="D18" s="6">
        <f t="shared" si="0"/>
        <v>0.0017478480461145078</v>
      </c>
      <c r="E18" s="65">
        <v>110550.12</v>
      </c>
      <c r="F18" s="6">
        <f t="shared" si="1"/>
        <v>0.0032245162620721467</v>
      </c>
      <c r="G18" s="65">
        <v>140356.08</v>
      </c>
      <c r="H18" s="6">
        <f t="shared" si="2"/>
        <v>0.024622999265348902</v>
      </c>
      <c r="I18" s="65">
        <v>0</v>
      </c>
      <c r="J18" s="6">
        <f t="shared" si="3"/>
        <v>0</v>
      </c>
      <c r="K18" s="39">
        <f t="shared" si="13"/>
        <v>361456.31999999995</v>
      </c>
      <c r="L18" s="6">
        <f t="shared" si="4"/>
        <v>0.002876283485602081</v>
      </c>
      <c r="M18" s="63"/>
      <c r="O18">
        <v>17</v>
      </c>
      <c r="P18" s="63">
        <v>33138</v>
      </c>
      <c r="Q18" s="65">
        <v>822229.992976923</v>
      </c>
      <c r="R18" s="6">
        <f t="shared" si="5"/>
        <v>0.012999832896440642</v>
      </c>
      <c r="X18" s="2"/>
      <c r="Y18" s="3"/>
      <c r="AB18">
        <f t="shared" si="27"/>
        <v>17</v>
      </c>
      <c r="AC18" s="63">
        <v>33137</v>
      </c>
      <c r="AD18" s="65">
        <v>582758.4338</v>
      </c>
      <c r="AE18" s="6">
        <f t="shared" si="6"/>
        <v>0.016997847190467034</v>
      </c>
      <c r="AP18">
        <f t="shared" si="28"/>
        <v>17</v>
      </c>
      <c r="AQ18" s="63">
        <v>33012</v>
      </c>
      <c r="AR18" s="65">
        <v>516288.3</v>
      </c>
      <c r="AS18" s="6">
        <f t="shared" si="9"/>
        <v>0.09057367825895561</v>
      </c>
      <c r="BC18">
        <f t="shared" si="26"/>
        <v>17</v>
      </c>
      <c r="BD18" s="63">
        <v>33138</v>
      </c>
      <c r="BE18" s="65">
        <v>2038131.14595385</v>
      </c>
      <c r="BF18" s="6">
        <f t="shared" si="11"/>
        <v>0.09084965623263928</v>
      </c>
      <c r="BH18">
        <v>17</v>
      </c>
      <c r="BI18">
        <f t="shared" si="19"/>
        <v>33138</v>
      </c>
      <c r="BJ18" s="4">
        <f t="shared" si="20"/>
        <v>2038131.14595385</v>
      </c>
      <c r="BK18" s="10">
        <f t="shared" si="21"/>
        <v>0.09084965623263928</v>
      </c>
      <c r="BR18" s="63">
        <v>33138</v>
      </c>
      <c r="BS18" s="65">
        <v>1970774.560953846</v>
      </c>
      <c r="BT18" s="6">
        <f t="shared" si="12"/>
        <v>0.016346796280464853</v>
      </c>
      <c r="BW18">
        <f t="shared" si="22"/>
        <v>33138</v>
      </c>
      <c r="BX18" s="4">
        <f t="shared" si="23"/>
        <v>1970774.560953846</v>
      </c>
      <c r="BY18" s="10">
        <f t="shared" si="24"/>
        <v>0.015682410321435906</v>
      </c>
    </row>
    <row r="19" spans="2:77" ht="15">
      <c r="B19" s="63">
        <v>33122</v>
      </c>
      <c r="C19" s="65">
        <v>669242.515</v>
      </c>
      <c r="D19" s="6">
        <f t="shared" si="0"/>
        <v>0.010581030777890691</v>
      </c>
      <c r="E19" s="65">
        <v>669242.515</v>
      </c>
      <c r="F19" s="6">
        <f t="shared" si="1"/>
        <v>0.019520407330969543</v>
      </c>
      <c r="G19" s="65">
        <v>73495.91</v>
      </c>
      <c r="H19" s="6">
        <f t="shared" si="2"/>
        <v>0.012893561418473282</v>
      </c>
      <c r="I19" s="65">
        <v>873664.94</v>
      </c>
      <c r="J19" s="6">
        <f t="shared" si="3"/>
        <v>0.038943597726319557</v>
      </c>
      <c r="K19" s="39">
        <f t="shared" si="13"/>
        <v>2285645.88</v>
      </c>
      <c r="L19" s="6">
        <f t="shared" si="4"/>
        <v>0.018187994329656308</v>
      </c>
      <c r="M19" s="63"/>
      <c r="O19">
        <v>18</v>
      </c>
      <c r="P19" s="63">
        <v>33122</v>
      </c>
      <c r="Q19" s="65">
        <v>669242.515</v>
      </c>
      <c r="R19" s="6">
        <f t="shared" si="5"/>
        <v>0.010581030777890691</v>
      </c>
      <c r="X19" s="2"/>
      <c r="Y19" s="3"/>
      <c r="AB19">
        <f t="shared" si="27"/>
        <v>18</v>
      </c>
      <c r="AC19" s="63">
        <v>33016</v>
      </c>
      <c r="AD19" s="65">
        <v>496224.7554</v>
      </c>
      <c r="AE19" s="6">
        <f t="shared" si="6"/>
        <v>0.014473840403158968</v>
      </c>
      <c r="AP19">
        <f t="shared" si="28"/>
        <v>18</v>
      </c>
      <c r="AQ19" s="63">
        <v>33155</v>
      </c>
      <c r="AR19" s="65">
        <v>485938.29</v>
      </c>
      <c r="AS19" s="6">
        <f t="shared" si="9"/>
        <v>0.08524930418172766</v>
      </c>
      <c r="BC19">
        <f t="shared" si="26"/>
        <v>18</v>
      </c>
      <c r="BD19" s="63">
        <v>33137</v>
      </c>
      <c r="BE19" s="65">
        <v>1970894.4676</v>
      </c>
      <c r="BF19" s="6">
        <f t="shared" si="11"/>
        <v>0.08785258260133817</v>
      </c>
      <c r="BH19">
        <v>18</v>
      </c>
      <c r="BI19">
        <f t="shared" si="19"/>
        <v>33137</v>
      </c>
      <c r="BJ19" s="4">
        <f t="shared" si="20"/>
        <v>1970894.4676</v>
      </c>
      <c r="BK19" s="10">
        <f t="shared" si="21"/>
        <v>0.08785258260133817</v>
      </c>
      <c r="BR19" s="63">
        <v>33137</v>
      </c>
      <c r="BS19" s="65">
        <v>1863029.9778</v>
      </c>
      <c r="BT19" s="6">
        <f t="shared" si="12"/>
        <v>0.015453097535801192</v>
      </c>
      <c r="BW19" t="s">
        <v>160</v>
      </c>
      <c r="BX19" s="4">
        <f>+CA9-CA10</f>
        <v>32172251.57825665</v>
      </c>
      <c r="BY19" s="10">
        <f t="shared" si="24"/>
        <v>0.256010230805136</v>
      </c>
    </row>
    <row r="20" spans="2:77" ht="15">
      <c r="B20" s="63">
        <v>33125</v>
      </c>
      <c r="C20" s="65">
        <v>74364.0109</v>
      </c>
      <c r="D20" s="6">
        <f t="shared" si="0"/>
        <v>0.0011757290824542114</v>
      </c>
      <c r="E20" s="65">
        <v>74364.0109</v>
      </c>
      <c r="F20" s="6">
        <f t="shared" si="1"/>
        <v>0.0021690429866558295</v>
      </c>
      <c r="G20" s="65">
        <v>0</v>
      </c>
      <c r="H20" s="6">
        <f t="shared" si="2"/>
        <v>0</v>
      </c>
      <c r="I20" s="65">
        <v>78738.01</v>
      </c>
      <c r="J20" s="6">
        <f t="shared" si="3"/>
        <v>0.003509745265972246</v>
      </c>
      <c r="K20" s="39">
        <f t="shared" si="13"/>
        <v>227466.0318</v>
      </c>
      <c r="L20" s="6">
        <f t="shared" si="4"/>
        <v>0.0018100576877498721</v>
      </c>
      <c r="M20" s="63"/>
      <c r="O20">
        <v>19</v>
      </c>
      <c r="P20" s="63">
        <v>33129</v>
      </c>
      <c r="Q20" s="65">
        <v>657293.886169231</v>
      </c>
      <c r="R20" s="6">
        <f t="shared" si="5"/>
        <v>0.010392117481771185</v>
      </c>
      <c r="X20" s="2"/>
      <c r="Y20" s="3"/>
      <c r="AB20">
        <f t="shared" si="27"/>
        <v>19</v>
      </c>
      <c r="AC20" s="63">
        <v>33034</v>
      </c>
      <c r="AD20" s="65">
        <v>490961.9881</v>
      </c>
      <c r="AE20" s="6">
        <f t="shared" si="6"/>
        <v>0.014320336465376254</v>
      </c>
      <c r="AP20">
        <f t="shared" si="28"/>
        <v>19</v>
      </c>
      <c r="AQ20" s="63">
        <v>33178</v>
      </c>
      <c r="AR20" s="65">
        <v>478045.92</v>
      </c>
      <c r="AS20" s="6">
        <f t="shared" si="9"/>
        <v>0.08386472703543046</v>
      </c>
      <c r="BC20">
        <f t="shared" si="26"/>
        <v>19</v>
      </c>
      <c r="BD20" s="63">
        <v>33127</v>
      </c>
      <c r="BE20" s="65">
        <v>1526807.59696923</v>
      </c>
      <c r="BF20" s="6">
        <f t="shared" si="11"/>
        <v>0.06805741897100545</v>
      </c>
      <c r="BH20">
        <v>19</v>
      </c>
      <c r="BI20">
        <f t="shared" si="19"/>
        <v>33127</v>
      </c>
      <c r="BJ20" s="4">
        <f t="shared" si="20"/>
        <v>1526807.59696923</v>
      </c>
      <c r="BK20" s="10">
        <f t="shared" si="21"/>
        <v>0.06805741897100545</v>
      </c>
      <c r="BR20" s="63">
        <v>33127</v>
      </c>
      <c r="BS20" s="65">
        <v>1449098.45256923</v>
      </c>
      <c r="BT20" s="6">
        <f t="shared" si="12"/>
        <v>0.012019699088779144</v>
      </c>
      <c r="BX20" s="4">
        <f>SUM(BX2:BX19)</f>
        <v>125667835.52781054</v>
      </c>
      <c r="BY20" s="7">
        <f>SUM(BY2:BY19)</f>
        <v>1</v>
      </c>
    </row>
    <row r="21" spans="2:72" ht="15">
      <c r="B21" s="63">
        <v>33126</v>
      </c>
      <c r="C21" s="65">
        <v>2921861.6024</v>
      </c>
      <c r="D21" s="6">
        <f t="shared" si="0"/>
        <v>0.04619597059480212</v>
      </c>
      <c r="E21" s="65">
        <v>2921861.6024</v>
      </c>
      <c r="F21" s="6">
        <f t="shared" si="1"/>
        <v>0.08522460448222925</v>
      </c>
      <c r="G21" s="65">
        <v>291119.66</v>
      </c>
      <c r="H21" s="6">
        <f t="shared" si="2"/>
        <v>0.05107181088491943</v>
      </c>
      <c r="I21" s="65">
        <v>423518.22</v>
      </c>
      <c r="J21" s="6">
        <f t="shared" si="3"/>
        <v>0.018878316428088446</v>
      </c>
      <c r="K21" s="39">
        <f t="shared" si="13"/>
        <v>6558361.0848</v>
      </c>
      <c r="L21" s="6">
        <f t="shared" si="4"/>
        <v>0.05218806433049945</v>
      </c>
      <c r="M21" s="63"/>
      <c r="O21">
        <v>20</v>
      </c>
      <c r="P21" s="63">
        <v>33137</v>
      </c>
      <c r="Q21" s="65">
        <v>582758.4338</v>
      </c>
      <c r="R21" s="6">
        <f t="shared" si="5"/>
        <v>0.009213677831141937</v>
      </c>
      <c r="X21" s="2"/>
      <c r="Y21" s="3"/>
      <c r="AB21">
        <f t="shared" si="27"/>
        <v>20</v>
      </c>
      <c r="AC21" s="63">
        <v>33010</v>
      </c>
      <c r="AD21" s="65">
        <v>365811.5689</v>
      </c>
      <c r="AE21" s="6">
        <f t="shared" si="6"/>
        <v>0.010669959949135966</v>
      </c>
      <c r="AP21">
        <f t="shared" si="28"/>
        <v>20</v>
      </c>
      <c r="AQ21" s="63">
        <v>33135</v>
      </c>
      <c r="AR21" s="65">
        <v>450240.99</v>
      </c>
      <c r="AS21" s="6">
        <f t="shared" si="9"/>
        <v>0.07898684236550325</v>
      </c>
      <c r="BC21">
        <f t="shared" si="26"/>
        <v>20</v>
      </c>
      <c r="BD21" s="63">
        <v>33141</v>
      </c>
      <c r="BE21" s="65">
        <v>1477660.23728947</v>
      </c>
      <c r="BF21" s="6">
        <f t="shared" si="11"/>
        <v>0.0658666763681498</v>
      </c>
      <c r="BH21">
        <v>20</v>
      </c>
      <c r="BI21">
        <f t="shared" si="19"/>
        <v>33141</v>
      </c>
      <c r="BJ21" s="4">
        <f t="shared" si="20"/>
        <v>1477660.23728947</v>
      </c>
      <c r="BK21" s="10">
        <f t="shared" si="21"/>
        <v>0.0658666763681498</v>
      </c>
      <c r="BR21" s="63">
        <v>33141</v>
      </c>
      <c r="BS21" s="65">
        <v>1427350.750307696</v>
      </c>
      <c r="BT21" s="6">
        <f t="shared" si="12"/>
        <v>0.011839310491584426</v>
      </c>
    </row>
    <row r="22" spans="2:72" ht="15">
      <c r="B22" s="63">
        <v>33127</v>
      </c>
      <c r="C22" s="65">
        <v>348856.003484615</v>
      </c>
      <c r="D22" s="6">
        <f t="shared" si="0"/>
        <v>0.005515573244659529</v>
      </c>
      <c r="E22" s="65">
        <v>348856.003484615</v>
      </c>
      <c r="F22" s="6">
        <f t="shared" si="1"/>
        <v>0.010175401495336581</v>
      </c>
      <c r="G22" s="65">
        <v>1206.8</v>
      </c>
      <c r="H22" s="6">
        <f t="shared" si="2"/>
        <v>0.00021171177987745922</v>
      </c>
      <c r="I22" s="65">
        <v>827888.79</v>
      </c>
      <c r="J22" s="6">
        <f t="shared" si="3"/>
        <v>0.03690312672944098</v>
      </c>
      <c r="K22" s="39">
        <f t="shared" si="13"/>
        <v>1526807.59696923</v>
      </c>
      <c r="L22" s="6">
        <f t="shared" si="4"/>
        <v>0.012149549568961459</v>
      </c>
      <c r="M22" s="63"/>
      <c r="O22">
        <v>21</v>
      </c>
      <c r="P22" s="63">
        <v>33016</v>
      </c>
      <c r="Q22" s="65">
        <v>496224.7554</v>
      </c>
      <c r="R22" s="6">
        <f t="shared" si="5"/>
        <v>0.007845540729938056</v>
      </c>
      <c r="X22" s="2"/>
      <c r="Y22" s="3"/>
      <c r="AB22">
        <f t="shared" si="27"/>
        <v>21</v>
      </c>
      <c r="AC22" s="63">
        <v>33156</v>
      </c>
      <c r="AD22" s="65">
        <v>358494.3679</v>
      </c>
      <c r="AE22" s="6">
        <f t="shared" si="6"/>
        <v>0.010456532468303284</v>
      </c>
      <c r="AP22">
        <f t="shared" si="28"/>
        <v>21</v>
      </c>
      <c r="AQ22" s="63">
        <v>33126</v>
      </c>
      <c r="AR22" s="65">
        <v>423518.22</v>
      </c>
      <c r="AS22" s="6">
        <f t="shared" si="9"/>
        <v>0.07429880358529445</v>
      </c>
      <c r="BC22">
        <f t="shared" si="26"/>
        <v>21</v>
      </c>
      <c r="BD22" s="63">
        <v>33156</v>
      </c>
      <c r="BE22" s="65">
        <v>1431266.2958</v>
      </c>
      <c r="BF22" s="6">
        <f t="shared" si="11"/>
        <v>0.063798667327631</v>
      </c>
      <c r="BI22" t="s">
        <v>160</v>
      </c>
      <c r="BJ22" s="4">
        <f>+BM6-BM7</f>
        <v>-79546542.25182587</v>
      </c>
      <c r="BK22" s="10">
        <f>+BJ22/BJ23</f>
        <v>-3.545785575388649</v>
      </c>
      <c r="BR22" s="63">
        <v>33156</v>
      </c>
      <c r="BS22" s="65">
        <v>1343419.9086</v>
      </c>
      <c r="BT22" s="6">
        <f t="shared" si="12"/>
        <v>0.011143137322807776</v>
      </c>
    </row>
    <row r="23" spans="2:72" ht="15">
      <c r="B23" s="63">
        <v>33128</v>
      </c>
      <c r="C23" s="65">
        <v>54709.6487</v>
      </c>
      <c r="D23" s="6">
        <f t="shared" si="0"/>
        <v>0.0008649846113591385</v>
      </c>
      <c r="E23" s="65">
        <v>54709.6487</v>
      </c>
      <c r="F23" s="6">
        <f t="shared" si="1"/>
        <v>0.00159576626353191</v>
      </c>
      <c r="G23" s="65">
        <v>0</v>
      </c>
      <c r="H23" s="6">
        <f t="shared" si="2"/>
        <v>0</v>
      </c>
      <c r="I23" s="65">
        <v>304677.53</v>
      </c>
      <c r="J23" s="6">
        <f t="shared" si="3"/>
        <v>0.013580994980259435</v>
      </c>
      <c r="K23" s="39">
        <f t="shared" si="13"/>
        <v>414096.8274</v>
      </c>
      <c r="L23" s="6">
        <f t="shared" si="4"/>
        <v>0.0032951695687347105</v>
      </c>
      <c r="M23" s="63"/>
      <c r="O23">
        <v>22</v>
      </c>
      <c r="P23" s="63">
        <v>33034</v>
      </c>
      <c r="Q23" s="65">
        <v>490961.9881</v>
      </c>
      <c r="R23" s="6">
        <f t="shared" si="5"/>
        <v>0.007762333967770269</v>
      </c>
      <c r="X23" s="2"/>
      <c r="Y23" s="3"/>
      <c r="AB23">
        <f t="shared" si="27"/>
        <v>22</v>
      </c>
      <c r="AC23" s="63">
        <v>33127</v>
      </c>
      <c r="AD23" s="65">
        <v>348856.003484615</v>
      </c>
      <c r="AE23" s="6">
        <f t="shared" si="6"/>
        <v>0.010175401495336576</v>
      </c>
      <c r="AP23">
        <f t="shared" si="28"/>
        <v>22</v>
      </c>
      <c r="AQ23" s="63">
        <v>33014</v>
      </c>
      <c r="AR23" s="65">
        <v>389200.36</v>
      </c>
      <c r="AS23" s="6">
        <f t="shared" si="9"/>
        <v>0.06827834019269795</v>
      </c>
      <c r="BC23">
        <f t="shared" si="26"/>
        <v>22</v>
      </c>
      <c r="BD23" s="63">
        <v>33129</v>
      </c>
      <c r="BE23" s="65">
        <v>1372075.89233846</v>
      </c>
      <c r="BF23" s="6">
        <f t="shared" si="11"/>
        <v>0.06116025624332588</v>
      </c>
      <c r="BJ23" s="4">
        <f>SUM(BJ2:BJ22)</f>
        <v>22434109.61</v>
      </c>
      <c r="BK23" s="10">
        <f>SUM(BK2:BK22)</f>
        <v>0.9999999999999991</v>
      </c>
      <c r="BR23" s="63">
        <v>33129</v>
      </c>
      <c r="BS23" s="65">
        <v>1331612.7443384621</v>
      </c>
      <c r="BT23" s="6">
        <f t="shared" si="12"/>
        <v>0.01104520156056619</v>
      </c>
    </row>
    <row r="24" spans="2:72" ht="15">
      <c r="B24" s="63">
        <v>33129</v>
      </c>
      <c r="C24" s="65">
        <v>657293.886169231</v>
      </c>
      <c r="D24" s="6">
        <f t="shared" si="0"/>
        <v>0.010392117481771185</v>
      </c>
      <c r="E24" s="65">
        <v>657293.886169231</v>
      </c>
      <c r="F24" s="6">
        <f t="shared" si="1"/>
        <v>0.01917189076695063</v>
      </c>
      <c r="G24" s="65">
        <v>24670.81</v>
      </c>
      <c r="H24" s="6">
        <f t="shared" si="2"/>
        <v>0.004328058581470518</v>
      </c>
      <c r="I24" s="65">
        <v>32817.31</v>
      </c>
      <c r="J24" s="6">
        <f t="shared" si="3"/>
        <v>0.0014628309556520879</v>
      </c>
      <c r="K24" s="39">
        <f t="shared" si="13"/>
        <v>1372075.8923384622</v>
      </c>
      <c r="L24" s="6">
        <f t="shared" si="4"/>
        <v>0.010918274247150687</v>
      </c>
      <c r="M24" s="63"/>
      <c r="O24">
        <v>23</v>
      </c>
      <c r="P24" s="63">
        <v>33010</v>
      </c>
      <c r="Q24" s="65">
        <v>365811.5689</v>
      </c>
      <c r="R24" s="6">
        <f t="shared" si="5"/>
        <v>0.005783648502126888</v>
      </c>
      <c r="X24" s="2"/>
      <c r="Y24" s="3"/>
      <c r="AB24">
        <f t="shared" si="27"/>
        <v>23</v>
      </c>
      <c r="AC24" s="63">
        <v>33033</v>
      </c>
      <c r="AD24" s="65">
        <v>329291.1688</v>
      </c>
      <c r="AE24" s="6">
        <f t="shared" si="6"/>
        <v>0.00960473610297613</v>
      </c>
      <c r="AP24">
        <f t="shared" si="28"/>
        <v>23</v>
      </c>
      <c r="AQ24" s="63">
        <v>33175</v>
      </c>
      <c r="AR24" s="65">
        <v>367217.21</v>
      </c>
      <c r="AS24" s="6">
        <f t="shared" si="9"/>
        <v>0.064421784165342</v>
      </c>
      <c r="BC24">
        <f t="shared" si="26"/>
        <v>23</v>
      </c>
      <c r="BD24" s="63">
        <v>33016</v>
      </c>
      <c r="BE24" s="65">
        <v>1266923.1908</v>
      </c>
      <c r="BF24" s="6">
        <f t="shared" si="11"/>
        <v>0.056473076615230086</v>
      </c>
      <c r="BR24" s="63">
        <v>33016</v>
      </c>
      <c r="BS24" s="65">
        <v>1198112.6295999999</v>
      </c>
      <c r="BT24" s="6">
        <f t="shared" si="12"/>
        <v>0.009937870858067115</v>
      </c>
    </row>
    <row r="25" spans="2:72" ht="15">
      <c r="B25" s="63">
        <v>33130</v>
      </c>
      <c r="C25" s="65">
        <v>1330387.95605385</v>
      </c>
      <c r="D25" s="6">
        <f t="shared" si="0"/>
        <v>0.021034043106990707</v>
      </c>
      <c r="E25" s="65">
        <v>1330387.95605385</v>
      </c>
      <c r="F25" s="6">
        <f t="shared" si="1"/>
        <v>0.03880463991500474</v>
      </c>
      <c r="G25" s="65">
        <v>158458.5</v>
      </c>
      <c r="H25" s="6">
        <f t="shared" si="2"/>
        <v>0.027798749645104717</v>
      </c>
      <c r="I25" s="65">
        <v>792946.45</v>
      </c>
      <c r="J25" s="6">
        <f t="shared" si="3"/>
        <v>0.035345572602825476</v>
      </c>
      <c r="K25" s="39">
        <f t="shared" si="13"/>
        <v>3612180.8621076997</v>
      </c>
      <c r="L25" s="6">
        <f t="shared" si="4"/>
        <v>0.028743877436389176</v>
      </c>
      <c r="M25" s="63"/>
      <c r="O25">
        <v>24</v>
      </c>
      <c r="P25" s="63">
        <v>33156</v>
      </c>
      <c r="Q25" s="65">
        <v>358494.3679</v>
      </c>
      <c r="R25" s="6">
        <f t="shared" si="5"/>
        <v>0.005667960201916295</v>
      </c>
      <c r="X25" s="2"/>
      <c r="Y25" s="3"/>
      <c r="AB25">
        <f t="shared" si="27"/>
        <v>24</v>
      </c>
      <c r="AC25" s="63">
        <v>33143</v>
      </c>
      <c r="AD25" s="65">
        <v>277695.100469231</v>
      </c>
      <c r="AE25" s="6">
        <f t="shared" si="6"/>
        <v>0.008099786480202768</v>
      </c>
      <c r="AP25">
        <f t="shared" si="28"/>
        <v>24</v>
      </c>
      <c r="AQ25" s="63">
        <v>33149</v>
      </c>
      <c r="AR25" s="65">
        <v>347669.82</v>
      </c>
      <c r="AS25" s="6">
        <f t="shared" si="9"/>
        <v>0.06099253927898233</v>
      </c>
      <c r="BC25">
        <f t="shared" si="26"/>
        <v>24</v>
      </c>
      <c r="BD25" s="63">
        <v>33176</v>
      </c>
      <c r="BE25" s="65">
        <v>1143909.4636</v>
      </c>
      <c r="BF25" s="6">
        <f t="shared" si="11"/>
        <v>0.05098974211528779</v>
      </c>
      <c r="BR25" s="63">
        <v>33176</v>
      </c>
      <c r="BS25" s="65">
        <v>1076244.6247999999</v>
      </c>
      <c r="BT25" s="6">
        <f t="shared" si="12"/>
        <v>0.008927023911368088</v>
      </c>
    </row>
    <row r="26" spans="2:72" ht="15">
      <c r="B26" s="63">
        <v>33131</v>
      </c>
      <c r="C26" s="65">
        <v>5209469.21308461</v>
      </c>
      <c r="D26" s="6">
        <f t="shared" si="0"/>
        <v>0.08236409499495449</v>
      </c>
      <c r="E26" s="65">
        <v>5209469.21308461</v>
      </c>
      <c r="F26" s="6">
        <f t="shared" si="1"/>
        <v>0.15194934383025108</v>
      </c>
      <c r="G26" s="65">
        <v>1796888.92</v>
      </c>
      <c r="H26" s="6">
        <f t="shared" si="2"/>
        <v>0.3152324755512806</v>
      </c>
      <c r="I26" s="65">
        <v>1166767.91</v>
      </c>
      <c r="J26" s="6">
        <f t="shared" si="3"/>
        <v>0.052008656919457726</v>
      </c>
      <c r="K26" s="39">
        <f t="shared" si="13"/>
        <v>13382595.25616922</v>
      </c>
      <c r="L26" s="6">
        <f t="shared" si="4"/>
        <v>0.10649180993658179</v>
      </c>
      <c r="M26" s="63"/>
      <c r="O26">
        <v>25</v>
      </c>
      <c r="P26" s="63">
        <v>33127</v>
      </c>
      <c r="Q26" s="65">
        <v>348856.003484615</v>
      </c>
      <c r="R26" s="6">
        <f t="shared" si="5"/>
        <v>0.005515573244659529</v>
      </c>
      <c r="AB26">
        <f t="shared" si="27"/>
        <v>25</v>
      </c>
      <c r="AC26" s="63">
        <v>33154</v>
      </c>
      <c r="AD26" s="65">
        <v>249133.1736</v>
      </c>
      <c r="AE26" s="6">
        <f t="shared" si="6"/>
        <v>0.007266694687394665</v>
      </c>
      <c r="AP26">
        <f t="shared" si="28"/>
        <v>25</v>
      </c>
      <c r="AQ26" s="63">
        <v>33169</v>
      </c>
      <c r="AR26" s="65">
        <v>343252.8</v>
      </c>
      <c r="AS26" s="6">
        <f t="shared" si="9"/>
        <v>0.06021765100755845</v>
      </c>
      <c r="BC26">
        <f t="shared" si="26"/>
        <v>25</v>
      </c>
      <c r="BD26" s="63">
        <v>33186</v>
      </c>
      <c r="BE26" s="65">
        <v>1139356.32116923</v>
      </c>
      <c r="BF26" s="6">
        <f t="shared" si="11"/>
        <v>0.05078678587989789</v>
      </c>
      <c r="BR26" s="63">
        <v>33186</v>
      </c>
      <c r="BS26" s="65">
        <v>1066473.13096923</v>
      </c>
      <c r="BT26" s="6">
        <f t="shared" si="12"/>
        <v>0.008845973231005081</v>
      </c>
    </row>
    <row r="27" spans="2:72" ht="15">
      <c r="B27" s="63">
        <v>33132</v>
      </c>
      <c r="C27" s="65">
        <v>2607333.01652308</v>
      </c>
      <c r="D27" s="6">
        <f t="shared" si="0"/>
        <v>0.04122312954974369</v>
      </c>
      <c r="E27" s="65">
        <v>2607333.01652308</v>
      </c>
      <c r="F27" s="6">
        <f t="shared" si="1"/>
        <v>0.07605046211090767</v>
      </c>
      <c r="G27" s="65">
        <v>310283.38</v>
      </c>
      <c r="H27" s="6">
        <f t="shared" si="2"/>
        <v>0.054433747635228735</v>
      </c>
      <c r="I27" s="65">
        <v>1145703.45</v>
      </c>
      <c r="J27" s="6">
        <f t="shared" si="3"/>
        <v>0.051069709024212956</v>
      </c>
      <c r="K27" s="39">
        <f t="shared" si="13"/>
        <v>6670652.86304616</v>
      </c>
      <c r="L27" s="6">
        <f t="shared" si="4"/>
        <v>0.05308162454640138</v>
      </c>
      <c r="M27" s="63"/>
      <c r="O27">
        <f>+O26+1</f>
        <v>26</v>
      </c>
      <c r="P27" s="63">
        <v>33033</v>
      </c>
      <c r="Q27" s="65">
        <v>329291.1688</v>
      </c>
      <c r="R27" s="6">
        <f t="shared" si="5"/>
        <v>0.005206244244600029</v>
      </c>
      <c r="AB27">
        <f t="shared" si="27"/>
        <v>26</v>
      </c>
      <c r="AC27" s="63">
        <v>33176</v>
      </c>
      <c r="AD27" s="65">
        <v>243484.0568</v>
      </c>
      <c r="AE27" s="6">
        <f t="shared" si="6"/>
        <v>0.007101921741079049</v>
      </c>
      <c r="AP27">
        <f t="shared" si="28"/>
        <v>26</v>
      </c>
      <c r="AQ27" s="63">
        <v>33145</v>
      </c>
      <c r="AR27" s="65">
        <v>326348.95</v>
      </c>
      <c r="AS27" s="6">
        <f t="shared" si="9"/>
        <v>0.057252168599303904</v>
      </c>
      <c r="BC27">
        <f t="shared" si="26"/>
        <v>26</v>
      </c>
      <c r="BD27" s="63">
        <v>33034</v>
      </c>
      <c r="BE27" s="65">
        <v>1100683.7462</v>
      </c>
      <c r="BF27" s="6">
        <f t="shared" si="11"/>
        <v>0.049062956602002605</v>
      </c>
      <c r="BR27" s="63">
        <v>33034</v>
      </c>
      <c r="BS27" s="65">
        <v>1056015.9100000001</v>
      </c>
      <c r="BT27" s="6">
        <f t="shared" si="12"/>
        <v>0.008759234714976607</v>
      </c>
    </row>
    <row r="28" spans="2:72" ht="15">
      <c r="B28" s="63">
        <v>33133</v>
      </c>
      <c r="C28" s="65">
        <v>1058626.37205385</v>
      </c>
      <c r="D28" s="6">
        <f t="shared" si="0"/>
        <v>0.01673736795545416</v>
      </c>
      <c r="E28" s="65">
        <v>1058626.37205385</v>
      </c>
      <c r="F28" s="6">
        <f t="shared" si="1"/>
        <v>0.030877921725874908</v>
      </c>
      <c r="G28" s="65">
        <v>287475.07</v>
      </c>
      <c r="H28" s="6">
        <f t="shared" si="2"/>
        <v>0.05043243183634172</v>
      </c>
      <c r="I28" s="65">
        <v>710985.64</v>
      </c>
      <c r="J28" s="6">
        <f t="shared" si="3"/>
        <v>0.03169217108946807</v>
      </c>
      <c r="K28" s="39">
        <f t="shared" si="13"/>
        <v>3115713.4541077</v>
      </c>
      <c r="L28" s="6">
        <f t="shared" si="4"/>
        <v>0.024793245153157638</v>
      </c>
      <c r="M28" s="63"/>
      <c r="O28">
        <f aca="true" t="shared" si="29" ref="O28:O75">+O27+1</f>
        <v>27</v>
      </c>
      <c r="P28" s="63">
        <v>33143</v>
      </c>
      <c r="Q28" s="65">
        <v>277695.100469231</v>
      </c>
      <c r="R28" s="6">
        <f t="shared" si="5"/>
        <v>0.004390486765375899</v>
      </c>
      <c r="AB28">
        <f t="shared" si="27"/>
        <v>27</v>
      </c>
      <c r="AC28" s="63">
        <v>33186</v>
      </c>
      <c r="AD28" s="65">
        <v>204327.055584615</v>
      </c>
      <c r="AE28" s="6">
        <f t="shared" si="6"/>
        <v>0.005959793743452383</v>
      </c>
      <c r="AP28">
        <f t="shared" si="28"/>
        <v>27</v>
      </c>
      <c r="AQ28" s="63">
        <v>33165</v>
      </c>
      <c r="AR28" s="65">
        <v>324108.4</v>
      </c>
      <c r="AS28" s="6">
        <f t="shared" si="9"/>
        <v>0.0568591036105697</v>
      </c>
      <c r="BC28">
        <f t="shared" si="26"/>
        <v>27</v>
      </c>
      <c r="BD28" s="63">
        <v>33143</v>
      </c>
      <c r="BE28" s="65">
        <v>1074310.68093846</v>
      </c>
      <c r="BF28" s="6">
        <f t="shared" si="11"/>
        <v>0.04788737773036403</v>
      </c>
      <c r="BR28" s="63">
        <v>33143</v>
      </c>
      <c r="BS28" s="65">
        <v>1017066.701538462</v>
      </c>
      <c r="BT28" s="6">
        <f t="shared" si="12"/>
        <v>0.008436166420601037</v>
      </c>
    </row>
    <row r="29" spans="2:72" ht="15">
      <c r="B29" s="63">
        <v>33134</v>
      </c>
      <c r="C29" s="65">
        <v>1292288.2011</v>
      </c>
      <c r="D29" s="6">
        <f t="shared" si="0"/>
        <v>0.02043166852563767</v>
      </c>
      <c r="E29" s="65">
        <v>1292288.2011</v>
      </c>
      <c r="F29" s="6">
        <f t="shared" si="1"/>
        <v>0.03769334958416066</v>
      </c>
      <c r="G29" s="65">
        <v>409542.86</v>
      </c>
      <c r="H29" s="6">
        <f t="shared" si="2"/>
        <v>0.07184707310797572</v>
      </c>
      <c r="I29" s="65">
        <v>1116782.11</v>
      </c>
      <c r="J29" s="6">
        <f t="shared" si="3"/>
        <v>0.049780540855617214</v>
      </c>
      <c r="K29" s="39">
        <f t="shared" si="13"/>
        <v>4110901.3722</v>
      </c>
      <c r="L29" s="6">
        <f t="shared" si="4"/>
        <v>0.03271243874722621</v>
      </c>
      <c r="M29" s="63"/>
      <c r="O29">
        <f t="shared" si="29"/>
        <v>28</v>
      </c>
      <c r="P29" s="63">
        <v>33154</v>
      </c>
      <c r="Q29" s="65">
        <v>249133.1736</v>
      </c>
      <c r="R29" s="6">
        <f t="shared" si="5"/>
        <v>0.003938909615829151</v>
      </c>
      <c r="AB29">
        <f t="shared" si="27"/>
        <v>28</v>
      </c>
      <c r="AC29" s="63">
        <v>33141</v>
      </c>
      <c r="AD29" s="65">
        <v>199350.840153846</v>
      </c>
      <c r="AE29" s="6">
        <f t="shared" si="6"/>
        <v>0.005814647925608955</v>
      </c>
      <c r="AP29">
        <f t="shared" si="28"/>
        <v>28</v>
      </c>
      <c r="AQ29" s="63">
        <v>33166</v>
      </c>
      <c r="AR29" s="65">
        <v>323786.34</v>
      </c>
      <c r="AS29" s="6">
        <f t="shared" si="9"/>
        <v>0.05680260386261864</v>
      </c>
      <c r="BC29">
        <f t="shared" si="26"/>
        <v>28</v>
      </c>
      <c r="BD29" s="63">
        <v>33033</v>
      </c>
      <c r="BE29" s="65">
        <v>918926.1676</v>
      </c>
      <c r="BF29" s="6">
        <f t="shared" si="11"/>
        <v>0.040961116067222414</v>
      </c>
      <c r="BR29" s="63">
        <v>33033</v>
      </c>
      <c r="BS29" s="65">
        <v>867765.6229999999</v>
      </c>
      <c r="BT29" s="6">
        <f t="shared" si="12"/>
        <v>0.007197772966739583</v>
      </c>
    </row>
    <row r="30" spans="2:72" ht="15">
      <c r="B30" s="63">
        <v>33135</v>
      </c>
      <c r="C30" s="65">
        <v>123165.883838462</v>
      </c>
      <c r="D30" s="6">
        <f t="shared" si="0"/>
        <v>0.0019473090523558208</v>
      </c>
      <c r="E30" s="65">
        <v>123165.883838462</v>
      </c>
      <c r="F30" s="6">
        <f t="shared" si="1"/>
        <v>0.0035924917618326397</v>
      </c>
      <c r="G30" s="65">
        <v>0</v>
      </c>
      <c r="H30" s="6">
        <f t="shared" si="2"/>
        <v>0</v>
      </c>
      <c r="I30" s="65">
        <v>450240.99</v>
      </c>
      <c r="J30" s="6">
        <f t="shared" si="3"/>
        <v>0.02006948338164957</v>
      </c>
      <c r="K30" s="39">
        <f t="shared" si="13"/>
        <v>696572.757676924</v>
      </c>
      <c r="L30" s="6">
        <f t="shared" si="4"/>
        <v>0.005542967735151061</v>
      </c>
      <c r="M30" s="63"/>
      <c r="O30">
        <f t="shared" si="29"/>
        <v>29</v>
      </c>
      <c r="P30" s="63">
        <v>33176</v>
      </c>
      <c r="Q30" s="65">
        <v>243484.0568</v>
      </c>
      <c r="R30" s="6">
        <f t="shared" si="5"/>
        <v>0.0038495944910590225</v>
      </c>
      <c r="AB30">
        <f t="shared" si="27"/>
        <v>29</v>
      </c>
      <c r="AC30" s="63">
        <v>33030</v>
      </c>
      <c r="AD30" s="65">
        <v>197476.9055</v>
      </c>
      <c r="AE30" s="6">
        <f t="shared" si="6"/>
        <v>0.005759989163000765</v>
      </c>
      <c r="AP30">
        <f t="shared" si="28"/>
        <v>29</v>
      </c>
      <c r="AQ30" s="63">
        <v>33128</v>
      </c>
      <c r="AR30" s="65">
        <v>304677.53</v>
      </c>
      <c r="AS30" s="6">
        <f t="shared" si="9"/>
        <v>0.053450300103553186</v>
      </c>
      <c r="BC30">
        <f t="shared" si="26"/>
        <v>29</v>
      </c>
      <c r="BD30" s="63">
        <v>33010</v>
      </c>
      <c r="BE30" s="65">
        <v>793473.3978</v>
      </c>
      <c r="BF30" s="6">
        <f t="shared" si="11"/>
        <v>0.035369061290772566</v>
      </c>
      <c r="BR30" s="63">
        <v>33014</v>
      </c>
      <c r="BS30" s="65">
        <v>732648.3644000001</v>
      </c>
      <c r="BT30" s="6">
        <f t="shared" si="12"/>
        <v>0.00607702869488331</v>
      </c>
    </row>
    <row r="31" spans="2:72" ht="15">
      <c r="B31" s="63">
        <v>33136</v>
      </c>
      <c r="C31" s="65">
        <v>170777.1909</v>
      </c>
      <c r="D31" s="6">
        <f t="shared" si="0"/>
        <v>0.0027000656302814444</v>
      </c>
      <c r="E31" s="65">
        <v>170777.1909</v>
      </c>
      <c r="F31" s="6">
        <f t="shared" si="1"/>
        <v>0.0049812142153084</v>
      </c>
      <c r="G31" s="65">
        <v>6087.83</v>
      </c>
      <c r="H31" s="6">
        <f t="shared" si="2"/>
        <v>0.0010680024236753337</v>
      </c>
      <c r="I31" s="65">
        <v>57249.78</v>
      </c>
      <c r="J31" s="6">
        <f t="shared" si="3"/>
        <v>0.0025519078312107786</v>
      </c>
      <c r="K31" s="39">
        <f t="shared" si="13"/>
        <v>404891.99179999996</v>
      </c>
      <c r="L31" s="6">
        <f t="shared" si="4"/>
        <v>0.003221922221381752</v>
      </c>
      <c r="M31" s="63"/>
      <c r="O31">
        <f t="shared" si="29"/>
        <v>30</v>
      </c>
      <c r="P31" s="63">
        <v>33186</v>
      </c>
      <c r="Q31" s="65">
        <v>204327.055584615</v>
      </c>
      <c r="R31" s="6">
        <f t="shared" si="5"/>
        <v>0.0032305043619301347</v>
      </c>
      <c r="AB31">
        <f t="shared" si="27"/>
        <v>30</v>
      </c>
      <c r="AC31" s="63">
        <v>33145</v>
      </c>
      <c r="AD31" s="65">
        <v>181556.134053846</v>
      </c>
      <c r="AE31" s="6">
        <f t="shared" si="6"/>
        <v>0.005295613489479494</v>
      </c>
      <c r="AP31">
        <f t="shared" si="28"/>
        <v>30</v>
      </c>
      <c r="AQ31" s="63">
        <v>33181</v>
      </c>
      <c r="AR31" s="65">
        <v>302916.62</v>
      </c>
      <c r="AS31" s="6">
        <f t="shared" si="9"/>
        <v>0.05314137949508117</v>
      </c>
      <c r="BC31">
        <f t="shared" si="26"/>
        <v>30</v>
      </c>
      <c r="BD31" s="63">
        <v>33014</v>
      </c>
      <c r="BE31" s="65">
        <v>768003.2744</v>
      </c>
      <c r="BF31" s="6">
        <f t="shared" si="11"/>
        <v>0.03423373103506914</v>
      </c>
      <c r="BR31" s="63">
        <v>33010</v>
      </c>
      <c r="BS31" s="65">
        <v>724672.8934000001</v>
      </c>
      <c r="BT31" s="6">
        <f t="shared" si="12"/>
        <v>0.0060108753142477005</v>
      </c>
    </row>
    <row r="32" spans="2:72" ht="15">
      <c r="B32" s="63">
        <v>33137</v>
      </c>
      <c r="C32" s="65">
        <v>582758.4338</v>
      </c>
      <c r="D32" s="6">
        <f t="shared" si="0"/>
        <v>0.009213677831141937</v>
      </c>
      <c r="E32" s="65">
        <v>582758.4338</v>
      </c>
      <c r="F32" s="6">
        <f t="shared" si="1"/>
        <v>0.016997847190467045</v>
      </c>
      <c r="G32" s="65">
        <v>1711.5</v>
      </c>
      <c r="H32" s="6">
        <f t="shared" si="2"/>
        <v>0.00030025249524384445</v>
      </c>
      <c r="I32" s="65">
        <v>803666.1</v>
      </c>
      <c r="J32" s="6">
        <f t="shared" si="3"/>
        <v>0.03582340079330654</v>
      </c>
      <c r="K32" s="39">
        <f t="shared" si="13"/>
        <v>1970894.4676</v>
      </c>
      <c r="L32" s="6">
        <f t="shared" si="4"/>
        <v>0.01568336447685404</v>
      </c>
      <c r="M32" s="63"/>
      <c r="O32">
        <f t="shared" si="29"/>
        <v>31</v>
      </c>
      <c r="P32" s="63">
        <v>33030</v>
      </c>
      <c r="Q32" s="65">
        <v>197476.9055</v>
      </c>
      <c r="R32" s="6">
        <f t="shared" si="5"/>
        <v>0.0031222003506727477</v>
      </c>
      <c r="AB32">
        <f t="shared" si="27"/>
        <v>31</v>
      </c>
      <c r="AC32" s="63">
        <v>33136</v>
      </c>
      <c r="AD32" s="65">
        <v>170777.1909</v>
      </c>
      <c r="AE32" s="6">
        <f t="shared" si="6"/>
        <v>0.004981214215308396</v>
      </c>
      <c r="AP32">
        <f t="shared" si="28"/>
        <v>31</v>
      </c>
      <c r="AQ32" s="63">
        <v>33183</v>
      </c>
      <c r="AR32" s="65">
        <v>288661.52</v>
      </c>
      <c r="AS32" s="6">
        <f t="shared" si="9"/>
        <v>0.05064057356756115</v>
      </c>
      <c r="BC32">
        <f t="shared" si="26"/>
        <v>31</v>
      </c>
      <c r="BD32" s="63">
        <v>33146</v>
      </c>
      <c r="BE32" s="65">
        <v>743591.3498</v>
      </c>
      <c r="BF32" s="6">
        <f t="shared" si="11"/>
        <v>0.03314556997031627</v>
      </c>
      <c r="BR32" s="63">
        <v>33146</v>
      </c>
      <c r="BS32" s="65">
        <v>683727.2797999999</v>
      </c>
      <c r="BT32" s="6">
        <f t="shared" si="12"/>
        <v>0.005671247628078521</v>
      </c>
    </row>
    <row r="33" spans="2:72" ht="15">
      <c r="B33" s="63">
        <v>33138</v>
      </c>
      <c r="C33" s="65">
        <v>822229.992976923</v>
      </c>
      <c r="D33" s="6">
        <f t="shared" si="0"/>
        <v>0.012999832896440642</v>
      </c>
      <c r="E33" s="65">
        <v>822229.992976923</v>
      </c>
      <c r="F33" s="6">
        <f t="shared" si="1"/>
        <v>0.02398273275069765</v>
      </c>
      <c r="G33" s="65">
        <v>176773.53</v>
      </c>
      <c r="H33" s="6">
        <f t="shared" si="2"/>
        <v>0.0310117987002995</v>
      </c>
      <c r="I33" s="65">
        <v>216897.63</v>
      </c>
      <c r="J33" s="6">
        <f t="shared" si="3"/>
        <v>0.009668207643209421</v>
      </c>
      <c r="K33" s="39">
        <f t="shared" si="13"/>
        <v>2038131.1459538462</v>
      </c>
      <c r="L33" s="6">
        <f t="shared" si="4"/>
        <v>0.016218399381143184</v>
      </c>
      <c r="M33" s="63"/>
      <c r="O33">
        <f t="shared" si="29"/>
        <v>32</v>
      </c>
      <c r="P33" s="63">
        <v>33145</v>
      </c>
      <c r="Q33" s="65">
        <v>181556.134053846</v>
      </c>
      <c r="R33" s="6">
        <f t="shared" si="5"/>
        <v>0.002870485659953317</v>
      </c>
      <c r="AB33">
        <f t="shared" si="27"/>
        <v>32</v>
      </c>
      <c r="AC33" s="63">
        <v>33014</v>
      </c>
      <c r="AD33" s="65">
        <v>155257.3372</v>
      </c>
      <c r="AE33" s="6">
        <f t="shared" si="6"/>
        <v>0.004528532475653745</v>
      </c>
      <c r="AP33">
        <f t="shared" si="28"/>
        <v>32</v>
      </c>
      <c r="AQ33" s="63">
        <v>33144</v>
      </c>
      <c r="AR33" s="65">
        <v>262671.89</v>
      </c>
      <c r="AS33" s="6">
        <f t="shared" si="9"/>
        <v>0.046081151272519216</v>
      </c>
      <c r="BC33">
        <f t="shared" si="26"/>
        <v>32</v>
      </c>
      <c r="BD33" s="63">
        <v>33135</v>
      </c>
      <c r="BE33" s="65">
        <v>696572.757676923</v>
      </c>
      <c r="BF33" s="6">
        <f t="shared" si="11"/>
        <v>0.03104971713994058</v>
      </c>
      <c r="BR33" s="63">
        <v>33135</v>
      </c>
      <c r="BS33" s="65">
        <v>655482.725276924</v>
      </c>
      <c r="BT33" s="6">
        <f t="shared" si="12"/>
        <v>0.0054369702084442134</v>
      </c>
    </row>
    <row r="34" spans="2:72" ht="15">
      <c r="B34" s="63">
        <v>33139</v>
      </c>
      <c r="C34" s="65">
        <v>16953822.2577</v>
      </c>
      <c r="D34" s="6">
        <f aca="true" t="shared" si="30" ref="D34:D65">+C34/$C$90</f>
        <v>0.2680476973457252</v>
      </c>
      <c r="E34" s="65">
        <v>10209.21</v>
      </c>
      <c r="F34" s="6">
        <f aca="true" t="shared" si="31" ref="F34:F65">+E34/$E$90</f>
        <v>0.0002977813472107455</v>
      </c>
      <c r="G34" s="65">
        <v>0</v>
      </c>
      <c r="H34" s="6">
        <f aca="true" t="shared" si="32" ref="H34:H65">+G34/$G$90</f>
        <v>0</v>
      </c>
      <c r="I34" s="65">
        <v>0</v>
      </c>
      <c r="J34" s="6">
        <f aca="true" t="shared" si="33" ref="J34:J65">+I34/$I$90</f>
        <v>0</v>
      </c>
      <c r="K34" s="39">
        <f t="shared" si="13"/>
        <v>16964031.4677</v>
      </c>
      <c r="L34" s="6">
        <f aca="true" t="shared" si="34" ref="L34:L65">+K34/$K$90</f>
        <v>0.134991037256672</v>
      </c>
      <c r="M34" s="63"/>
      <c r="O34">
        <f t="shared" si="29"/>
        <v>33</v>
      </c>
      <c r="P34" s="63">
        <v>33136</v>
      </c>
      <c r="Q34" s="65">
        <v>170777.1909</v>
      </c>
      <c r="R34" s="6">
        <f aca="true" t="shared" si="35" ref="R34:R65">+Q34/$C$90</f>
        <v>0.0027000656302814444</v>
      </c>
      <c r="AB34">
        <f t="shared" si="27"/>
        <v>33</v>
      </c>
      <c r="AC34" s="63">
        <v>33144</v>
      </c>
      <c r="AD34" s="65">
        <v>143467.3787</v>
      </c>
      <c r="AE34" s="6">
        <f aca="true" t="shared" si="36" ref="AE34:AE65">+AD34/$AD$90</f>
        <v>0.004184643994009349</v>
      </c>
      <c r="AP34">
        <f t="shared" si="28"/>
        <v>33</v>
      </c>
      <c r="AQ34" s="63">
        <v>33016</v>
      </c>
      <c r="AR34" s="65">
        <v>259987.98</v>
      </c>
      <c r="AS34" s="6">
        <f aca="true" t="shared" si="37" ref="AS34:AS65">+AR34/$G$90</f>
        <v>0.04561030658977898</v>
      </c>
      <c r="BC34">
        <f t="shared" si="26"/>
        <v>33</v>
      </c>
      <c r="BD34" s="63">
        <v>33145</v>
      </c>
      <c r="BE34" s="65">
        <v>689461.218107692</v>
      </c>
      <c r="BF34" s="6">
        <f aca="true" t="shared" si="38" ref="BF34:BF65">+BE34/$I$90</f>
        <v>0.030732720401810132</v>
      </c>
      <c r="BR34" s="63">
        <v>33145</v>
      </c>
      <c r="BS34" s="65">
        <v>647213.8016</v>
      </c>
      <c r="BT34" s="6">
        <f aca="true" t="shared" si="39" ref="BT34:BT65">+BS34/$BS$90</f>
        <v>0.0053683827538040605</v>
      </c>
    </row>
    <row r="35" spans="2:72" ht="15">
      <c r="B35" s="63">
        <v>33140</v>
      </c>
      <c r="C35" s="65">
        <v>11075114.5114672</v>
      </c>
      <c r="D35" s="6">
        <f t="shared" si="30"/>
        <v>0.1751026345277814</v>
      </c>
      <c r="E35" s="65">
        <v>0</v>
      </c>
      <c r="F35" s="6">
        <f t="shared" si="31"/>
        <v>0</v>
      </c>
      <c r="G35" s="65">
        <v>0</v>
      </c>
      <c r="H35" s="6">
        <f t="shared" si="32"/>
        <v>0</v>
      </c>
      <c r="I35" s="65">
        <v>0</v>
      </c>
      <c r="J35" s="6">
        <f t="shared" si="33"/>
        <v>0</v>
      </c>
      <c r="K35" s="39">
        <f t="shared" si="13"/>
        <v>11075114.5114672</v>
      </c>
      <c r="L35" s="6">
        <f t="shared" si="34"/>
        <v>0.08813006498402094</v>
      </c>
      <c r="M35" s="63"/>
      <c r="O35">
        <f t="shared" si="29"/>
        <v>34</v>
      </c>
      <c r="P35" s="63">
        <v>33014</v>
      </c>
      <c r="Q35" s="65">
        <v>155257.3372</v>
      </c>
      <c r="R35" s="6">
        <f t="shared" si="35"/>
        <v>0.0024546896328105417</v>
      </c>
      <c r="AB35">
        <f t="shared" si="27"/>
        <v>34</v>
      </c>
      <c r="AC35" s="63">
        <v>33181</v>
      </c>
      <c r="AD35" s="65">
        <v>135659.837769231</v>
      </c>
      <c r="AE35" s="6">
        <f t="shared" si="36"/>
        <v>0.00395691432082529</v>
      </c>
      <c r="AP35">
        <f t="shared" si="28"/>
        <v>34</v>
      </c>
      <c r="AQ35" s="63">
        <v>33056</v>
      </c>
      <c r="AR35" s="65">
        <v>258869.25</v>
      </c>
      <c r="AS35" s="6">
        <f t="shared" si="37"/>
        <v>0.0454140451384181</v>
      </c>
      <c r="BC35">
        <f t="shared" si="26"/>
        <v>34</v>
      </c>
      <c r="BD35" s="63">
        <v>33169</v>
      </c>
      <c r="BE35" s="65">
        <v>606419.6338</v>
      </c>
      <c r="BF35" s="6">
        <f t="shared" si="38"/>
        <v>0.0270311433946854</v>
      </c>
      <c r="BR35" s="63">
        <v>33169</v>
      </c>
      <c r="BS35" s="65">
        <v>571657.4716</v>
      </c>
      <c r="BT35" s="6">
        <f t="shared" si="39"/>
        <v>0.0047416728506623285</v>
      </c>
    </row>
    <row r="36" spans="2:72" ht="15">
      <c r="B36" s="63">
        <v>33141</v>
      </c>
      <c r="C36" s="65">
        <v>1145647.80713563</v>
      </c>
      <c r="D36" s="6">
        <f t="shared" si="30"/>
        <v>0.01811321671326437</v>
      </c>
      <c r="E36" s="65">
        <v>199350.840153846</v>
      </c>
      <c r="F36" s="6">
        <f t="shared" si="31"/>
        <v>0.005814647925608959</v>
      </c>
      <c r="G36" s="65">
        <v>86086.71</v>
      </c>
      <c r="H36" s="6">
        <f t="shared" si="32"/>
        <v>0.015102395258447688</v>
      </c>
      <c r="I36" s="65">
        <v>46574.88</v>
      </c>
      <c r="J36" s="6">
        <f t="shared" si="33"/>
        <v>0.0020760743711102864</v>
      </c>
      <c r="K36" s="39">
        <f t="shared" si="13"/>
        <v>1477660.2372894757</v>
      </c>
      <c r="L36" s="6">
        <f t="shared" si="34"/>
        <v>0.011758460158744969</v>
      </c>
      <c r="M36" s="63"/>
      <c r="O36">
        <f t="shared" si="29"/>
        <v>35</v>
      </c>
      <c r="P36" s="63">
        <v>33144</v>
      </c>
      <c r="Q36" s="65">
        <v>143467.3787</v>
      </c>
      <c r="R36" s="6">
        <f t="shared" si="35"/>
        <v>0.002268284987315845</v>
      </c>
      <c r="AB36">
        <f t="shared" si="27"/>
        <v>35</v>
      </c>
      <c r="AC36" s="63">
        <v>33183</v>
      </c>
      <c r="AD36" s="65">
        <v>133328.4151</v>
      </c>
      <c r="AE36" s="6">
        <f t="shared" si="36"/>
        <v>0.0038889115876695143</v>
      </c>
      <c r="AP36">
        <f t="shared" si="28"/>
        <v>35</v>
      </c>
      <c r="AQ36" s="63">
        <v>33033</v>
      </c>
      <c r="AR36" s="65">
        <v>255499.65</v>
      </c>
      <c r="AS36" s="6">
        <f t="shared" si="37"/>
        <v>0.044822908236300855</v>
      </c>
      <c r="BC36">
        <f t="shared" si="26"/>
        <v>35</v>
      </c>
      <c r="BD36" s="63">
        <v>33181</v>
      </c>
      <c r="BE36" s="65">
        <v>574236.295538462</v>
      </c>
      <c r="BF36" s="6">
        <f t="shared" si="38"/>
        <v>0.025596571716958005</v>
      </c>
      <c r="BR36" s="63">
        <v>33154</v>
      </c>
      <c r="BS36" s="65">
        <v>553312.8173999999</v>
      </c>
      <c r="BT36" s="6">
        <f t="shared" si="39"/>
        <v>0.004589511192508066</v>
      </c>
    </row>
    <row r="37" spans="2:72" ht="15">
      <c r="B37" s="63">
        <v>33142</v>
      </c>
      <c r="C37" s="65">
        <v>1170000.5505</v>
      </c>
      <c r="D37" s="6">
        <f t="shared" si="30"/>
        <v>0.018498244743147485</v>
      </c>
      <c r="E37" s="65">
        <v>1170000.5505</v>
      </c>
      <c r="F37" s="6">
        <f t="shared" si="31"/>
        <v>0.03412647405286049</v>
      </c>
      <c r="G37" s="65">
        <v>88907.92</v>
      </c>
      <c r="H37" s="6">
        <f t="shared" si="32"/>
        <v>0.015597326805106691</v>
      </c>
      <c r="I37" s="65">
        <v>223335.21</v>
      </c>
      <c r="J37" s="6">
        <f t="shared" si="33"/>
        <v>0.009955162646635563</v>
      </c>
      <c r="K37" s="39">
        <f t="shared" si="13"/>
        <v>2652244.2309999997</v>
      </c>
      <c r="L37" s="6">
        <f t="shared" si="34"/>
        <v>0.021105195453239526</v>
      </c>
      <c r="M37" s="63"/>
      <c r="O37">
        <f t="shared" si="29"/>
        <v>36</v>
      </c>
      <c r="P37" s="63">
        <v>33181</v>
      </c>
      <c r="Q37" s="65">
        <v>135659.837769231</v>
      </c>
      <c r="R37" s="6">
        <f t="shared" si="35"/>
        <v>0.0021448441881488827</v>
      </c>
      <c r="AB37">
        <f t="shared" si="27"/>
        <v>36</v>
      </c>
      <c r="AC37" s="63">
        <v>33169</v>
      </c>
      <c r="AD37" s="65">
        <v>131583.4169</v>
      </c>
      <c r="AE37" s="6">
        <f t="shared" si="36"/>
        <v>0.003838013632306041</v>
      </c>
      <c r="AP37">
        <f t="shared" si="28"/>
        <v>36</v>
      </c>
      <c r="AQ37" s="63">
        <v>33142</v>
      </c>
      <c r="AR37" s="65">
        <v>223335.21</v>
      </c>
      <c r="AS37" s="6">
        <f t="shared" si="37"/>
        <v>0.03918022441034648</v>
      </c>
      <c r="BC37">
        <f t="shared" si="26"/>
        <v>36</v>
      </c>
      <c r="BD37" s="63">
        <v>33154</v>
      </c>
      <c r="BE37" s="65">
        <v>569515.1172</v>
      </c>
      <c r="BF37" s="6">
        <f t="shared" si="38"/>
        <v>0.025386125284247454</v>
      </c>
      <c r="BR37" s="63">
        <v>33181</v>
      </c>
      <c r="BS37" s="65">
        <v>537992.0356</v>
      </c>
      <c r="BT37" s="6">
        <f t="shared" si="39"/>
        <v>0.004462431361103687</v>
      </c>
    </row>
    <row r="38" spans="2:72" ht="15">
      <c r="B38" s="63">
        <v>33143</v>
      </c>
      <c r="C38" s="65">
        <v>277695.100469231</v>
      </c>
      <c r="D38" s="6">
        <f t="shared" si="30"/>
        <v>0.004390486765375899</v>
      </c>
      <c r="E38" s="65">
        <v>277695.100469231</v>
      </c>
      <c r="F38" s="6">
        <f t="shared" si="31"/>
        <v>0.008099786480202773</v>
      </c>
      <c r="G38" s="65">
        <v>0</v>
      </c>
      <c r="H38" s="6">
        <f t="shared" si="32"/>
        <v>0</v>
      </c>
      <c r="I38" s="65">
        <v>518920.48</v>
      </c>
      <c r="J38" s="6">
        <f t="shared" si="33"/>
        <v>0.023130870314045853</v>
      </c>
      <c r="K38" s="39">
        <f t="shared" si="13"/>
        <v>1074310.680938462</v>
      </c>
      <c r="L38" s="6">
        <f t="shared" si="34"/>
        <v>0.008548811845340608</v>
      </c>
      <c r="M38" s="63"/>
      <c r="O38">
        <f t="shared" si="29"/>
        <v>37</v>
      </c>
      <c r="P38" s="63">
        <v>33183</v>
      </c>
      <c r="Q38" s="65">
        <v>133328.4151</v>
      </c>
      <c r="R38" s="6">
        <f t="shared" si="35"/>
        <v>0.002107983327599093</v>
      </c>
      <c r="AB38">
        <f t="shared" si="27"/>
        <v>37</v>
      </c>
      <c r="AC38" s="63">
        <v>33135</v>
      </c>
      <c r="AD38" s="65">
        <v>123165.883838462</v>
      </c>
      <c r="AE38" s="6">
        <f t="shared" si="36"/>
        <v>0.0035924917618326375</v>
      </c>
      <c r="AP38">
        <f t="shared" si="28"/>
        <v>37</v>
      </c>
      <c r="AQ38" s="63">
        <v>33196</v>
      </c>
      <c r="AR38" s="65">
        <v>222880.19</v>
      </c>
      <c r="AS38" s="6">
        <f t="shared" si="37"/>
        <v>0.03910039917494721</v>
      </c>
      <c r="BC38">
        <f t="shared" si="26"/>
        <v>37</v>
      </c>
      <c r="BD38" s="63">
        <v>33155</v>
      </c>
      <c r="BE38" s="65">
        <v>557028.2494</v>
      </c>
      <c r="BF38" s="6">
        <f t="shared" si="38"/>
        <v>0.024829523394666153</v>
      </c>
      <c r="BR38" s="63">
        <v>33183</v>
      </c>
      <c r="BS38" s="65">
        <v>527413.7198000001</v>
      </c>
      <c r="BT38" s="6">
        <f t="shared" si="39"/>
        <v>0.004374688411301592</v>
      </c>
    </row>
    <row r="39" spans="2:72" ht="15">
      <c r="B39" s="63">
        <v>33144</v>
      </c>
      <c r="C39" s="65">
        <v>143467.3787</v>
      </c>
      <c r="D39" s="6">
        <f t="shared" si="30"/>
        <v>0.002268284987315845</v>
      </c>
      <c r="E39" s="65">
        <v>143467.3787</v>
      </c>
      <c r="F39" s="6">
        <f t="shared" si="31"/>
        <v>0.004184643994009352</v>
      </c>
      <c r="G39" s="65">
        <v>4039.58</v>
      </c>
      <c r="H39" s="6">
        <f t="shared" si="32"/>
        <v>0.0007086730790167275</v>
      </c>
      <c r="I39" s="65">
        <v>262671.89</v>
      </c>
      <c r="J39" s="6">
        <f t="shared" si="33"/>
        <v>0.011708594393374721</v>
      </c>
      <c r="K39" s="39">
        <f t="shared" si="13"/>
        <v>553646.2274</v>
      </c>
      <c r="L39" s="6">
        <f t="shared" si="34"/>
        <v>0.004405631919055986</v>
      </c>
      <c r="M39" s="63"/>
      <c r="O39">
        <f t="shared" si="29"/>
        <v>38</v>
      </c>
      <c r="P39" s="63">
        <v>33169</v>
      </c>
      <c r="Q39" s="65">
        <v>131583.4169</v>
      </c>
      <c r="R39" s="6">
        <f t="shared" si="35"/>
        <v>0.0020803941065802166</v>
      </c>
      <c r="AB39">
        <f t="shared" si="27"/>
        <v>38</v>
      </c>
      <c r="AC39" s="63">
        <v>33109</v>
      </c>
      <c r="AD39" s="65">
        <v>110550.12</v>
      </c>
      <c r="AE39" s="6">
        <f t="shared" si="36"/>
        <v>0.0032245162620721446</v>
      </c>
      <c r="AP39">
        <f t="shared" si="28"/>
        <v>38</v>
      </c>
      <c r="AQ39" s="63">
        <v>33138</v>
      </c>
      <c r="AR39" s="65">
        <v>216897.63</v>
      </c>
      <c r="AS39" s="6">
        <f t="shared" si="37"/>
        <v>0.03805086451649205</v>
      </c>
      <c r="BC39">
        <f t="shared" si="26"/>
        <v>38</v>
      </c>
      <c r="BD39" s="63">
        <v>33183</v>
      </c>
      <c r="BE39" s="65">
        <v>555318.3502</v>
      </c>
      <c r="BF39" s="6">
        <f t="shared" si="38"/>
        <v>0.024753304671047287</v>
      </c>
      <c r="BR39" s="63">
        <v>33155</v>
      </c>
      <c r="BS39" s="65">
        <v>518133.44999999995</v>
      </c>
      <c r="BT39" s="6">
        <f t="shared" si="39"/>
        <v>0.004297712240178838</v>
      </c>
    </row>
    <row r="40" spans="2:72" ht="15">
      <c r="B40" s="63">
        <v>33145</v>
      </c>
      <c r="C40" s="65">
        <v>181556.134053846</v>
      </c>
      <c r="D40" s="6">
        <f t="shared" si="30"/>
        <v>0.002870485659953317</v>
      </c>
      <c r="E40" s="65">
        <v>181556.134053846</v>
      </c>
      <c r="F40" s="6">
        <f t="shared" si="31"/>
        <v>0.005295613489479497</v>
      </c>
      <c r="G40" s="65">
        <v>0</v>
      </c>
      <c r="H40" s="6">
        <f t="shared" si="32"/>
        <v>0</v>
      </c>
      <c r="I40" s="65">
        <v>326348.95</v>
      </c>
      <c r="J40" s="6">
        <f t="shared" si="33"/>
        <v>0.014546998105711757</v>
      </c>
      <c r="K40" s="39">
        <f t="shared" si="13"/>
        <v>689461.218107692</v>
      </c>
      <c r="L40" s="6">
        <f t="shared" si="34"/>
        <v>0.005486377760959469</v>
      </c>
      <c r="M40" s="63"/>
      <c r="O40">
        <f t="shared" si="29"/>
        <v>39</v>
      </c>
      <c r="P40" s="63">
        <v>33135</v>
      </c>
      <c r="Q40" s="65">
        <v>123165.883838462</v>
      </c>
      <c r="R40" s="6">
        <f t="shared" si="35"/>
        <v>0.0019473090523558208</v>
      </c>
      <c r="AB40">
        <f t="shared" si="27"/>
        <v>39</v>
      </c>
      <c r="AC40" s="63">
        <v>33189</v>
      </c>
      <c r="AD40" s="65">
        <v>108626.3147</v>
      </c>
      <c r="AE40" s="6">
        <f t="shared" si="36"/>
        <v>0.0031684028768048057</v>
      </c>
      <c r="AP40">
        <f t="shared" si="28"/>
        <v>39</v>
      </c>
      <c r="AQ40" s="63">
        <v>33174</v>
      </c>
      <c r="AR40" s="65">
        <v>182652.17</v>
      </c>
      <c r="AS40" s="6">
        <f t="shared" si="37"/>
        <v>0.032043102427229256</v>
      </c>
      <c r="BC40">
        <f t="shared" si="26"/>
        <v>39</v>
      </c>
      <c r="BD40" s="63">
        <v>33144</v>
      </c>
      <c r="BE40" s="65">
        <v>553646.2274</v>
      </c>
      <c r="BF40" s="6">
        <f t="shared" si="38"/>
        <v>0.02467876982972447</v>
      </c>
      <c r="BR40" s="63">
        <v>33144</v>
      </c>
      <c r="BS40" s="65">
        <v>513632.3838</v>
      </c>
      <c r="BT40" s="6">
        <f t="shared" si="39"/>
        <v>0.004260377674534418</v>
      </c>
    </row>
    <row r="41" spans="2:72" ht="15">
      <c r="B41" s="63">
        <v>33146</v>
      </c>
      <c r="C41" s="65">
        <v>94400.0899</v>
      </c>
      <c r="D41" s="6">
        <f t="shared" si="30"/>
        <v>0.0014925086710421383</v>
      </c>
      <c r="E41" s="65">
        <v>94400.0899</v>
      </c>
      <c r="F41" s="6">
        <f t="shared" si="31"/>
        <v>0.002753453592122945</v>
      </c>
      <c r="G41" s="65">
        <v>4723.18</v>
      </c>
      <c r="H41" s="6">
        <f t="shared" si="32"/>
        <v>0.0008285986447477776</v>
      </c>
      <c r="I41" s="65">
        <v>550067.99</v>
      </c>
      <c r="J41" s="6">
        <f t="shared" si="33"/>
        <v>0.02451926996714</v>
      </c>
      <c r="K41" s="39">
        <f t="shared" si="13"/>
        <v>743591.3498</v>
      </c>
      <c r="L41" s="6">
        <f t="shared" si="34"/>
        <v>0.00591711750804717</v>
      </c>
      <c r="M41" s="63"/>
      <c r="O41">
        <f t="shared" si="29"/>
        <v>40</v>
      </c>
      <c r="P41" s="63">
        <v>33109</v>
      </c>
      <c r="Q41" s="65">
        <v>110550.12</v>
      </c>
      <c r="R41" s="6">
        <f t="shared" si="35"/>
        <v>0.0017478480461145078</v>
      </c>
      <c r="AB41">
        <f t="shared" si="27"/>
        <v>40</v>
      </c>
      <c r="AC41" s="63">
        <v>33056</v>
      </c>
      <c r="AD41" s="65">
        <v>96971.3981</v>
      </c>
      <c r="AE41" s="6">
        <f t="shared" si="36"/>
        <v>0.002828453285526256</v>
      </c>
      <c r="AP41">
        <f t="shared" si="28"/>
        <v>40</v>
      </c>
      <c r="AQ41" s="63">
        <v>33177</v>
      </c>
      <c r="AR41" s="65">
        <v>170394.75</v>
      </c>
      <c r="AS41" s="6">
        <f t="shared" si="37"/>
        <v>0.029892754229594545</v>
      </c>
      <c r="BC41">
        <f t="shared" si="26"/>
        <v>40</v>
      </c>
      <c r="BD41" s="63">
        <v>33012</v>
      </c>
      <c r="BE41" s="65">
        <v>524425.981</v>
      </c>
      <c r="BF41" s="6">
        <f t="shared" si="38"/>
        <v>0.02337627791415609</v>
      </c>
      <c r="BR41" s="63">
        <v>33012</v>
      </c>
      <c r="BS41" s="65">
        <v>490468.668</v>
      </c>
      <c r="BT41" s="6">
        <f t="shared" si="39"/>
        <v>0.004068243804540725</v>
      </c>
    </row>
    <row r="42" spans="2:72" ht="15">
      <c r="B42" s="63">
        <v>33147</v>
      </c>
      <c r="C42" s="65">
        <v>54859.2145</v>
      </c>
      <c r="D42" s="6">
        <f t="shared" si="30"/>
        <v>0.00086734931518122</v>
      </c>
      <c r="E42" s="65">
        <v>54859.2145</v>
      </c>
      <c r="F42" s="6">
        <f t="shared" si="31"/>
        <v>0.0016001287857467193</v>
      </c>
      <c r="G42" s="65">
        <v>243.9</v>
      </c>
      <c r="H42" s="6">
        <f t="shared" si="32"/>
        <v>4.278795418637082E-05</v>
      </c>
      <c r="I42" s="65">
        <v>0</v>
      </c>
      <c r="J42" s="6">
        <f t="shared" si="33"/>
        <v>0</v>
      </c>
      <c r="K42" s="39">
        <f t="shared" si="13"/>
        <v>109962.329</v>
      </c>
      <c r="L42" s="6">
        <f t="shared" si="34"/>
        <v>0.0008750236569139055</v>
      </c>
      <c r="M42" s="63"/>
      <c r="O42">
        <f t="shared" si="29"/>
        <v>41</v>
      </c>
      <c r="P42" s="63">
        <v>33189</v>
      </c>
      <c r="Q42" s="65">
        <v>108626.3147</v>
      </c>
      <c r="R42" s="6">
        <f t="shared" si="35"/>
        <v>0.0017174318029235488</v>
      </c>
      <c r="AB42">
        <f t="shared" si="27"/>
        <v>41</v>
      </c>
      <c r="AC42" s="63">
        <v>33146</v>
      </c>
      <c r="AD42" s="65">
        <v>94400.0899</v>
      </c>
      <c r="AE42" s="6">
        <f t="shared" si="36"/>
        <v>0.0027534535921229434</v>
      </c>
      <c r="AP42">
        <f t="shared" si="28"/>
        <v>41</v>
      </c>
      <c r="AQ42" s="63">
        <v>33157</v>
      </c>
      <c r="AR42" s="65">
        <v>157236.91</v>
      </c>
      <c r="AS42" s="6">
        <f t="shared" si="37"/>
        <v>0.027584443220526906</v>
      </c>
      <c r="BC42">
        <f t="shared" si="26"/>
        <v>41</v>
      </c>
      <c r="BD42" s="63">
        <v>33175</v>
      </c>
      <c r="BE42" s="65">
        <v>517862.7088</v>
      </c>
      <c r="BF42" s="6">
        <f t="shared" si="38"/>
        <v>0.023083720183356984</v>
      </c>
      <c r="BR42" s="63">
        <v>33175</v>
      </c>
      <c r="BS42" s="65">
        <v>482632.97199999995</v>
      </c>
      <c r="BT42" s="6">
        <f t="shared" si="39"/>
        <v>0.004003249802301493</v>
      </c>
    </row>
    <row r="43" spans="2:72" ht="15">
      <c r="B43" s="63">
        <v>33149</v>
      </c>
      <c r="C43" s="65">
        <v>960475.661169231</v>
      </c>
      <c r="D43" s="6">
        <f t="shared" si="30"/>
        <v>0.0151855602482854</v>
      </c>
      <c r="E43" s="65">
        <v>960475.661169231</v>
      </c>
      <c r="F43" s="6">
        <f t="shared" si="31"/>
        <v>0.028015070347862877</v>
      </c>
      <c r="G43" s="65">
        <v>433333.35</v>
      </c>
      <c r="H43" s="6">
        <f t="shared" si="32"/>
        <v>0.07602069506857971</v>
      </c>
      <c r="I43" s="65">
        <v>347669.82</v>
      </c>
      <c r="J43" s="6">
        <f t="shared" si="33"/>
        <v>0.015497375471724813</v>
      </c>
      <c r="K43" s="39">
        <f t="shared" si="13"/>
        <v>2701954.492338462</v>
      </c>
      <c r="L43" s="6">
        <f t="shared" si="34"/>
        <v>0.021500764145337047</v>
      </c>
      <c r="M43" s="63"/>
      <c r="O43">
        <f t="shared" si="29"/>
        <v>42</v>
      </c>
      <c r="P43" s="63">
        <v>33056</v>
      </c>
      <c r="Q43" s="65">
        <v>96971.3981</v>
      </c>
      <c r="R43" s="6">
        <f t="shared" si="35"/>
        <v>0.0015331622317377594</v>
      </c>
      <c r="AB43">
        <f t="shared" si="27"/>
        <v>42</v>
      </c>
      <c r="AC43" s="63">
        <v>33161</v>
      </c>
      <c r="AD43" s="65">
        <v>88642.8526384615</v>
      </c>
      <c r="AE43" s="6">
        <f t="shared" si="36"/>
        <v>0.0025855269976114348</v>
      </c>
      <c r="AP43">
        <f t="shared" si="28"/>
        <v>42</v>
      </c>
      <c r="AQ43" s="63">
        <v>33173</v>
      </c>
      <c r="AR43" s="65">
        <v>151180.36</v>
      </c>
      <c r="AS43" s="6">
        <f t="shared" si="37"/>
        <v>0.026521928321275305</v>
      </c>
      <c r="BC43">
        <f t="shared" si="26"/>
        <v>42</v>
      </c>
      <c r="BD43" s="63">
        <v>33030</v>
      </c>
      <c r="BE43" s="65">
        <v>485447.411</v>
      </c>
      <c r="BF43" s="6">
        <f t="shared" si="38"/>
        <v>0.02163880891370932</v>
      </c>
      <c r="BR43" s="63">
        <v>33030</v>
      </c>
      <c r="BS43" s="65">
        <v>453541.7622</v>
      </c>
      <c r="BT43" s="6">
        <f t="shared" si="39"/>
        <v>0.003761949711679916</v>
      </c>
    </row>
    <row r="44" spans="2:72" ht="15">
      <c r="B44" s="63">
        <v>33150</v>
      </c>
      <c r="C44" s="65">
        <v>65299.9922538462</v>
      </c>
      <c r="D44" s="6">
        <f t="shared" si="30"/>
        <v>0.0010324227949474645</v>
      </c>
      <c r="E44" s="65">
        <v>65299.9922538462</v>
      </c>
      <c r="F44" s="6">
        <f t="shared" si="31"/>
        <v>0.0019046644810128861</v>
      </c>
      <c r="G44" s="65">
        <v>1060.99</v>
      </c>
      <c r="H44" s="6">
        <f t="shared" si="32"/>
        <v>0.00018613198651987525</v>
      </c>
      <c r="I44" s="65">
        <v>0</v>
      </c>
      <c r="J44" s="6">
        <f t="shared" si="33"/>
        <v>0</v>
      </c>
      <c r="K44" s="39">
        <f t="shared" si="13"/>
        <v>131660.9745076924</v>
      </c>
      <c r="L44" s="6">
        <f t="shared" si="34"/>
        <v>0.001047690317532011</v>
      </c>
      <c r="M44" s="63"/>
      <c r="O44">
        <f t="shared" si="29"/>
        <v>43</v>
      </c>
      <c r="P44" s="63">
        <v>33146</v>
      </c>
      <c r="Q44" s="65">
        <v>94400.0899</v>
      </c>
      <c r="R44" s="6">
        <f t="shared" si="35"/>
        <v>0.0014925086710421383</v>
      </c>
      <c r="AB44">
        <f t="shared" si="27"/>
        <v>43</v>
      </c>
      <c r="AC44" s="63">
        <v>33177</v>
      </c>
      <c r="AD44" s="65">
        <v>84471.9109</v>
      </c>
      <c r="AE44" s="6">
        <f t="shared" si="36"/>
        <v>0.0024638693326190803</v>
      </c>
      <c r="AP44">
        <f t="shared" si="28"/>
        <v>43</v>
      </c>
      <c r="AQ44" s="63">
        <v>33015</v>
      </c>
      <c r="AR44" s="65">
        <v>148896.07</v>
      </c>
      <c r="AS44" s="6">
        <f t="shared" si="37"/>
        <v>0.02612118992083093</v>
      </c>
      <c r="BC44">
        <f t="shared" si="26"/>
        <v>43</v>
      </c>
      <c r="BD44" s="63">
        <v>33056</v>
      </c>
      <c r="BE44" s="65">
        <v>457048.1162</v>
      </c>
      <c r="BF44" s="6">
        <f t="shared" si="38"/>
        <v>0.020372910899760906</v>
      </c>
      <c r="BR44" s="63">
        <v>33056</v>
      </c>
      <c r="BS44" s="65">
        <v>448565.36860000005</v>
      </c>
      <c r="BT44" s="6">
        <f t="shared" si="39"/>
        <v>0.0037206724930663186</v>
      </c>
    </row>
    <row r="45" spans="2:72" ht="15">
      <c r="B45" s="63">
        <v>33154</v>
      </c>
      <c r="C45" s="65">
        <v>249133.1736</v>
      </c>
      <c r="D45" s="6">
        <f t="shared" si="30"/>
        <v>0.003938909615829151</v>
      </c>
      <c r="E45" s="65">
        <v>249133.1736</v>
      </c>
      <c r="F45" s="6">
        <f t="shared" si="31"/>
        <v>0.0072666946873946705</v>
      </c>
      <c r="G45" s="65">
        <v>60208.97</v>
      </c>
      <c r="H45" s="6">
        <f t="shared" si="32"/>
        <v>0.010562602090892067</v>
      </c>
      <c r="I45" s="65">
        <v>11039.8</v>
      </c>
      <c r="J45" s="6">
        <f t="shared" si="33"/>
        <v>0.0004920988705109566</v>
      </c>
      <c r="K45" s="39">
        <f t="shared" si="13"/>
        <v>569515.1172000001</v>
      </c>
      <c r="L45" s="6">
        <f t="shared" si="34"/>
        <v>0.004531908382188737</v>
      </c>
      <c r="M45" s="63"/>
      <c r="O45">
        <f t="shared" si="29"/>
        <v>44</v>
      </c>
      <c r="P45" s="63">
        <v>33161</v>
      </c>
      <c r="Q45" s="65">
        <v>88642.8526384615</v>
      </c>
      <c r="R45" s="6">
        <f t="shared" si="35"/>
        <v>0.001401484112239328</v>
      </c>
      <c r="AB45">
        <f t="shared" si="27"/>
        <v>44</v>
      </c>
      <c r="AC45" s="63">
        <v>33175</v>
      </c>
      <c r="AD45" s="65">
        <v>75322.7494</v>
      </c>
      <c r="AE45" s="6">
        <f t="shared" si="36"/>
        <v>0.002197007387638158</v>
      </c>
      <c r="AP45">
        <f t="shared" si="28"/>
        <v>44</v>
      </c>
      <c r="AQ45" s="63">
        <v>33189</v>
      </c>
      <c r="AR45" s="65">
        <v>146552.24</v>
      </c>
      <c r="AS45" s="6">
        <f t="shared" si="37"/>
        <v>0.025710006277285858</v>
      </c>
      <c r="BC45">
        <f t="shared" si="26"/>
        <v>44</v>
      </c>
      <c r="BD45" s="63">
        <v>33128</v>
      </c>
      <c r="BE45" s="65">
        <v>414096.8274</v>
      </c>
      <c r="BF45" s="6">
        <f t="shared" si="38"/>
        <v>0.018458358035988925</v>
      </c>
      <c r="BR45" s="63">
        <v>33128</v>
      </c>
      <c r="BS45" s="65">
        <v>390774.9374</v>
      </c>
      <c r="BT45" s="6">
        <f t="shared" si="39"/>
        <v>0.0032413237007166773</v>
      </c>
    </row>
    <row r="46" spans="2:72" ht="15">
      <c r="B46" s="63">
        <v>33155</v>
      </c>
      <c r="C46" s="65">
        <v>35544.9797</v>
      </c>
      <c r="D46" s="6">
        <f t="shared" si="30"/>
        <v>0.0005619824141106754</v>
      </c>
      <c r="E46" s="65">
        <v>35544.9797</v>
      </c>
      <c r="F46" s="6">
        <f t="shared" si="31"/>
        <v>0.0010367728689726827</v>
      </c>
      <c r="G46" s="65">
        <v>0</v>
      </c>
      <c r="H46" s="6">
        <f t="shared" si="32"/>
        <v>0</v>
      </c>
      <c r="I46" s="65">
        <v>485938.29</v>
      </c>
      <c r="J46" s="6">
        <f t="shared" si="33"/>
        <v>0.02166068983559717</v>
      </c>
      <c r="K46" s="39">
        <f t="shared" si="13"/>
        <v>557028.2494</v>
      </c>
      <c r="L46" s="6">
        <f t="shared" si="34"/>
        <v>0.004432544310646048</v>
      </c>
      <c r="M46" s="63"/>
      <c r="O46">
        <f t="shared" si="29"/>
        <v>45</v>
      </c>
      <c r="P46" s="63">
        <v>33177</v>
      </c>
      <c r="Q46" s="65">
        <v>84471.9109</v>
      </c>
      <c r="R46" s="6">
        <f t="shared" si="35"/>
        <v>0.0013355396124230695</v>
      </c>
      <c r="AB46">
        <f t="shared" si="27"/>
        <v>45</v>
      </c>
      <c r="AC46" s="63">
        <v>33125</v>
      </c>
      <c r="AD46" s="65">
        <v>74364.0109</v>
      </c>
      <c r="AE46" s="6">
        <f t="shared" si="36"/>
        <v>0.002169042986655828</v>
      </c>
      <c r="AP46">
        <f t="shared" si="28"/>
        <v>45</v>
      </c>
      <c r="AQ46" s="63">
        <v>33034</v>
      </c>
      <c r="AR46" s="65">
        <v>118080.96</v>
      </c>
      <c r="AS46" s="6">
        <f t="shared" si="37"/>
        <v>0.02071522224994951</v>
      </c>
      <c r="BC46">
        <f t="shared" si="26"/>
        <v>45</v>
      </c>
      <c r="BD46" s="63">
        <v>33136</v>
      </c>
      <c r="BE46" s="65">
        <v>404891.9918</v>
      </c>
      <c r="BF46" s="6">
        <f t="shared" si="38"/>
        <v>0.018048052667956983</v>
      </c>
      <c r="BR46" s="63">
        <v>33136</v>
      </c>
      <c r="BS46" s="65">
        <v>389710.0396</v>
      </c>
      <c r="BT46" s="6">
        <f t="shared" si="39"/>
        <v>0.003232490794233609</v>
      </c>
    </row>
    <row r="47" spans="2:72" ht="15">
      <c r="B47" s="63">
        <v>33156</v>
      </c>
      <c r="C47" s="65">
        <v>358494.3679</v>
      </c>
      <c r="D47" s="6">
        <f t="shared" si="30"/>
        <v>0.005667960201916295</v>
      </c>
      <c r="E47" s="65">
        <v>358494.3679</v>
      </c>
      <c r="F47" s="6">
        <f t="shared" si="31"/>
        <v>0.010456532468303291</v>
      </c>
      <c r="G47" s="65">
        <v>39539.47</v>
      </c>
      <c r="H47" s="6">
        <f t="shared" si="32"/>
        <v>0.00693650279177279</v>
      </c>
      <c r="I47" s="65">
        <v>674738.09</v>
      </c>
      <c r="J47" s="6">
        <f t="shared" si="33"/>
        <v>0.03007643725246111</v>
      </c>
      <c r="K47" s="39">
        <f t="shared" si="13"/>
        <v>1431266.2958</v>
      </c>
      <c r="L47" s="6">
        <f t="shared" si="34"/>
        <v>0.011389281034312538</v>
      </c>
      <c r="M47" s="63"/>
      <c r="O47">
        <f t="shared" si="29"/>
        <v>46</v>
      </c>
      <c r="P47" s="63">
        <v>33175</v>
      </c>
      <c r="Q47" s="65">
        <v>75322.7494</v>
      </c>
      <c r="R47" s="6">
        <f t="shared" si="35"/>
        <v>0.001190887177388525</v>
      </c>
      <c r="AB47">
        <f t="shared" si="27"/>
        <v>46</v>
      </c>
      <c r="AC47" s="63">
        <v>33179</v>
      </c>
      <c r="AD47" s="65">
        <v>70534.7717</v>
      </c>
      <c r="AE47" s="6">
        <f t="shared" si="36"/>
        <v>0.0020573520715146767</v>
      </c>
      <c r="AP47">
        <f t="shared" si="28"/>
        <v>46</v>
      </c>
      <c r="AQ47" s="63">
        <v>33030</v>
      </c>
      <c r="AR47" s="65">
        <v>87645.17</v>
      </c>
      <c r="AS47" s="6">
        <f t="shared" si="37"/>
        <v>0.01537579958432424</v>
      </c>
      <c r="BC47">
        <f t="shared" si="26"/>
        <v>46</v>
      </c>
      <c r="BD47" s="63">
        <v>33165</v>
      </c>
      <c r="BE47" s="65">
        <v>376758.8932</v>
      </c>
      <c r="BF47" s="6">
        <f t="shared" si="38"/>
        <v>0.01679402034445172</v>
      </c>
      <c r="BR47" s="63">
        <v>33109</v>
      </c>
      <c r="BS47" s="65">
        <v>355796.82999999996</v>
      </c>
      <c r="BT47" s="6">
        <f t="shared" si="39"/>
        <v>0.002951194120564556</v>
      </c>
    </row>
    <row r="48" spans="2:72" ht="15">
      <c r="B48" s="63">
        <v>33157</v>
      </c>
      <c r="C48" s="65">
        <v>31619.1347</v>
      </c>
      <c r="D48" s="6">
        <f t="shared" si="30"/>
        <v>0.0004999130060213995</v>
      </c>
      <c r="E48" s="65">
        <v>31619.1347</v>
      </c>
      <c r="F48" s="6">
        <f t="shared" si="31"/>
        <v>0.0009222641642795114</v>
      </c>
      <c r="G48" s="65">
        <v>0</v>
      </c>
      <c r="H48" s="6">
        <f t="shared" si="32"/>
        <v>0</v>
      </c>
      <c r="I48" s="65">
        <v>157236.91</v>
      </c>
      <c r="J48" s="6">
        <f t="shared" si="33"/>
        <v>0.007008832208340091</v>
      </c>
      <c r="K48" s="39">
        <f t="shared" si="13"/>
        <v>220475.1794</v>
      </c>
      <c r="L48" s="6">
        <f t="shared" si="34"/>
        <v>0.00175442807997762</v>
      </c>
      <c r="M48" s="63"/>
      <c r="O48">
        <f t="shared" si="29"/>
        <v>47</v>
      </c>
      <c r="P48" s="63">
        <v>33125</v>
      </c>
      <c r="Q48" s="65">
        <v>74364.0109</v>
      </c>
      <c r="R48" s="6">
        <f t="shared" si="35"/>
        <v>0.0011757290824542114</v>
      </c>
      <c r="AB48">
        <f t="shared" si="27"/>
        <v>47</v>
      </c>
      <c r="AC48" s="63">
        <v>33162</v>
      </c>
      <c r="AD48" s="65">
        <v>68270.0385</v>
      </c>
      <c r="AE48" s="6">
        <f t="shared" si="36"/>
        <v>0.0019912945309832446</v>
      </c>
      <c r="AP48">
        <f t="shared" si="28"/>
        <v>47</v>
      </c>
      <c r="AQ48" s="63">
        <v>33018</v>
      </c>
      <c r="AR48" s="65">
        <v>80947.05</v>
      </c>
      <c r="AS48" s="6">
        <f t="shared" si="37"/>
        <v>0.014200732541705077</v>
      </c>
      <c r="BC48">
        <f t="shared" si="26"/>
        <v>47</v>
      </c>
      <c r="BD48" s="63">
        <v>33189</v>
      </c>
      <c r="BE48" s="65">
        <v>363804.8694</v>
      </c>
      <c r="BF48" s="6">
        <f t="shared" si="38"/>
        <v>0.01621659498524666</v>
      </c>
      <c r="BR48" s="63">
        <v>33165</v>
      </c>
      <c r="BS48" s="65">
        <v>354130.869</v>
      </c>
      <c r="BT48" s="6">
        <f t="shared" si="39"/>
        <v>0.0029373756323326913</v>
      </c>
    </row>
    <row r="49" spans="2:72" ht="15">
      <c r="B49" s="63">
        <v>33158</v>
      </c>
      <c r="C49" s="65">
        <v>4578.8672</v>
      </c>
      <c r="D49" s="6">
        <f t="shared" si="30"/>
        <v>7.239398825562386E-05</v>
      </c>
      <c r="E49" s="65">
        <v>4578.8672</v>
      </c>
      <c r="F49" s="6">
        <f t="shared" si="31"/>
        <v>0.00013355599929035586</v>
      </c>
      <c r="G49" s="65">
        <v>0</v>
      </c>
      <c r="H49" s="6">
        <f t="shared" si="32"/>
        <v>0</v>
      </c>
      <c r="I49" s="65">
        <v>10377.71</v>
      </c>
      <c r="J49" s="6">
        <f t="shared" si="33"/>
        <v>0.0004625862216245094</v>
      </c>
      <c r="K49" s="39">
        <f t="shared" si="13"/>
        <v>19535.4444</v>
      </c>
      <c r="L49" s="6">
        <f t="shared" si="34"/>
        <v>0.00015545301880907122</v>
      </c>
      <c r="M49" s="63"/>
      <c r="O49">
        <f t="shared" si="29"/>
        <v>48</v>
      </c>
      <c r="P49" s="63">
        <v>33179</v>
      </c>
      <c r="Q49" s="65">
        <v>70534.7717</v>
      </c>
      <c r="R49" s="6">
        <f t="shared" si="35"/>
        <v>0.0011151870563232123</v>
      </c>
      <c r="AB49">
        <f t="shared" si="27"/>
        <v>48</v>
      </c>
      <c r="AC49" s="63">
        <v>33150</v>
      </c>
      <c r="AD49" s="65">
        <v>65299.9922538462</v>
      </c>
      <c r="AE49" s="6">
        <f t="shared" si="36"/>
        <v>0.0019046644810128848</v>
      </c>
      <c r="AP49">
        <f t="shared" si="28"/>
        <v>48</v>
      </c>
      <c r="AQ49" s="63">
        <v>33125</v>
      </c>
      <c r="AR49" s="65">
        <v>78738.01</v>
      </c>
      <c r="AS49" s="6">
        <f t="shared" si="37"/>
        <v>0.013813195426838898</v>
      </c>
      <c r="BC49">
        <f t="shared" si="26"/>
        <v>48</v>
      </c>
      <c r="BD49" s="63">
        <v>33109</v>
      </c>
      <c r="BE49" s="65">
        <v>361456.32</v>
      </c>
      <c r="BF49" s="6">
        <f t="shared" si="38"/>
        <v>0.016111908441370938</v>
      </c>
      <c r="BR49" s="63">
        <v>33189</v>
      </c>
      <c r="BS49" s="65">
        <v>342401.9508</v>
      </c>
      <c r="BT49" s="6">
        <f t="shared" si="39"/>
        <v>0.0028400888902545716</v>
      </c>
    </row>
    <row r="50" spans="2:72" ht="15">
      <c r="B50" s="63">
        <v>33160</v>
      </c>
      <c r="C50" s="65">
        <v>2467900.27755385</v>
      </c>
      <c r="D50" s="6">
        <f t="shared" si="30"/>
        <v>0.03901863406505528</v>
      </c>
      <c r="E50" s="65">
        <v>2467900.27755385</v>
      </c>
      <c r="F50" s="6">
        <f t="shared" si="31"/>
        <v>0.07198350013681354</v>
      </c>
      <c r="G50" s="65">
        <v>250885.34</v>
      </c>
      <c r="H50" s="6">
        <f t="shared" si="32"/>
        <v>0.044013408913292605</v>
      </c>
      <c r="I50" s="65">
        <v>758908.19</v>
      </c>
      <c r="J50" s="6">
        <f t="shared" si="33"/>
        <v>0.03382831782464487</v>
      </c>
      <c r="K50" s="39">
        <f t="shared" si="13"/>
        <v>5945594.085107699</v>
      </c>
      <c r="L50" s="6">
        <f t="shared" si="34"/>
        <v>0.047311979713312774</v>
      </c>
      <c r="M50" s="63"/>
      <c r="O50">
        <f t="shared" si="29"/>
        <v>49</v>
      </c>
      <c r="P50" s="63">
        <v>33162</v>
      </c>
      <c r="Q50" s="65">
        <v>68270.0385</v>
      </c>
      <c r="R50" s="6">
        <f t="shared" si="35"/>
        <v>0.0010793805868359728</v>
      </c>
      <c r="AB50">
        <f t="shared" si="27"/>
        <v>49</v>
      </c>
      <c r="AC50" s="63">
        <v>33187</v>
      </c>
      <c r="AD50" s="65">
        <v>61168.1191</v>
      </c>
      <c r="AE50" s="6">
        <f t="shared" si="36"/>
        <v>0.0017841463650904745</v>
      </c>
      <c r="AP50">
        <f t="shared" si="28"/>
        <v>49</v>
      </c>
      <c r="AQ50" s="63">
        <v>33184</v>
      </c>
      <c r="AR50" s="65">
        <v>71266.67</v>
      </c>
      <c r="AS50" s="6">
        <f t="shared" si="37"/>
        <v>0.01250248056980405</v>
      </c>
      <c r="BC50">
        <f t="shared" si="26"/>
        <v>49</v>
      </c>
      <c r="BD50" s="63">
        <v>33177</v>
      </c>
      <c r="BE50" s="65">
        <v>339338.5718</v>
      </c>
      <c r="BF50" s="6">
        <f t="shared" si="38"/>
        <v>0.015126010245075195</v>
      </c>
      <c r="BR50" s="63">
        <v>33177</v>
      </c>
      <c r="BS50" s="65">
        <v>316639.5072</v>
      </c>
      <c r="BT50" s="6">
        <f t="shared" si="39"/>
        <v>0.00262639959998266</v>
      </c>
    </row>
    <row r="51" spans="2:72" ht="15">
      <c r="B51" s="63">
        <v>33161</v>
      </c>
      <c r="C51" s="65">
        <v>88642.8526384615</v>
      </c>
      <c r="D51" s="6">
        <f t="shared" si="30"/>
        <v>0.001401484112239328</v>
      </c>
      <c r="E51" s="65">
        <v>88642.8526384615</v>
      </c>
      <c r="F51" s="6">
        <f t="shared" si="31"/>
        <v>0.0025855269976114365</v>
      </c>
      <c r="G51" s="65">
        <v>0</v>
      </c>
      <c r="H51" s="6">
        <f t="shared" si="32"/>
        <v>0</v>
      </c>
      <c r="I51" s="65">
        <v>26687.13</v>
      </c>
      <c r="J51" s="6">
        <f t="shared" si="33"/>
        <v>0.0011895783012535613</v>
      </c>
      <c r="K51" s="39">
        <f t="shared" si="13"/>
        <v>203972.835276923</v>
      </c>
      <c r="L51" s="6">
        <f t="shared" si="34"/>
        <v>0.001623110913148364</v>
      </c>
      <c r="M51" s="63"/>
      <c r="O51">
        <f t="shared" si="29"/>
        <v>50</v>
      </c>
      <c r="P51" s="63">
        <v>33150</v>
      </c>
      <c r="Q51" s="65">
        <v>65299.9922538462</v>
      </c>
      <c r="R51" s="6">
        <f t="shared" si="35"/>
        <v>0.0010324227949474645</v>
      </c>
      <c r="AB51">
        <f t="shared" si="27"/>
        <v>50</v>
      </c>
      <c r="AC51" s="63">
        <v>33147</v>
      </c>
      <c r="AD51" s="65">
        <v>54859.2145</v>
      </c>
      <c r="AE51" s="6">
        <f t="shared" si="36"/>
        <v>0.0016001287857467185</v>
      </c>
      <c r="AP51">
        <f t="shared" si="28"/>
        <v>50</v>
      </c>
      <c r="AQ51" s="63">
        <v>33136</v>
      </c>
      <c r="AR51" s="65">
        <v>57249.78</v>
      </c>
      <c r="AS51" s="6">
        <f t="shared" si="37"/>
        <v>0.010043464386305078</v>
      </c>
      <c r="BC51">
        <f t="shared" si="26"/>
        <v>50</v>
      </c>
      <c r="BD51" s="63">
        <v>33196</v>
      </c>
      <c r="BE51" s="65">
        <v>266330.697</v>
      </c>
      <c r="BF51" s="6">
        <f t="shared" si="38"/>
        <v>0.011871685644313828</v>
      </c>
      <c r="BR51" s="63">
        <v>33196</v>
      </c>
      <c r="BS51" s="65">
        <v>242045.6924</v>
      </c>
      <c r="BT51" s="6">
        <f t="shared" si="39"/>
        <v>0.002007673380110939</v>
      </c>
    </row>
    <row r="52" spans="2:72" ht="15">
      <c r="B52" s="63">
        <v>33162</v>
      </c>
      <c r="C52" s="65">
        <v>68270.0385</v>
      </c>
      <c r="D52" s="6">
        <f t="shared" si="30"/>
        <v>0.0010793805868359728</v>
      </c>
      <c r="E52" s="65">
        <v>68270.0385</v>
      </c>
      <c r="F52" s="6">
        <f t="shared" si="31"/>
        <v>0.001991294530983246</v>
      </c>
      <c r="G52" s="65">
        <v>0</v>
      </c>
      <c r="H52" s="6">
        <f t="shared" si="32"/>
        <v>0</v>
      </c>
      <c r="I52" s="65">
        <v>36223.48</v>
      </c>
      <c r="J52" s="6">
        <f t="shared" si="33"/>
        <v>0.0016146609172246079</v>
      </c>
      <c r="K52" s="39">
        <f t="shared" si="13"/>
        <v>172763.557</v>
      </c>
      <c r="L52" s="6">
        <f t="shared" si="34"/>
        <v>0.0013747635285861757</v>
      </c>
      <c r="M52" s="63"/>
      <c r="O52">
        <f t="shared" si="29"/>
        <v>51</v>
      </c>
      <c r="P52" s="63">
        <v>33187</v>
      </c>
      <c r="Q52" s="65">
        <v>61168.1191</v>
      </c>
      <c r="R52" s="6">
        <f t="shared" si="35"/>
        <v>0.0009670959873533789</v>
      </c>
      <c r="AB52">
        <f t="shared" si="27"/>
        <v>51</v>
      </c>
      <c r="AC52" s="63">
        <v>33128</v>
      </c>
      <c r="AD52" s="65">
        <v>54709.6487</v>
      </c>
      <c r="AE52" s="6">
        <f t="shared" si="36"/>
        <v>0.001595766263531909</v>
      </c>
      <c r="AP52">
        <f t="shared" si="28"/>
        <v>51</v>
      </c>
      <c r="AQ52" s="63">
        <v>33182</v>
      </c>
      <c r="AR52" s="65">
        <v>51280.45</v>
      </c>
      <c r="AS52" s="6">
        <f t="shared" si="37"/>
        <v>0.008996250698058546</v>
      </c>
      <c r="BC52">
        <f t="shared" si="26"/>
        <v>51</v>
      </c>
      <c r="BD52" s="63">
        <v>33125</v>
      </c>
      <c r="BE52" s="65">
        <v>227466.0318</v>
      </c>
      <c r="BF52" s="6">
        <f t="shared" si="38"/>
        <v>0.010139293948114036</v>
      </c>
      <c r="BR52" s="63">
        <v>33125</v>
      </c>
      <c r="BS52" s="65">
        <v>211897.5066</v>
      </c>
      <c r="BT52" s="6">
        <f t="shared" si="39"/>
        <v>0.0017576060912071906</v>
      </c>
    </row>
    <row r="53" spans="2:72" ht="15">
      <c r="B53" s="63">
        <v>33165</v>
      </c>
      <c r="C53" s="65">
        <v>26325.2466</v>
      </c>
      <c r="D53" s="6">
        <f t="shared" si="30"/>
        <v>0.0004162142097475117</v>
      </c>
      <c r="E53" s="65">
        <v>26325.2466</v>
      </c>
      <c r="F53" s="6">
        <f t="shared" si="31"/>
        <v>0.0007678524977156017</v>
      </c>
      <c r="G53" s="65">
        <v>0</v>
      </c>
      <c r="H53" s="6">
        <f t="shared" si="32"/>
        <v>0</v>
      </c>
      <c r="I53" s="65">
        <v>324108.4</v>
      </c>
      <c r="J53" s="6">
        <f t="shared" si="33"/>
        <v>0.014447125632992747</v>
      </c>
      <c r="K53" s="39">
        <f t="shared" si="13"/>
        <v>376758.89320000005</v>
      </c>
      <c r="L53" s="6">
        <f t="shared" si="34"/>
        <v>0.002998053492507417</v>
      </c>
      <c r="M53" s="63"/>
      <c r="O53">
        <f t="shared" si="29"/>
        <v>52</v>
      </c>
      <c r="P53" s="63">
        <v>33147</v>
      </c>
      <c r="Q53" s="65">
        <v>54859.2145</v>
      </c>
      <c r="R53" s="6">
        <f t="shared" si="35"/>
        <v>0.00086734931518122</v>
      </c>
      <c r="AB53">
        <f t="shared" si="27"/>
        <v>52</v>
      </c>
      <c r="AC53" s="63">
        <v>33155</v>
      </c>
      <c r="AD53" s="65">
        <v>35544.9797</v>
      </c>
      <c r="AE53" s="6">
        <f t="shared" si="36"/>
        <v>0.001036772868972682</v>
      </c>
      <c r="AP53">
        <f t="shared" si="28"/>
        <v>52</v>
      </c>
      <c r="AQ53" s="63">
        <v>33141</v>
      </c>
      <c r="AR53" s="65">
        <v>46574.88</v>
      </c>
      <c r="AS53" s="6">
        <f t="shared" si="37"/>
        <v>0.008170741417284619</v>
      </c>
      <c r="BC53">
        <f t="shared" si="26"/>
        <v>52</v>
      </c>
      <c r="BD53" s="63">
        <v>33157</v>
      </c>
      <c r="BE53" s="65">
        <v>220475.1794</v>
      </c>
      <c r="BF53" s="6">
        <f t="shared" si="38"/>
        <v>0.009827676838207261</v>
      </c>
      <c r="BR53" s="63">
        <v>33157</v>
      </c>
      <c r="BS53" s="65">
        <v>201947.2532</v>
      </c>
      <c r="BT53" s="6">
        <f t="shared" si="39"/>
        <v>0.001675072670849827</v>
      </c>
    </row>
    <row r="54" spans="2:72" ht="15">
      <c r="B54" s="63">
        <v>33166</v>
      </c>
      <c r="C54" s="65">
        <v>1980943.0334</v>
      </c>
      <c r="D54" s="6">
        <f t="shared" si="30"/>
        <v>0.03131961693386074</v>
      </c>
      <c r="E54" s="65">
        <v>1980943.0334</v>
      </c>
      <c r="F54" s="6">
        <f t="shared" si="31"/>
        <v>0.05777997369371311</v>
      </c>
      <c r="G54" s="65">
        <v>52809.69</v>
      </c>
      <c r="H54" s="6">
        <f t="shared" si="32"/>
        <v>0.009264528890186328</v>
      </c>
      <c r="I54" s="65">
        <v>323786.34</v>
      </c>
      <c r="J54" s="6">
        <f t="shared" si="33"/>
        <v>0.014432769814749957</v>
      </c>
      <c r="K54" s="39">
        <f t="shared" si="13"/>
        <v>4338482.0968</v>
      </c>
      <c r="L54" s="6">
        <f t="shared" si="34"/>
        <v>0.03452340910128818</v>
      </c>
      <c r="M54" s="63"/>
      <c r="O54">
        <f t="shared" si="29"/>
        <v>53</v>
      </c>
      <c r="P54" s="63">
        <v>33128</v>
      </c>
      <c r="Q54" s="65">
        <v>54709.6487</v>
      </c>
      <c r="R54" s="6">
        <f t="shared" si="35"/>
        <v>0.0008649846113591385</v>
      </c>
      <c r="AB54">
        <f t="shared" si="27"/>
        <v>53</v>
      </c>
      <c r="AC54" s="63">
        <v>33157</v>
      </c>
      <c r="AD54" s="65">
        <v>31619.1347</v>
      </c>
      <c r="AE54" s="6">
        <f t="shared" si="36"/>
        <v>0.0009222641642795109</v>
      </c>
      <c r="AP54">
        <f t="shared" si="28"/>
        <v>53</v>
      </c>
      <c r="AQ54" s="63">
        <v>33010</v>
      </c>
      <c r="AR54" s="65">
        <v>45772.91</v>
      </c>
      <c r="AS54" s="6">
        <f t="shared" si="37"/>
        <v>0.008030049922332411</v>
      </c>
      <c r="BC54">
        <f t="shared" si="26"/>
        <v>53</v>
      </c>
      <c r="BD54" s="63">
        <v>33174</v>
      </c>
      <c r="BE54" s="65">
        <v>205866.3982</v>
      </c>
      <c r="BF54" s="6">
        <f t="shared" si="38"/>
        <v>0.009176490700046995</v>
      </c>
      <c r="BR54" s="63">
        <v>33174</v>
      </c>
      <c r="BS54" s="65">
        <v>191538.24440000003</v>
      </c>
      <c r="BT54" s="6">
        <f t="shared" si="39"/>
        <v>0.0015887340557152719</v>
      </c>
    </row>
    <row r="55" spans="2:72" ht="15">
      <c r="B55" s="63">
        <v>33167</v>
      </c>
      <c r="C55" s="65">
        <v>5187.3127</v>
      </c>
      <c r="D55" s="6">
        <f t="shared" si="30"/>
        <v>8.201379037200478E-05</v>
      </c>
      <c r="E55" s="65">
        <v>5187.3127</v>
      </c>
      <c r="F55" s="6">
        <f t="shared" si="31"/>
        <v>0.0001513030845882698</v>
      </c>
      <c r="G55" s="65">
        <v>0</v>
      </c>
      <c r="H55" s="6">
        <f t="shared" si="32"/>
        <v>0</v>
      </c>
      <c r="I55" s="65">
        <v>0</v>
      </c>
      <c r="J55" s="6">
        <f t="shared" si="33"/>
        <v>0</v>
      </c>
      <c r="K55" s="39">
        <f t="shared" si="13"/>
        <v>10374.6254</v>
      </c>
      <c r="L55" s="6">
        <f t="shared" si="34"/>
        <v>8.255593291971736E-05</v>
      </c>
      <c r="M55" s="63"/>
      <c r="O55">
        <f t="shared" si="29"/>
        <v>54</v>
      </c>
      <c r="P55" s="63">
        <v>33155</v>
      </c>
      <c r="Q55" s="65">
        <v>35544.9797</v>
      </c>
      <c r="R55" s="6">
        <f t="shared" si="35"/>
        <v>0.0005619824141106754</v>
      </c>
      <c r="AB55">
        <f t="shared" si="27"/>
        <v>54</v>
      </c>
      <c r="AC55" s="63">
        <v>33168</v>
      </c>
      <c r="AD55" s="65">
        <v>28123.5355</v>
      </c>
      <c r="AE55" s="6">
        <f t="shared" si="36"/>
        <v>0.000820304831570633</v>
      </c>
      <c r="AP55">
        <f t="shared" si="28"/>
        <v>54</v>
      </c>
      <c r="AQ55" s="63">
        <v>33013</v>
      </c>
      <c r="AR55" s="65">
        <v>45755.63</v>
      </c>
      <c r="AS55" s="6">
        <f t="shared" si="37"/>
        <v>0.008027018451039501</v>
      </c>
      <c r="BC55">
        <f t="shared" si="26"/>
        <v>54</v>
      </c>
      <c r="BD55" s="63">
        <v>33161</v>
      </c>
      <c r="BE55" s="65">
        <v>203972.835276923</v>
      </c>
      <c r="BF55" s="6">
        <f t="shared" si="38"/>
        <v>0.009092085169540319</v>
      </c>
      <c r="BR55" s="63">
        <v>33161</v>
      </c>
      <c r="BS55" s="65">
        <v>185986.93436923082</v>
      </c>
      <c r="BT55" s="6">
        <f t="shared" si="39"/>
        <v>0.0015426881324724</v>
      </c>
    </row>
    <row r="56" spans="2:72" ht="15">
      <c r="B56" s="63">
        <v>33168</v>
      </c>
      <c r="C56" s="65">
        <v>28123.5355</v>
      </c>
      <c r="D56" s="6">
        <f t="shared" si="30"/>
        <v>0.00044464598114870435</v>
      </c>
      <c r="E56" s="65">
        <v>28123.5355</v>
      </c>
      <c r="F56" s="6">
        <f t="shared" si="31"/>
        <v>0.0008203048315706335</v>
      </c>
      <c r="G56" s="65">
        <v>0</v>
      </c>
      <c r="H56" s="6">
        <f t="shared" si="32"/>
        <v>0</v>
      </c>
      <c r="I56" s="65">
        <v>11530.18</v>
      </c>
      <c r="J56" s="6">
        <f t="shared" si="33"/>
        <v>0.0005139575494835071</v>
      </c>
      <c r="K56" s="39">
        <f t="shared" si="13"/>
        <v>67777.251</v>
      </c>
      <c r="L56" s="6">
        <f t="shared" si="34"/>
        <v>0.0005393365033728202</v>
      </c>
      <c r="M56" s="63"/>
      <c r="O56">
        <f t="shared" si="29"/>
        <v>55</v>
      </c>
      <c r="P56" s="63">
        <v>33157</v>
      </c>
      <c r="Q56" s="65">
        <v>31619.1347</v>
      </c>
      <c r="R56" s="6">
        <f t="shared" si="35"/>
        <v>0.0004999130060213995</v>
      </c>
      <c r="AB56">
        <f t="shared" si="27"/>
        <v>55</v>
      </c>
      <c r="AC56" s="63">
        <v>33165</v>
      </c>
      <c r="AD56" s="65">
        <v>26325.2466</v>
      </c>
      <c r="AE56" s="6">
        <f t="shared" si="36"/>
        <v>0.0007678524977156011</v>
      </c>
      <c r="AP56">
        <f t="shared" si="28"/>
        <v>55</v>
      </c>
      <c r="AQ56" s="63">
        <v>33032</v>
      </c>
      <c r="AR56" s="65">
        <v>45252.68</v>
      </c>
      <c r="AS56" s="6">
        <f t="shared" si="37"/>
        <v>0.00793878474231447</v>
      </c>
      <c r="BC56">
        <f t="shared" si="26"/>
        <v>55</v>
      </c>
      <c r="BD56" s="63">
        <v>33015</v>
      </c>
      <c r="BE56" s="65">
        <v>179557.333569231</v>
      </c>
      <c r="BF56" s="6">
        <f t="shared" si="38"/>
        <v>0.008003764655281586</v>
      </c>
      <c r="BR56" s="63">
        <v>33015</v>
      </c>
      <c r="BS56" s="65">
        <v>170316.3751692308</v>
      </c>
      <c r="BT56" s="6">
        <f t="shared" si="39"/>
        <v>0.0014127070357408782</v>
      </c>
    </row>
    <row r="57" spans="2:72" ht="15">
      <c r="B57" s="63">
        <v>33169</v>
      </c>
      <c r="C57" s="65">
        <v>131583.4169</v>
      </c>
      <c r="D57" s="6">
        <f t="shared" si="30"/>
        <v>0.0020803941065802166</v>
      </c>
      <c r="E57" s="65">
        <v>131583.4169</v>
      </c>
      <c r="F57" s="6">
        <f t="shared" si="31"/>
        <v>0.0038380136323060434</v>
      </c>
      <c r="G57" s="65">
        <v>0</v>
      </c>
      <c r="H57" s="6">
        <f t="shared" si="32"/>
        <v>0</v>
      </c>
      <c r="I57" s="65">
        <v>343252.8</v>
      </c>
      <c r="J57" s="6">
        <f t="shared" si="33"/>
        <v>0.015300486891041801</v>
      </c>
      <c r="K57" s="39">
        <f t="shared" si="13"/>
        <v>606419.6338</v>
      </c>
      <c r="L57" s="6">
        <f t="shared" si="34"/>
        <v>0.0048255755440762575</v>
      </c>
      <c r="M57" s="63"/>
      <c r="O57">
        <f t="shared" si="29"/>
        <v>56</v>
      </c>
      <c r="P57" s="63">
        <v>33168</v>
      </c>
      <c r="Q57" s="65">
        <v>28123.5355</v>
      </c>
      <c r="R57" s="6">
        <f t="shared" si="35"/>
        <v>0.00044464598114870435</v>
      </c>
      <c r="AB57">
        <f t="shared" si="27"/>
        <v>56</v>
      </c>
      <c r="AC57" s="63">
        <v>33032</v>
      </c>
      <c r="AD57" s="65">
        <v>23768.8864</v>
      </c>
      <c r="AE57" s="6">
        <f t="shared" si="36"/>
        <v>0.0006932888062730772</v>
      </c>
      <c r="AP57">
        <f t="shared" si="28"/>
        <v>56</v>
      </c>
      <c r="AQ57" s="63">
        <v>33299</v>
      </c>
      <c r="AR57" s="65">
        <v>40764.15</v>
      </c>
      <c r="AS57" s="6">
        <f t="shared" si="37"/>
        <v>0.007151351302363051</v>
      </c>
      <c r="BC57">
        <f t="shared" si="26"/>
        <v>56</v>
      </c>
      <c r="BD57" s="63">
        <v>33173</v>
      </c>
      <c r="BE57" s="65">
        <v>174100.7994</v>
      </c>
      <c r="BF57" s="6">
        <f t="shared" si="38"/>
        <v>0.007760539750701519</v>
      </c>
      <c r="BR57" s="63">
        <v>33162</v>
      </c>
      <c r="BS57" s="65">
        <v>164491.9358</v>
      </c>
      <c r="BT57" s="6">
        <f t="shared" si="39"/>
        <v>0.0013643956125557455</v>
      </c>
    </row>
    <row r="58" spans="2:72" ht="15">
      <c r="B58" s="63">
        <v>33170</v>
      </c>
      <c r="C58" s="65">
        <v>8555.9851</v>
      </c>
      <c r="D58" s="6">
        <f t="shared" si="30"/>
        <v>0.00013527404438475366</v>
      </c>
      <c r="E58" s="65">
        <v>8555.9851</v>
      </c>
      <c r="F58" s="6">
        <f t="shared" si="31"/>
        <v>0.0002495602274606032</v>
      </c>
      <c r="G58" s="65">
        <v>0</v>
      </c>
      <c r="H58" s="6">
        <f t="shared" si="32"/>
        <v>0</v>
      </c>
      <c r="I58" s="65">
        <v>0</v>
      </c>
      <c r="J58" s="6">
        <f t="shared" si="33"/>
        <v>0</v>
      </c>
      <c r="K58" s="39">
        <f t="shared" si="13"/>
        <v>17111.9702</v>
      </c>
      <c r="L58" s="6">
        <f t="shared" si="34"/>
        <v>0.00013616825759852518</v>
      </c>
      <c r="M58" s="63"/>
      <c r="O58">
        <f t="shared" si="29"/>
        <v>57</v>
      </c>
      <c r="P58" s="63">
        <v>33165</v>
      </c>
      <c r="Q58" s="65">
        <v>26325.2466</v>
      </c>
      <c r="R58" s="6">
        <f t="shared" si="35"/>
        <v>0.0004162142097475117</v>
      </c>
      <c r="AB58">
        <f t="shared" si="27"/>
        <v>57</v>
      </c>
      <c r="AC58" s="63">
        <v>33196</v>
      </c>
      <c r="AD58" s="65">
        <v>21725.2535</v>
      </c>
      <c r="AE58" s="6">
        <f t="shared" si="36"/>
        <v>0.0006336803000158641</v>
      </c>
      <c r="AP58">
        <f t="shared" si="28"/>
        <v>57</v>
      </c>
      <c r="AQ58" s="63">
        <v>33162</v>
      </c>
      <c r="AR58" s="65">
        <v>36223.48</v>
      </c>
      <c r="AS58" s="6">
        <f t="shared" si="37"/>
        <v>0.006354770818822959</v>
      </c>
      <c r="BC58">
        <f t="shared" si="26"/>
        <v>57</v>
      </c>
      <c r="BD58" s="63">
        <v>33162</v>
      </c>
      <c r="BE58" s="65">
        <v>172763.557</v>
      </c>
      <c r="BF58" s="6">
        <f t="shared" si="38"/>
        <v>0.00770093219670241</v>
      </c>
      <c r="BR58" s="63">
        <v>33173</v>
      </c>
      <c r="BS58" s="65">
        <v>163202.7352</v>
      </c>
      <c r="BT58" s="6">
        <f t="shared" si="39"/>
        <v>0.0013537022029743609</v>
      </c>
    </row>
    <row r="59" spans="2:72" ht="15">
      <c r="B59" s="63">
        <v>33171</v>
      </c>
      <c r="C59" s="65">
        <v>63.83</v>
      </c>
      <c r="D59" s="6">
        <f t="shared" si="30"/>
        <v>1.0091815439321914E-06</v>
      </c>
      <c r="E59" s="65">
        <v>63.83</v>
      </c>
      <c r="F59" s="6">
        <f t="shared" si="31"/>
        <v>1.8617878751109915E-06</v>
      </c>
      <c r="G59" s="65">
        <v>0</v>
      </c>
      <c r="H59" s="6">
        <f t="shared" si="32"/>
        <v>0</v>
      </c>
      <c r="I59" s="65">
        <v>0</v>
      </c>
      <c r="J59" s="6">
        <f t="shared" si="33"/>
        <v>0</v>
      </c>
      <c r="K59" s="39">
        <f t="shared" si="13"/>
        <v>127.66</v>
      </c>
      <c r="L59" s="6">
        <f t="shared" si="34"/>
        <v>1.015852620233509E-06</v>
      </c>
      <c r="M59" s="63"/>
      <c r="O59">
        <f t="shared" si="29"/>
        <v>58</v>
      </c>
      <c r="P59" s="63">
        <v>33032</v>
      </c>
      <c r="Q59" s="65">
        <v>23768.8864</v>
      </c>
      <c r="R59" s="6">
        <f t="shared" si="35"/>
        <v>0.0003757969837803677</v>
      </c>
      <c r="AB59">
        <f t="shared" si="27"/>
        <v>58</v>
      </c>
      <c r="AC59" s="63">
        <v>33015</v>
      </c>
      <c r="AD59" s="65">
        <v>15330.6317846154</v>
      </c>
      <c r="AE59" s="6">
        <f t="shared" si="36"/>
        <v>0.0004471625313236427</v>
      </c>
      <c r="AP59">
        <f t="shared" si="28"/>
        <v>58</v>
      </c>
      <c r="AQ59" s="63">
        <v>33129</v>
      </c>
      <c r="AR59" s="65">
        <v>32817.31</v>
      </c>
      <c r="AS59" s="6">
        <f t="shared" si="37"/>
        <v>0.005757218355063259</v>
      </c>
      <c r="BC59">
        <f t="shared" si="26"/>
        <v>58</v>
      </c>
      <c r="BD59" s="63">
        <v>33179</v>
      </c>
      <c r="BE59" s="65">
        <v>144297.4734</v>
      </c>
      <c r="BF59" s="6">
        <f t="shared" si="38"/>
        <v>0.006432057073291617</v>
      </c>
      <c r="BR59" s="63">
        <v>33179</v>
      </c>
      <c r="BS59" s="65">
        <v>134353.10499999998</v>
      </c>
      <c r="BT59" s="6">
        <f t="shared" si="39"/>
        <v>0.001114405919680601</v>
      </c>
    </row>
    <row r="60" spans="2:72" ht="15">
      <c r="B60" s="63">
        <v>33172</v>
      </c>
      <c r="C60" s="65">
        <v>1441459.0118</v>
      </c>
      <c r="D60" s="6">
        <f t="shared" si="30"/>
        <v>0.022790127385920338</v>
      </c>
      <c r="E60" s="65">
        <v>1441459.0118</v>
      </c>
      <c r="F60" s="6">
        <f t="shared" si="31"/>
        <v>0.042044350785503865</v>
      </c>
      <c r="G60" s="65">
        <v>90255.31</v>
      </c>
      <c r="H60" s="6">
        <f t="shared" si="32"/>
        <v>0.015833702621388668</v>
      </c>
      <c r="I60" s="65">
        <v>1021711.07</v>
      </c>
      <c r="J60" s="6">
        <f t="shared" si="33"/>
        <v>0.04554275109472462</v>
      </c>
      <c r="K60" s="39">
        <f t="shared" si="13"/>
        <v>3994884.4036</v>
      </c>
      <c r="L60" s="6">
        <f t="shared" si="34"/>
        <v>0.031789235382477195</v>
      </c>
      <c r="M60" s="63"/>
      <c r="O60">
        <f t="shared" si="29"/>
        <v>59</v>
      </c>
      <c r="P60" s="63">
        <v>33196</v>
      </c>
      <c r="Q60" s="65">
        <v>21725.2535</v>
      </c>
      <c r="R60" s="6">
        <f t="shared" si="35"/>
        <v>0.00034348621133398476</v>
      </c>
      <c r="AB60">
        <f t="shared" si="27"/>
        <v>59</v>
      </c>
      <c r="AC60" s="63">
        <v>33185</v>
      </c>
      <c r="AD60" s="65">
        <v>12307.2183</v>
      </c>
      <c r="AE60" s="6">
        <f t="shared" si="36"/>
        <v>0.0003589758703945495</v>
      </c>
      <c r="AP60">
        <f t="shared" si="28"/>
        <v>59</v>
      </c>
      <c r="AQ60" s="63">
        <v>33193</v>
      </c>
      <c r="AR60" s="65">
        <v>28025.95</v>
      </c>
      <c r="AS60" s="6">
        <f t="shared" si="37"/>
        <v>0.004916658731568345</v>
      </c>
      <c r="BC60">
        <f t="shared" si="26"/>
        <v>59</v>
      </c>
      <c r="BD60" s="63">
        <v>33187</v>
      </c>
      <c r="BE60" s="65">
        <v>134033.4682</v>
      </c>
      <c r="BF60" s="6">
        <f t="shared" si="38"/>
        <v>0.005974539240917971</v>
      </c>
      <c r="BR60" s="63">
        <v>33187</v>
      </c>
      <c r="BS60" s="65">
        <v>124038.2344</v>
      </c>
      <c r="BT60" s="6">
        <f t="shared" si="39"/>
        <v>0.0010288481437186732</v>
      </c>
    </row>
    <row r="61" spans="2:72" ht="15">
      <c r="B61" s="63">
        <v>33173</v>
      </c>
      <c r="C61" s="65">
        <v>11460.2197</v>
      </c>
      <c r="D61" s="6">
        <f t="shared" si="30"/>
        <v>0.0001811913239957405</v>
      </c>
      <c r="E61" s="65">
        <v>11460.2197</v>
      </c>
      <c r="F61" s="6">
        <f t="shared" si="31"/>
        <v>0.0003342706890736037</v>
      </c>
      <c r="G61" s="65">
        <v>0</v>
      </c>
      <c r="H61" s="6">
        <f t="shared" si="32"/>
        <v>0</v>
      </c>
      <c r="I61" s="65">
        <v>151180.36</v>
      </c>
      <c r="J61" s="6">
        <f t="shared" si="33"/>
        <v>0.006738861609761028</v>
      </c>
      <c r="K61" s="39">
        <f t="shared" si="13"/>
        <v>174100.7994</v>
      </c>
      <c r="L61" s="6">
        <f t="shared" si="34"/>
        <v>0.0013854046158173158</v>
      </c>
      <c r="M61" s="63"/>
      <c r="O61">
        <f t="shared" si="29"/>
        <v>60</v>
      </c>
      <c r="P61" s="63">
        <v>33015</v>
      </c>
      <c r="Q61" s="65">
        <v>15330.6317846154</v>
      </c>
      <c r="R61" s="6">
        <f t="shared" si="35"/>
        <v>0.00024238431229600655</v>
      </c>
      <c r="AB61">
        <f t="shared" si="27"/>
        <v>60</v>
      </c>
      <c r="AC61" s="63">
        <v>33174</v>
      </c>
      <c r="AD61" s="65">
        <v>11607.1141</v>
      </c>
      <c r="AE61" s="6">
        <f t="shared" si="36"/>
        <v>0.0003385552921261134</v>
      </c>
      <c r="AP61">
        <f t="shared" si="28"/>
        <v>60</v>
      </c>
      <c r="AQ61" s="63">
        <v>33161</v>
      </c>
      <c r="AR61" s="65">
        <v>26687.13</v>
      </c>
      <c r="AS61" s="6">
        <f t="shared" si="37"/>
        <v>0.004681786370667168</v>
      </c>
      <c r="BC61">
        <f t="shared" si="26"/>
        <v>60</v>
      </c>
      <c r="BD61" s="63">
        <v>33150</v>
      </c>
      <c r="BE61" s="65">
        <v>131660.974507692</v>
      </c>
      <c r="BF61" s="6">
        <f t="shared" si="38"/>
        <v>0.005868785380677828</v>
      </c>
      <c r="BR61" s="63">
        <v>33150</v>
      </c>
      <c r="BS61" s="65">
        <v>118815.53930769241</v>
      </c>
      <c r="BT61" s="6">
        <f t="shared" si="39"/>
        <v>0.0009855279515463046</v>
      </c>
    </row>
    <row r="62" spans="2:72" ht="15">
      <c r="B62" s="63">
        <v>33174</v>
      </c>
      <c r="C62" s="65">
        <v>11607.1141</v>
      </c>
      <c r="D62" s="6">
        <f t="shared" si="30"/>
        <v>0.00018351379175991087</v>
      </c>
      <c r="E62" s="65">
        <v>11607.1141</v>
      </c>
      <c r="F62" s="6">
        <f t="shared" si="31"/>
        <v>0.0003385552921261136</v>
      </c>
      <c r="G62" s="65">
        <v>0</v>
      </c>
      <c r="H62" s="6">
        <f t="shared" si="32"/>
        <v>0</v>
      </c>
      <c r="I62" s="65">
        <v>182652.17</v>
      </c>
      <c r="J62" s="6">
        <f t="shared" si="33"/>
        <v>0.008141716929054443</v>
      </c>
      <c r="K62" s="39">
        <f t="shared" si="13"/>
        <v>205866.39820000003</v>
      </c>
      <c r="L62" s="6">
        <f t="shared" si="34"/>
        <v>0.001638178912968079</v>
      </c>
      <c r="M62" s="63"/>
      <c r="O62">
        <f t="shared" si="29"/>
        <v>61</v>
      </c>
      <c r="P62" s="63">
        <v>33185</v>
      </c>
      <c r="Q62" s="65">
        <v>12307.2183</v>
      </c>
      <c r="R62" s="6">
        <f t="shared" si="35"/>
        <v>0.00019458275991703777</v>
      </c>
      <c r="AB62">
        <f t="shared" si="27"/>
        <v>61</v>
      </c>
      <c r="AC62" s="63">
        <v>33173</v>
      </c>
      <c r="AD62" s="65">
        <v>11460.2197</v>
      </c>
      <c r="AE62" s="6">
        <f t="shared" si="36"/>
        <v>0.00033427068907360347</v>
      </c>
      <c r="AP62">
        <f t="shared" si="28"/>
        <v>61</v>
      </c>
      <c r="AQ62" s="63">
        <v>33185</v>
      </c>
      <c r="AR62" s="65">
        <v>26336.69</v>
      </c>
      <c r="AS62" s="6">
        <f t="shared" si="37"/>
        <v>0.004620307852155188</v>
      </c>
      <c r="BC62">
        <f t="shared" si="26"/>
        <v>61</v>
      </c>
      <c r="BD62" s="63">
        <v>33147</v>
      </c>
      <c r="BE62" s="65">
        <v>109962.329</v>
      </c>
      <c r="BF62" s="6">
        <f t="shared" si="38"/>
        <v>0.00490156867874909</v>
      </c>
      <c r="BR62" s="63">
        <v>33147</v>
      </c>
      <c r="BS62" s="65">
        <v>101222.3304</v>
      </c>
      <c r="BT62" s="6">
        <f t="shared" si="39"/>
        <v>0.0008395992351767804</v>
      </c>
    </row>
    <row r="63" spans="2:72" ht="15">
      <c r="B63" s="63">
        <v>33175</v>
      </c>
      <c r="C63" s="65">
        <v>75322.7494</v>
      </c>
      <c r="D63" s="6">
        <f t="shared" si="30"/>
        <v>0.001190887177388525</v>
      </c>
      <c r="E63" s="65">
        <v>75322.7494</v>
      </c>
      <c r="F63" s="6">
        <f t="shared" si="31"/>
        <v>0.0021970073876381594</v>
      </c>
      <c r="G63" s="65">
        <v>0</v>
      </c>
      <c r="H63" s="6">
        <f t="shared" si="32"/>
        <v>0</v>
      </c>
      <c r="I63" s="65">
        <v>367217.21</v>
      </c>
      <c r="J63" s="6">
        <f t="shared" si="33"/>
        <v>0.016368700001194295</v>
      </c>
      <c r="K63" s="39">
        <f t="shared" si="13"/>
        <v>517862.7088</v>
      </c>
      <c r="L63" s="6">
        <f t="shared" si="34"/>
        <v>0.004120885082686062</v>
      </c>
      <c r="M63" s="63"/>
      <c r="O63">
        <f t="shared" si="29"/>
        <v>62</v>
      </c>
      <c r="P63" s="63">
        <v>33174</v>
      </c>
      <c r="Q63" s="65">
        <v>11607.1141</v>
      </c>
      <c r="R63" s="6">
        <f t="shared" si="35"/>
        <v>0.00018351379175991087</v>
      </c>
      <c r="AB63">
        <f t="shared" si="27"/>
        <v>62</v>
      </c>
      <c r="AC63" s="63">
        <v>33139</v>
      </c>
      <c r="AD63" s="65">
        <v>10209.21</v>
      </c>
      <c r="AE63" s="6">
        <f t="shared" si="36"/>
        <v>0.0002977813472107453</v>
      </c>
      <c r="AP63">
        <f t="shared" si="28"/>
        <v>62</v>
      </c>
      <c r="AQ63" s="63">
        <v>33031</v>
      </c>
      <c r="AR63" s="65">
        <v>16569.77</v>
      </c>
      <c r="AS63" s="6">
        <f t="shared" si="37"/>
        <v>0.0029068739632583094</v>
      </c>
      <c r="BC63">
        <f t="shared" si="26"/>
        <v>62</v>
      </c>
      <c r="BD63" s="63">
        <v>33018</v>
      </c>
      <c r="BE63" s="65">
        <v>100050.2898</v>
      </c>
      <c r="BF63" s="6">
        <f t="shared" si="38"/>
        <v>0.004459739723987199</v>
      </c>
      <c r="BR63" s="63">
        <v>33018</v>
      </c>
      <c r="BS63" s="65">
        <v>92127.8</v>
      </c>
      <c r="BT63" s="6">
        <f t="shared" si="39"/>
        <v>0.0007641636989867149</v>
      </c>
    </row>
    <row r="64" spans="2:72" ht="15">
      <c r="B64" s="63">
        <v>33176</v>
      </c>
      <c r="C64" s="65">
        <v>243484.0568</v>
      </c>
      <c r="D64" s="6">
        <f t="shared" si="30"/>
        <v>0.0038495944910590225</v>
      </c>
      <c r="E64" s="65">
        <v>243484.0568</v>
      </c>
      <c r="F64" s="6">
        <f t="shared" si="31"/>
        <v>0.007101921741079053</v>
      </c>
      <c r="G64" s="65">
        <v>22344.58</v>
      </c>
      <c r="H64" s="6">
        <f t="shared" si="32"/>
        <v>0.003919962547575637</v>
      </c>
      <c r="I64" s="65">
        <v>634596.77</v>
      </c>
      <c r="J64" s="6">
        <f t="shared" si="33"/>
        <v>0.02828713869335507</v>
      </c>
      <c r="K64" s="39">
        <f t="shared" si="13"/>
        <v>1143909.4636</v>
      </c>
      <c r="L64" s="6">
        <f t="shared" si="34"/>
        <v>0.009102643160801878</v>
      </c>
      <c r="M64" s="63"/>
      <c r="O64">
        <f t="shared" si="29"/>
        <v>63</v>
      </c>
      <c r="P64" s="63">
        <v>33173</v>
      </c>
      <c r="Q64" s="65">
        <v>11460.2197</v>
      </c>
      <c r="R64" s="6">
        <f t="shared" si="35"/>
        <v>0.0001811913239957405</v>
      </c>
      <c r="AB64">
        <f t="shared" si="27"/>
        <v>63</v>
      </c>
      <c r="AC64" s="63">
        <v>33193</v>
      </c>
      <c r="AD64" s="65">
        <v>9978.432</v>
      </c>
      <c r="AE64" s="6">
        <f t="shared" si="36"/>
        <v>0.0002910500346266569</v>
      </c>
      <c r="AP64">
        <f t="shared" si="28"/>
        <v>63</v>
      </c>
      <c r="AQ64" s="63">
        <v>33187</v>
      </c>
      <c r="AR64" s="65">
        <v>11697.23</v>
      </c>
      <c r="AS64" s="6">
        <f t="shared" si="37"/>
        <v>0.002052072740251916</v>
      </c>
      <c r="BC64">
        <f t="shared" si="26"/>
        <v>63</v>
      </c>
      <c r="BD64" s="63">
        <v>33032</v>
      </c>
      <c r="BE64" s="65">
        <v>92790.4528</v>
      </c>
      <c r="BF64" s="6">
        <f t="shared" si="38"/>
        <v>0.004136132630761447</v>
      </c>
      <c r="BR64" s="63">
        <v>33032</v>
      </c>
      <c r="BS64" s="65">
        <v>86582.60500000001</v>
      </c>
      <c r="BT64" s="6">
        <f t="shared" si="39"/>
        <v>0.000718168497507871</v>
      </c>
    </row>
    <row r="65" spans="2:72" ht="15">
      <c r="B65" s="63">
        <v>33177</v>
      </c>
      <c r="C65" s="65">
        <v>84471.9109</v>
      </c>
      <c r="D65" s="6">
        <f t="shared" si="30"/>
        <v>0.0013355396124230695</v>
      </c>
      <c r="E65" s="65">
        <v>84471.9109</v>
      </c>
      <c r="F65" s="6">
        <f t="shared" si="31"/>
        <v>0.002463869332619082</v>
      </c>
      <c r="G65" s="65">
        <v>0</v>
      </c>
      <c r="H65" s="6">
        <f t="shared" si="32"/>
        <v>0</v>
      </c>
      <c r="I65" s="65">
        <v>170394.75</v>
      </c>
      <c r="J65" s="6">
        <f t="shared" si="33"/>
        <v>0.007595342670700268</v>
      </c>
      <c r="K65" s="39">
        <f t="shared" si="13"/>
        <v>339338.57180000003</v>
      </c>
      <c r="L65" s="6">
        <f t="shared" si="34"/>
        <v>0.0027002818213169885</v>
      </c>
      <c r="M65" s="63"/>
      <c r="O65">
        <f t="shared" si="29"/>
        <v>64</v>
      </c>
      <c r="P65" s="63">
        <v>33193</v>
      </c>
      <c r="Q65" s="65">
        <v>9978.432</v>
      </c>
      <c r="R65" s="6">
        <f t="shared" si="35"/>
        <v>0.00015776358157265215</v>
      </c>
      <c r="AB65">
        <f t="shared" si="27"/>
        <v>64</v>
      </c>
      <c r="AC65" s="63">
        <v>33018</v>
      </c>
      <c r="AD65" s="65">
        <v>9551.6199</v>
      </c>
      <c r="AE65" s="6">
        <f t="shared" si="36"/>
        <v>0.0002786008165046036</v>
      </c>
      <c r="AP65">
        <f t="shared" si="28"/>
        <v>64</v>
      </c>
      <c r="AQ65" s="63">
        <v>33168</v>
      </c>
      <c r="AR65" s="65">
        <v>11530.18</v>
      </c>
      <c r="AS65" s="6">
        <f t="shared" si="37"/>
        <v>0.0020227667634301317</v>
      </c>
      <c r="BC65">
        <f t="shared" si="26"/>
        <v>64</v>
      </c>
      <c r="BD65" s="63">
        <v>33184</v>
      </c>
      <c r="BE65" s="65">
        <v>81211.9722</v>
      </c>
      <c r="BF65" s="6">
        <f t="shared" si="38"/>
        <v>0.003620022082971359</v>
      </c>
      <c r="BR65" s="63">
        <v>33184</v>
      </c>
      <c r="BS65" s="65">
        <v>75671.97579999999</v>
      </c>
      <c r="BT65" s="6">
        <f t="shared" si="39"/>
        <v>0.0006276691393581651</v>
      </c>
    </row>
    <row r="66" spans="2:72" ht="15">
      <c r="B66" s="63">
        <v>33178</v>
      </c>
      <c r="C66" s="65">
        <v>1310008.0219</v>
      </c>
      <c r="D66" s="6">
        <f aca="true" t="shared" si="40" ref="D66:D76">+C66/$C$90</f>
        <v>0.020711827010882002</v>
      </c>
      <c r="E66" s="65">
        <v>1310008.0219</v>
      </c>
      <c r="F66" s="6">
        <f aca="true" t="shared" si="41" ref="F66:F89">+E66/$E$90</f>
        <v>0.038210199772388445</v>
      </c>
      <c r="G66" s="65">
        <v>256485.31</v>
      </c>
      <c r="H66" s="6">
        <f aca="true" t="shared" si="42" ref="H66:H76">+G66/$G$90</f>
        <v>0.044995824902653206</v>
      </c>
      <c r="I66" s="65">
        <v>478045.92</v>
      </c>
      <c r="J66" s="6">
        <f aca="true" t="shared" si="43" ref="J66:J76">+I66/$I$90</f>
        <v>0.021308887596185717</v>
      </c>
      <c r="K66" s="39">
        <f t="shared" si="13"/>
        <v>3354547.2738</v>
      </c>
      <c r="L66" s="6">
        <f aca="true" t="shared" si="44" ref="L66:L76">+K66/$K$90</f>
        <v>0.026693761850124585</v>
      </c>
      <c r="M66" s="63"/>
      <c r="O66">
        <f t="shared" si="29"/>
        <v>65</v>
      </c>
      <c r="P66" s="63">
        <v>33018</v>
      </c>
      <c r="Q66" s="65">
        <v>9551.6199</v>
      </c>
      <c r="R66" s="6">
        <f aca="true" t="shared" si="45" ref="R66:R89">+Q66/$C$90</f>
        <v>0.00015101548672623286</v>
      </c>
      <c r="AB66">
        <f t="shared" si="27"/>
        <v>65</v>
      </c>
      <c r="AC66" s="63">
        <v>33182</v>
      </c>
      <c r="AD66" s="65">
        <v>8867.3581</v>
      </c>
      <c r="AE66" s="6">
        <f aca="true" t="shared" si="46" ref="AE66:AE89">+AD66/$AD$90</f>
        <v>0.00025864232797818</v>
      </c>
      <c r="AP66">
        <f t="shared" si="28"/>
        <v>65</v>
      </c>
      <c r="AQ66" s="63">
        <v>33154</v>
      </c>
      <c r="AR66" s="65">
        <v>11039.8</v>
      </c>
      <c r="AS66" s="6">
        <f aca="true" t="shared" si="47" ref="AS66:AS89">+AR66/$G$90</f>
        <v>0.0019367382395518514</v>
      </c>
      <c r="BC66">
        <f t="shared" si="26"/>
        <v>65</v>
      </c>
      <c r="BD66" s="63">
        <v>33182</v>
      </c>
      <c r="BE66" s="65">
        <v>69015.1662</v>
      </c>
      <c r="BF66" s="6">
        <f aca="true" t="shared" si="48" ref="BF66:BF89">+BE66/$I$90</f>
        <v>0.0030763496924895335</v>
      </c>
      <c r="BR66" s="63">
        <v>33182</v>
      </c>
      <c r="BS66" s="65">
        <v>66420.3064</v>
      </c>
      <c r="BT66" s="6">
        <f aca="true" t="shared" si="49" ref="BT66:BT89">+BS66/$BS$90</f>
        <v>0.0005509301972526747</v>
      </c>
    </row>
    <row r="67" spans="2:72" ht="15">
      <c r="B67" s="63">
        <v>33179</v>
      </c>
      <c r="C67" s="65">
        <v>70534.7717</v>
      </c>
      <c r="D67" s="6">
        <f t="shared" si="40"/>
        <v>0.0011151870563232123</v>
      </c>
      <c r="E67" s="65">
        <v>70534.7717</v>
      </c>
      <c r="F67" s="6">
        <f t="shared" si="41"/>
        <v>0.002057352071514678</v>
      </c>
      <c r="G67" s="65">
        <v>0</v>
      </c>
      <c r="H67" s="6">
        <f t="shared" si="42"/>
        <v>0</v>
      </c>
      <c r="I67" s="65">
        <v>3227.93</v>
      </c>
      <c r="J67" s="6">
        <f t="shared" si="43"/>
        <v>0.00014388491703549267</v>
      </c>
      <c r="K67" s="39">
        <f aca="true" t="shared" si="50" ref="K67:K89">+C67+E67+G67+I67</f>
        <v>144297.4734</v>
      </c>
      <c r="L67" s="6">
        <f t="shared" si="44"/>
        <v>0.0011482450763470552</v>
      </c>
      <c r="M67" s="63"/>
      <c r="O67">
        <f t="shared" si="29"/>
        <v>66</v>
      </c>
      <c r="P67" s="63">
        <v>33182</v>
      </c>
      <c r="Q67" s="65">
        <v>8867.3581</v>
      </c>
      <c r="R67" s="6">
        <f t="shared" si="45"/>
        <v>0.00014019699417135552</v>
      </c>
      <c r="AB67">
        <f t="shared" si="27"/>
        <v>66</v>
      </c>
      <c r="AC67" s="63">
        <v>33170</v>
      </c>
      <c r="AD67" s="65">
        <v>8555.9851</v>
      </c>
      <c r="AE67" s="6">
        <f t="shared" si="46"/>
        <v>0.00024956022746060305</v>
      </c>
      <c r="AP67">
        <f t="shared" si="28"/>
        <v>66</v>
      </c>
      <c r="AQ67" s="63">
        <v>33158</v>
      </c>
      <c r="AR67" s="65">
        <v>10377.71</v>
      </c>
      <c r="AS67" s="6">
        <f t="shared" si="47"/>
        <v>0.0018205862240239536</v>
      </c>
      <c r="BC67">
        <f t="shared" si="26"/>
        <v>66</v>
      </c>
      <c r="BD67" s="63">
        <v>33168</v>
      </c>
      <c r="BE67" s="65">
        <v>67777.251</v>
      </c>
      <c r="BF67" s="6">
        <f t="shared" si="48"/>
        <v>0.0030211696465006254</v>
      </c>
      <c r="BR67" s="63">
        <v>33168</v>
      </c>
      <c r="BS67" s="65">
        <v>63413.6732</v>
      </c>
      <c r="BT67" s="6">
        <f t="shared" si="49"/>
        <v>0.0005259913628551502</v>
      </c>
    </row>
    <row r="68" spans="2:72" ht="15">
      <c r="B68" s="63">
        <v>33180</v>
      </c>
      <c r="C68" s="65">
        <v>1448068.40988462</v>
      </c>
      <c r="D68" s="6">
        <f t="shared" si="40"/>
        <v>0.022894624997756453</v>
      </c>
      <c r="E68" s="65">
        <v>1448068.40988462</v>
      </c>
      <c r="F68" s="6">
        <f t="shared" si="41"/>
        <v>0.0422371331326091</v>
      </c>
      <c r="G68" s="65">
        <v>518458.06</v>
      </c>
      <c r="H68" s="6">
        <f t="shared" si="42"/>
        <v>0.09095432439046615</v>
      </c>
      <c r="I68" s="65">
        <v>789660.2</v>
      </c>
      <c r="J68" s="6">
        <f t="shared" si="43"/>
        <v>0.03519908807292307</v>
      </c>
      <c r="K68" s="39">
        <f t="shared" si="50"/>
        <v>4204255.07976924</v>
      </c>
      <c r="L68" s="6">
        <f t="shared" si="44"/>
        <v>0.033455299537158256</v>
      </c>
      <c r="M68" s="63"/>
      <c r="O68">
        <f t="shared" si="29"/>
        <v>67</v>
      </c>
      <c r="P68" s="63">
        <v>33170</v>
      </c>
      <c r="Q68" s="65">
        <v>8555.9851</v>
      </c>
      <c r="R68" s="6">
        <f t="shared" si="45"/>
        <v>0.00013527404438475366</v>
      </c>
      <c r="AB68">
        <f t="shared" si="27"/>
        <v>67</v>
      </c>
      <c r="AC68" s="63">
        <v>33031</v>
      </c>
      <c r="AD68" s="65">
        <v>5470.28231538462</v>
      </c>
      <c r="AE68" s="6">
        <f t="shared" si="46"/>
        <v>0.00015955671765967666</v>
      </c>
      <c r="AP68">
        <f t="shared" si="28"/>
        <v>67</v>
      </c>
      <c r="AQ68" s="63">
        <v>33194</v>
      </c>
      <c r="AR68" s="65">
        <v>4902.56</v>
      </c>
      <c r="AS68" s="6">
        <f t="shared" si="47"/>
        <v>0.0008600677026483564</v>
      </c>
      <c r="BC68">
        <f aca="true" t="shared" si="51" ref="BC68:BC75">+BC67+1</f>
        <v>67</v>
      </c>
      <c r="BD68" s="63">
        <v>33013</v>
      </c>
      <c r="BE68" s="65">
        <v>55002.4074615385</v>
      </c>
      <c r="BF68" s="6">
        <f t="shared" si="48"/>
        <v>0.0024517312439724004</v>
      </c>
      <c r="BR68" s="63">
        <v>33013</v>
      </c>
      <c r="BS68" s="65">
        <v>52595.7816</v>
      </c>
      <c r="BT68" s="6">
        <f t="shared" si="49"/>
        <v>0.0004362612264544838</v>
      </c>
    </row>
    <row r="69" spans="2:72" ht="15">
      <c r="B69" s="63">
        <v>33181</v>
      </c>
      <c r="C69" s="65">
        <v>135659.837769231</v>
      </c>
      <c r="D69" s="6">
        <f t="shared" si="40"/>
        <v>0.0021448441881488827</v>
      </c>
      <c r="E69" s="65">
        <v>135659.837769231</v>
      </c>
      <c r="F69" s="6">
        <f t="shared" si="41"/>
        <v>0.003956914320825292</v>
      </c>
      <c r="G69" s="65">
        <v>0</v>
      </c>
      <c r="H69" s="6">
        <f t="shared" si="42"/>
        <v>0</v>
      </c>
      <c r="I69" s="65">
        <v>302916.62</v>
      </c>
      <c r="J69" s="6">
        <f t="shared" si="43"/>
        <v>0.013502502451221638</v>
      </c>
      <c r="K69" s="39">
        <f t="shared" si="50"/>
        <v>574236.295538462</v>
      </c>
      <c r="L69" s="6">
        <f t="shared" si="44"/>
        <v>0.0045694770911478165</v>
      </c>
      <c r="M69" s="63"/>
      <c r="O69">
        <f t="shared" si="29"/>
        <v>68</v>
      </c>
      <c r="P69" s="63">
        <v>33031</v>
      </c>
      <c r="Q69" s="65">
        <v>5470.28231538462</v>
      </c>
      <c r="R69" s="6">
        <f t="shared" si="45"/>
        <v>8.648766963472998E-05</v>
      </c>
      <c r="AB69">
        <f t="shared" si="27"/>
        <v>68</v>
      </c>
      <c r="AC69" s="63">
        <v>33167</v>
      </c>
      <c r="AD69" s="65">
        <v>5187.3127</v>
      </c>
      <c r="AE69" s="6">
        <f t="shared" si="46"/>
        <v>0.0001513030845882697</v>
      </c>
      <c r="AP69">
        <f t="shared" si="28"/>
        <v>68</v>
      </c>
      <c r="AQ69" s="63">
        <v>33179</v>
      </c>
      <c r="AR69" s="65">
        <v>3227.93</v>
      </c>
      <c r="AS69" s="6">
        <f t="shared" si="47"/>
        <v>0.0005662833987569166</v>
      </c>
      <c r="BC69">
        <f t="shared" si="51"/>
        <v>68</v>
      </c>
      <c r="BD69" s="63">
        <v>33185</v>
      </c>
      <c r="BE69" s="65">
        <v>50951.1266</v>
      </c>
      <c r="BF69" s="6">
        <f t="shared" si="48"/>
        <v>0.002271145478280472</v>
      </c>
      <c r="BR69" s="63">
        <v>33185</v>
      </c>
      <c r="BS69" s="65">
        <v>47819.528600000005</v>
      </c>
      <c r="BT69" s="6">
        <f t="shared" si="49"/>
        <v>0.00039664409503729605</v>
      </c>
    </row>
    <row r="70" spans="2:72" ht="15">
      <c r="B70" s="63">
        <v>33182</v>
      </c>
      <c r="C70" s="65">
        <v>8867.3581</v>
      </c>
      <c r="D70" s="6">
        <f t="shared" si="40"/>
        <v>0.00014019699417135552</v>
      </c>
      <c r="E70" s="65">
        <v>8867.3581</v>
      </c>
      <c r="F70" s="6">
        <f t="shared" si="41"/>
        <v>0.00025864232797818016</v>
      </c>
      <c r="G70" s="65">
        <v>0</v>
      </c>
      <c r="H70" s="6">
        <f t="shared" si="42"/>
        <v>0</v>
      </c>
      <c r="I70" s="65">
        <v>51280.45</v>
      </c>
      <c r="J70" s="6">
        <f t="shared" si="43"/>
        <v>0.002285825062437144</v>
      </c>
      <c r="K70" s="39">
        <f t="shared" si="50"/>
        <v>69015.16619999999</v>
      </c>
      <c r="L70" s="6">
        <f t="shared" si="44"/>
        <v>0.0005491871958336292</v>
      </c>
      <c r="M70" s="63"/>
      <c r="O70">
        <f t="shared" si="29"/>
        <v>69</v>
      </c>
      <c r="P70" s="63">
        <v>33167</v>
      </c>
      <c r="Q70" s="65">
        <v>5187.3127</v>
      </c>
      <c r="R70" s="6">
        <f t="shared" si="45"/>
        <v>8.201379037200478E-05</v>
      </c>
      <c r="AB70">
        <f t="shared" si="27"/>
        <v>69</v>
      </c>
      <c r="AC70" s="63">
        <v>33184</v>
      </c>
      <c r="AD70" s="65">
        <v>4972.6511</v>
      </c>
      <c r="AE70" s="6">
        <f t="shared" si="46"/>
        <v>0.00014504185375430564</v>
      </c>
      <c r="AP70">
        <f t="shared" si="28"/>
        <v>69</v>
      </c>
      <c r="AQ70" s="63">
        <v>33109</v>
      </c>
      <c r="AR70" s="65">
        <v>0</v>
      </c>
      <c r="AS70" s="6">
        <f t="shared" si="47"/>
        <v>0</v>
      </c>
      <c r="BC70">
        <f t="shared" si="51"/>
        <v>69</v>
      </c>
      <c r="BD70" s="63">
        <v>33193</v>
      </c>
      <c r="BE70" s="65">
        <v>47982.814</v>
      </c>
      <c r="BF70" s="6">
        <f t="shared" si="48"/>
        <v>0.0021388330018059488</v>
      </c>
      <c r="BR70" s="63">
        <v>33193</v>
      </c>
      <c r="BS70" s="65">
        <v>43454.1244</v>
      </c>
      <c r="BT70" s="6">
        <f t="shared" si="49"/>
        <v>0.0003604347920794034</v>
      </c>
    </row>
    <row r="71" spans="2:72" ht="15">
      <c r="B71" s="63">
        <v>33183</v>
      </c>
      <c r="C71" s="65">
        <v>133328.4151</v>
      </c>
      <c r="D71" s="6">
        <f t="shared" si="40"/>
        <v>0.002107983327599093</v>
      </c>
      <c r="E71" s="65">
        <v>133328.4151</v>
      </c>
      <c r="F71" s="6">
        <f t="shared" si="41"/>
        <v>0.003888911587669517</v>
      </c>
      <c r="G71" s="65">
        <v>0</v>
      </c>
      <c r="H71" s="6">
        <f t="shared" si="42"/>
        <v>0</v>
      </c>
      <c r="I71" s="65">
        <v>288661.52</v>
      </c>
      <c r="J71" s="6">
        <f t="shared" si="43"/>
        <v>0.012867081645679805</v>
      </c>
      <c r="K71" s="39">
        <f t="shared" si="50"/>
        <v>555318.3502</v>
      </c>
      <c r="L71" s="6">
        <f t="shared" si="44"/>
        <v>0.0044189378122702445</v>
      </c>
      <c r="M71" s="63"/>
      <c r="O71">
        <f t="shared" si="29"/>
        <v>70</v>
      </c>
      <c r="P71" s="63">
        <v>33184</v>
      </c>
      <c r="Q71" s="65">
        <v>4972.6511</v>
      </c>
      <c r="R71" s="6">
        <f t="shared" si="45"/>
        <v>7.861989212806064E-05</v>
      </c>
      <c r="AB71">
        <f t="shared" si="27"/>
        <v>70</v>
      </c>
      <c r="AC71" s="63">
        <v>33013</v>
      </c>
      <c r="AD71" s="65">
        <v>4623.38873076923</v>
      </c>
      <c r="AE71" s="6">
        <f t="shared" si="46"/>
        <v>0.00013485459941831339</v>
      </c>
      <c r="AP71">
        <f t="shared" si="28"/>
        <v>70</v>
      </c>
      <c r="AQ71" s="63">
        <v>33150</v>
      </c>
      <c r="AR71" s="65">
        <v>0</v>
      </c>
      <c r="AS71" s="6">
        <f t="shared" si="47"/>
        <v>0</v>
      </c>
      <c r="BC71">
        <f t="shared" si="51"/>
        <v>70</v>
      </c>
      <c r="BD71" s="63">
        <v>33299</v>
      </c>
      <c r="BE71" s="65">
        <v>40894.35</v>
      </c>
      <c r="BF71" s="6">
        <f t="shared" si="48"/>
        <v>0.0018228648567256414</v>
      </c>
      <c r="BR71" s="63">
        <v>33299</v>
      </c>
      <c r="BS71" s="65">
        <v>39909.71</v>
      </c>
      <c r="BT71" s="6">
        <f t="shared" si="49"/>
        <v>0.0003310352751187707</v>
      </c>
    </row>
    <row r="72" spans="2:72" ht="15">
      <c r="B72" s="63">
        <v>33184</v>
      </c>
      <c r="C72" s="65">
        <v>4972.6511</v>
      </c>
      <c r="D72" s="6">
        <f t="shared" si="40"/>
        <v>7.861989212806064E-05</v>
      </c>
      <c r="E72" s="65">
        <v>4972.6511</v>
      </c>
      <c r="F72" s="6">
        <f t="shared" si="41"/>
        <v>0.00014504185375430572</v>
      </c>
      <c r="G72" s="65">
        <v>0</v>
      </c>
      <c r="H72" s="6">
        <f t="shared" si="42"/>
        <v>0</v>
      </c>
      <c r="I72" s="65">
        <v>71266.67</v>
      </c>
      <c r="J72" s="6">
        <f t="shared" si="43"/>
        <v>0.0031767104306307248</v>
      </c>
      <c r="K72" s="39">
        <f t="shared" si="50"/>
        <v>81211.9722</v>
      </c>
      <c r="L72" s="6">
        <f t="shared" si="44"/>
        <v>0.0006462431047603079</v>
      </c>
      <c r="M72" s="63"/>
      <c r="O72">
        <f t="shared" si="29"/>
        <v>71</v>
      </c>
      <c r="P72" s="63">
        <v>33013</v>
      </c>
      <c r="Q72" s="65">
        <v>4623.38873076923</v>
      </c>
      <c r="R72" s="6">
        <f t="shared" si="45"/>
        <v>7.309789405477655E-05</v>
      </c>
      <c r="AB72">
        <f t="shared" si="27"/>
        <v>71</v>
      </c>
      <c r="AC72" s="63">
        <v>33158</v>
      </c>
      <c r="AD72" s="65">
        <v>4578.8672</v>
      </c>
      <c r="AE72" s="6">
        <f t="shared" si="46"/>
        <v>0.00013355599929035578</v>
      </c>
      <c r="AP72">
        <f t="shared" si="28"/>
        <v>71</v>
      </c>
      <c r="AQ72" s="63">
        <v>33147</v>
      </c>
      <c r="AR72" s="65">
        <v>0</v>
      </c>
      <c r="AS72" s="6">
        <f t="shared" si="47"/>
        <v>0</v>
      </c>
      <c r="BC72">
        <f t="shared" si="51"/>
        <v>71</v>
      </c>
      <c r="BD72" s="63">
        <v>33031</v>
      </c>
      <c r="BE72" s="65">
        <v>27510.3346307692</v>
      </c>
      <c r="BF72" s="6">
        <f t="shared" si="48"/>
        <v>0.0012262726316762964</v>
      </c>
      <c r="BR72" s="63">
        <v>33031</v>
      </c>
      <c r="BS72" s="65">
        <v>25324.04003076924</v>
      </c>
      <c r="BT72" s="6">
        <f t="shared" si="49"/>
        <v>0.00021005290588943035</v>
      </c>
    </row>
    <row r="73" spans="2:72" ht="15">
      <c r="B73" s="63">
        <v>33185</v>
      </c>
      <c r="C73" s="65">
        <v>12307.2183</v>
      </c>
      <c r="D73" s="6">
        <f t="shared" si="40"/>
        <v>0.00019458275991703777</v>
      </c>
      <c r="E73" s="65">
        <v>12307.2183</v>
      </c>
      <c r="F73" s="6">
        <f t="shared" si="41"/>
        <v>0.00035897587039454977</v>
      </c>
      <c r="G73" s="65">
        <v>0</v>
      </c>
      <c r="H73" s="6">
        <f t="shared" si="42"/>
        <v>0</v>
      </c>
      <c r="I73" s="65">
        <v>26336.69</v>
      </c>
      <c r="J73" s="6">
        <f t="shared" si="43"/>
        <v>0.0011739574450621573</v>
      </c>
      <c r="K73" s="39">
        <f t="shared" si="50"/>
        <v>50951.1266</v>
      </c>
      <c r="L73" s="6">
        <f t="shared" si="44"/>
        <v>0.000405442859630732</v>
      </c>
      <c r="M73" s="63"/>
      <c r="O73">
        <f t="shared" si="29"/>
        <v>72</v>
      </c>
      <c r="P73" s="63">
        <v>33158</v>
      </c>
      <c r="Q73" s="65">
        <v>4578.8672</v>
      </c>
      <c r="R73" s="6">
        <f t="shared" si="45"/>
        <v>7.239398825562386E-05</v>
      </c>
      <c r="AB73">
        <f t="shared" si="27"/>
        <v>72</v>
      </c>
      <c r="AC73" s="63">
        <v>33054</v>
      </c>
      <c r="AD73" s="65">
        <v>4482.17118461538</v>
      </c>
      <c r="AE73" s="6">
        <f t="shared" si="46"/>
        <v>0.00013073557834386308</v>
      </c>
      <c r="AP73">
        <f t="shared" si="28"/>
        <v>72</v>
      </c>
      <c r="AQ73" s="63">
        <v>33139</v>
      </c>
      <c r="AR73" s="65">
        <v>0</v>
      </c>
      <c r="AS73" s="6">
        <f t="shared" si="47"/>
        <v>0</v>
      </c>
      <c r="BC73">
        <f t="shared" si="51"/>
        <v>72</v>
      </c>
      <c r="BD73" s="63">
        <v>33158</v>
      </c>
      <c r="BE73" s="65">
        <v>19535.4444</v>
      </c>
      <c r="BF73" s="6">
        <f t="shared" si="48"/>
        <v>0.0008707920545815678</v>
      </c>
      <c r="BR73" s="63">
        <v>33158</v>
      </c>
      <c r="BS73" s="65">
        <v>19150.5544</v>
      </c>
      <c r="BT73" s="6">
        <f t="shared" si="49"/>
        <v>0.0001588462818818023</v>
      </c>
    </row>
    <row r="74" spans="2:72" ht="15">
      <c r="B74" s="63">
        <v>33186</v>
      </c>
      <c r="C74" s="65">
        <v>204327.055584615</v>
      </c>
      <c r="D74" s="6">
        <f t="shared" si="40"/>
        <v>0.0032305043619301347</v>
      </c>
      <c r="E74" s="65">
        <v>204327.055584615</v>
      </c>
      <c r="F74" s="6">
        <f t="shared" si="41"/>
        <v>0.005959793743452387</v>
      </c>
      <c r="G74" s="65">
        <v>1290.43</v>
      </c>
      <c r="H74" s="6">
        <f t="shared" si="42"/>
        <v>0.0002263831886868327</v>
      </c>
      <c r="I74" s="65">
        <v>729411.78</v>
      </c>
      <c r="J74" s="6">
        <f t="shared" si="43"/>
        <v>0.03251351592197199</v>
      </c>
      <c r="K74" s="39">
        <f t="shared" si="50"/>
        <v>1139356.3211692302</v>
      </c>
      <c r="L74" s="6">
        <f t="shared" si="44"/>
        <v>0.009066411595169778</v>
      </c>
      <c r="M74" s="63"/>
      <c r="O74">
        <f t="shared" si="29"/>
        <v>73</v>
      </c>
      <c r="P74" s="63">
        <v>33054</v>
      </c>
      <c r="Q74" s="65">
        <v>4482.17118461538</v>
      </c>
      <c r="R74" s="6">
        <f t="shared" si="45"/>
        <v>7.086517995078379E-05</v>
      </c>
      <c r="AB74">
        <f t="shared" si="27"/>
        <v>73</v>
      </c>
      <c r="AC74" s="63">
        <v>33190</v>
      </c>
      <c r="AD74" s="65">
        <v>4327.1001</v>
      </c>
      <c r="AE74" s="6">
        <f t="shared" si="46"/>
        <v>0.00012621247846735943</v>
      </c>
      <c r="AP74">
        <f t="shared" si="28"/>
        <v>73</v>
      </c>
      <c r="AQ74" s="63">
        <v>33170</v>
      </c>
      <c r="AR74" s="65">
        <v>0</v>
      </c>
      <c r="AS74" s="6">
        <f t="shared" si="47"/>
        <v>0</v>
      </c>
      <c r="BC74">
        <f t="shared" si="51"/>
        <v>73</v>
      </c>
      <c r="BD74" s="63">
        <v>33170</v>
      </c>
      <c r="BE74" s="65">
        <v>17111.9702</v>
      </c>
      <c r="BF74" s="6">
        <f t="shared" si="48"/>
        <v>0.0007627657392015387</v>
      </c>
      <c r="BR74" s="63">
        <v>33170</v>
      </c>
      <c r="BS74" s="65">
        <v>11917.6484</v>
      </c>
      <c r="BT74" s="6">
        <f t="shared" si="49"/>
        <v>9.885218451506606E-05</v>
      </c>
    </row>
    <row r="75" spans="2:72" ht="15">
      <c r="B75" s="63">
        <v>33187</v>
      </c>
      <c r="C75" s="65">
        <v>61168.1191</v>
      </c>
      <c r="D75" s="6">
        <f t="shared" si="40"/>
        <v>0.0009670959873533789</v>
      </c>
      <c r="E75" s="65">
        <v>61168.1191</v>
      </c>
      <c r="F75" s="6">
        <f t="shared" si="41"/>
        <v>0.0017841463650904758</v>
      </c>
      <c r="G75" s="65">
        <v>0</v>
      </c>
      <c r="H75" s="6">
        <f t="shared" si="42"/>
        <v>0</v>
      </c>
      <c r="I75" s="65">
        <v>11697.23</v>
      </c>
      <c r="J75" s="6">
        <f t="shared" si="43"/>
        <v>0.0005214037999879415</v>
      </c>
      <c r="K75" s="39">
        <f t="shared" si="50"/>
        <v>134033.4682</v>
      </c>
      <c r="L75" s="6">
        <f t="shared" si="44"/>
        <v>0.001066569402083305</v>
      </c>
      <c r="M75" s="63"/>
      <c r="O75">
        <f t="shared" si="29"/>
        <v>74</v>
      </c>
      <c r="P75" s="63">
        <v>33190</v>
      </c>
      <c r="Q75" s="65">
        <v>4327.1001</v>
      </c>
      <c r="R75" s="6">
        <f t="shared" si="45"/>
        <v>6.841343505666834E-05</v>
      </c>
      <c r="AB75">
        <f t="shared" si="27"/>
        <v>74</v>
      </c>
      <c r="AC75" s="63">
        <v>33012</v>
      </c>
      <c r="AD75" s="65">
        <v>4068.8405</v>
      </c>
      <c r="AE75" s="6">
        <f t="shared" si="46"/>
        <v>0.00011867958497039854</v>
      </c>
      <c r="AP75">
        <f t="shared" si="28"/>
        <v>74</v>
      </c>
      <c r="AQ75" s="63">
        <v>33167</v>
      </c>
      <c r="AR75" s="65">
        <v>0</v>
      </c>
      <c r="AS75" s="6">
        <f t="shared" si="47"/>
        <v>0</v>
      </c>
      <c r="BC75">
        <f t="shared" si="51"/>
        <v>74</v>
      </c>
      <c r="BD75" s="63">
        <v>33167</v>
      </c>
      <c r="BE75" s="65">
        <v>10374.6254</v>
      </c>
      <c r="BF75" s="6">
        <f t="shared" si="48"/>
        <v>0.00046244872563943923</v>
      </c>
      <c r="BR75" s="63">
        <v>33167</v>
      </c>
      <c r="BS75" s="65">
        <v>9824.6978</v>
      </c>
      <c r="BT75" s="6">
        <f t="shared" si="49"/>
        <v>8.149198626554242E-05</v>
      </c>
    </row>
    <row r="76" spans="2:72" ht="15">
      <c r="B76" s="63">
        <v>33189</v>
      </c>
      <c r="C76" s="65">
        <v>108626.3147</v>
      </c>
      <c r="D76" s="6">
        <f t="shared" si="40"/>
        <v>0.0017174318029235488</v>
      </c>
      <c r="E76" s="65">
        <v>108626.3147</v>
      </c>
      <c r="F76" s="6">
        <f t="shared" si="41"/>
        <v>0.0031684028768048074</v>
      </c>
      <c r="G76" s="65">
        <v>0</v>
      </c>
      <c r="H76" s="6">
        <f t="shared" si="42"/>
        <v>0</v>
      </c>
      <c r="I76" s="65">
        <v>146552.24</v>
      </c>
      <c r="J76" s="6">
        <f t="shared" si="43"/>
        <v>0.006532563250679417</v>
      </c>
      <c r="K76" s="39">
        <f t="shared" si="50"/>
        <v>363804.86939999997</v>
      </c>
      <c r="L76" s="6">
        <f t="shared" si="44"/>
        <v>0.0028949720337905337</v>
      </c>
      <c r="M76" s="63"/>
      <c r="P76" s="63">
        <v>33012</v>
      </c>
      <c r="Q76" s="65">
        <v>4068.8405</v>
      </c>
      <c r="R76" s="6">
        <f t="shared" si="45"/>
        <v>6.433023245815181E-05</v>
      </c>
      <c r="AC76" s="63">
        <v>33035</v>
      </c>
      <c r="AD76" s="65">
        <v>3363.5288</v>
      </c>
      <c r="AE76" s="6">
        <f t="shared" si="46"/>
        <v>9.810711479596772E-05</v>
      </c>
      <c r="AQ76" s="63">
        <v>33054</v>
      </c>
      <c r="AR76" s="65">
        <v>0</v>
      </c>
      <c r="AS76" s="6">
        <f t="shared" si="47"/>
        <v>0</v>
      </c>
      <c r="BD76" s="63">
        <v>33054</v>
      </c>
      <c r="BE76" s="65">
        <v>8964.34236923077</v>
      </c>
      <c r="BF76" s="6">
        <f t="shared" si="48"/>
        <v>0.0003995853869428771</v>
      </c>
      <c r="BR76" s="63">
        <v>33054</v>
      </c>
      <c r="BS76" s="65">
        <v>8157.97176923076</v>
      </c>
      <c r="BT76" s="6">
        <f t="shared" si="49"/>
        <v>6.766715240572956E-05</v>
      </c>
    </row>
    <row r="77" spans="2:72" ht="15">
      <c r="B77" s="63">
        <v>33190</v>
      </c>
      <c r="C77" s="65">
        <v>4327.1001</v>
      </c>
      <c r="D77" s="6">
        <f>+C77/$E$90</f>
        <v>0.00012621247846735951</v>
      </c>
      <c r="E77" s="65">
        <v>4327.1001</v>
      </c>
      <c r="F77" s="6">
        <f t="shared" si="41"/>
        <v>0.00012621247846735951</v>
      </c>
      <c r="G77" s="65">
        <v>0</v>
      </c>
      <c r="H77" s="6">
        <f aca="true" t="shared" si="52" ref="H77:H89">+G77/$E$90</f>
        <v>0</v>
      </c>
      <c r="I77" s="65">
        <v>0</v>
      </c>
      <c r="J77" s="6">
        <f>+I77/$E$90</f>
        <v>0</v>
      </c>
      <c r="K77" s="39">
        <f t="shared" si="50"/>
        <v>8654.2002</v>
      </c>
      <c r="L77" s="6">
        <f>+K77/$E$90</f>
        <v>0.00025242495693471903</v>
      </c>
      <c r="M77" s="63"/>
      <c r="P77" s="63">
        <v>33035</v>
      </c>
      <c r="Q77" s="65">
        <v>3363.5288</v>
      </c>
      <c r="R77" s="6">
        <f t="shared" si="45"/>
        <v>5.3178931340191E-05</v>
      </c>
      <c r="AC77" s="63">
        <v>33055</v>
      </c>
      <c r="AD77" s="65">
        <v>2433.0519</v>
      </c>
      <c r="AE77" s="6">
        <f t="shared" si="46"/>
        <v>7.096704569850787E-05</v>
      </c>
      <c r="AQ77" s="63">
        <v>33190</v>
      </c>
      <c r="AR77" s="65">
        <v>0</v>
      </c>
      <c r="AS77" s="6">
        <f t="shared" si="47"/>
        <v>0</v>
      </c>
      <c r="BD77" s="63">
        <v>33190</v>
      </c>
      <c r="BE77" s="65">
        <v>8654.2002</v>
      </c>
      <c r="BF77" s="6">
        <f t="shared" si="48"/>
        <v>0.00038576080577507694</v>
      </c>
      <c r="BR77" s="63">
        <v>33194</v>
      </c>
      <c r="BS77" s="65">
        <v>7270.320000000001</v>
      </c>
      <c r="BT77" s="6">
        <f t="shared" si="49"/>
        <v>6.030443171352287E-05</v>
      </c>
    </row>
    <row r="78" spans="2:72" ht="15">
      <c r="B78" s="63">
        <v>33193</v>
      </c>
      <c r="C78" s="65">
        <v>9978.432</v>
      </c>
      <c r="D78" s="6">
        <f>+C78/$E$90</f>
        <v>0.0002910500346266571</v>
      </c>
      <c r="E78" s="65">
        <v>9978.432</v>
      </c>
      <c r="F78" s="6">
        <f t="shared" si="41"/>
        <v>0.0002910500346266571</v>
      </c>
      <c r="G78" s="65">
        <v>0</v>
      </c>
      <c r="H78" s="6">
        <f t="shared" si="52"/>
        <v>0</v>
      </c>
      <c r="I78" s="65">
        <v>28025.95</v>
      </c>
      <c r="J78" s="6">
        <f>+I78/$E$90</f>
        <v>0.0008174584662144273</v>
      </c>
      <c r="K78" s="39">
        <f t="shared" si="50"/>
        <v>47982.814</v>
      </c>
      <c r="L78" s="6">
        <f>+K78/$E$90</f>
        <v>0.0013995585354677415</v>
      </c>
      <c r="M78" s="63"/>
      <c r="P78" s="63">
        <v>33055</v>
      </c>
      <c r="Q78" s="65">
        <v>2433.0519</v>
      </c>
      <c r="R78" s="6">
        <f t="shared" si="45"/>
        <v>3.846766525002588E-05</v>
      </c>
      <c r="AC78" s="63">
        <v>33194</v>
      </c>
      <c r="AD78" s="65">
        <v>1198.5701</v>
      </c>
      <c r="AE78" s="6">
        <f t="shared" si="46"/>
        <v>3.4959788181898276E-05</v>
      </c>
      <c r="AQ78" s="63">
        <v>33035</v>
      </c>
      <c r="AR78" s="65">
        <v>0</v>
      </c>
      <c r="AS78" s="6">
        <f t="shared" si="47"/>
        <v>0</v>
      </c>
      <c r="BD78" s="63">
        <v>33194</v>
      </c>
      <c r="BE78" s="65">
        <v>7299.7002</v>
      </c>
      <c r="BF78" s="6">
        <f t="shared" si="48"/>
        <v>0.0003253839945912611</v>
      </c>
      <c r="BR78" s="63">
        <v>33190</v>
      </c>
      <c r="BS78" s="65">
        <v>7088.9808</v>
      </c>
      <c r="BT78" s="6">
        <f t="shared" si="49"/>
        <v>5.8800294701206376E-05</v>
      </c>
    </row>
    <row r="79" spans="2:72" ht="15">
      <c r="B79" s="63">
        <v>33194</v>
      </c>
      <c r="C79" s="65">
        <v>1198.5701</v>
      </c>
      <c r="D79" s="6">
        <f>+C79/$E$90</f>
        <v>3.4959788181898303E-05</v>
      </c>
      <c r="E79" s="65">
        <v>1198.5701</v>
      </c>
      <c r="F79" s="6">
        <f t="shared" si="41"/>
        <v>3.4959788181898303E-05</v>
      </c>
      <c r="G79" s="65">
        <v>0</v>
      </c>
      <c r="H79" s="6">
        <f t="shared" si="52"/>
        <v>0</v>
      </c>
      <c r="I79" s="65">
        <v>4902.56</v>
      </c>
      <c r="J79" s="6">
        <f>+I79/$E$90</f>
        <v>0.00014299744266025604</v>
      </c>
      <c r="K79" s="39">
        <f t="shared" si="50"/>
        <v>7299.7002</v>
      </c>
      <c r="L79" s="6">
        <f>+K79/$E$90</f>
        <v>0.00021291701902405265</v>
      </c>
      <c r="M79" s="63"/>
      <c r="P79" s="63">
        <v>33194</v>
      </c>
      <c r="Q79" s="65">
        <v>1198.5701</v>
      </c>
      <c r="R79" s="6">
        <f t="shared" si="45"/>
        <v>1.8949942409979025E-05</v>
      </c>
      <c r="AC79" s="63">
        <v>33299</v>
      </c>
      <c r="AD79" s="65">
        <v>65.1</v>
      </c>
      <c r="AE79" s="6">
        <f t="shared" si="46"/>
        <v>1.8988311243886176E-06</v>
      </c>
      <c r="AQ79" s="63">
        <v>33055</v>
      </c>
      <c r="AR79" s="65">
        <v>0</v>
      </c>
      <c r="AS79" s="6">
        <f t="shared" si="47"/>
        <v>0</v>
      </c>
      <c r="BD79" s="63">
        <v>33035</v>
      </c>
      <c r="BE79" s="65">
        <v>6727.0576</v>
      </c>
      <c r="BF79" s="6">
        <f t="shared" si="48"/>
        <v>0.00029985846182196653</v>
      </c>
      <c r="BR79" s="63">
        <v>33035</v>
      </c>
      <c r="BS79" s="65">
        <v>6555.6502</v>
      </c>
      <c r="BT79" s="6">
        <f t="shared" si="49"/>
        <v>5.437652810655412E-05</v>
      </c>
    </row>
    <row r="80" spans="2:72" ht="15">
      <c r="B80" s="63">
        <v>33196</v>
      </c>
      <c r="C80" s="65">
        <v>21725.2535</v>
      </c>
      <c r="D80" s="6">
        <f>+C80/$E$90</f>
        <v>0.0006336803000158644</v>
      </c>
      <c r="E80" s="65">
        <v>21725.2535</v>
      </c>
      <c r="F80" s="6">
        <f t="shared" si="41"/>
        <v>0.0006336803000158644</v>
      </c>
      <c r="G80" s="65">
        <v>0</v>
      </c>
      <c r="H80" s="6">
        <f t="shared" si="52"/>
        <v>0</v>
      </c>
      <c r="I80" s="65">
        <v>222880.19</v>
      </c>
      <c r="J80" s="6">
        <f>+I80/$E$90</f>
        <v>0.006500949950562965</v>
      </c>
      <c r="K80" s="39">
        <f t="shared" si="50"/>
        <v>266330.697</v>
      </c>
      <c r="L80" s="6">
        <f>+K80/$E$90</f>
        <v>0.007768310550594694</v>
      </c>
      <c r="M80" s="63"/>
      <c r="P80" s="63">
        <v>33299</v>
      </c>
      <c r="Q80" s="65">
        <v>65.1</v>
      </c>
      <c r="R80" s="6">
        <f t="shared" si="45"/>
        <v>1.0292608257870227E-06</v>
      </c>
      <c r="AC80" s="63">
        <v>33171</v>
      </c>
      <c r="AD80" s="65">
        <v>63.83</v>
      </c>
      <c r="AE80" s="6">
        <f t="shared" si="46"/>
        <v>1.8617878751109904E-06</v>
      </c>
      <c r="AQ80" s="63">
        <v>33171</v>
      </c>
      <c r="AR80" s="65">
        <v>0</v>
      </c>
      <c r="AS80" s="6">
        <f t="shared" si="47"/>
        <v>0</v>
      </c>
      <c r="BD80" s="63">
        <v>33055</v>
      </c>
      <c r="BE80" s="65">
        <v>4866.1038</v>
      </c>
      <c r="BF80" s="6">
        <f t="shared" si="48"/>
        <v>0.00021690648234289333</v>
      </c>
      <c r="BR80" s="63">
        <v>33055</v>
      </c>
      <c r="BS80" s="65">
        <v>4700.5548</v>
      </c>
      <c r="BT80" s="6">
        <f t="shared" si="49"/>
        <v>3.898924475845247E-05</v>
      </c>
    </row>
    <row r="81" spans="2:72" ht="15">
      <c r="B81" s="63">
        <v>33299</v>
      </c>
      <c r="C81" s="65">
        <v>65.1</v>
      </c>
      <c r="D81" s="6">
        <f aca="true" t="shared" si="53" ref="D81:D89">+C81/$E$90</f>
        <v>1.8988311243886189E-06</v>
      </c>
      <c r="E81" s="65">
        <v>65.1</v>
      </c>
      <c r="F81" s="6">
        <f t="shared" si="41"/>
        <v>1.8988311243886189E-06</v>
      </c>
      <c r="G81" s="65">
        <v>0</v>
      </c>
      <c r="H81" s="6">
        <f t="shared" si="52"/>
        <v>0</v>
      </c>
      <c r="I81" s="65">
        <v>40764.15</v>
      </c>
      <c r="J81" s="6">
        <f aca="true" t="shared" si="54" ref="J81:J89">+I81/$E$90</f>
        <v>0.0011890051732603123</v>
      </c>
      <c r="K81" s="39">
        <f t="shared" si="50"/>
        <v>40894.35</v>
      </c>
      <c r="L81" s="6">
        <f aca="true" t="shared" si="55" ref="L81:L89">+K81/$E$90</f>
        <v>0.0011928028355090894</v>
      </c>
      <c r="M81" s="63"/>
      <c r="P81" s="63">
        <v>33171</v>
      </c>
      <c r="Q81" s="65">
        <v>63.83</v>
      </c>
      <c r="R81" s="6">
        <f t="shared" si="45"/>
        <v>1.0091815439321914E-06</v>
      </c>
      <c r="AC81" s="63">
        <v>33140</v>
      </c>
      <c r="AD81" s="65">
        <v>0</v>
      </c>
      <c r="AE81" s="6">
        <f t="shared" si="46"/>
        <v>0</v>
      </c>
      <c r="AQ81" s="63">
        <v>33140</v>
      </c>
      <c r="AR81" s="65">
        <v>0</v>
      </c>
      <c r="AS81" s="6">
        <f t="shared" si="47"/>
        <v>0</v>
      </c>
      <c r="BD81" s="63">
        <v>33171</v>
      </c>
      <c r="BE81" s="65">
        <v>127.66</v>
      </c>
      <c r="BF81" s="6">
        <f t="shared" si="48"/>
        <v>5.69044201973122E-06</v>
      </c>
      <c r="BR81" s="63">
        <v>33171</v>
      </c>
      <c r="BS81" s="65">
        <v>127.66</v>
      </c>
      <c r="BT81" s="6">
        <f t="shared" si="49"/>
        <v>1.058889258319899E-06</v>
      </c>
    </row>
    <row r="82" spans="2:72" ht="15">
      <c r="B82" s="36"/>
      <c r="C82" s="41"/>
      <c r="D82" s="6">
        <f t="shared" si="53"/>
        <v>0</v>
      </c>
      <c r="E82" s="41"/>
      <c r="F82" s="6">
        <f t="shared" si="41"/>
        <v>0</v>
      </c>
      <c r="G82" s="41"/>
      <c r="H82" s="6">
        <f t="shared" si="52"/>
        <v>0</v>
      </c>
      <c r="I82" s="41"/>
      <c r="J82" s="6">
        <f t="shared" si="54"/>
        <v>0</v>
      </c>
      <c r="K82" s="39">
        <f t="shared" si="50"/>
        <v>0</v>
      </c>
      <c r="L82" s="6">
        <f t="shared" si="55"/>
        <v>0</v>
      </c>
      <c r="M82" s="63"/>
      <c r="P82" s="36"/>
      <c r="Q82" s="37"/>
      <c r="R82" s="6">
        <f t="shared" si="45"/>
        <v>0</v>
      </c>
      <c r="AC82" s="36"/>
      <c r="AD82" s="41"/>
      <c r="AE82" s="6">
        <f t="shared" si="46"/>
        <v>0</v>
      </c>
      <c r="AQ82" s="36"/>
      <c r="AR82" s="41"/>
      <c r="AS82" s="6">
        <f t="shared" si="47"/>
        <v>0</v>
      </c>
      <c r="BD82" s="36"/>
      <c r="BE82" s="41"/>
      <c r="BF82" s="6">
        <f t="shared" si="48"/>
        <v>0</v>
      </c>
      <c r="BR82" s="36"/>
      <c r="BS82" s="41"/>
      <c r="BT82" s="6">
        <f t="shared" si="49"/>
        <v>0</v>
      </c>
    </row>
    <row r="83" spans="2:72" ht="12.75">
      <c r="B83" s="36"/>
      <c r="C83" s="41"/>
      <c r="D83" s="6">
        <f t="shared" si="53"/>
        <v>0</v>
      </c>
      <c r="E83" s="41"/>
      <c r="F83" s="6">
        <f t="shared" si="41"/>
        <v>0</v>
      </c>
      <c r="G83" s="41"/>
      <c r="H83" s="6">
        <f t="shared" si="52"/>
        <v>0</v>
      </c>
      <c r="I83" s="41"/>
      <c r="J83" s="6">
        <f t="shared" si="54"/>
        <v>0</v>
      </c>
      <c r="K83" s="39">
        <f t="shared" si="50"/>
        <v>0</v>
      </c>
      <c r="L83" s="6">
        <f t="shared" si="55"/>
        <v>0</v>
      </c>
      <c r="P83" s="36"/>
      <c r="Q83" s="37"/>
      <c r="R83" s="6">
        <f t="shared" si="45"/>
        <v>0</v>
      </c>
      <c r="AC83" s="36"/>
      <c r="AD83" s="41"/>
      <c r="AE83" s="6">
        <f t="shared" si="46"/>
        <v>0</v>
      </c>
      <c r="AQ83" s="36"/>
      <c r="AR83" s="41"/>
      <c r="AS83" s="6">
        <f t="shared" si="47"/>
        <v>0</v>
      </c>
      <c r="BD83" s="36"/>
      <c r="BE83" s="41"/>
      <c r="BF83" s="6">
        <f t="shared" si="48"/>
        <v>0</v>
      </c>
      <c r="BR83" s="36"/>
      <c r="BS83" s="41"/>
      <c r="BT83" s="6">
        <f t="shared" si="49"/>
        <v>0</v>
      </c>
    </row>
    <row r="84" spans="2:72" ht="12.75">
      <c r="B84" s="36"/>
      <c r="C84" s="41"/>
      <c r="D84" s="6">
        <f t="shared" si="53"/>
        <v>0</v>
      </c>
      <c r="E84" s="41"/>
      <c r="F84" s="6">
        <f t="shared" si="41"/>
        <v>0</v>
      </c>
      <c r="G84" s="41"/>
      <c r="H84" s="6">
        <f t="shared" si="52"/>
        <v>0</v>
      </c>
      <c r="I84" s="41"/>
      <c r="J84" s="6">
        <f t="shared" si="54"/>
        <v>0</v>
      </c>
      <c r="K84" s="39">
        <f t="shared" si="50"/>
        <v>0</v>
      </c>
      <c r="L84" s="6">
        <f t="shared" si="55"/>
        <v>0</v>
      </c>
      <c r="P84" s="36"/>
      <c r="Q84" s="37"/>
      <c r="R84" s="6">
        <f t="shared" si="45"/>
        <v>0</v>
      </c>
      <c r="AC84" s="36"/>
      <c r="AD84" s="41"/>
      <c r="AE84" s="6">
        <f t="shared" si="46"/>
        <v>0</v>
      </c>
      <c r="AQ84" s="36"/>
      <c r="AR84" s="41"/>
      <c r="AS84" s="6">
        <f t="shared" si="47"/>
        <v>0</v>
      </c>
      <c r="BD84" s="36"/>
      <c r="BE84" s="41"/>
      <c r="BF84" s="6">
        <f t="shared" si="48"/>
        <v>0</v>
      </c>
      <c r="BR84" s="36"/>
      <c r="BS84" s="41"/>
      <c r="BT84" s="6">
        <f t="shared" si="49"/>
        <v>0</v>
      </c>
    </row>
    <row r="85" spans="2:72" ht="12.75">
      <c r="B85" s="36"/>
      <c r="C85" s="41"/>
      <c r="D85" s="6">
        <f t="shared" si="53"/>
        <v>0</v>
      </c>
      <c r="E85" s="41"/>
      <c r="F85" s="6">
        <f t="shared" si="41"/>
        <v>0</v>
      </c>
      <c r="G85" s="41"/>
      <c r="H85" s="6">
        <f t="shared" si="52"/>
        <v>0</v>
      </c>
      <c r="I85" s="41"/>
      <c r="J85" s="6">
        <f t="shared" si="54"/>
        <v>0</v>
      </c>
      <c r="K85" s="39">
        <f t="shared" si="50"/>
        <v>0</v>
      </c>
      <c r="L85" s="6">
        <f t="shared" si="55"/>
        <v>0</v>
      </c>
      <c r="P85" s="36"/>
      <c r="Q85" s="37"/>
      <c r="R85" s="6">
        <f t="shared" si="45"/>
        <v>0</v>
      </c>
      <c r="AC85" s="36"/>
      <c r="AD85" s="41"/>
      <c r="AE85" s="6">
        <f t="shared" si="46"/>
        <v>0</v>
      </c>
      <c r="AQ85" s="36"/>
      <c r="AR85" s="41"/>
      <c r="AS85" s="6">
        <f t="shared" si="47"/>
        <v>0</v>
      </c>
      <c r="BD85" s="36"/>
      <c r="BE85" s="41"/>
      <c r="BF85" s="6">
        <f t="shared" si="48"/>
        <v>0</v>
      </c>
      <c r="BR85" s="36"/>
      <c r="BS85" s="41"/>
      <c r="BT85" s="6">
        <f t="shared" si="49"/>
        <v>0</v>
      </c>
    </row>
    <row r="86" spans="2:72" ht="12.75">
      <c r="B86" s="36"/>
      <c r="C86" s="41"/>
      <c r="D86" s="6">
        <f t="shared" si="53"/>
        <v>0</v>
      </c>
      <c r="E86" s="41"/>
      <c r="F86" s="6">
        <f t="shared" si="41"/>
        <v>0</v>
      </c>
      <c r="G86" s="41"/>
      <c r="H86" s="6">
        <f t="shared" si="52"/>
        <v>0</v>
      </c>
      <c r="I86" s="41"/>
      <c r="J86" s="6">
        <f t="shared" si="54"/>
        <v>0</v>
      </c>
      <c r="K86" s="39">
        <f t="shared" si="50"/>
        <v>0</v>
      </c>
      <c r="L86" s="6">
        <f t="shared" si="55"/>
        <v>0</v>
      </c>
      <c r="P86" s="36"/>
      <c r="Q86" s="37"/>
      <c r="R86" s="6">
        <f t="shared" si="45"/>
        <v>0</v>
      </c>
      <c r="AC86" s="36"/>
      <c r="AD86" s="41"/>
      <c r="AE86" s="6">
        <f t="shared" si="46"/>
        <v>0</v>
      </c>
      <c r="AQ86" s="36"/>
      <c r="AR86" s="41"/>
      <c r="AS86" s="6">
        <f t="shared" si="47"/>
        <v>0</v>
      </c>
      <c r="BD86" s="36"/>
      <c r="BE86" s="41"/>
      <c r="BF86" s="6">
        <f t="shared" si="48"/>
        <v>0</v>
      </c>
      <c r="BR86" s="36"/>
      <c r="BS86" s="41"/>
      <c r="BT86" s="6">
        <f t="shared" si="49"/>
        <v>0</v>
      </c>
    </row>
    <row r="87" spans="2:72" ht="12.75">
      <c r="B87" s="36"/>
      <c r="C87" s="41"/>
      <c r="D87" s="6">
        <f t="shared" si="53"/>
        <v>0</v>
      </c>
      <c r="E87" s="41"/>
      <c r="F87" s="6">
        <f t="shared" si="41"/>
        <v>0</v>
      </c>
      <c r="G87" s="41"/>
      <c r="H87" s="6">
        <f t="shared" si="52"/>
        <v>0</v>
      </c>
      <c r="I87" s="41"/>
      <c r="J87" s="6">
        <f t="shared" si="54"/>
        <v>0</v>
      </c>
      <c r="K87" s="39">
        <f t="shared" si="50"/>
        <v>0</v>
      </c>
      <c r="L87" s="6">
        <f t="shared" si="55"/>
        <v>0</v>
      </c>
      <c r="P87" s="36"/>
      <c r="Q87" s="37"/>
      <c r="R87" s="6">
        <f t="shared" si="45"/>
        <v>0</v>
      </c>
      <c r="AC87" s="36"/>
      <c r="AD87" s="41"/>
      <c r="AE87" s="6">
        <f t="shared" si="46"/>
        <v>0</v>
      </c>
      <c r="AQ87" s="36"/>
      <c r="AR87" s="41"/>
      <c r="AS87" s="6">
        <f t="shared" si="47"/>
        <v>0</v>
      </c>
      <c r="BD87" s="36"/>
      <c r="BE87" s="41"/>
      <c r="BF87" s="6">
        <f t="shared" si="48"/>
        <v>0</v>
      </c>
      <c r="BR87" s="36"/>
      <c r="BS87" s="41"/>
      <c r="BT87" s="6">
        <f t="shared" si="49"/>
        <v>0</v>
      </c>
    </row>
    <row r="88" spans="2:72" ht="12.75">
      <c r="B88" s="36"/>
      <c r="C88" s="41"/>
      <c r="D88" s="6">
        <f t="shared" si="53"/>
        <v>0</v>
      </c>
      <c r="E88" s="41"/>
      <c r="F88" s="6">
        <f t="shared" si="41"/>
        <v>0</v>
      </c>
      <c r="G88" s="41"/>
      <c r="H88" s="6">
        <f t="shared" si="52"/>
        <v>0</v>
      </c>
      <c r="I88" s="41"/>
      <c r="J88" s="6">
        <f t="shared" si="54"/>
        <v>0</v>
      </c>
      <c r="K88" s="39">
        <f t="shared" si="50"/>
        <v>0</v>
      </c>
      <c r="L88" s="6">
        <f t="shared" si="55"/>
        <v>0</v>
      </c>
      <c r="P88" s="36"/>
      <c r="Q88" s="37"/>
      <c r="R88" s="6">
        <f t="shared" si="45"/>
        <v>0</v>
      </c>
      <c r="AC88" s="36"/>
      <c r="AD88" s="41"/>
      <c r="AE88" s="6">
        <f t="shared" si="46"/>
        <v>0</v>
      </c>
      <c r="AQ88" s="36"/>
      <c r="AR88" s="41"/>
      <c r="AS88" s="6">
        <f t="shared" si="47"/>
        <v>0</v>
      </c>
      <c r="BD88" s="36"/>
      <c r="BE88" s="41"/>
      <c r="BF88" s="6">
        <f t="shared" si="48"/>
        <v>0</v>
      </c>
      <c r="BR88" s="36"/>
      <c r="BS88" s="41"/>
      <c r="BT88" s="6">
        <f t="shared" si="49"/>
        <v>0</v>
      </c>
    </row>
    <row r="89" spans="2:72" ht="12.75">
      <c r="B89" s="32"/>
      <c r="C89" s="35"/>
      <c r="D89" s="6">
        <f t="shared" si="53"/>
        <v>0</v>
      </c>
      <c r="E89" s="35"/>
      <c r="F89" s="6">
        <f t="shared" si="41"/>
        <v>0</v>
      </c>
      <c r="G89" s="35"/>
      <c r="H89" s="6">
        <f t="shared" si="52"/>
        <v>0</v>
      </c>
      <c r="I89" s="35"/>
      <c r="J89" s="6">
        <f t="shared" si="54"/>
        <v>0</v>
      </c>
      <c r="K89" s="39">
        <f t="shared" si="50"/>
        <v>0</v>
      </c>
      <c r="L89" s="6">
        <f t="shared" si="55"/>
        <v>0</v>
      </c>
      <c r="P89" s="32"/>
      <c r="Q89" s="33"/>
      <c r="R89" s="6">
        <f t="shared" si="45"/>
        <v>0</v>
      </c>
      <c r="AC89" s="32"/>
      <c r="AD89" s="35"/>
      <c r="AE89" s="6">
        <f t="shared" si="46"/>
        <v>0</v>
      </c>
      <c r="AQ89" s="32"/>
      <c r="AR89" s="35"/>
      <c r="AS89" s="6">
        <f t="shared" si="47"/>
        <v>0</v>
      </c>
      <c r="BD89" s="32"/>
      <c r="BE89" s="35"/>
      <c r="BF89" s="6">
        <f t="shared" si="48"/>
        <v>0</v>
      </c>
      <c r="BR89" s="32"/>
      <c r="BS89" s="35"/>
      <c r="BT89" s="6">
        <f t="shared" si="49"/>
        <v>0</v>
      </c>
    </row>
    <row r="90" spans="2:71" ht="12.75">
      <c r="B90" s="20"/>
      <c r="C90" s="4">
        <f aca="true" t="shared" si="56" ref="C90:H90">SUM(C2:C89)</f>
        <v>63249274.01197979</v>
      </c>
      <c r="D90" s="10">
        <f t="shared" si="56"/>
        <v>1.000498159001216</v>
      </c>
      <c r="E90" s="4">
        <f t="shared" si="56"/>
        <v>34284249.485830784</v>
      </c>
      <c r="F90" s="10">
        <f t="shared" si="56"/>
        <v>0.9999999999999999</v>
      </c>
      <c r="G90" s="4">
        <f t="shared" si="56"/>
        <v>5700202.419999998</v>
      </c>
      <c r="H90" s="10">
        <f t="shared" si="56"/>
        <v>1.0000000000000002</v>
      </c>
      <c r="I90" s="4">
        <f>SUM(I2:I89)</f>
        <v>22434109.610000007</v>
      </c>
      <c r="J90" s="7"/>
      <c r="K90" s="4">
        <f>SUM(K2:K89)</f>
        <v>125667835.52781054</v>
      </c>
      <c r="L90" s="7"/>
      <c r="P90" s="20"/>
      <c r="Q90" s="4">
        <f>SUM(Q2:Q89)</f>
        <v>63249274.01197977</v>
      </c>
      <c r="AC90" s="20"/>
      <c r="AD90" s="4">
        <f>SUM(AD2:AD89)</f>
        <v>34284249.485830806</v>
      </c>
      <c r="AQ90" s="20"/>
      <c r="AR90" s="4">
        <f>SUM(AR2:AR89)</f>
        <v>22434109.610000003</v>
      </c>
      <c r="BD90" s="20"/>
      <c r="BE90" s="4">
        <f>SUM(BE2:BE89)</f>
        <v>125667835.52781045</v>
      </c>
      <c r="BR90" s="20"/>
      <c r="BS90" s="4">
        <f>SUM(BS2:BS89)</f>
        <v>120560293.72</v>
      </c>
    </row>
    <row r="91" spans="2:71" ht="12.75">
      <c r="B91" s="20"/>
      <c r="C91" s="4">
        <f>+C90-C92</f>
        <v>-6.42802020907402</v>
      </c>
      <c r="E91" s="4">
        <f>+E90-E92</f>
        <v>-6.184169217944145</v>
      </c>
      <c r="G91" s="4">
        <f>+G90-G92</f>
        <v>0.37999999802559614</v>
      </c>
      <c r="I91" s="4">
        <f>+I90-I92</f>
        <v>0.6000000052154064</v>
      </c>
      <c r="K91" s="4">
        <f>+K90-K92</f>
        <v>-11.632189452648163</v>
      </c>
      <c r="P91" s="20"/>
      <c r="Q91" s="4">
        <f>+Q90-Q92</f>
        <v>-6.428020223975182</v>
      </c>
      <c r="AC91" s="20"/>
      <c r="AD91" s="4">
        <f>+AD90-AD92</f>
        <v>34284249.485830806</v>
      </c>
      <c r="AQ91" s="20"/>
      <c r="AR91" s="4">
        <f>+AR90-AR92</f>
        <v>22434109.610000003</v>
      </c>
      <c r="BD91" s="20"/>
      <c r="BE91" s="4">
        <f>+BE90-BE92</f>
        <v>125667835.52781045</v>
      </c>
      <c r="BR91" s="20"/>
      <c r="BS91" s="4">
        <f>+BS90-BS93</f>
        <v>57311013.28</v>
      </c>
    </row>
    <row r="92" spans="2:71" ht="12.75">
      <c r="B92" s="20"/>
      <c r="C92" s="16">
        <f>+C103</f>
        <v>63249280.44</v>
      </c>
      <c r="E92" s="9">
        <f>+E103</f>
        <v>34284255.67</v>
      </c>
      <c r="G92" s="9">
        <f>+G103</f>
        <v>5700202.04</v>
      </c>
      <c r="I92" s="9">
        <f>+I103</f>
        <v>22434109.01</v>
      </c>
      <c r="K92" s="9">
        <f>+K103</f>
        <v>125667847.16</v>
      </c>
      <c r="P92" s="20"/>
      <c r="Q92" s="16">
        <f>+C103</f>
        <v>63249280.44</v>
      </c>
      <c r="AC92" s="20"/>
      <c r="AD92" s="9">
        <f>+AD103</f>
        <v>0</v>
      </c>
      <c r="AQ92" s="20"/>
      <c r="AR92" s="9">
        <f>+AR103</f>
        <v>0</v>
      </c>
      <c r="BD92" s="20"/>
      <c r="BE92" s="9"/>
      <c r="BR92" s="20"/>
      <c r="BS92" s="4">
        <f>SUM(BK92:BQ92)</f>
        <v>0</v>
      </c>
    </row>
    <row r="93" spans="2:71" ht="12.75">
      <c r="B93" s="20"/>
      <c r="P93" s="20"/>
      <c r="AC93" s="20"/>
      <c r="AQ93" s="20"/>
      <c r="BD93" s="20"/>
      <c r="BR93" s="20"/>
      <c r="BS93" s="4">
        <f>+BE92+AR92+AD92+Q92</f>
        <v>63249280.44</v>
      </c>
    </row>
    <row r="94" spans="2:70" ht="12.75">
      <c r="B94" s="20"/>
      <c r="P94" s="20"/>
      <c r="AC94" s="20"/>
      <c r="AQ94" s="20"/>
      <c r="BD94" s="20"/>
      <c r="BR94" s="20"/>
    </row>
    <row r="95" spans="2:70" ht="12.75">
      <c r="B95" s="20"/>
      <c r="P95" s="20"/>
      <c r="AC95" s="20"/>
      <c r="AQ95" s="20"/>
      <c r="BD95" s="20"/>
      <c r="BR95" s="20"/>
    </row>
    <row r="96" spans="2:70" ht="12.75">
      <c r="B96" s="20"/>
      <c r="P96" s="20"/>
      <c r="AC96" s="20"/>
      <c r="AQ96" s="20"/>
      <c r="BD96" s="20"/>
      <c r="BR96" s="20"/>
    </row>
    <row r="97" spans="2:70" ht="12.75">
      <c r="B97" s="20"/>
      <c r="P97" s="20"/>
      <c r="AC97" s="20"/>
      <c r="AQ97" s="20"/>
      <c r="BD97" s="20"/>
      <c r="BR97" s="20"/>
    </row>
    <row r="98" spans="2:70" ht="12.75">
      <c r="B98" s="20"/>
      <c r="P98" s="20"/>
      <c r="AC98" s="20"/>
      <c r="AQ98" s="20"/>
      <c r="BD98" s="20"/>
      <c r="BR98" s="20"/>
    </row>
    <row r="99" spans="2:70" ht="12.75">
      <c r="B99" s="20"/>
      <c r="P99" s="20"/>
      <c r="AC99" s="20"/>
      <c r="AQ99" s="20"/>
      <c r="BD99" s="20"/>
      <c r="BR99" s="20"/>
    </row>
    <row r="100" spans="2:70" ht="12.75">
      <c r="B100" s="20"/>
      <c r="C100" s="16"/>
      <c r="D100" s="13"/>
      <c r="E100" s="16"/>
      <c r="M100" s="15"/>
      <c r="P100" s="20"/>
      <c r="Q100" s="16"/>
      <c r="U100" s="15"/>
      <c r="AC100" s="20"/>
      <c r="AD100" s="16"/>
      <c r="AQ100" s="20"/>
      <c r="BD100" s="20"/>
      <c r="BR100" s="20"/>
    </row>
    <row r="101" spans="2:70" ht="12.75">
      <c r="B101" s="20"/>
      <c r="C101" s="16"/>
      <c r="D101" s="13"/>
      <c r="E101" s="16"/>
      <c r="G101" s="14"/>
      <c r="I101" s="16"/>
      <c r="K101" s="37"/>
      <c r="M101" s="14"/>
      <c r="P101" s="20"/>
      <c r="Q101" s="16"/>
      <c r="U101" s="14"/>
      <c r="AC101" s="20"/>
      <c r="AD101" s="16"/>
      <c r="AQ101" s="20"/>
      <c r="AR101" s="14"/>
      <c r="BD101" s="20"/>
      <c r="BE101" s="16"/>
      <c r="BR101" s="20"/>
    </row>
    <row r="102" spans="2:70" ht="12.75">
      <c r="B102" s="20"/>
      <c r="C102" s="16"/>
      <c r="E102" s="16"/>
      <c r="G102" s="16"/>
      <c r="I102" s="16"/>
      <c r="K102" s="37"/>
      <c r="M102" s="14"/>
      <c r="P102" s="20"/>
      <c r="U102" s="14"/>
      <c r="AC102" s="20"/>
      <c r="AD102" s="16"/>
      <c r="AQ102" s="20"/>
      <c r="AR102" s="16"/>
      <c r="BD102" s="20"/>
      <c r="BE102" s="16">
        <v>0</v>
      </c>
      <c r="BR102" s="20"/>
    </row>
    <row r="103" spans="2:70" ht="12.75">
      <c r="B103" s="20"/>
      <c r="C103" s="4">
        <f>+Sept2020!C103+Aug2020!C103+July2020!C103+June2020!C103+May2020!C103+Apr2020!C103+Mar2020!C103+Feb2020!C103+Jan2020!C103+Dec2019!C103+Nov2019!C103+Oct2019!C103</f>
        <v>63249280.44</v>
      </c>
      <c r="E103" s="4">
        <f>+Sept2020!E103+Aug2020!E103+July2020!E103+June2020!E103+May2020!E103+Apr2020!E103+Mar2020!E103+Feb2020!E103+Jan2020!E103+Dec2019!E103+Nov2019!E103+Oct2019!E103</f>
        <v>34284255.67</v>
      </c>
      <c r="G103" s="4">
        <f>+Sept2020!G103+Aug2020!G103+July2020!G103+June2020!G103+May2020!G103+Apr2020!G103+Mar2020!G103+Feb2020!G103+Jan2020!G103+Dec2019!G103+Nov2019!G103+Oct2019!G103</f>
        <v>5700202.04</v>
      </c>
      <c r="I103" s="4">
        <f>+Sept2020!I103+Aug2020!I103+July2020!I103+June2020!I103+May2020!I103+Apr2020!I103+Mar2020!I103+Feb2020!I103+Jan2020!I103+Dec2019!I103+Nov2019!I103+Oct2019!I103</f>
        <v>22434109.01</v>
      </c>
      <c r="K103" s="4">
        <f>+Sept2020!K103+Aug2020!K103+July2020!K103+June2020!K103+May2020!K103+Apr2020!K103+Mar2020!K103+Feb2020!K103+Jan2020!K103+Dec2019!K103+Nov2019!K103+Oct2019!K103</f>
        <v>125667847.16</v>
      </c>
      <c r="M103" s="15"/>
      <c r="P103" s="20"/>
      <c r="U103" s="17"/>
      <c r="AC103" s="20"/>
      <c r="AD103" s="4">
        <f>+Sept2020!AD103+Aug2020!AD103+July2020!AD103+June2020!AD103+May2020!AD103+Apr2020!AD103+Mar2020!AD103+Feb2020!AD103+Jan2020!AD103+Dec2019!AD103+Nov2019!AD103+Oct2019!AD103</f>
        <v>0</v>
      </c>
      <c r="AQ103" s="20"/>
      <c r="AR103" s="4">
        <f>+Sept2020!AR103+Aug2020!AR103+July2020!AR103+June2020!AR103+May2020!AR103+Apr2020!AR103+Mar2020!AR103+Feb2020!AR103+Jan2020!AR103+Dec2019!AR103+Nov2019!AR103+Oct2019!AR103</f>
        <v>0</v>
      </c>
      <c r="BD103" s="20"/>
      <c r="BE103" s="4">
        <f>SUM(BE101:BE102)</f>
        <v>0</v>
      </c>
      <c r="BR103" s="20"/>
    </row>
    <row r="104" spans="2:70" ht="12.75">
      <c r="B104" s="20"/>
      <c r="M104" s="15"/>
      <c r="P104" s="20"/>
      <c r="AC104" s="20"/>
      <c r="AQ104" s="20"/>
      <c r="BD104" s="20"/>
      <c r="BR104" s="20"/>
    </row>
    <row r="105" spans="2:70" ht="12.75">
      <c r="B105" s="20"/>
      <c r="P105" s="20"/>
      <c r="AC105" s="20"/>
      <c r="AQ105" s="20"/>
      <c r="BD105" s="20"/>
      <c r="BR105" s="20"/>
    </row>
    <row r="106" spans="2:71" ht="12.75">
      <c r="B106" s="20"/>
      <c r="E106" s="16"/>
      <c r="G106" s="16"/>
      <c r="H106" s="18"/>
      <c r="I106" s="16"/>
      <c r="K106" s="16"/>
      <c r="L106" s="18"/>
      <c r="M106" s="19"/>
      <c r="O106" s="18"/>
      <c r="P106" s="20"/>
      <c r="S106" s="18"/>
      <c r="T106" s="18"/>
      <c r="U106" s="14"/>
      <c r="AC106" s="20"/>
      <c r="AD106" s="16"/>
      <c r="AQ106" s="20"/>
      <c r="AR106" s="16"/>
      <c r="BD106" s="20"/>
      <c r="BE106" s="16"/>
      <c r="BR106" s="20"/>
      <c r="BS106" s="16"/>
    </row>
    <row r="107" spans="2:70" ht="12.75">
      <c r="B107" s="20"/>
      <c r="P107" s="20"/>
      <c r="AC107" s="20"/>
      <c r="AQ107" s="20"/>
      <c r="BD107" s="20"/>
      <c r="BR107" s="20"/>
    </row>
    <row r="108" spans="2:70" ht="12.75">
      <c r="B108" s="20"/>
      <c r="P108" s="20"/>
      <c r="AC108" s="20"/>
      <c r="AQ108" s="20"/>
      <c r="BD108" s="20"/>
      <c r="BR108" s="20"/>
    </row>
    <row r="109" spans="2:70" ht="12.75">
      <c r="B109" s="20"/>
      <c r="P109" s="20"/>
      <c r="AC109" s="20"/>
      <c r="AQ109" s="20"/>
      <c r="BD109" s="20"/>
      <c r="BR109" s="20"/>
    </row>
    <row r="110" spans="2:70" ht="12.75">
      <c r="B110" s="20"/>
      <c r="P110" s="20"/>
      <c r="AC110" s="20"/>
      <c r="AQ110" s="20"/>
      <c r="BD110" s="20"/>
      <c r="BR110" s="20"/>
    </row>
    <row r="111" spans="2:70" ht="12.75">
      <c r="B111" s="20"/>
      <c r="P111" s="20"/>
      <c r="AC111" s="20"/>
      <c r="AQ111" s="20"/>
      <c r="BD111" s="20"/>
      <c r="BR111" s="20"/>
    </row>
    <row r="112" spans="2:70" ht="12.75">
      <c r="B112" s="20"/>
      <c r="P112" s="20"/>
      <c r="AC112" s="20"/>
      <c r="AQ112" s="20"/>
      <c r="BD112" s="20"/>
      <c r="BR112" s="20"/>
    </row>
    <row r="113" spans="2:70" ht="12.75">
      <c r="B113" s="20"/>
      <c r="P113" s="20"/>
      <c r="AC113" s="20"/>
      <c r="AQ113" s="20"/>
      <c r="BD113" s="20"/>
      <c r="BR113" s="20"/>
    </row>
    <row r="114" spans="2:70" ht="12.75">
      <c r="B114" s="20"/>
      <c r="P114" s="20"/>
      <c r="AC114" s="20"/>
      <c r="AQ114" s="20"/>
      <c r="BD114" s="20"/>
      <c r="BR114" s="20"/>
    </row>
    <row r="115" spans="2:70" ht="12.75">
      <c r="B115" s="20"/>
      <c r="P115" s="20"/>
      <c r="AC115" s="20"/>
      <c r="AQ115" s="20"/>
      <c r="BD115" s="20"/>
      <c r="BR115" s="20"/>
    </row>
    <row r="116" spans="2:70" ht="12.75">
      <c r="B116" s="20"/>
      <c r="C116" s="24"/>
      <c r="D116" s="21"/>
      <c r="E116" s="24"/>
      <c r="F116" s="40"/>
      <c r="G116" s="24"/>
      <c r="H116" s="22"/>
      <c r="P116" s="20"/>
      <c r="Q116" s="24"/>
      <c r="AC116" s="20"/>
      <c r="AD116" s="24"/>
      <c r="AQ116" s="20"/>
      <c r="AR116" s="24"/>
      <c r="BD116" s="20"/>
      <c r="BR116" s="20"/>
    </row>
    <row r="117" spans="2:70" ht="12.75">
      <c r="B117" s="20"/>
      <c r="C117" s="24"/>
      <c r="D117" s="21"/>
      <c r="E117" s="24"/>
      <c r="F117" s="40"/>
      <c r="G117" s="24"/>
      <c r="H117" s="22"/>
      <c r="P117" s="20"/>
      <c r="Q117" s="24"/>
      <c r="AC117" s="20"/>
      <c r="AD117" s="24"/>
      <c r="AQ117" s="20"/>
      <c r="AR117" s="24"/>
      <c r="BD117" s="20"/>
      <c r="BR117" s="20"/>
    </row>
    <row r="118" spans="2:70" ht="12.75">
      <c r="B118" s="20"/>
      <c r="C118" s="24"/>
      <c r="D118" s="21"/>
      <c r="E118" s="24"/>
      <c r="F118" s="40"/>
      <c r="G118" s="24"/>
      <c r="H118" s="22"/>
      <c r="P118" s="20"/>
      <c r="Q118" s="24"/>
      <c r="AC118" s="20"/>
      <c r="AD118" s="24"/>
      <c r="AQ118" s="20"/>
      <c r="AR118" s="24"/>
      <c r="BD118" s="20"/>
      <c r="BR118" s="20"/>
    </row>
    <row r="119" spans="2:70" ht="12.75">
      <c r="B119" s="20"/>
      <c r="C119" s="24"/>
      <c r="D119" s="21"/>
      <c r="E119" s="24"/>
      <c r="F119" s="40"/>
      <c r="G119" s="24"/>
      <c r="H119" s="22"/>
      <c r="P119" s="20"/>
      <c r="Q119" s="24"/>
      <c r="AC119" s="20"/>
      <c r="AD119" s="24"/>
      <c r="AQ119" s="20"/>
      <c r="AR119" s="24"/>
      <c r="BD119" s="20"/>
      <c r="BR119" s="20"/>
    </row>
    <row r="120" spans="2:70" ht="12.75">
      <c r="B120" s="20"/>
      <c r="C120" s="24"/>
      <c r="D120" s="21"/>
      <c r="E120" s="24"/>
      <c r="F120" s="40"/>
      <c r="G120" s="24"/>
      <c r="H120" s="22"/>
      <c r="P120" s="20"/>
      <c r="Q120" s="24"/>
      <c r="AC120" s="20"/>
      <c r="AD120" s="24"/>
      <c r="AQ120" s="20"/>
      <c r="AR120" s="24"/>
      <c r="BD120" s="20"/>
      <c r="BR120" s="20"/>
    </row>
    <row r="121" spans="2:70" ht="12.75">
      <c r="B121" s="20"/>
      <c r="C121" s="24"/>
      <c r="D121" s="21"/>
      <c r="E121" s="24"/>
      <c r="F121" s="40"/>
      <c r="G121" s="24"/>
      <c r="H121" s="22"/>
      <c r="P121" s="20"/>
      <c r="Q121" s="24"/>
      <c r="AC121" s="20"/>
      <c r="AD121" s="24"/>
      <c r="AQ121" s="20"/>
      <c r="AR121" s="24"/>
      <c r="BD121" s="20"/>
      <c r="BR121" s="20"/>
    </row>
    <row r="122" spans="2:70" ht="12.75">
      <c r="B122" s="20"/>
      <c r="C122" s="24"/>
      <c r="D122" s="21"/>
      <c r="E122" s="24"/>
      <c r="F122" s="40"/>
      <c r="G122" s="24"/>
      <c r="H122" s="22"/>
      <c r="P122" s="20"/>
      <c r="Q122" s="24"/>
      <c r="AC122" s="20"/>
      <c r="AD122" s="24"/>
      <c r="AQ122" s="20"/>
      <c r="AR122" s="24"/>
      <c r="BD122" s="20"/>
      <c r="BR122" s="20"/>
    </row>
    <row r="123" spans="2:70" ht="12.75">
      <c r="B123" s="20"/>
      <c r="C123" s="24"/>
      <c r="D123" s="21"/>
      <c r="E123" s="24"/>
      <c r="F123" s="40"/>
      <c r="G123" s="24"/>
      <c r="H123" s="22"/>
      <c r="P123" s="20"/>
      <c r="Q123" s="24"/>
      <c r="AC123" s="20"/>
      <c r="AD123" s="24"/>
      <c r="AQ123" s="20"/>
      <c r="AR123" s="24"/>
      <c r="BD123" s="20"/>
      <c r="BR123" s="20"/>
    </row>
    <row r="124" spans="2:70" ht="12.75">
      <c r="B124" s="20"/>
      <c r="C124" s="24"/>
      <c r="D124" s="21"/>
      <c r="E124" s="24"/>
      <c r="F124" s="40"/>
      <c r="G124" s="24"/>
      <c r="H124" s="22"/>
      <c r="P124" s="20"/>
      <c r="Q124" s="24"/>
      <c r="AC124" s="20"/>
      <c r="AD124" s="24"/>
      <c r="AQ124" s="20"/>
      <c r="AR124" s="24"/>
      <c r="BD124" s="20"/>
      <c r="BR124" s="20"/>
    </row>
    <row r="125" spans="2:70" ht="12.75">
      <c r="B125" s="20"/>
      <c r="C125" s="24"/>
      <c r="D125" s="21"/>
      <c r="E125" s="24"/>
      <c r="F125" s="40"/>
      <c r="G125" s="24"/>
      <c r="H125" s="22"/>
      <c r="P125" s="20"/>
      <c r="Q125" s="24"/>
      <c r="AC125" s="20"/>
      <c r="AD125" s="24"/>
      <c r="AQ125" s="20"/>
      <c r="AR125" s="24"/>
      <c r="BD125" s="20"/>
      <c r="BR125" s="20"/>
    </row>
    <row r="126" spans="2:70" ht="12.75">
      <c r="B126" s="20"/>
      <c r="C126" s="24"/>
      <c r="D126" s="21"/>
      <c r="E126" s="24"/>
      <c r="F126" s="40"/>
      <c r="G126" s="24"/>
      <c r="H126" s="22"/>
      <c r="P126" s="20"/>
      <c r="Q126" s="24"/>
      <c r="AC126" s="20"/>
      <c r="AD126" s="24"/>
      <c r="AQ126" s="20"/>
      <c r="AR126" s="24"/>
      <c r="BD126" s="20"/>
      <c r="BR126" s="20"/>
    </row>
    <row r="127" spans="2:70" ht="12.75">
      <c r="B127" s="20"/>
      <c r="C127" s="24"/>
      <c r="D127" s="21"/>
      <c r="E127" s="24"/>
      <c r="F127" s="40"/>
      <c r="G127" s="24"/>
      <c r="H127" s="22"/>
      <c r="P127" s="20"/>
      <c r="Q127" s="24"/>
      <c r="AC127" s="20"/>
      <c r="AD127" s="24"/>
      <c r="AQ127" s="20"/>
      <c r="AR127" s="24"/>
      <c r="BD127" s="20"/>
      <c r="BR127" s="20"/>
    </row>
    <row r="128" spans="2:70" ht="12.75">
      <c r="B128" s="20"/>
      <c r="C128" s="24"/>
      <c r="D128" s="21"/>
      <c r="E128" s="24"/>
      <c r="F128" s="40"/>
      <c r="G128" s="24"/>
      <c r="H128" s="22"/>
      <c r="P128" s="20"/>
      <c r="Q128" s="24"/>
      <c r="AC128" s="20"/>
      <c r="AD128" s="24"/>
      <c r="AQ128" s="20"/>
      <c r="AR128" s="24"/>
      <c r="BD128" s="20"/>
      <c r="BR128" s="20"/>
    </row>
    <row r="129" spans="2:70" ht="12.75">
      <c r="B129" s="20"/>
      <c r="C129" s="24"/>
      <c r="D129" s="21"/>
      <c r="E129" s="24"/>
      <c r="F129" s="40"/>
      <c r="G129" s="24"/>
      <c r="H129" s="22"/>
      <c r="P129" s="20"/>
      <c r="Q129" s="24"/>
      <c r="AC129" s="20"/>
      <c r="AD129" s="24"/>
      <c r="AQ129" s="20"/>
      <c r="AR129" s="24"/>
      <c r="BD129" s="20"/>
      <c r="BR129" s="20"/>
    </row>
    <row r="130" spans="2:70" ht="12.75">
      <c r="B130" s="20"/>
      <c r="C130" s="24"/>
      <c r="D130" s="21"/>
      <c r="E130" s="24"/>
      <c r="F130" s="40"/>
      <c r="G130" s="24"/>
      <c r="H130" s="22"/>
      <c r="P130" s="20"/>
      <c r="Q130" s="24"/>
      <c r="AC130" s="20"/>
      <c r="AD130" s="24"/>
      <c r="AQ130" s="20"/>
      <c r="AR130" s="24"/>
      <c r="BD130" s="20"/>
      <c r="BR130" s="20"/>
    </row>
    <row r="131" spans="2:70" ht="12.75">
      <c r="B131" s="20"/>
      <c r="C131" s="24"/>
      <c r="D131" s="21"/>
      <c r="E131" s="24"/>
      <c r="F131" s="40"/>
      <c r="G131" s="24"/>
      <c r="H131" s="22"/>
      <c r="P131" s="20"/>
      <c r="Q131" s="24"/>
      <c r="AC131" s="20"/>
      <c r="AD131" s="24"/>
      <c r="AQ131" s="20"/>
      <c r="AR131" s="24"/>
      <c r="BD131" s="20"/>
      <c r="BR131" s="20"/>
    </row>
    <row r="132" spans="2:70" ht="12.75">
      <c r="B132" s="20"/>
      <c r="C132" s="24"/>
      <c r="D132" s="21"/>
      <c r="E132" s="24"/>
      <c r="F132" s="40"/>
      <c r="G132" s="24"/>
      <c r="H132" s="22"/>
      <c r="P132" s="20"/>
      <c r="Q132" s="24"/>
      <c r="AC132" s="20"/>
      <c r="AD132" s="24"/>
      <c r="AQ132" s="20"/>
      <c r="AR132" s="24"/>
      <c r="BD132" s="20"/>
      <c r="BR132" s="20"/>
    </row>
    <row r="133" spans="2:70" ht="12.75">
      <c r="B133" s="20"/>
      <c r="C133" s="24"/>
      <c r="D133" s="21"/>
      <c r="E133" s="24"/>
      <c r="F133" s="40"/>
      <c r="G133" s="24"/>
      <c r="H133" s="22"/>
      <c r="P133" s="20"/>
      <c r="Q133" s="24"/>
      <c r="AC133" s="20"/>
      <c r="AD133" s="24"/>
      <c r="AQ133" s="20"/>
      <c r="AR133" s="24"/>
      <c r="BD133" s="20"/>
      <c r="BR133" s="20"/>
    </row>
    <row r="134" spans="2:70" ht="12.75">
      <c r="B134" s="20"/>
      <c r="C134" s="24"/>
      <c r="D134" s="21"/>
      <c r="E134" s="24"/>
      <c r="F134" s="40"/>
      <c r="G134" s="24"/>
      <c r="H134" s="22"/>
      <c r="P134" s="20"/>
      <c r="Q134" s="24"/>
      <c r="AC134" s="20"/>
      <c r="AD134" s="24"/>
      <c r="AQ134" s="20"/>
      <c r="AR134" s="24"/>
      <c r="BD134" s="20"/>
      <c r="BR134" s="20"/>
    </row>
    <row r="135" spans="2:70" ht="12.75">
      <c r="B135" s="20"/>
      <c r="C135" s="24"/>
      <c r="D135" s="21"/>
      <c r="E135" s="24"/>
      <c r="F135" s="40"/>
      <c r="G135" s="24"/>
      <c r="H135" s="22"/>
      <c r="P135" s="20"/>
      <c r="Q135" s="24"/>
      <c r="AC135" s="20"/>
      <c r="AD135" s="24"/>
      <c r="AQ135" s="20"/>
      <c r="AR135" s="24"/>
      <c r="BD135" s="20"/>
      <c r="BR135" s="20"/>
    </row>
    <row r="136" spans="2:70" ht="12.75">
      <c r="B136" s="20"/>
      <c r="C136" s="24"/>
      <c r="D136" s="21"/>
      <c r="E136" s="24"/>
      <c r="F136" s="40"/>
      <c r="G136" s="24"/>
      <c r="H136" s="22"/>
      <c r="P136" s="20"/>
      <c r="Q136" s="24"/>
      <c r="AC136" s="20"/>
      <c r="AD136" s="24"/>
      <c r="AQ136" s="20"/>
      <c r="AR136" s="24"/>
      <c r="BD136" s="20"/>
      <c r="BR136" s="20"/>
    </row>
    <row r="137" spans="2:70" ht="12.75">
      <c r="B137" s="20"/>
      <c r="C137" s="24"/>
      <c r="D137" s="21"/>
      <c r="E137" s="24"/>
      <c r="F137" s="40"/>
      <c r="G137" s="24"/>
      <c r="H137" s="22"/>
      <c r="P137" s="20"/>
      <c r="Q137" s="24"/>
      <c r="AC137" s="20"/>
      <c r="AD137" s="24"/>
      <c r="AQ137" s="20"/>
      <c r="AR137" s="24"/>
      <c r="BD137" s="20"/>
      <c r="BR137" s="20"/>
    </row>
    <row r="138" spans="2:70" ht="12.75">
      <c r="B138" s="20"/>
      <c r="C138" s="24"/>
      <c r="D138" s="21"/>
      <c r="E138" s="24"/>
      <c r="F138" s="40"/>
      <c r="G138" s="24"/>
      <c r="H138" s="22"/>
      <c r="P138" s="20"/>
      <c r="Q138" s="24"/>
      <c r="AC138" s="20"/>
      <c r="AD138" s="24"/>
      <c r="AQ138" s="20"/>
      <c r="AR138" s="24"/>
      <c r="BD138" s="20"/>
      <c r="BR138" s="20"/>
    </row>
    <row r="139" spans="2:70" ht="12.75">
      <c r="B139" s="20"/>
      <c r="C139" s="24"/>
      <c r="D139" s="21"/>
      <c r="E139" s="24"/>
      <c r="F139" s="40"/>
      <c r="G139" s="24"/>
      <c r="H139" s="22"/>
      <c r="P139" s="20"/>
      <c r="Q139" s="24"/>
      <c r="AC139" s="20"/>
      <c r="AD139" s="24"/>
      <c r="AQ139" s="20"/>
      <c r="AR139" s="24"/>
      <c r="BD139" s="20"/>
      <c r="BR139" s="20"/>
    </row>
    <row r="140" spans="2:70" ht="12.75">
      <c r="B140" s="20"/>
      <c r="C140" s="24"/>
      <c r="D140" s="21"/>
      <c r="E140" s="24"/>
      <c r="F140" s="40"/>
      <c r="G140" s="24"/>
      <c r="H140" s="22"/>
      <c r="P140" s="20"/>
      <c r="Q140" s="24"/>
      <c r="AC140" s="20"/>
      <c r="AD140" s="24"/>
      <c r="AQ140" s="20"/>
      <c r="AR140" s="24"/>
      <c r="BD140" s="20"/>
      <c r="BR140" s="20"/>
    </row>
    <row r="141" spans="2:70" ht="12.75">
      <c r="B141" s="20"/>
      <c r="C141" s="24"/>
      <c r="D141" s="21"/>
      <c r="E141" s="24"/>
      <c r="F141" s="40"/>
      <c r="G141" s="24"/>
      <c r="H141" s="22"/>
      <c r="P141" s="20"/>
      <c r="Q141" s="24"/>
      <c r="AC141" s="20"/>
      <c r="AD141" s="24"/>
      <c r="AQ141" s="20"/>
      <c r="AR141" s="24"/>
      <c r="BD141" s="20"/>
      <c r="BR141" s="20"/>
    </row>
    <row r="142" spans="2:70" ht="12.75">
      <c r="B142" s="20"/>
      <c r="C142" s="24"/>
      <c r="D142" s="21"/>
      <c r="E142" s="24"/>
      <c r="F142" s="40"/>
      <c r="G142" s="24"/>
      <c r="H142" s="22"/>
      <c r="P142" s="20"/>
      <c r="Q142" s="24"/>
      <c r="AC142" s="20"/>
      <c r="AD142" s="24"/>
      <c r="AQ142" s="20"/>
      <c r="AR142" s="24"/>
      <c r="BD142" s="20"/>
      <c r="BR142" s="20"/>
    </row>
    <row r="143" spans="2:70" ht="12.75">
      <c r="B143" s="20"/>
      <c r="C143" s="24"/>
      <c r="D143" s="21"/>
      <c r="E143" s="24"/>
      <c r="F143" s="40"/>
      <c r="G143" s="24"/>
      <c r="H143" s="22"/>
      <c r="P143" s="20"/>
      <c r="Q143" s="24"/>
      <c r="AC143" s="20"/>
      <c r="AD143" s="24"/>
      <c r="AQ143" s="20"/>
      <c r="AR143" s="24"/>
      <c r="BD143" s="20"/>
      <c r="BR143" s="20"/>
    </row>
    <row r="144" spans="2:70" ht="12.75">
      <c r="B144" s="20"/>
      <c r="C144" s="24"/>
      <c r="D144" s="21"/>
      <c r="E144" s="24"/>
      <c r="F144" s="40"/>
      <c r="G144" s="24"/>
      <c r="H144" s="22"/>
      <c r="P144" s="20"/>
      <c r="Q144" s="24"/>
      <c r="AC144" s="20"/>
      <c r="AD144" s="24"/>
      <c r="AQ144" s="20"/>
      <c r="AR144" s="24"/>
      <c r="BD144" s="20"/>
      <c r="BR144" s="20"/>
    </row>
    <row r="145" spans="2:70" ht="12.75">
      <c r="B145" s="20"/>
      <c r="C145" s="24"/>
      <c r="D145" s="21"/>
      <c r="E145" s="24"/>
      <c r="F145" s="40"/>
      <c r="G145" s="24"/>
      <c r="H145" s="22"/>
      <c r="P145" s="20"/>
      <c r="Q145" s="24"/>
      <c r="AC145" s="20"/>
      <c r="AD145" s="24"/>
      <c r="AQ145" s="20"/>
      <c r="AR145" s="24"/>
      <c r="BD145" s="20"/>
      <c r="BR145" s="20"/>
    </row>
    <row r="146" spans="2:70" ht="12.75">
      <c r="B146" s="20"/>
      <c r="C146" s="24"/>
      <c r="D146" s="21"/>
      <c r="E146" s="24"/>
      <c r="F146" s="40"/>
      <c r="G146" s="24"/>
      <c r="H146" s="22"/>
      <c r="P146" s="20"/>
      <c r="Q146" s="24"/>
      <c r="AC146" s="20"/>
      <c r="AD146" s="24"/>
      <c r="AQ146" s="20"/>
      <c r="AR146" s="24"/>
      <c r="BD146" s="20"/>
      <c r="BR146" s="20"/>
    </row>
    <row r="147" spans="2:70" ht="12.75">
      <c r="B147" s="20"/>
      <c r="C147" s="24"/>
      <c r="D147" s="21"/>
      <c r="E147" s="24"/>
      <c r="F147" s="40"/>
      <c r="G147" s="24"/>
      <c r="H147" s="22"/>
      <c r="P147" s="20"/>
      <c r="Q147" s="24"/>
      <c r="AC147" s="20"/>
      <c r="AD147" s="24"/>
      <c r="AQ147" s="20"/>
      <c r="AR147" s="24"/>
      <c r="BD147" s="20"/>
      <c r="BR147" s="20"/>
    </row>
    <row r="148" spans="2:70" ht="12.75">
      <c r="B148" s="20"/>
      <c r="C148" s="24"/>
      <c r="D148" s="21"/>
      <c r="E148" s="24"/>
      <c r="F148" s="40"/>
      <c r="G148" s="24"/>
      <c r="H148" s="22"/>
      <c r="P148" s="20"/>
      <c r="Q148" s="24"/>
      <c r="AC148" s="20"/>
      <c r="AD148" s="24"/>
      <c r="AQ148" s="20"/>
      <c r="AR148" s="24"/>
      <c r="BD148" s="20"/>
      <c r="BR148" s="20"/>
    </row>
    <row r="149" spans="2:70" ht="12.75">
      <c r="B149" s="20"/>
      <c r="C149" s="24"/>
      <c r="D149" s="21"/>
      <c r="E149" s="24"/>
      <c r="F149" s="40"/>
      <c r="G149" s="24"/>
      <c r="H149" s="22"/>
      <c r="P149" s="20"/>
      <c r="Q149" s="24"/>
      <c r="AC149" s="20"/>
      <c r="AD149" s="24"/>
      <c r="AQ149" s="20"/>
      <c r="AR149" s="24"/>
      <c r="BD149" s="20"/>
      <c r="BR149" s="20"/>
    </row>
    <row r="150" spans="2:70" ht="12.75">
      <c r="B150" s="20"/>
      <c r="C150" s="24"/>
      <c r="D150" s="21"/>
      <c r="E150" s="24"/>
      <c r="F150" s="40"/>
      <c r="G150" s="24"/>
      <c r="H150" s="22"/>
      <c r="P150" s="20"/>
      <c r="Q150" s="24"/>
      <c r="AC150" s="20"/>
      <c r="AD150" s="24"/>
      <c r="AQ150" s="20"/>
      <c r="AR150" s="24"/>
      <c r="BD150" s="20"/>
      <c r="BR150" s="20"/>
    </row>
    <row r="151" spans="2:70" ht="12.75">
      <c r="B151" s="20"/>
      <c r="C151" s="24"/>
      <c r="D151" s="21"/>
      <c r="E151" s="24"/>
      <c r="F151" s="40"/>
      <c r="G151" s="24"/>
      <c r="H151" s="22"/>
      <c r="P151" s="20"/>
      <c r="Q151" s="24"/>
      <c r="AC151" s="20"/>
      <c r="AD151" s="24"/>
      <c r="AQ151" s="20"/>
      <c r="AR151" s="24"/>
      <c r="BD151" s="20"/>
      <c r="BR151" s="20"/>
    </row>
    <row r="152" spans="2:70" ht="12.75">
      <c r="B152" s="20"/>
      <c r="C152" s="24"/>
      <c r="D152" s="21"/>
      <c r="E152" s="24"/>
      <c r="F152" s="40"/>
      <c r="G152" s="24"/>
      <c r="H152" s="22"/>
      <c r="P152" s="20"/>
      <c r="Q152" s="24"/>
      <c r="AC152" s="20"/>
      <c r="AD152" s="24"/>
      <c r="AQ152" s="20"/>
      <c r="AR152" s="24"/>
      <c r="BD152" s="20"/>
      <c r="BR152" s="20"/>
    </row>
    <row r="153" spans="2:70" ht="12.75">
      <c r="B153" s="20"/>
      <c r="C153" s="24"/>
      <c r="D153" s="21"/>
      <c r="E153" s="24"/>
      <c r="F153" s="40"/>
      <c r="G153" s="24"/>
      <c r="H153" s="22"/>
      <c r="P153" s="20"/>
      <c r="Q153" s="24"/>
      <c r="AC153" s="20"/>
      <c r="AD153" s="24"/>
      <c r="AQ153" s="20"/>
      <c r="AR153" s="24"/>
      <c r="BD153" s="20"/>
      <c r="BR153" s="20"/>
    </row>
    <row r="154" spans="2:70" ht="12.75">
      <c r="B154" s="20"/>
      <c r="C154" s="24"/>
      <c r="D154" s="21"/>
      <c r="E154" s="24"/>
      <c r="F154" s="40"/>
      <c r="G154" s="24"/>
      <c r="H154" s="22"/>
      <c r="P154" s="20"/>
      <c r="Q154" s="24"/>
      <c r="AC154" s="20"/>
      <c r="AD154" s="24"/>
      <c r="AQ154" s="20"/>
      <c r="AR154" s="24"/>
      <c r="BD154" s="20"/>
      <c r="BR154" s="20"/>
    </row>
    <row r="155" spans="2:70" ht="12.75">
      <c r="B155" s="20"/>
      <c r="C155" s="24"/>
      <c r="D155" s="21"/>
      <c r="E155" s="24"/>
      <c r="F155" s="40"/>
      <c r="G155" s="24"/>
      <c r="H155" s="22"/>
      <c r="P155" s="20"/>
      <c r="Q155" s="24"/>
      <c r="AC155" s="20"/>
      <c r="AD155" s="24"/>
      <c r="AQ155" s="20"/>
      <c r="AR155" s="24"/>
      <c r="BD155" s="20"/>
      <c r="BR155" s="20"/>
    </row>
    <row r="156" spans="2:70" ht="12.75">
      <c r="B156" s="20"/>
      <c r="C156" s="24"/>
      <c r="D156" s="21"/>
      <c r="E156" s="24"/>
      <c r="F156" s="40"/>
      <c r="G156" s="24"/>
      <c r="H156" s="22"/>
      <c r="P156" s="20"/>
      <c r="Q156" s="24"/>
      <c r="AC156" s="20"/>
      <c r="AD156" s="24"/>
      <c r="AQ156" s="20"/>
      <c r="AR156" s="24"/>
      <c r="BD156" s="20"/>
      <c r="BR156" s="20"/>
    </row>
    <row r="157" spans="2:70" ht="12.75">
      <c r="B157" s="20"/>
      <c r="C157" s="24"/>
      <c r="D157" s="21"/>
      <c r="E157" s="24"/>
      <c r="F157" s="40"/>
      <c r="G157" s="24"/>
      <c r="H157" s="22"/>
      <c r="P157" s="20"/>
      <c r="Q157" s="24"/>
      <c r="AC157" s="20"/>
      <c r="AD157" s="24"/>
      <c r="AQ157" s="20"/>
      <c r="AR157" s="24"/>
      <c r="BD157" s="20"/>
      <c r="BR157" s="20"/>
    </row>
    <row r="158" spans="2:70" ht="12.75">
      <c r="B158" s="20"/>
      <c r="C158" s="24"/>
      <c r="D158" s="21"/>
      <c r="E158" s="24"/>
      <c r="F158" s="40"/>
      <c r="G158" s="24"/>
      <c r="H158" s="22"/>
      <c r="P158" s="20"/>
      <c r="Q158" s="24"/>
      <c r="AC158" s="20"/>
      <c r="AD158" s="24"/>
      <c r="AQ158" s="20"/>
      <c r="AR158" s="24"/>
      <c r="BD158" s="20"/>
      <c r="BR158" s="20"/>
    </row>
    <row r="159" spans="2:70" ht="12.75">
      <c r="B159" s="20"/>
      <c r="C159" s="24"/>
      <c r="D159" s="21"/>
      <c r="E159" s="24"/>
      <c r="F159" s="40"/>
      <c r="G159" s="24"/>
      <c r="H159" s="22"/>
      <c r="P159" s="20"/>
      <c r="Q159" s="24"/>
      <c r="AC159" s="20"/>
      <c r="AD159" s="24"/>
      <c r="AQ159" s="20"/>
      <c r="AR159" s="24"/>
      <c r="BD159" s="20"/>
      <c r="BR159" s="20"/>
    </row>
    <row r="160" spans="2:70" ht="12.75">
      <c r="B160" s="20"/>
      <c r="C160" s="24"/>
      <c r="D160" s="21"/>
      <c r="E160" s="24"/>
      <c r="F160" s="40"/>
      <c r="G160" s="24"/>
      <c r="H160" s="22"/>
      <c r="P160" s="20"/>
      <c r="Q160" s="24"/>
      <c r="AC160" s="20"/>
      <c r="AD160" s="24"/>
      <c r="AQ160" s="20"/>
      <c r="AR160" s="24"/>
      <c r="BD160" s="20"/>
      <c r="BR160" s="20"/>
    </row>
    <row r="161" spans="2:70" ht="12.75">
      <c r="B161" s="20"/>
      <c r="C161" s="24"/>
      <c r="D161" s="21"/>
      <c r="E161" s="24"/>
      <c r="F161" s="40"/>
      <c r="G161" s="24"/>
      <c r="H161" s="22"/>
      <c r="P161" s="20"/>
      <c r="Q161" s="24"/>
      <c r="AC161" s="20"/>
      <c r="AD161" s="24"/>
      <c r="AQ161" s="20"/>
      <c r="AR161" s="24"/>
      <c r="BD161" s="20"/>
      <c r="BR161" s="20"/>
    </row>
    <row r="162" spans="2:70" ht="12.75">
      <c r="B162" s="20"/>
      <c r="C162" s="24"/>
      <c r="D162" s="21"/>
      <c r="E162" s="24"/>
      <c r="F162" s="40"/>
      <c r="G162" s="24"/>
      <c r="H162" s="22"/>
      <c r="P162" s="20"/>
      <c r="Q162" s="24"/>
      <c r="AC162" s="20"/>
      <c r="AD162" s="24"/>
      <c r="AQ162" s="20"/>
      <c r="AR162" s="24"/>
      <c r="BD162" s="20"/>
      <c r="BR162" s="20"/>
    </row>
    <row r="163" spans="2:70" ht="12.75">
      <c r="B163" s="20"/>
      <c r="C163" s="24"/>
      <c r="D163" s="21"/>
      <c r="E163" s="24"/>
      <c r="F163" s="40"/>
      <c r="G163" s="24"/>
      <c r="H163" s="22"/>
      <c r="P163" s="20"/>
      <c r="Q163" s="24"/>
      <c r="AC163" s="20"/>
      <c r="AD163" s="24"/>
      <c r="AQ163" s="20"/>
      <c r="AR163" s="24"/>
      <c r="BD163" s="20"/>
      <c r="BR163" s="20"/>
    </row>
    <row r="164" spans="2:70" ht="12.75">
      <c r="B164" s="20"/>
      <c r="C164" s="24"/>
      <c r="D164" s="21"/>
      <c r="E164" s="24"/>
      <c r="F164" s="40"/>
      <c r="G164" s="24"/>
      <c r="H164" s="22"/>
      <c r="P164" s="20"/>
      <c r="Q164" s="24"/>
      <c r="AC164" s="20"/>
      <c r="AD164" s="24"/>
      <c r="AQ164" s="20"/>
      <c r="AR164" s="24"/>
      <c r="BD164" s="20"/>
      <c r="BR164" s="20"/>
    </row>
    <row r="165" spans="3:44" ht="12.75">
      <c r="C165" s="24"/>
      <c r="D165" s="21"/>
      <c r="E165" s="24"/>
      <c r="F165" s="40"/>
      <c r="G165" s="24"/>
      <c r="H165" s="22"/>
      <c r="Q165" s="24"/>
      <c r="AD165" s="24"/>
      <c r="AR165" s="24"/>
    </row>
    <row r="166" spans="3:44" ht="12.75">
      <c r="C166" s="24"/>
      <c r="D166" s="21"/>
      <c r="E166" s="24"/>
      <c r="F166" s="40"/>
      <c r="G166" s="24"/>
      <c r="H166" s="22"/>
      <c r="Q166" s="24"/>
      <c r="AD166" s="24"/>
      <c r="AR166" s="24"/>
    </row>
    <row r="167" spans="3:44" ht="12.75">
      <c r="C167" s="24"/>
      <c r="D167" s="21"/>
      <c r="E167" s="24"/>
      <c r="F167" s="40"/>
      <c r="G167" s="24"/>
      <c r="H167" s="22"/>
      <c r="Q167" s="24"/>
      <c r="AD167" s="24"/>
      <c r="AR167" s="24"/>
    </row>
    <row r="168" spans="3:44" ht="12.75">
      <c r="C168" s="24"/>
      <c r="D168" s="21"/>
      <c r="E168" s="24"/>
      <c r="F168" s="40"/>
      <c r="G168" s="24"/>
      <c r="H168" s="22"/>
      <c r="Q168" s="24"/>
      <c r="AD168" s="24"/>
      <c r="AR168" s="24"/>
    </row>
    <row r="169" spans="3:44" ht="12.75">
      <c r="C169" s="24"/>
      <c r="D169" s="21"/>
      <c r="E169" s="24"/>
      <c r="F169" s="40"/>
      <c r="G169" s="24"/>
      <c r="H169" s="22"/>
      <c r="Q169" s="24"/>
      <c r="AD169" s="24"/>
      <c r="AR169" s="24"/>
    </row>
    <row r="170" spans="3:44" ht="12.75">
      <c r="C170" s="24"/>
      <c r="D170" s="21"/>
      <c r="E170" s="24"/>
      <c r="F170" s="40"/>
      <c r="G170" s="24"/>
      <c r="H170" s="22"/>
      <c r="Q170" s="24"/>
      <c r="AD170" s="24"/>
      <c r="AR170" s="24"/>
    </row>
    <row r="171" spans="3:44" ht="12.75">
      <c r="C171" s="24"/>
      <c r="D171" s="21"/>
      <c r="E171" s="24"/>
      <c r="F171" s="40"/>
      <c r="G171" s="24"/>
      <c r="H171" s="22"/>
      <c r="Q171" s="24"/>
      <c r="AD171" s="24"/>
      <c r="AR171" s="24"/>
    </row>
    <row r="172" spans="3:44" ht="12.75">
      <c r="C172" s="24"/>
      <c r="D172" s="21"/>
      <c r="E172" s="24"/>
      <c r="F172" s="40"/>
      <c r="G172" s="24"/>
      <c r="H172" s="22"/>
      <c r="Q172" s="24"/>
      <c r="AD172" s="24"/>
      <c r="AR172" s="24"/>
    </row>
    <row r="173" spans="3:44" ht="12.75">
      <c r="C173" s="24"/>
      <c r="D173" s="21"/>
      <c r="E173" s="24"/>
      <c r="F173" s="40"/>
      <c r="G173" s="24"/>
      <c r="H173" s="22"/>
      <c r="Q173" s="24"/>
      <c r="AD173" s="24"/>
      <c r="AR173" s="24"/>
    </row>
    <row r="174" spans="3:44" ht="12.75">
      <c r="C174" s="24"/>
      <c r="D174" s="21"/>
      <c r="E174" s="24"/>
      <c r="F174" s="40"/>
      <c r="G174" s="24"/>
      <c r="H174" s="22"/>
      <c r="Q174" s="24"/>
      <c r="AD174" s="24"/>
      <c r="AR174" s="24"/>
    </row>
    <row r="175" spans="3:44" ht="12.75">
      <c r="C175" s="24"/>
      <c r="D175" s="21"/>
      <c r="E175" s="24"/>
      <c r="F175" s="40"/>
      <c r="G175" s="24"/>
      <c r="H175" s="22"/>
      <c r="Q175" s="24"/>
      <c r="AD175" s="24"/>
      <c r="AR175" s="24"/>
    </row>
    <row r="176" spans="3:44" ht="12.75">
      <c r="C176" s="24"/>
      <c r="D176" s="21"/>
      <c r="E176" s="24"/>
      <c r="F176" s="40"/>
      <c r="G176" s="24"/>
      <c r="H176" s="22"/>
      <c r="Q176" s="24"/>
      <c r="AD176" s="24"/>
      <c r="AR176" s="24"/>
    </row>
    <row r="177" spans="3:44" ht="12.75">
      <c r="C177" s="24"/>
      <c r="D177" s="21"/>
      <c r="E177" s="24"/>
      <c r="F177" s="40"/>
      <c r="G177" s="24"/>
      <c r="H177" s="22"/>
      <c r="Q177" s="24"/>
      <c r="AD177" s="24"/>
      <c r="AR177" s="24"/>
    </row>
    <row r="178" spans="3:44" ht="12.75">
      <c r="C178" s="24"/>
      <c r="D178" s="21"/>
      <c r="E178" s="24"/>
      <c r="F178" s="40"/>
      <c r="G178" s="24"/>
      <c r="H178" s="22"/>
      <c r="Q178" s="24"/>
      <c r="AD178" s="24"/>
      <c r="AR178" s="24"/>
    </row>
    <row r="179" spans="3:44" ht="12.75">
      <c r="C179" s="24"/>
      <c r="D179" s="21"/>
      <c r="E179" s="24"/>
      <c r="F179" s="40"/>
      <c r="G179" s="24"/>
      <c r="H179" s="22"/>
      <c r="Q179" s="24"/>
      <c r="AD179" s="24"/>
      <c r="AR179" s="24"/>
    </row>
    <row r="180" spans="3:44" ht="12.75">
      <c r="C180" s="24"/>
      <c r="D180" s="21"/>
      <c r="E180" s="24"/>
      <c r="F180" s="40"/>
      <c r="G180" s="24"/>
      <c r="H180" s="22"/>
      <c r="Q180" s="24"/>
      <c r="AD180" s="24"/>
      <c r="AR180" s="24"/>
    </row>
    <row r="181" spans="3:44" ht="12.75">
      <c r="C181" s="24"/>
      <c r="D181" s="21"/>
      <c r="E181" s="24"/>
      <c r="F181" s="40"/>
      <c r="G181" s="24"/>
      <c r="H181" s="22"/>
      <c r="Q181" s="24"/>
      <c r="AD181" s="24"/>
      <c r="AR181" s="24"/>
    </row>
    <row r="182" spans="3:44" ht="12.75">
      <c r="C182" s="24"/>
      <c r="D182" s="21"/>
      <c r="E182" s="24"/>
      <c r="F182" s="40"/>
      <c r="G182" s="24"/>
      <c r="H182" s="22"/>
      <c r="Q182" s="24"/>
      <c r="AD182" s="24"/>
      <c r="AR182" s="24"/>
    </row>
    <row r="183" spans="3:44" ht="12.75">
      <c r="C183" s="24"/>
      <c r="D183" s="21"/>
      <c r="E183" s="24"/>
      <c r="F183" s="40"/>
      <c r="G183" s="24"/>
      <c r="H183" s="22"/>
      <c r="Q183" s="24"/>
      <c r="AD183" s="24"/>
      <c r="AR183" s="24"/>
    </row>
    <row r="184" spans="3:44" ht="12.75">
      <c r="C184" s="24"/>
      <c r="D184" s="21"/>
      <c r="E184" s="24"/>
      <c r="F184" s="40"/>
      <c r="G184" s="24"/>
      <c r="H184" s="22"/>
      <c r="Q184" s="24"/>
      <c r="AD184" s="24"/>
      <c r="AR184" s="24"/>
    </row>
    <row r="185" spans="3:44" ht="12.75">
      <c r="C185" s="24"/>
      <c r="D185" s="21"/>
      <c r="E185" s="24"/>
      <c r="F185" s="40"/>
      <c r="G185" s="24"/>
      <c r="H185" s="22"/>
      <c r="Q185" s="24"/>
      <c r="AD185" s="24"/>
      <c r="AR185" s="24"/>
    </row>
    <row r="186" spans="3:44" ht="12.75">
      <c r="C186" s="24"/>
      <c r="D186" s="21"/>
      <c r="E186" s="24"/>
      <c r="F186" s="40"/>
      <c r="G186" s="24"/>
      <c r="H186" s="22"/>
      <c r="Q186" s="24"/>
      <c r="AD186" s="24"/>
      <c r="AR186" s="24"/>
    </row>
    <row r="187" spans="3:44" ht="12.75">
      <c r="C187" s="24"/>
      <c r="D187" s="21"/>
      <c r="E187" s="24"/>
      <c r="F187" s="40"/>
      <c r="G187" s="24"/>
      <c r="H187" s="22"/>
      <c r="Q187" s="24"/>
      <c r="AD187" s="24"/>
      <c r="AR187" s="24"/>
    </row>
    <row r="188" spans="3:44" ht="12.75">
      <c r="C188" s="24"/>
      <c r="D188" s="21"/>
      <c r="E188" s="24"/>
      <c r="F188" s="40"/>
      <c r="G188" s="24"/>
      <c r="H188" s="22"/>
      <c r="Q188" s="24"/>
      <c r="AD188" s="24"/>
      <c r="AR188" s="24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1">
      <selection activeCell="I43" sqref="I43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v>2019</v>
      </c>
      <c r="D1" s="5">
        <f>+DATE(C1,10,1)</f>
        <v>43739</v>
      </c>
      <c r="E1"/>
      <c r="F1" t="s">
        <v>157</v>
      </c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 s="43">
        <v>33010</v>
      </c>
      <c r="C3" s="31">
        <v>33628.8</v>
      </c>
      <c r="D3" s="6">
        <f>+C3/$C$90</f>
        <v>0.006814126022362063</v>
      </c>
      <c r="E3" s="31">
        <v>33628.8</v>
      </c>
      <c r="F3" s="6">
        <f>+E3/$E$90</f>
        <v>0.012821138322627918</v>
      </c>
      <c r="G3" s="31">
        <v>1510.33999999999</v>
      </c>
      <c r="H3" s="6">
        <f>+G3/$G$90</f>
        <v>0.0029319624518407217</v>
      </c>
      <c r="I3" s="31">
        <v>5901.6</v>
      </c>
      <c r="J3" s="6">
        <f>+I3/$I$90</f>
        <v>0.0024334605576828068</v>
      </c>
      <c r="K3" s="26">
        <f>+C3+E3+G3+I3</f>
        <v>74669.54000000001</v>
      </c>
      <c r="L3" s="6">
        <f>+K3/$K$90</f>
        <v>0.007112471439160156</v>
      </c>
      <c r="N3" s="25"/>
    </row>
    <row r="4" spans="2:14" ht="12.75">
      <c r="B4" s="43">
        <v>33012</v>
      </c>
      <c r="C4" s="31">
        <v>247.83</v>
      </c>
      <c r="D4" s="6">
        <f aca="true" t="shared" si="0" ref="D4:D67">+C4/$C$90</f>
        <v>5.021722012447634E-05</v>
      </c>
      <c r="E4" s="31">
        <v>247.83</v>
      </c>
      <c r="F4" s="6">
        <f aca="true" t="shared" si="1" ref="F4:F67">+E4/$E$90</f>
        <v>9.448635427065126E-05</v>
      </c>
      <c r="G4" s="31">
        <v>0</v>
      </c>
      <c r="H4" s="6">
        <f aca="true" t="shared" si="2" ref="H4:H67">+G4/$G$90</f>
        <v>0</v>
      </c>
      <c r="I4" s="31">
        <v>59613.57</v>
      </c>
      <c r="J4" s="6">
        <f aca="true" t="shared" si="3" ref="J4:J67">+I4/$I$90</f>
        <v>0.02458100706548445</v>
      </c>
      <c r="K4" s="26">
        <f aca="true" t="shared" si="4" ref="K4:K67">+C4+E4+G4+I4</f>
        <v>60109.23</v>
      </c>
      <c r="L4" s="6">
        <f aca="true" t="shared" si="5" ref="L4:L67">+K4/$K$90</f>
        <v>0.005725563350261817</v>
      </c>
      <c r="N4" s="25"/>
    </row>
    <row r="5" spans="2:14" ht="12.75">
      <c r="B5" s="43">
        <v>33013</v>
      </c>
      <c r="C5" s="31">
        <v>409.759999999999</v>
      </c>
      <c r="D5" s="6">
        <f t="shared" si="0"/>
        <v>8.302872177785327E-05</v>
      </c>
      <c r="E5" s="31">
        <v>409.759999999999</v>
      </c>
      <c r="F5" s="6">
        <f t="shared" si="1"/>
        <v>0.00015622292912860416</v>
      </c>
      <c r="G5" s="31">
        <v>0</v>
      </c>
      <c r="H5" s="6">
        <f t="shared" si="2"/>
        <v>0</v>
      </c>
      <c r="I5" s="31">
        <v>7672.73999999999</v>
      </c>
      <c r="J5" s="6">
        <f t="shared" si="3"/>
        <v>0.0031637708688076376</v>
      </c>
      <c r="K5" s="26">
        <f t="shared" si="4"/>
        <v>8492.259999999987</v>
      </c>
      <c r="L5" s="6">
        <f t="shared" si="5"/>
        <v>0.0008089102558275052</v>
      </c>
      <c r="N5" s="25"/>
    </row>
    <row r="6" spans="2:14" ht="12.75">
      <c r="B6" s="43">
        <v>33014</v>
      </c>
      <c r="C6" s="31">
        <v>10908.61</v>
      </c>
      <c r="D6" s="6">
        <f t="shared" si="0"/>
        <v>0.0022103864327243025</v>
      </c>
      <c r="E6" s="31">
        <v>10908.61</v>
      </c>
      <c r="F6" s="6">
        <f t="shared" si="1"/>
        <v>0.004158958919664161</v>
      </c>
      <c r="G6" s="31">
        <v>7530.54</v>
      </c>
      <c r="H6" s="6">
        <f t="shared" si="2"/>
        <v>0.014618735200077318</v>
      </c>
      <c r="I6" s="31">
        <v>37971.7699999999</v>
      </c>
      <c r="J6" s="6">
        <f t="shared" si="3"/>
        <v>0.01565724627226566</v>
      </c>
      <c r="K6" s="26">
        <f t="shared" si="4"/>
        <v>67319.52999999991</v>
      </c>
      <c r="L6" s="6">
        <f t="shared" si="5"/>
        <v>0.006412363520957603</v>
      </c>
      <c r="N6" s="25"/>
    </row>
    <row r="7" spans="2:14" ht="12.75">
      <c r="B7" s="43">
        <v>33015</v>
      </c>
      <c r="C7" s="31">
        <v>566.34</v>
      </c>
      <c r="D7" s="6">
        <f t="shared" si="0"/>
        <v>0.0001147561652959526</v>
      </c>
      <c r="E7" s="31">
        <v>566.34</v>
      </c>
      <c r="F7" s="6">
        <f t="shared" si="1"/>
        <v>0.0002159197912990382</v>
      </c>
      <c r="G7" s="31">
        <v>0</v>
      </c>
      <c r="H7" s="6">
        <f t="shared" si="2"/>
        <v>0</v>
      </c>
      <c r="I7" s="31">
        <v>15321.2</v>
      </c>
      <c r="J7" s="6">
        <f t="shared" si="3"/>
        <v>0.006317530143752511</v>
      </c>
      <c r="K7" s="26">
        <f t="shared" si="4"/>
        <v>16453.88</v>
      </c>
      <c r="L7" s="6">
        <f t="shared" si="5"/>
        <v>0.001567275646312653</v>
      </c>
      <c r="N7" s="25"/>
    </row>
    <row r="8" spans="2:14" ht="12.75">
      <c r="B8" s="43">
        <v>33016</v>
      </c>
      <c r="C8" s="31">
        <v>40122.4499999999</v>
      </c>
      <c r="D8" s="6">
        <f t="shared" si="0"/>
        <v>0.008129919313978497</v>
      </c>
      <c r="E8" s="31">
        <v>40122.4499999999</v>
      </c>
      <c r="F8" s="6">
        <f t="shared" si="1"/>
        <v>0.01529687295689175</v>
      </c>
      <c r="G8" s="31">
        <v>1215.47</v>
      </c>
      <c r="H8" s="6">
        <f t="shared" si="2"/>
        <v>0.0023595431501111444</v>
      </c>
      <c r="I8" s="31">
        <v>27582.25</v>
      </c>
      <c r="J8" s="6">
        <f t="shared" si="3"/>
        <v>0.011373240725760233</v>
      </c>
      <c r="K8" s="26">
        <f t="shared" si="4"/>
        <v>109042.6199999998</v>
      </c>
      <c r="L8" s="6">
        <f t="shared" si="5"/>
        <v>0.010386598342526183</v>
      </c>
      <c r="N8" s="25"/>
    </row>
    <row r="9" spans="2:14" ht="12.75">
      <c r="B9" s="43">
        <v>33018</v>
      </c>
      <c r="C9" s="31">
        <v>707.009999999999</v>
      </c>
      <c r="D9" s="6">
        <f t="shared" si="0"/>
        <v>0.00014325980228465466</v>
      </c>
      <c r="E9" s="31">
        <v>707.009999999999</v>
      </c>
      <c r="F9" s="6">
        <f t="shared" si="1"/>
        <v>0.0002695508910660253</v>
      </c>
      <c r="G9" s="31">
        <v>0</v>
      </c>
      <c r="H9" s="6">
        <f t="shared" si="2"/>
        <v>0</v>
      </c>
      <c r="I9" s="31">
        <v>7244.46</v>
      </c>
      <c r="J9" s="6">
        <f t="shared" si="3"/>
        <v>0.0029871742699794607</v>
      </c>
      <c r="K9" s="26">
        <f t="shared" si="4"/>
        <v>8658.479999999998</v>
      </c>
      <c r="L9" s="6">
        <f t="shared" si="5"/>
        <v>0.0008247431510431081</v>
      </c>
      <c r="N9" s="25"/>
    </row>
    <row r="10" spans="2:14" ht="12.75">
      <c r="B10" s="43">
        <v>33030</v>
      </c>
      <c r="C10" s="31">
        <v>9869.47999999999</v>
      </c>
      <c r="D10" s="6">
        <f t="shared" si="0"/>
        <v>0.0019998299224230974</v>
      </c>
      <c r="E10" s="31">
        <v>9869.47999999999</v>
      </c>
      <c r="F10" s="6">
        <f t="shared" si="1"/>
        <v>0.0037627857149945777</v>
      </c>
      <c r="G10" s="31">
        <v>302.459999999999</v>
      </c>
      <c r="H10" s="6">
        <f t="shared" si="2"/>
        <v>0.0005871534642423214</v>
      </c>
      <c r="I10" s="31">
        <v>7494.47999999999</v>
      </c>
      <c r="J10" s="6">
        <f t="shared" si="3"/>
        <v>0.003090267297062257</v>
      </c>
      <c r="K10" s="26">
        <f t="shared" si="4"/>
        <v>27535.89999999997</v>
      </c>
      <c r="L10" s="6">
        <f t="shared" si="5"/>
        <v>0.002622867400838011</v>
      </c>
      <c r="N10" s="25"/>
    </row>
    <row r="11" spans="2:14" ht="12.75">
      <c r="B11" s="43">
        <v>33031</v>
      </c>
      <c r="C11" s="31">
        <v>373.819999999999</v>
      </c>
      <c r="D11" s="6">
        <f t="shared" si="0"/>
        <v>7.574628264105111E-05</v>
      </c>
      <c r="E11" s="31">
        <v>373.819999999999</v>
      </c>
      <c r="F11" s="6">
        <f t="shared" si="1"/>
        <v>0.00014252063492496776</v>
      </c>
      <c r="G11" s="31">
        <v>0</v>
      </c>
      <c r="H11" s="6">
        <f t="shared" si="2"/>
        <v>0</v>
      </c>
      <c r="I11" s="31">
        <v>3818.78</v>
      </c>
      <c r="J11" s="6">
        <f t="shared" si="3"/>
        <v>0.0015746323892618865</v>
      </c>
      <c r="K11" s="26">
        <f t="shared" si="4"/>
        <v>4566.419999999998</v>
      </c>
      <c r="L11" s="6">
        <f t="shared" si="5"/>
        <v>0.00043496359866700265</v>
      </c>
      <c r="N11" s="25"/>
    </row>
    <row r="12" spans="2:14" ht="12.75">
      <c r="B12" s="43">
        <v>33032</v>
      </c>
      <c r="C12" s="31">
        <v>2144.84</v>
      </c>
      <c r="D12" s="6">
        <f t="shared" si="0"/>
        <v>0.00043460397212517386</v>
      </c>
      <c r="E12" s="31">
        <v>2144.84</v>
      </c>
      <c r="F12" s="6">
        <f t="shared" si="1"/>
        <v>0.0008177303477943092</v>
      </c>
      <c r="G12" s="31">
        <v>0</v>
      </c>
      <c r="H12" s="6">
        <f t="shared" si="2"/>
        <v>0</v>
      </c>
      <c r="I12" s="31">
        <v>4239.72</v>
      </c>
      <c r="J12" s="6">
        <f t="shared" si="3"/>
        <v>0.0017482024189404482</v>
      </c>
      <c r="K12" s="26">
        <f t="shared" si="4"/>
        <v>8529.400000000001</v>
      </c>
      <c r="L12" s="6">
        <f t="shared" si="5"/>
        <v>0.0008124479391887594</v>
      </c>
      <c r="N12" s="25"/>
    </row>
    <row r="13" spans="2:14" ht="12.75">
      <c r="B13" s="43">
        <v>33033</v>
      </c>
      <c r="C13" s="31">
        <v>24306.6899999999</v>
      </c>
      <c r="D13" s="6">
        <f t="shared" si="0"/>
        <v>0.004925208417977657</v>
      </c>
      <c r="E13" s="31">
        <v>24306.6899999999</v>
      </c>
      <c r="F13" s="6">
        <f t="shared" si="1"/>
        <v>0.009267039997122571</v>
      </c>
      <c r="G13" s="31">
        <v>458.529999999999</v>
      </c>
      <c r="H13" s="6">
        <f t="shared" si="2"/>
        <v>0.0008901258941976855</v>
      </c>
      <c r="I13" s="31">
        <v>24982.31</v>
      </c>
      <c r="J13" s="6">
        <f t="shared" si="3"/>
        <v>0.010301183750983591</v>
      </c>
      <c r="K13" s="26">
        <f t="shared" si="4"/>
        <v>74054.2199999998</v>
      </c>
      <c r="L13" s="6">
        <f t="shared" si="5"/>
        <v>0.0070538605795520005</v>
      </c>
      <c r="N13" s="25"/>
    </row>
    <row r="14" spans="2:14" ht="12.75">
      <c r="B14" s="43">
        <v>33034</v>
      </c>
      <c r="C14" s="31">
        <v>26505.04</v>
      </c>
      <c r="D14" s="6">
        <f t="shared" si="0"/>
        <v>0.00537065499773252</v>
      </c>
      <c r="E14" s="31">
        <v>26505.04</v>
      </c>
      <c r="F14" s="6">
        <f t="shared" si="1"/>
        <v>0.010105171284339194</v>
      </c>
      <c r="G14" s="31">
        <v>48.3999999999999</v>
      </c>
      <c r="H14" s="6">
        <f t="shared" si="2"/>
        <v>9.395697834202338E-05</v>
      </c>
      <c r="I14" s="31">
        <v>13402.6</v>
      </c>
      <c r="J14" s="6">
        <f t="shared" si="3"/>
        <v>0.005526416305815302</v>
      </c>
      <c r="K14" s="26">
        <f t="shared" si="4"/>
        <v>66461.08</v>
      </c>
      <c r="L14" s="6">
        <f t="shared" si="5"/>
        <v>0.0063305938849461</v>
      </c>
      <c r="N14" s="25"/>
    </row>
    <row r="15" spans="2:14" ht="12.75">
      <c r="B15" s="43">
        <v>33035</v>
      </c>
      <c r="C15" s="31">
        <v>257.97</v>
      </c>
      <c r="D15" s="6">
        <f t="shared" si="0"/>
        <v>5.227186488928363E-05</v>
      </c>
      <c r="E15" s="31">
        <v>257.97</v>
      </c>
      <c r="F15" s="6">
        <f t="shared" si="1"/>
        <v>9.835227700923983E-05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515.94</v>
      </c>
      <c r="L15" s="6">
        <f t="shared" si="5"/>
        <v>4.914465141100763E-05</v>
      </c>
      <c r="N15" s="25"/>
    </row>
    <row r="16" spans="2:14" ht="12.75">
      <c r="B16" s="43">
        <v>33054</v>
      </c>
      <c r="C16" s="31">
        <v>169.58</v>
      </c>
      <c r="D16" s="6">
        <f t="shared" si="0"/>
        <v>3.436160347298026E-05</v>
      </c>
      <c r="E16" s="31">
        <v>169.58</v>
      </c>
      <c r="F16" s="6">
        <f t="shared" si="1"/>
        <v>6.465317337375233E-05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339.16</v>
      </c>
      <c r="L16" s="6">
        <f t="shared" si="5"/>
        <v>3.230588822839351E-05</v>
      </c>
      <c r="N16" s="25"/>
    </row>
    <row r="17" spans="2:14" ht="12.75">
      <c r="B17" s="43">
        <v>33055</v>
      </c>
      <c r="C17" s="31">
        <v>122.18</v>
      </c>
      <c r="D17" s="6">
        <f t="shared" si="0"/>
        <v>2.4757051022105957E-05</v>
      </c>
      <c r="E17" s="31">
        <v>122.18</v>
      </c>
      <c r="F17" s="6">
        <f t="shared" si="1"/>
        <v>4.658170021703656E-05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244.36</v>
      </c>
      <c r="L17" s="6">
        <f t="shared" si="5"/>
        <v>2.3275937160898214E-05</v>
      </c>
      <c r="N17" s="25"/>
    </row>
    <row r="18" spans="2:14" ht="12.75">
      <c r="B18" s="43">
        <v>33056</v>
      </c>
      <c r="C18" s="31">
        <v>9386.5</v>
      </c>
      <c r="D18" s="6">
        <f t="shared" si="0"/>
        <v>0.0019019648012686</v>
      </c>
      <c r="E18" s="31">
        <v>9386.5</v>
      </c>
      <c r="F18" s="6">
        <f t="shared" si="1"/>
        <v>0.0035786473161500544</v>
      </c>
      <c r="G18" s="31">
        <v>633.87</v>
      </c>
      <c r="H18" s="6">
        <f t="shared" si="2"/>
        <v>0.001230506402100382</v>
      </c>
      <c r="I18" s="31">
        <v>64072.55</v>
      </c>
      <c r="J18" s="6">
        <f t="shared" si="3"/>
        <v>0.026419618960139543</v>
      </c>
      <c r="K18" s="26">
        <f t="shared" si="4"/>
        <v>83479.42</v>
      </c>
      <c r="L18" s="6">
        <f t="shared" si="5"/>
        <v>0.007951635841169705</v>
      </c>
      <c r="N18" s="25"/>
    </row>
    <row r="19" spans="2:14" ht="12.75">
      <c r="B19" s="43">
        <v>33109</v>
      </c>
      <c r="C19" s="31">
        <v>6357.57999999999</v>
      </c>
      <c r="D19" s="6">
        <f t="shared" si="0"/>
        <v>0.0012882217419963999</v>
      </c>
      <c r="E19" s="31">
        <v>6357.57999999999</v>
      </c>
      <c r="F19" s="6">
        <f t="shared" si="1"/>
        <v>0.002423857306153436</v>
      </c>
      <c r="G19" s="31">
        <v>6325.22</v>
      </c>
      <c r="H19" s="6">
        <f t="shared" si="2"/>
        <v>0.012278895837779635</v>
      </c>
      <c r="I19" s="31">
        <v>0</v>
      </c>
      <c r="J19" s="6">
        <f t="shared" si="3"/>
        <v>0</v>
      </c>
      <c r="K19" s="26">
        <f t="shared" si="4"/>
        <v>19040.37999999998</v>
      </c>
      <c r="L19" s="6">
        <f t="shared" si="5"/>
        <v>0.0018136466213767499</v>
      </c>
      <c r="N19" s="25"/>
    </row>
    <row r="20" spans="2:14" ht="12.75">
      <c r="B20" s="43">
        <v>33122</v>
      </c>
      <c r="C20" s="31">
        <v>57267.2799999999</v>
      </c>
      <c r="D20" s="6">
        <f t="shared" si="0"/>
        <v>0.011603936592381939</v>
      </c>
      <c r="E20" s="31">
        <v>57267.2799999999</v>
      </c>
      <c r="F20" s="6">
        <f t="shared" si="1"/>
        <v>0.02183342011135283</v>
      </c>
      <c r="G20" s="31">
        <v>7769.44999999999</v>
      </c>
      <c r="H20" s="6">
        <f t="shared" si="2"/>
        <v>0.015082521598748639</v>
      </c>
      <c r="I20" s="31">
        <v>107699.44</v>
      </c>
      <c r="J20" s="6">
        <f t="shared" si="3"/>
        <v>0.0444086924434943</v>
      </c>
      <c r="K20" s="26">
        <f t="shared" si="4"/>
        <v>230003.44999999978</v>
      </c>
      <c r="L20" s="6">
        <f t="shared" si="5"/>
        <v>0.021908437751636065</v>
      </c>
      <c r="N20" s="25"/>
    </row>
    <row r="21" spans="2:14" ht="12.75">
      <c r="B21" s="43">
        <v>33125</v>
      </c>
      <c r="C21" s="31">
        <v>6466.47</v>
      </c>
      <c r="D21" s="6">
        <f t="shared" si="0"/>
        <v>0.001310285871033864</v>
      </c>
      <c r="E21" s="31">
        <v>6466.47</v>
      </c>
      <c r="F21" s="6">
        <f t="shared" si="1"/>
        <v>0.002465372131301853</v>
      </c>
      <c r="G21" s="31">
        <v>0</v>
      </c>
      <c r="H21" s="6">
        <f t="shared" si="2"/>
        <v>0</v>
      </c>
      <c r="I21" s="31">
        <v>19395.27</v>
      </c>
      <c r="J21" s="6">
        <f t="shared" si="3"/>
        <v>0.00799742858726593</v>
      </c>
      <c r="K21" s="26">
        <f t="shared" si="4"/>
        <v>32328.21</v>
      </c>
      <c r="L21" s="6">
        <f t="shared" si="5"/>
        <v>0.0030793476202501274</v>
      </c>
      <c r="N21" s="25"/>
    </row>
    <row r="22" spans="2:14" ht="12.75">
      <c r="B22" s="43">
        <v>33126</v>
      </c>
      <c r="C22" s="31">
        <v>244029.17</v>
      </c>
      <c r="D22" s="6">
        <f t="shared" si="0"/>
        <v>0.049447066725913966</v>
      </c>
      <c r="E22" s="31">
        <v>244029.17</v>
      </c>
      <c r="F22" s="6">
        <f t="shared" si="1"/>
        <v>0.09303726993904282</v>
      </c>
      <c r="G22" s="31">
        <v>27970.4399999999</v>
      </c>
      <c r="H22" s="6">
        <f t="shared" si="2"/>
        <v>0.05429789308464588</v>
      </c>
      <c r="I22" s="31">
        <v>42619.15</v>
      </c>
      <c r="J22" s="6">
        <f t="shared" si="3"/>
        <v>0.017573542857355157</v>
      </c>
      <c r="K22" s="26">
        <f t="shared" si="4"/>
        <v>558647.9299999999</v>
      </c>
      <c r="L22" s="6">
        <f t="shared" si="5"/>
        <v>0.0532126948508179</v>
      </c>
      <c r="N22" s="25"/>
    </row>
    <row r="23" spans="2:14" ht="12.75">
      <c r="B23" s="43">
        <v>33127</v>
      </c>
      <c r="C23" s="31">
        <v>22958.93</v>
      </c>
      <c r="D23" s="6">
        <f t="shared" si="0"/>
        <v>0.004652114924070708</v>
      </c>
      <c r="E23" s="31">
        <v>22958.93</v>
      </c>
      <c r="F23" s="6">
        <f t="shared" si="1"/>
        <v>0.008753200151939165</v>
      </c>
      <c r="G23" s="31">
        <v>117.08</v>
      </c>
      <c r="H23" s="6">
        <f t="shared" si="2"/>
        <v>0.00022728270711330827</v>
      </c>
      <c r="I23" s="31">
        <v>79631.69</v>
      </c>
      <c r="J23" s="6">
        <f t="shared" si="3"/>
        <v>0.03283526107439074</v>
      </c>
      <c r="K23" s="26">
        <f t="shared" si="4"/>
        <v>125666.63</v>
      </c>
      <c r="L23" s="6">
        <f t="shared" si="5"/>
        <v>0.011970079321909667</v>
      </c>
      <c r="N23" s="25"/>
    </row>
    <row r="24" spans="2:14" ht="12.75">
      <c r="B24" s="43">
        <v>33128</v>
      </c>
      <c r="C24" s="31">
        <v>4399.35</v>
      </c>
      <c r="D24" s="6">
        <f t="shared" si="0"/>
        <v>0.0008914301228851026</v>
      </c>
      <c r="E24" s="31">
        <v>4399.35</v>
      </c>
      <c r="F24" s="6">
        <f t="shared" si="1"/>
        <v>0.0016772728994092305</v>
      </c>
      <c r="G24" s="31">
        <v>0</v>
      </c>
      <c r="H24" s="6">
        <f t="shared" si="2"/>
        <v>0</v>
      </c>
      <c r="I24" s="31">
        <v>27669.58</v>
      </c>
      <c r="J24" s="6">
        <f t="shared" si="3"/>
        <v>0.011409250301214762</v>
      </c>
      <c r="K24" s="26">
        <f t="shared" si="4"/>
        <v>36468.28</v>
      </c>
      <c r="L24" s="6">
        <f t="shared" si="5"/>
        <v>0.0034737002522754992</v>
      </c>
      <c r="N24" s="25"/>
    </row>
    <row r="25" spans="2:14" ht="12.75">
      <c r="B25" s="43">
        <v>33129</v>
      </c>
      <c r="C25" s="31">
        <v>46487.57</v>
      </c>
      <c r="D25" s="6">
        <f t="shared" si="0"/>
        <v>0.009419668868748749</v>
      </c>
      <c r="E25" s="31">
        <v>46487.57</v>
      </c>
      <c r="F25" s="6">
        <f t="shared" si="1"/>
        <v>0.017723604923543152</v>
      </c>
      <c r="G25" s="31">
        <v>2103.46</v>
      </c>
      <c r="H25" s="6">
        <f t="shared" si="2"/>
        <v>0.004083362513704812</v>
      </c>
      <c r="I25" s="31">
        <v>3293.9</v>
      </c>
      <c r="J25" s="6">
        <f t="shared" si="3"/>
        <v>0.00135820383132564</v>
      </c>
      <c r="K25" s="26">
        <f t="shared" si="4"/>
        <v>98372.5</v>
      </c>
      <c r="L25" s="6">
        <f t="shared" si="5"/>
        <v>0.009370241153873218</v>
      </c>
      <c r="N25" s="25"/>
    </row>
    <row r="26" spans="2:14" ht="12.75">
      <c r="B26" s="43">
        <v>33130</v>
      </c>
      <c r="C26" s="31">
        <v>111368.48</v>
      </c>
      <c r="D26" s="6">
        <f t="shared" si="0"/>
        <v>0.022566337711690837</v>
      </c>
      <c r="E26" s="31">
        <v>111368.48</v>
      </c>
      <c r="F26" s="6">
        <f t="shared" si="1"/>
        <v>0.04245975731696703</v>
      </c>
      <c r="G26" s="31">
        <v>16265.95</v>
      </c>
      <c r="H26" s="6">
        <f t="shared" si="2"/>
        <v>0.031576436195504924</v>
      </c>
      <c r="I26" s="31">
        <v>99916.25</v>
      </c>
      <c r="J26" s="6">
        <f t="shared" si="3"/>
        <v>0.04119937871874996</v>
      </c>
      <c r="K26" s="26">
        <f t="shared" si="4"/>
        <v>338919.16000000003</v>
      </c>
      <c r="L26" s="6">
        <f t="shared" si="5"/>
        <v>0.03228294758055495</v>
      </c>
      <c r="N26" s="25"/>
    </row>
    <row r="27" spans="2:14" ht="12.75">
      <c r="B27" s="43">
        <v>33131</v>
      </c>
      <c r="C27" s="31">
        <v>356824.87</v>
      </c>
      <c r="D27" s="6">
        <f t="shared" si="0"/>
        <v>0.07230259872766676</v>
      </c>
      <c r="E27" s="31">
        <v>356824.87</v>
      </c>
      <c r="F27" s="6">
        <f t="shared" si="1"/>
        <v>0.13604116160028681</v>
      </c>
      <c r="G27" s="31">
        <v>151964.79</v>
      </c>
      <c r="H27" s="6">
        <f t="shared" si="2"/>
        <v>0.2950031504706645</v>
      </c>
      <c r="I27" s="31">
        <v>121614.73</v>
      </c>
      <c r="J27" s="6">
        <f t="shared" si="3"/>
        <v>0.0501465108933584</v>
      </c>
      <c r="K27" s="26">
        <f t="shared" si="4"/>
        <v>987229.26</v>
      </c>
      <c r="L27" s="6">
        <f t="shared" si="5"/>
        <v>0.09403620158438387</v>
      </c>
      <c r="N27" s="25"/>
    </row>
    <row r="28" spans="2:14" ht="12.75">
      <c r="B28" s="43">
        <v>33132</v>
      </c>
      <c r="C28" s="31">
        <v>202473.31</v>
      </c>
      <c r="D28" s="6">
        <f t="shared" si="0"/>
        <v>0.04102669885647959</v>
      </c>
      <c r="E28" s="31">
        <v>202473.31</v>
      </c>
      <c r="F28" s="6">
        <f t="shared" si="1"/>
        <v>0.07719390267123187</v>
      </c>
      <c r="G28" s="31">
        <v>29941.63</v>
      </c>
      <c r="H28" s="6">
        <f t="shared" si="2"/>
        <v>0.05812448515361329</v>
      </c>
      <c r="I28" s="31">
        <v>111093.28</v>
      </c>
      <c r="J28" s="6">
        <f t="shared" si="3"/>
        <v>0.04580810544659282</v>
      </c>
      <c r="K28" s="26">
        <f t="shared" si="4"/>
        <v>545981.53</v>
      </c>
      <c r="L28" s="6">
        <f t="shared" si="5"/>
        <v>0.05200618670523434</v>
      </c>
      <c r="N28" s="25"/>
    </row>
    <row r="29" spans="2:14" ht="12.75">
      <c r="B29" s="43">
        <v>33133</v>
      </c>
      <c r="C29" s="31">
        <v>75401.1199999999</v>
      </c>
      <c r="D29" s="6">
        <f t="shared" si="0"/>
        <v>0.015278354681322076</v>
      </c>
      <c r="E29" s="31">
        <v>75401.1199999999</v>
      </c>
      <c r="F29" s="6">
        <f t="shared" si="1"/>
        <v>0.028747031984521155</v>
      </c>
      <c r="G29" s="31">
        <v>30514.83</v>
      </c>
      <c r="H29" s="6">
        <f t="shared" si="2"/>
        <v>0.05923721531860602</v>
      </c>
      <c r="I29" s="31">
        <v>62071.83</v>
      </c>
      <c r="J29" s="6">
        <f t="shared" si="3"/>
        <v>0.025594643833569266</v>
      </c>
      <c r="K29" s="26">
        <f t="shared" si="4"/>
        <v>243388.8999999998</v>
      </c>
      <c r="L29" s="6">
        <f t="shared" si="5"/>
        <v>0.0231834373140454</v>
      </c>
      <c r="N29" s="25"/>
    </row>
    <row r="30" spans="2:14" ht="12.75">
      <c r="B30" s="43">
        <v>33134</v>
      </c>
      <c r="C30" s="31">
        <v>109515.47</v>
      </c>
      <c r="D30" s="6">
        <f t="shared" si="0"/>
        <v>0.022190866577998968</v>
      </c>
      <c r="E30" s="31">
        <v>109515.47</v>
      </c>
      <c r="F30" s="6">
        <f t="shared" si="1"/>
        <v>0.04175328853059306</v>
      </c>
      <c r="G30" s="31">
        <v>40547.62</v>
      </c>
      <c r="H30" s="6">
        <f t="shared" si="2"/>
        <v>0.07871346806116947</v>
      </c>
      <c r="I30" s="31">
        <v>135185.34</v>
      </c>
      <c r="J30" s="6">
        <f t="shared" si="3"/>
        <v>0.05574220429492677</v>
      </c>
      <c r="K30" s="26">
        <f t="shared" si="4"/>
        <v>394763.9</v>
      </c>
      <c r="L30" s="6">
        <f t="shared" si="5"/>
        <v>0.03760230696427855</v>
      </c>
      <c r="N30" s="25"/>
    </row>
    <row r="31" spans="2:14" ht="12.75">
      <c r="B31" s="43">
        <v>33135</v>
      </c>
      <c r="C31" s="31">
        <v>9830.20999999999</v>
      </c>
      <c r="D31" s="6">
        <f t="shared" si="0"/>
        <v>0.001991872733082468</v>
      </c>
      <c r="E31" s="31">
        <v>9830.20999999999</v>
      </c>
      <c r="F31" s="6">
        <f t="shared" si="1"/>
        <v>0.003747813842613476</v>
      </c>
      <c r="G31" s="31">
        <v>0</v>
      </c>
      <c r="H31" s="6">
        <f t="shared" si="2"/>
        <v>0</v>
      </c>
      <c r="I31" s="31">
        <v>47541.11</v>
      </c>
      <c r="J31" s="6">
        <f t="shared" si="3"/>
        <v>0.01960305951834412</v>
      </c>
      <c r="K31" s="26">
        <f t="shared" si="4"/>
        <v>67201.52999999998</v>
      </c>
      <c r="L31" s="6">
        <f t="shared" si="5"/>
        <v>0.006401123708447437</v>
      </c>
      <c r="N31" s="25"/>
    </row>
    <row r="32" spans="2:14" ht="12.75">
      <c r="B32" s="43">
        <v>33136</v>
      </c>
      <c r="C32" s="31">
        <v>15116.27</v>
      </c>
      <c r="D32" s="6">
        <f t="shared" si="0"/>
        <v>0.0030629748539362386</v>
      </c>
      <c r="E32" s="31">
        <v>15116.27</v>
      </c>
      <c r="F32" s="6">
        <f t="shared" si="1"/>
        <v>0.005763149104106918</v>
      </c>
      <c r="G32" s="31">
        <v>758.49</v>
      </c>
      <c r="H32" s="6">
        <f t="shared" si="2"/>
        <v>0.0014724262087322617</v>
      </c>
      <c r="I32" s="31">
        <v>4391.76</v>
      </c>
      <c r="J32" s="6">
        <f t="shared" si="3"/>
        <v>0.0018108944589279251</v>
      </c>
      <c r="K32" s="26">
        <f t="shared" si="4"/>
        <v>35382.79</v>
      </c>
      <c r="L32" s="6">
        <f t="shared" si="5"/>
        <v>0.003370304454973227</v>
      </c>
      <c r="N32" s="25"/>
    </row>
    <row r="33" spans="2:14" ht="12.75">
      <c r="B33" s="43">
        <v>33137</v>
      </c>
      <c r="C33" s="31">
        <v>42988.57</v>
      </c>
      <c r="D33" s="6">
        <f t="shared" si="0"/>
        <v>0.008710674585508048</v>
      </c>
      <c r="E33" s="31">
        <v>42988.57</v>
      </c>
      <c r="F33" s="6">
        <f t="shared" si="1"/>
        <v>0.016389594700434534</v>
      </c>
      <c r="G33" s="31">
        <v>0</v>
      </c>
      <c r="H33" s="6">
        <f t="shared" si="2"/>
        <v>0</v>
      </c>
      <c r="I33" s="31">
        <v>89835.44</v>
      </c>
      <c r="J33" s="6">
        <f t="shared" si="3"/>
        <v>0.037042666382350604</v>
      </c>
      <c r="K33" s="26">
        <f t="shared" si="4"/>
        <v>175812.58000000002</v>
      </c>
      <c r="L33" s="6">
        <f t="shared" si="5"/>
        <v>0.016746613865507406</v>
      </c>
      <c r="N33" s="25"/>
    </row>
    <row r="34" spans="2:14" ht="12.75">
      <c r="B34" s="43">
        <v>33138</v>
      </c>
      <c r="C34" s="31">
        <v>69732.16</v>
      </c>
      <c r="D34" s="6">
        <f t="shared" si="0"/>
        <v>0.014129666418412639</v>
      </c>
      <c r="E34" s="31">
        <v>69732.16</v>
      </c>
      <c r="F34" s="6">
        <f t="shared" si="1"/>
        <v>0.026585714295354626</v>
      </c>
      <c r="G34" s="31">
        <v>16680</v>
      </c>
      <c r="H34" s="6">
        <f t="shared" si="2"/>
        <v>0.03238021485010234</v>
      </c>
      <c r="I34" s="31">
        <v>14953.29</v>
      </c>
      <c r="J34" s="6">
        <f t="shared" si="3"/>
        <v>0.006165826457671265</v>
      </c>
      <c r="K34" s="26">
        <f t="shared" si="4"/>
        <v>171097.61000000002</v>
      </c>
      <c r="L34" s="6">
        <f t="shared" si="5"/>
        <v>0.016297500485921875</v>
      </c>
      <c r="N34" s="25"/>
    </row>
    <row r="35" spans="2:14" ht="12.75">
      <c r="B35" s="43">
        <v>33139</v>
      </c>
      <c r="C35" s="31">
        <v>1220975.2</v>
      </c>
      <c r="D35" s="6">
        <f t="shared" si="0"/>
        <v>0.24740338290330677</v>
      </c>
      <c r="E35" s="31">
        <v>2626</v>
      </c>
      <c r="F35" s="6">
        <f t="shared" si="1"/>
        <v>0.0010011748630703715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1223601.2</v>
      </c>
      <c r="L35" s="6">
        <f t="shared" si="5"/>
        <v>0.11655125487477347</v>
      </c>
      <c r="N35" s="25"/>
    </row>
    <row r="36" spans="2:14" ht="12.75">
      <c r="B36" s="43">
        <v>33140</v>
      </c>
      <c r="C36" s="31">
        <v>1021059.73</v>
      </c>
      <c r="D36" s="6">
        <f t="shared" si="0"/>
        <v>0.20689497325444206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1021059.73</v>
      </c>
      <c r="L36" s="6">
        <f t="shared" si="5"/>
        <v>0.09725864344820631</v>
      </c>
      <c r="N36" s="25"/>
    </row>
    <row r="37" spans="2:14" ht="12.75">
      <c r="B37" s="43">
        <v>33141</v>
      </c>
      <c r="C37" s="31">
        <v>87124.1999999999</v>
      </c>
      <c r="D37" s="6">
        <f t="shared" si="0"/>
        <v>0.017653775287773458</v>
      </c>
      <c r="E37" s="31">
        <v>14291.8799999999</v>
      </c>
      <c r="F37" s="6">
        <f t="shared" si="1"/>
        <v>0.005448846535421966</v>
      </c>
      <c r="G37" s="31">
        <v>9788.97999999999</v>
      </c>
      <c r="H37" s="6">
        <f t="shared" si="2"/>
        <v>0.019002954170464898</v>
      </c>
      <c r="I37" s="31">
        <v>1440.69</v>
      </c>
      <c r="J37" s="6">
        <f t="shared" si="3"/>
        <v>0.0005940528485237974</v>
      </c>
      <c r="K37" s="26">
        <f t="shared" si="4"/>
        <v>112645.7499999998</v>
      </c>
      <c r="L37" s="6">
        <f t="shared" si="5"/>
        <v>0.010729806017524329</v>
      </c>
      <c r="N37" s="25"/>
    </row>
    <row r="38" spans="2:14" ht="12.75">
      <c r="B38" s="43">
        <v>33142</v>
      </c>
      <c r="C38" s="31">
        <v>97782.85</v>
      </c>
      <c r="D38" s="6">
        <f t="shared" si="0"/>
        <v>0.019813512903396082</v>
      </c>
      <c r="E38" s="31">
        <v>97782.85</v>
      </c>
      <c r="F38" s="6">
        <f t="shared" si="1"/>
        <v>0.03728017191903301</v>
      </c>
      <c r="G38" s="31">
        <v>10440.82</v>
      </c>
      <c r="H38" s="6">
        <f t="shared" si="2"/>
        <v>0.0202683450126646</v>
      </c>
      <c r="I38" s="31">
        <v>24852.93</v>
      </c>
      <c r="J38" s="6">
        <f t="shared" si="3"/>
        <v>0.01024783531548254</v>
      </c>
      <c r="K38" s="26">
        <f t="shared" si="4"/>
        <v>230859.45</v>
      </c>
      <c r="L38" s="6">
        <f t="shared" si="5"/>
        <v>0.02198997401865904</v>
      </c>
      <c r="N38" s="25"/>
    </row>
    <row r="39" spans="2:14" ht="12.75">
      <c r="B39" s="43">
        <v>33143</v>
      </c>
      <c r="C39" s="31">
        <v>21853.1199999999</v>
      </c>
      <c r="D39" s="6">
        <f t="shared" si="0"/>
        <v>0.004428047199477833</v>
      </c>
      <c r="E39" s="31">
        <v>21853.1199999999</v>
      </c>
      <c r="F39" s="6">
        <f t="shared" si="1"/>
        <v>0.008331604883343603</v>
      </c>
      <c r="G39" s="31">
        <v>0</v>
      </c>
      <c r="H39" s="6">
        <f t="shared" si="2"/>
        <v>0</v>
      </c>
      <c r="I39" s="31">
        <v>57693.25</v>
      </c>
      <c r="J39" s="6">
        <f t="shared" si="3"/>
        <v>0.023789184004258775</v>
      </c>
      <c r="K39" s="26">
        <f t="shared" si="4"/>
        <v>101399.4899999998</v>
      </c>
      <c r="L39" s="6">
        <f t="shared" si="5"/>
        <v>0.009658569968027182</v>
      </c>
      <c r="N39" s="25"/>
    </row>
    <row r="40" spans="2:14" ht="12.75">
      <c r="B40" s="43">
        <v>33144</v>
      </c>
      <c r="C40" s="31">
        <v>14967.01</v>
      </c>
      <c r="D40" s="6">
        <f t="shared" si="0"/>
        <v>0.003032730645100426</v>
      </c>
      <c r="E40" s="31">
        <v>14967.01</v>
      </c>
      <c r="F40" s="6">
        <f t="shared" si="1"/>
        <v>0.005706243026398661</v>
      </c>
      <c r="G40" s="31">
        <v>423.889999999999</v>
      </c>
      <c r="H40" s="6">
        <f t="shared" si="2"/>
        <v>0.0008228806518471133</v>
      </c>
      <c r="I40" s="31">
        <v>34942.04</v>
      </c>
      <c r="J40" s="6">
        <f t="shared" si="3"/>
        <v>0.014407970066587865</v>
      </c>
      <c r="K40" s="26">
        <f t="shared" si="4"/>
        <v>65299.95</v>
      </c>
      <c r="L40" s="6">
        <f t="shared" si="5"/>
        <v>0.006219993177319509</v>
      </c>
      <c r="N40" s="25"/>
    </row>
    <row r="41" spans="2:14" ht="12.75">
      <c r="B41" s="43">
        <v>33145</v>
      </c>
      <c r="C41" s="31">
        <v>16336.75</v>
      </c>
      <c r="D41" s="6">
        <f t="shared" si="0"/>
        <v>0.003310277895608033</v>
      </c>
      <c r="E41" s="31">
        <v>16336.75</v>
      </c>
      <c r="F41" s="6">
        <f t="shared" si="1"/>
        <v>0.0062284628500627924</v>
      </c>
      <c r="G41" s="31">
        <v>0</v>
      </c>
      <c r="H41" s="6">
        <f t="shared" si="2"/>
        <v>0</v>
      </c>
      <c r="I41" s="31">
        <v>33528.4599999999</v>
      </c>
      <c r="J41" s="6">
        <f t="shared" si="3"/>
        <v>0.013825095731639796</v>
      </c>
      <c r="K41" s="26">
        <f t="shared" si="4"/>
        <v>66201.9599999999</v>
      </c>
      <c r="L41" s="6">
        <f t="shared" si="5"/>
        <v>0.0063059120186949365</v>
      </c>
      <c r="N41" s="25"/>
    </row>
    <row r="42" spans="2:14" ht="12.75">
      <c r="B42" s="43">
        <v>33146</v>
      </c>
      <c r="C42" s="31">
        <v>9569.09</v>
      </c>
      <c r="D42" s="6">
        <f t="shared" si="0"/>
        <v>0.0019389625909733497</v>
      </c>
      <c r="E42" s="31">
        <v>9569.09</v>
      </c>
      <c r="F42" s="6">
        <f t="shared" si="1"/>
        <v>0.003648260613274205</v>
      </c>
      <c r="G42" s="31">
        <v>386.009999999999</v>
      </c>
      <c r="H42" s="6">
        <f t="shared" si="2"/>
        <v>0.0007493457274752981</v>
      </c>
      <c r="I42" s="31">
        <v>56737.43</v>
      </c>
      <c r="J42" s="6">
        <f t="shared" si="3"/>
        <v>0.023395062025431953</v>
      </c>
      <c r="K42" s="26">
        <f t="shared" si="4"/>
        <v>76261.62</v>
      </c>
      <c r="L42" s="6">
        <f t="shared" si="5"/>
        <v>0.007264121275610976</v>
      </c>
      <c r="N42" s="25"/>
    </row>
    <row r="43" spans="2:14" ht="12.75">
      <c r="B43" s="43">
        <v>33147</v>
      </c>
      <c r="C43" s="31">
        <v>5504.14999999999</v>
      </c>
      <c r="D43" s="6">
        <f t="shared" si="0"/>
        <v>0.0011152931935122297</v>
      </c>
      <c r="E43" s="31">
        <v>5504.14999999999</v>
      </c>
      <c r="F43" s="6">
        <f t="shared" si="1"/>
        <v>0.002098483100749724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11008.29999999998</v>
      </c>
      <c r="L43" s="6">
        <f t="shared" si="5"/>
        <v>0.0010485697292859522</v>
      </c>
      <c r="N43" s="25"/>
    </row>
    <row r="44" spans="2:14" ht="12.75">
      <c r="B44" s="43">
        <v>33149</v>
      </c>
      <c r="C44" s="31">
        <v>55208.69</v>
      </c>
      <c r="D44" s="6">
        <f t="shared" si="0"/>
        <v>0.01118680925841898</v>
      </c>
      <c r="E44" s="31">
        <v>55208.69</v>
      </c>
      <c r="F44" s="6">
        <f t="shared" si="1"/>
        <v>0.02104857298211904</v>
      </c>
      <c r="G44" s="31">
        <v>35468.5899999999</v>
      </c>
      <c r="H44" s="6">
        <f t="shared" si="2"/>
        <v>0.0688537508771096</v>
      </c>
      <c r="I44" s="31">
        <v>28478.95</v>
      </c>
      <c r="J44" s="6">
        <f t="shared" si="3"/>
        <v>0.011742985215741623</v>
      </c>
      <c r="K44" s="26">
        <f t="shared" si="4"/>
        <v>174364.91999999993</v>
      </c>
      <c r="L44" s="6">
        <f t="shared" si="5"/>
        <v>0.01660872041653725</v>
      </c>
      <c r="N44" s="25"/>
    </row>
    <row r="45" spans="2:14" ht="12.75">
      <c r="B45" s="43">
        <v>33150</v>
      </c>
      <c r="C45" s="31">
        <v>2438.32</v>
      </c>
      <c r="D45" s="6">
        <f t="shared" si="0"/>
        <v>0.0004940711462450597</v>
      </c>
      <c r="E45" s="31">
        <v>2438.32</v>
      </c>
      <c r="F45" s="6">
        <f t="shared" si="1"/>
        <v>0.0009296209794827679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4876.64</v>
      </c>
      <c r="L45" s="6">
        <f t="shared" si="5"/>
        <v>0.0004645128752509521</v>
      </c>
      <c r="N45" s="25"/>
    </row>
    <row r="46" spans="2:14" ht="12.75">
      <c r="B46" s="43">
        <v>33154</v>
      </c>
      <c r="C46" s="31">
        <v>17984.99</v>
      </c>
      <c r="D46" s="6">
        <f t="shared" si="0"/>
        <v>0.003644256957456748</v>
      </c>
      <c r="E46" s="31">
        <v>17984.99</v>
      </c>
      <c r="F46" s="6">
        <f t="shared" si="1"/>
        <v>0.006856862109890329</v>
      </c>
      <c r="G46" s="31">
        <v>5149.84</v>
      </c>
      <c r="H46" s="6">
        <f t="shared" si="2"/>
        <v>0.009997177796381956</v>
      </c>
      <c r="I46" s="31">
        <v>1034.31999999999</v>
      </c>
      <c r="J46" s="6">
        <f t="shared" si="3"/>
        <v>0.00042649059984113734</v>
      </c>
      <c r="K46" s="26">
        <f t="shared" si="4"/>
        <v>42154.14</v>
      </c>
      <c r="L46" s="6">
        <f t="shared" si="5"/>
        <v>0.00401529347565766</v>
      </c>
      <c r="N46" s="25"/>
    </row>
    <row r="47" spans="2:14" ht="12.75">
      <c r="B47" s="43">
        <v>33155</v>
      </c>
      <c r="C47" s="31">
        <v>3055.69</v>
      </c>
      <c r="D47" s="6">
        <f t="shared" si="0"/>
        <v>0.000619167402502365</v>
      </c>
      <c r="E47" s="31">
        <v>3055.69</v>
      </c>
      <c r="F47" s="6">
        <f t="shared" si="1"/>
        <v>0.0011649961985283717</v>
      </c>
      <c r="G47" s="31">
        <v>0</v>
      </c>
      <c r="H47" s="6">
        <f t="shared" si="2"/>
        <v>0</v>
      </c>
      <c r="I47" s="31">
        <v>54125.98</v>
      </c>
      <c r="J47" s="6">
        <f t="shared" si="3"/>
        <v>0.02231825902737028</v>
      </c>
      <c r="K47" s="26">
        <f t="shared" si="4"/>
        <v>60237.36</v>
      </c>
      <c r="L47" s="6">
        <f t="shared" si="5"/>
        <v>0.005737768072100195</v>
      </c>
      <c r="N47" s="25"/>
    </row>
    <row r="48" spans="2:14" ht="12.75">
      <c r="B48" s="43">
        <v>33156</v>
      </c>
      <c r="C48" s="31">
        <v>32421.8899999999</v>
      </c>
      <c r="D48" s="6">
        <f t="shared" si="0"/>
        <v>0.006569572638427766</v>
      </c>
      <c r="E48" s="31">
        <v>32421.8899999999</v>
      </c>
      <c r="F48" s="6">
        <f t="shared" si="1"/>
        <v>0.012360998203058854</v>
      </c>
      <c r="G48" s="31">
        <v>4895.6</v>
      </c>
      <c r="H48" s="6">
        <f t="shared" si="2"/>
        <v>0.0095036318837027</v>
      </c>
      <c r="I48" s="31">
        <v>70294.4199999999</v>
      </c>
      <c r="J48" s="6">
        <f t="shared" si="3"/>
        <v>0.028985139368169512</v>
      </c>
      <c r="K48" s="26">
        <f t="shared" si="4"/>
        <v>140033.7999999997</v>
      </c>
      <c r="L48" s="6">
        <f t="shared" si="5"/>
        <v>0.013338590314297679</v>
      </c>
      <c r="N48" s="25"/>
    </row>
    <row r="49" spans="2:14" ht="12.75">
      <c r="B49" s="43">
        <v>33157</v>
      </c>
      <c r="C49" s="31">
        <v>2827.92999999999</v>
      </c>
      <c r="D49" s="6">
        <f t="shared" si="0"/>
        <v>0.0005730169200928453</v>
      </c>
      <c r="E49" s="31">
        <v>2827.92999999999</v>
      </c>
      <c r="F49" s="6">
        <f t="shared" si="1"/>
        <v>0.0010781616262462246</v>
      </c>
      <c r="G49" s="31">
        <v>0</v>
      </c>
      <c r="H49" s="6">
        <f t="shared" si="2"/>
        <v>0</v>
      </c>
      <c r="I49" s="31">
        <v>10251.93</v>
      </c>
      <c r="J49" s="6">
        <f t="shared" si="3"/>
        <v>0.004227271806819354</v>
      </c>
      <c r="K49" s="26">
        <f t="shared" si="4"/>
        <v>15907.789999999979</v>
      </c>
      <c r="L49" s="6">
        <f t="shared" si="5"/>
        <v>0.0015152591275526457</v>
      </c>
      <c r="N49" s="25"/>
    </row>
    <row r="50" spans="2:14" ht="12.75">
      <c r="B50" s="43">
        <v>33158</v>
      </c>
      <c r="C50" s="31">
        <v>890.74</v>
      </c>
      <c r="D50" s="6">
        <f t="shared" si="0"/>
        <v>0.00018048858755467882</v>
      </c>
      <c r="E50" s="31">
        <v>890.74</v>
      </c>
      <c r="F50" s="6">
        <f t="shared" si="1"/>
        <v>0.0003395988185572364</v>
      </c>
      <c r="G50" s="31">
        <v>0</v>
      </c>
      <c r="H50" s="6">
        <f t="shared" si="2"/>
        <v>0</v>
      </c>
      <c r="I50" s="31">
        <v>1071.32999999999</v>
      </c>
      <c r="J50" s="6">
        <f t="shared" si="3"/>
        <v>0.0004417512707168051</v>
      </c>
      <c r="K50" s="26">
        <f t="shared" si="4"/>
        <v>2852.80999999999</v>
      </c>
      <c r="L50" s="6">
        <f t="shared" si="5"/>
        <v>0.0002717377078571853</v>
      </c>
      <c r="N50" s="25"/>
    </row>
    <row r="51" spans="2:14" ht="12.75">
      <c r="B51" s="43">
        <v>33160</v>
      </c>
      <c r="C51" s="31">
        <v>180565.23</v>
      </c>
      <c r="D51" s="6">
        <f t="shared" si="0"/>
        <v>0.03658751523922325</v>
      </c>
      <c r="E51" s="31">
        <v>180565.23</v>
      </c>
      <c r="F51" s="6">
        <f t="shared" si="1"/>
        <v>0.06884134402913944</v>
      </c>
      <c r="G51" s="31">
        <v>22025.1699999999</v>
      </c>
      <c r="H51" s="6">
        <f t="shared" si="2"/>
        <v>0.04275657893944996</v>
      </c>
      <c r="I51" s="31">
        <v>68232.6799999999</v>
      </c>
      <c r="J51" s="6">
        <f t="shared" si="3"/>
        <v>0.02813500330842352</v>
      </c>
      <c r="K51" s="26">
        <f t="shared" si="4"/>
        <v>451388.3099999998</v>
      </c>
      <c r="L51" s="6">
        <f t="shared" si="5"/>
        <v>0.042995931980373374</v>
      </c>
      <c r="N51" s="25"/>
    </row>
    <row r="52" spans="2:14" ht="12.75">
      <c r="B52" s="43">
        <v>33161</v>
      </c>
      <c r="C52" s="31">
        <v>7038.38</v>
      </c>
      <c r="D52" s="6">
        <f t="shared" si="0"/>
        <v>0.0014261706725566387</v>
      </c>
      <c r="E52" s="31">
        <v>7038.38</v>
      </c>
      <c r="F52" s="6">
        <f t="shared" si="1"/>
        <v>0.0026834155113241594</v>
      </c>
      <c r="G52" s="31">
        <v>0</v>
      </c>
      <c r="H52" s="6">
        <f t="shared" si="2"/>
        <v>0</v>
      </c>
      <c r="I52" s="31">
        <v>1957.10999999999</v>
      </c>
      <c r="J52" s="6">
        <f t="shared" si="3"/>
        <v>0.0008069930174946749</v>
      </c>
      <c r="K52" s="26">
        <f t="shared" si="4"/>
        <v>16033.86999999999</v>
      </c>
      <c r="L52" s="6">
        <f t="shared" si="5"/>
        <v>0.0015272685814618219</v>
      </c>
      <c r="N52" s="25"/>
    </row>
    <row r="53" spans="2:14" ht="12.75">
      <c r="B53" s="43">
        <v>33162</v>
      </c>
      <c r="C53" s="31">
        <v>3864.4</v>
      </c>
      <c r="D53" s="6">
        <f t="shared" si="0"/>
        <v>0.0007830344407417438</v>
      </c>
      <c r="E53" s="31">
        <v>3864.4</v>
      </c>
      <c r="F53" s="6">
        <f t="shared" si="1"/>
        <v>0.0014733206933926673</v>
      </c>
      <c r="G53" s="31">
        <v>0</v>
      </c>
      <c r="H53" s="6">
        <f t="shared" si="2"/>
        <v>0</v>
      </c>
      <c r="I53" s="31">
        <v>1445.54</v>
      </c>
      <c r="J53" s="6">
        <f t="shared" si="3"/>
        <v>0.0005960526932616247</v>
      </c>
      <c r="K53" s="26">
        <f t="shared" si="4"/>
        <v>9174.34</v>
      </c>
      <c r="L53" s="6">
        <f t="shared" si="5"/>
        <v>0.0008738801822422447</v>
      </c>
      <c r="N53" s="25"/>
    </row>
    <row r="54" spans="2:14" ht="12.75">
      <c r="B54" s="43">
        <v>33165</v>
      </c>
      <c r="C54" s="31">
        <v>2581.05999999999</v>
      </c>
      <c r="D54" s="6">
        <f t="shared" si="0"/>
        <v>0.0005229942225496526</v>
      </c>
      <c r="E54" s="31">
        <v>2581.05999999999</v>
      </c>
      <c r="F54" s="6">
        <f t="shared" si="1"/>
        <v>0.000984041276495203</v>
      </c>
      <c r="G54" s="31">
        <v>0</v>
      </c>
      <c r="H54" s="6">
        <f t="shared" si="2"/>
        <v>0</v>
      </c>
      <c r="I54" s="31">
        <v>36907.37</v>
      </c>
      <c r="J54" s="6">
        <f t="shared" si="3"/>
        <v>0.01521835251165882</v>
      </c>
      <c r="K54" s="26">
        <f t="shared" si="4"/>
        <v>42069.48999999998</v>
      </c>
      <c r="L54" s="6">
        <f t="shared" si="5"/>
        <v>0.004007230338971334</v>
      </c>
      <c r="N54" s="25"/>
    </row>
    <row r="55" spans="2:14" ht="12.75">
      <c r="B55" s="43">
        <v>33166</v>
      </c>
      <c r="C55" s="31">
        <v>161241.239999999</v>
      </c>
      <c r="D55" s="6">
        <f t="shared" si="0"/>
        <v>0.032671939806413544</v>
      </c>
      <c r="E55" s="31">
        <v>161241.239999999</v>
      </c>
      <c r="F55" s="6">
        <f t="shared" si="1"/>
        <v>0.0614739818653069</v>
      </c>
      <c r="G55" s="31">
        <v>4854.06999999999</v>
      </c>
      <c r="H55" s="6">
        <f t="shared" si="2"/>
        <v>0.009423011360757549</v>
      </c>
      <c r="I55" s="31">
        <v>33824.93</v>
      </c>
      <c r="J55" s="6">
        <f t="shared" si="3"/>
        <v>0.01394734191090245</v>
      </c>
      <c r="K55" s="26">
        <f t="shared" si="4"/>
        <v>361161.479999998</v>
      </c>
      <c r="L55" s="6">
        <f t="shared" si="5"/>
        <v>0.03440158746692155</v>
      </c>
      <c r="N55" s="25"/>
    </row>
    <row r="56" spans="2:14" ht="12.75">
      <c r="B56" s="43">
        <v>33167</v>
      </c>
      <c r="C56" s="31">
        <v>293.13</v>
      </c>
      <c r="D56" s="6">
        <f t="shared" si="0"/>
        <v>5.939625442879292E-05</v>
      </c>
      <c r="E56" s="31">
        <v>293.13</v>
      </c>
      <c r="F56" s="6">
        <f t="shared" si="1"/>
        <v>0.00011175719254067708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586.26</v>
      </c>
      <c r="L56" s="6">
        <f t="shared" si="5"/>
        <v>5.584281764588388E-05</v>
      </c>
      <c r="N56" s="25"/>
    </row>
    <row r="57" spans="2:14" ht="12.75">
      <c r="B57" s="43">
        <v>33168</v>
      </c>
      <c r="C57" s="31">
        <v>2528.57</v>
      </c>
      <c r="D57" s="6">
        <f t="shared" si="0"/>
        <v>0.0005123582951626</v>
      </c>
      <c r="E57" s="31">
        <v>2528.57</v>
      </c>
      <c r="F57" s="6">
        <f t="shared" si="1"/>
        <v>0.0009640292168750379</v>
      </c>
      <c r="G57" s="31">
        <v>0</v>
      </c>
      <c r="H57" s="6">
        <f t="shared" si="2"/>
        <v>0</v>
      </c>
      <c r="I57" s="31">
        <v>2385.19</v>
      </c>
      <c r="J57" s="6">
        <f t="shared" si="3"/>
        <v>0.0009835071484986197</v>
      </c>
      <c r="K57" s="26">
        <f t="shared" si="4"/>
        <v>7442.33</v>
      </c>
      <c r="L57" s="6">
        <f t="shared" si="5"/>
        <v>0.000708901642702028</v>
      </c>
      <c r="N57" s="25"/>
    </row>
    <row r="58" spans="2:14" ht="12.75">
      <c r="B58" s="43">
        <v>33169</v>
      </c>
      <c r="C58" s="31">
        <v>8530.62999999999</v>
      </c>
      <c r="D58" s="6">
        <f t="shared" si="0"/>
        <v>0.0017285418412236657</v>
      </c>
      <c r="E58" s="31">
        <v>8530.62999999999</v>
      </c>
      <c r="F58" s="6">
        <f t="shared" si="1"/>
        <v>0.0032523428492589467</v>
      </c>
      <c r="G58" s="31">
        <v>0</v>
      </c>
      <c r="H58" s="6">
        <f t="shared" si="2"/>
        <v>0</v>
      </c>
      <c r="I58" s="31">
        <v>37723.7399999999</v>
      </c>
      <c r="J58" s="6">
        <f t="shared" si="3"/>
        <v>0.015554973800034053</v>
      </c>
      <c r="K58" s="26">
        <f t="shared" si="4"/>
        <v>54784.99999999988</v>
      </c>
      <c r="L58" s="6">
        <f t="shared" si="5"/>
        <v>0.005218416342117392</v>
      </c>
      <c r="N58" s="25"/>
    </row>
    <row r="59" spans="2:14" ht="12.75">
      <c r="B59" s="43">
        <v>33170</v>
      </c>
      <c r="C59" s="31">
        <v>1048.56999999999</v>
      </c>
      <c r="D59" s="6">
        <f t="shared" si="0"/>
        <v>0.00021246931568382217</v>
      </c>
      <c r="E59" s="31">
        <v>1048.56999999999</v>
      </c>
      <c r="F59" s="6">
        <f t="shared" si="1"/>
        <v>0.0003997722491126007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2097.13999999998</v>
      </c>
      <c r="L59" s="6">
        <f t="shared" si="5"/>
        <v>0.0001997581390473302</v>
      </c>
      <c r="N59" s="25"/>
    </row>
    <row r="60" spans="2:14" ht="12.75">
      <c r="B60" s="43">
        <v>33172</v>
      </c>
      <c r="C60" s="31">
        <v>123015.5</v>
      </c>
      <c r="D60" s="6">
        <f t="shared" si="0"/>
        <v>0.02492634645612928</v>
      </c>
      <c r="E60" s="31">
        <v>123015.5</v>
      </c>
      <c r="F60" s="6">
        <f t="shared" si="1"/>
        <v>0.04690023852552677</v>
      </c>
      <c r="G60" s="31">
        <v>12789.48</v>
      </c>
      <c r="H60" s="6">
        <f t="shared" si="2"/>
        <v>0.024827704449705446</v>
      </c>
      <c r="I60" s="31">
        <v>128533.21</v>
      </c>
      <c r="J60" s="6">
        <f t="shared" si="3"/>
        <v>0.0529992708566086</v>
      </c>
      <c r="K60" s="26">
        <f t="shared" si="4"/>
        <v>387353.69</v>
      </c>
      <c r="L60" s="6">
        <f t="shared" si="5"/>
        <v>0.03689646483664285</v>
      </c>
      <c r="N60" s="25"/>
    </row>
    <row r="61" spans="2:14" ht="12.75">
      <c r="B61" s="43">
        <v>33173</v>
      </c>
      <c r="C61" s="31">
        <v>903.88</v>
      </c>
      <c r="D61" s="6">
        <f t="shared" si="0"/>
        <v>0.00018315111538599714</v>
      </c>
      <c r="E61" s="31">
        <v>903.88</v>
      </c>
      <c r="F61" s="6">
        <f t="shared" si="1"/>
        <v>0.00034460850541966775</v>
      </c>
      <c r="G61" s="31">
        <v>0</v>
      </c>
      <c r="H61" s="6">
        <f t="shared" si="2"/>
        <v>0</v>
      </c>
      <c r="I61" s="31">
        <v>16103.07</v>
      </c>
      <c r="J61" s="6">
        <f t="shared" si="3"/>
        <v>0.0066399257324463315</v>
      </c>
      <c r="K61" s="26">
        <f t="shared" si="4"/>
        <v>17910.829999999998</v>
      </c>
      <c r="L61" s="6">
        <f t="shared" si="5"/>
        <v>0.0017060539923863581</v>
      </c>
      <c r="N61" s="25"/>
    </row>
    <row r="62" spans="2:14" ht="12.75">
      <c r="B62" s="43">
        <v>33174</v>
      </c>
      <c r="C62" s="31">
        <v>1208.76</v>
      </c>
      <c r="D62" s="6">
        <f t="shared" si="0"/>
        <v>0.00024492824515862495</v>
      </c>
      <c r="E62" s="31">
        <v>1208.76</v>
      </c>
      <c r="F62" s="6">
        <f t="shared" si="1"/>
        <v>0.000460845440778729</v>
      </c>
      <c r="G62" s="31">
        <v>0</v>
      </c>
      <c r="H62" s="6">
        <f t="shared" si="2"/>
        <v>0</v>
      </c>
      <c r="I62" s="31">
        <v>16597.79</v>
      </c>
      <c r="J62" s="6">
        <f t="shared" si="3"/>
        <v>0.006843918142487141</v>
      </c>
      <c r="K62" s="26">
        <f t="shared" si="4"/>
        <v>19015.31</v>
      </c>
      <c r="L62" s="6">
        <f t="shared" si="5"/>
        <v>0.0018112586374815821</v>
      </c>
      <c r="N62" s="25"/>
    </row>
    <row r="63" spans="2:14" ht="12.75">
      <c r="B63" s="43">
        <v>33175</v>
      </c>
      <c r="C63" s="31">
        <v>5470.54</v>
      </c>
      <c r="D63" s="6">
        <f t="shared" si="0"/>
        <v>0.00110848287689042</v>
      </c>
      <c r="E63" s="31">
        <v>5470.54</v>
      </c>
      <c r="F63" s="6">
        <f t="shared" si="1"/>
        <v>0.0020856691300156095</v>
      </c>
      <c r="G63" s="31">
        <v>0</v>
      </c>
      <c r="H63" s="6">
        <f t="shared" si="2"/>
        <v>0</v>
      </c>
      <c r="I63" s="31">
        <v>45401.2099999999</v>
      </c>
      <c r="J63" s="6">
        <f t="shared" si="3"/>
        <v>0.018720695032884975</v>
      </c>
      <c r="K63" s="26">
        <f t="shared" si="4"/>
        <v>56342.2899999999</v>
      </c>
      <c r="L63" s="6">
        <f t="shared" si="5"/>
        <v>0.005366752338930682</v>
      </c>
      <c r="N63" s="25"/>
    </row>
    <row r="64" spans="2:14" ht="12.75">
      <c r="B64" s="43">
        <v>33176</v>
      </c>
      <c r="C64" s="31">
        <v>20967.31</v>
      </c>
      <c r="D64" s="6">
        <f t="shared" si="0"/>
        <v>0.0042485575664291415</v>
      </c>
      <c r="E64" s="31">
        <v>20967.31</v>
      </c>
      <c r="F64" s="6">
        <f t="shared" si="1"/>
        <v>0.007993885650496586</v>
      </c>
      <c r="G64" s="31">
        <v>2913.19</v>
      </c>
      <c r="H64" s="6">
        <f t="shared" si="2"/>
        <v>0.005655258878847101</v>
      </c>
      <c r="I64" s="31">
        <v>71154.4799999999</v>
      </c>
      <c r="J64" s="6">
        <f t="shared" si="3"/>
        <v>0.029339775752750076</v>
      </c>
      <c r="K64" s="26">
        <f t="shared" si="4"/>
        <v>116002.28999999989</v>
      </c>
      <c r="L64" s="6">
        <f t="shared" si="5"/>
        <v>0.011049525341955673</v>
      </c>
      <c r="N64" s="25"/>
    </row>
    <row r="65" spans="2:14" ht="12.75">
      <c r="B65" s="43">
        <v>33177</v>
      </c>
      <c r="C65" s="31">
        <v>5578.18999999999</v>
      </c>
      <c r="D65" s="6">
        <f t="shared" si="0"/>
        <v>0.001130295747593722</v>
      </c>
      <c r="E65" s="31">
        <v>5578.18999999999</v>
      </c>
      <c r="F65" s="6">
        <f t="shared" si="1"/>
        <v>0.0021267111993261635</v>
      </c>
      <c r="G65" s="31">
        <v>0</v>
      </c>
      <c r="H65" s="6">
        <f t="shared" si="2"/>
        <v>0</v>
      </c>
      <c r="I65" s="31">
        <v>21115.7799999999</v>
      </c>
      <c r="J65" s="6">
        <f t="shared" si="3"/>
        <v>0.008706862168684291</v>
      </c>
      <c r="K65" s="26">
        <f t="shared" si="4"/>
        <v>32272.15999999988</v>
      </c>
      <c r="L65" s="6">
        <f t="shared" si="5"/>
        <v>0.0030740087093077836</v>
      </c>
      <c r="N65" s="25"/>
    </row>
    <row r="66" spans="2:14" ht="12.75">
      <c r="B66" s="43">
        <v>33178</v>
      </c>
      <c r="C66" s="31">
        <v>103575.179999999</v>
      </c>
      <c r="D66" s="6">
        <f t="shared" si="0"/>
        <v>0.02098719934427716</v>
      </c>
      <c r="E66" s="31">
        <v>103575.179999999</v>
      </c>
      <c r="F66" s="6">
        <f t="shared" si="1"/>
        <v>0.03948852500151869</v>
      </c>
      <c r="G66" s="31">
        <v>18952.59</v>
      </c>
      <c r="H66" s="6">
        <f t="shared" si="2"/>
        <v>0.0367919026478358</v>
      </c>
      <c r="I66" s="31">
        <v>44685.4</v>
      </c>
      <c r="J66" s="6">
        <f t="shared" si="3"/>
        <v>0.01842553856653777</v>
      </c>
      <c r="K66" s="26">
        <f t="shared" si="4"/>
        <v>270788.349999998</v>
      </c>
      <c r="L66" s="6">
        <f t="shared" si="5"/>
        <v>0.02579330749101025</v>
      </c>
      <c r="N66" s="25"/>
    </row>
    <row r="67" spans="2:14" ht="12.75">
      <c r="B67" s="43">
        <v>33179</v>
      </c>
      <c r="C67" s="31">
        <v>5540.39</v>
      </c>
      <c r="D67" s="6">
        <f t="shared" si="0"/>
        <v>0.0011226364209556852</v>
      </c>
      <c r="E67" s="31">
        <v>5540.39</v>
      </c>
      <c r="F67" s="6">
        <f t="shared" si="1"/>
        <v>0.002112299771365749</v>
      </c>
      <c r="G67" s="31">
        <v>0</v>
      </c>
      <c r="H67" s="6">
        <f t="shared" si="2"/>
        <v>0</v>
      </c>
      <c r="I67" s="31">
        <v>424.759999999999</v>
      </c>
      <c r="J67" s="6">
        <f t="shared" si="3"/>
        <v>0.0001751451651215512</v>
      </c>
      <c r="K67" s="26">
        <f t="shared" si="4"/>
        <v>11505.539999999999</v>
      </c>
      <c r="L67" s="6">
        <f t="shared" si="5"/>
        <v>0.0010959331561720444</v>
      </c>
      <c r="N67" s="25"/>
    </row>
    <row r="68" spans="2:14" ht="12.75">
      <c r="B68" s="43">
        <v>33180</v>
      </c>
      <c r="C68" s="31">
        <v>97019.1399999999</v>
      </c>
      <c r="D68" s="6">
        <f aca="true" t="shared" si="6" ref="D68:D89">+C68/$C$90</f>
        <v>0.01965876411115435</v>
      </c>
      <c r="E68" s="31">
        <v>97019.1399999999</v>
      </c>
      <c r="F68" s="6">
        <f aca="true" t="shared" si="7" ref="F68:F89">+E68/$E$90</f>
        <v>0.036989003886026314</v>
      </c>
      <c r="G68" s="31">
        <v>44284.8799999999</v>
      </c>
      <c r="H68" s="6">
        <f aca="true" t="shared" si="8" ref="H68:H89">+G68/$G$90</f>
        <v>0.08596846097188231</v>
      </c>
      <c r="I68" s="31">
        <v>66253.69</v>
      </c>
      <c r="J68" s="6">
        <f aca="true" t="shared" si="9" ref="J68:J89">+I68/$I$90</f>
        <v>0.027318988310956995</v>
      </c>
      <c r="K68" s="26">
        <f aca="true" t="shared" si="10" ref="K68:K89">+C68+E68+G68+I68</f>
        <v>304576.8499999997</v>
      </c>
      <c r="L68" s="6">
        <f aca="true" t="shared" si="11" ref="L68:L89">+K68/$K$90</f>
        <v>0.029011751601179872</v>
      </c>
      <c r="N68" s="25"/>
    </row>
    <row r="69" spans="2:14" ht="12.75">
      <c r="B69" s="43">
        <v>33181</v>
      </c>
      <c r="C69" s="31">
        <v>11683.2199999999</v>
      </c>
      <c r="D69" s="6">
        <f t="shared" si="6"/>
        <v>0.0023673438667743186</v>
      </c>
      <c r="E69" s="31">
        <v>11683.2199999999</v>
      </c>
      <c r="F69" s="6">
        <f t="shared" si="7"/>
        <v>0.004454282628987405</v>
      </c>
      <c r="G69" s="31">
        <v>0</v>
      </c>
      <c r="H69" s="6">
        <f t="shared" si="8"/>
        <v>0</v>
      </c>
      <c r="I69" s="31">
        <v>31118</v>
      </c>
      <c r="J69" s="6">
        <f t="shared" si="9"/>
        <v>0.012831168773548458</v>
      </c>
      <c r="K69" s="26">
        <f t="shared" si="10"/>
        <v>54484.4399999998</v>
      </c>
      <c r="L69" s="6">
        <f t="shared" si="11"/>
        <v>0.005189787206116894</v>
      </c>
      <c r="N69" s="25"/>
    </row>
    <row r="70" spans="2:14" ht="12.75">
      <c r="B70" s="43">
        <v>33182</v>
      </c>
      <c r="C70" s="31">
        <v>618.46</v>
      </c>
      <c r="D70" s="6">
        <f t="shared" si="6"/>
        <v>0.00012531712043813758</v>
      </c>
      <c r="E70" s="31">
        <v>618.46</v>
      </c>
      <c r="F70" s="6">
        <f t="shared" si="7"/>
        <v>0.00023579078667726659</v>
      </c>
      <c r="G70" s="31">
        <v>0</v>
      </c>
      <c r="H70" s="6">
        <f t="shared" si="8"/>
        <v>0</v>
      </c>
      <c r="I70" s="31">
        <v>4630.77</v>
      </c>
      <c r="J70" s="6">
        <f t="shared" si="9"/>
        <v>0.0019094476322862972</v>
      </c>
      <c r="K70" s="26">
        <f t="shared" si="10"/>
        <v>5867.6900000000005</v>
      </c>
      <c r="L70" s="6">
        <f t="shared" si="11"/>
        <v>0.0005589130124391506</v>
      </c>
      <c r="N70" s="25"/>
    </row>
    <row r="71" spans="2:14" ht="12.75">
      <c r="B71" s="43">
        <v>33183</v>
      </c>
      <c r="C71" s="31">
        <v>10614.58</v>
      </c>
      <c r="D71" s="6">
        <f t="shared" si="6"/>
        <v>0.002150807813375556</v>
      </c>
      <c r="E71" s="31">
        <v>10614.58</v>
      </c>
      <c r="F71" s="6">
        <f t="shared" si="7"/>
        <v>0.004046858597886331</v>
      </c>
      <c r="G71" s="31">
        <v>0</v>
      </c>
      <c r="H71" s="6">
        <f t="shared" si="8"/>
        <v>0</v>
      </c>
      <c r="I71" s="31">
        <v>36660.97</v>
      </c>
      <c r="J71" s="6">
        <f t="shared" si="9"/>
        <v>0.01511675215219477</v>
      </c>
      <c r="K71" s="26">
        <f t="shared" si="10"/>
        <v>57890.130000000005</v>
      </c>
      <c r="L71" s="6">
        <f t="shared" si="11"/>
        <v>0.005514188198216682</v>
      </c>
      <c r="N71" s="25"/>
    </row>
    <row r="72" spans="2:14" ht="12.75">
      <c r="B72" s="43">
        <v>33184</v>
      </c>
      <c r="C72" s="31">
        <v>551.95</v>
      </c>
      <c r="D72" s="6">
        <f t="shared" si="6"/>
        <v>0.00011184035285358801</v>
      </c>
      <c r="E72" s="31">
        <v>551.95</v>
      </c>
      <c r="F72" s="6">
        <f t="shared" si="7"/>
        <v>0.00021043353605167237</v>
      </c>
      <c r="G72" s="31">
        <v>0</v>
      </c>
      <c r="H72" s="6">
        <f t="shared" si="8"/>
        <v>0</v>
      </c>
      <c r="I72" s="31">
        <v>7774.72</v>
      </c>
      <c r="J72" s="6">
        <f t="shared" si="9"/>
        <v>0.003205821212387771</v>
      </c>
      <c r="K72" s="26">
        <f t="shared" si="10"/>
        <v>8878.62</v>
      </c>
      <c r="L72" s="6">
        <f t="shared" si="11"/>
        <v>0.0008457120690599693</v>
      </c>
      <c r="N72" s="25"/>
    </row>
    <row r="73" spans="2:14" ht="12.75">
      <c r="B73" s="43">
        <v>33185</v>
      </c>
      <c r="C73" s="31">
        <v>1005.02</v>
      </c>
      <c r="D73" s="6">
        <f t="shared" si="6"/>
        <v>0.00020364487983497238</v>
      </c>
      <c r="E73" s="31">
        <v>1005.02</v>
      </c>
      <c r="F73" s="6">
        <f t="shared" si="7"/>
        <v>0.000383168606581487</v>
      </c>
      <c r="G73" s="31">
        <v>0</v>
      </c>
      <c r="H73" s="6">
        <f t="shared" si="8"/>
        <v>0</v>
      </c>
      <c r="I73" s="31">
        <v>3449.55999999999</v>
      </c>
      <c r="J73" s="6">
        <f t="shared" si="9"/>
        <v>0.0014223885389318622</v>
      </c>
      <c r="K73" s="26">
        <f t="shared" si="10"/>
        <v>5459.599999999989</v>
      </c>
      <c r="L73" s="6">
        <f t="shared" si="11"/>
        <v>0.0005200413591571436</v>
      </c>
      <c r="N73" s="25"/>
    </row>
    <row r="74" spans="2:14" ht="12.75">
      <c r="B74" s="43">
        <v>33186</v>
      </c>
      <c r="C74" s="31">
        <v>14055.7999999999</v>
      </c>
      <c r="D74" s="6">
        <f t="shared" si="6"/>
        <v>0.002848094268755233</v>
      </c>
      <c r="E74" s="31">
        <v>14055.7999999999</v>
      </c>
      <c r="F74" s="6">
        <f t="shared" si="7"/>
        <v>0.005358839923969698</v>
      </c>
      <c r="G74" s="31">
        <v>97.7</v>
      </c>
      <c r="H74" s="6">
        <f t="shared" si="8"/>
        <v>0.00018966109057883684</v>
      </c>
      <c r="I74" s="31">
        <v>76222.8</v>
      </c>
      <c r="J74" s="6">
        <f t="shared" si="9"/>
        <v>0.031429642367518135</v>
      </c>
      <c r="K74" s="26">
        <f t="shared" si="10"/>
        <v>104432.0999999998</v>
      </c>
      <c r="L74" s="6">
        <f t="shared" si="11"/>
        <v>0.009947434102065124</v>
      </c>
      <c r="N74" s="25"/>
    </row>
    <row r="75" spans="2:14" ht="12.75">
      <c r="B75" s="43">
        <v>33187</v>
      </c>
      <c r="C75" s="31">
        <v>3751.67</v>
      </c>
      <c r="D75" s="6">
        <f t="shared" si="6"/>
        <v>0.0007601922213791476</v>
      </c>
      <c r="E75" s="31">
        <v>3751.67</v>
      </c>
      <c r="F75" s="6">
        <f t="shared" si="7"/>
        <v>0.0014303418501657355</v>
      </c>
      <c r="G75" s="31">
        <v>0</v>
      </c>
      <c r="H75" s="6">
        <f t="shared" si="8"/>
        <v>0</v>
      </c>
      <c r="I75" s="31">
        <v>930.059999999999</v>
      </c>
      <c r="J75" s="6">
        <f t="shared" si="9"/>
        <v>0.0003835001230646721</v>
      </c>
      <c r="K75" s="26">
        <f t="shared" si="10"/>
        <v>8433.4</v>
      </c>
      <c r="L75" s="6">
        <f t="shared" si="11"/>
        <v>0.0008033036849431943</v>
      </c>
      <c r="N75" s="25"/>
    </row>
    <row r="76" spans="2:12" ht="12.75">
      <c r="B76" s="43">
        <v>33189</v>
      </c>
      <c r="C76" s="31">
        <v>7801.51</v>
      </c>
      <c r="D76" s="6">
        <f t="shared" si="6"/>
        <v>0.0015808019407388266</v>
      </c>
      <c r="E76" s="31">
        <v>7801.51</v>
      </c>
      <c r="F76" s="6">
        <f t="shared" si="7"/>
        <v>0.0029743624166002035</v>
      </c>
      <c r="G76" s="31">
        <v>0</v>
      </c>
      <c r="H76" s="6">
        <f t="shared" si="8"/>
        <v>0</v>
      </c>
      <c r="I76" s="31">
        <v>16920.75</v>
      </c>
      <c r="J76" s="6">
        <f t="shared" si="9"/>
        <v>0.006977087185070379</v>
      </c>
      <c r="K76" s="26">
        <f t="shared" si="10"/>
        <v>32523.77</v>
      </c>
      <c r="L76" s="6">
        <f t="shared" si="11"/>
        <v>0.0030979752281695304</v>
      </c>
    </row>
    <row r="77" spans="2:12" ht="12.75">
      <c r="B77" s="43">
        <v>33190</v>
      </c>
      <c r="C77" s="31">
        <v>396.199999999999</v>
      </c>
      <c r="D77" s="6">
        <f t="shared" si="6"/>
        <v>8.02810903172234E-05</v>
      </c>
      <c r="E77" s="31">
        <v>396.199999999999</v>
      </c>
      <c r="F77" s="6">
        <f t="shared" si="7"/>
        <v>0.00015105311528883483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792.399999999998</v>
      </c>
      <c r="L77" s="6">
        <f t="shared" si="11"/>
        <v>7.547819858526639E-05</v>
      </c>
    </row>
    <row r="78" spans="2:12" ht="12.75">
      <c r="B78" s="43">
        <v>33193</v>
      </c>
      <c r="C78" s="31">
        <v>912.899999999999</v>
      </c>
      <c r="D78" s="6">
        <f t="shared" si="6"/>
        <v>0.00018497881713930677</v>
      </c>
      <c r="E78" s="31">
        <v>912.899999999999</v>
      </c>
      <c r="F78" s="6">
        <f t="shared" si="7"/>
        <v>0.0003480474228853546</v>
      </c>
      <c r="G78" s="31">
        <v>0</v>
      </c>
      <c r="H78" s="6">
        <f t="shared" si="8"/>
        <v>0</v>
      </c>
      <c r="I78" s="31">
        <v>2786.79</v>
      </c>
      <c r="J78" s="6">
        <f t="shared" si="9"/>
        <v>0.0011491025395731443</v>
      </c>
      <c r="K78" s="26">
        <f t="shared" si="10"/>
        <v>4612.589999999998</v>
      </c>
      <c r="L78" s="6">
        <f t="shared" si="11"/>
        <v>0.000439361413443229</v>
      </c>
    </row>
    <row r="79" spans="2:12" ht="12.75">
      <c r="B79" s="44">
        <v>33194</v>
      </c>
      <c r="C79" s="4">
        <v>122.94</v>
      </c>
      <c r="D79" s="6">
        <f t="shared" si="6"/>
        <v>2.4911048065622082E-05</v>
      </c>
      <c r="E79" s="4">
        <v>122.94</v>
      </c>
      <c r="F79" s="6">
        <f t="shared" si="7"/>
        <v>4.6871453795076724E-05</v>
      </c>
      <c r="G79" s="4">
        <v>0</v>
      </c>
      <c r="H79" s="6">
        <f t="shared" si="8"/>
        <v>0</v>
      </c>
      <c r="I79" s="4">
        <v>626.38</v>
      </c>
      <c r="J79" s="6">
        <f t="shared" si="9"/>
        <v>0.0002582809787381992</v>
      </c>
      <c r="K79" s="26">
        <f t="shared" si="10"/>
        <v>872.26</v>
      </c>
      <c r="L79" s="6">
        <f t="shared" si="11"/>
        <v>8.308507508579585E-05</v>
      </c>
    </row>
    <row r="80" spans="2:12" ht="12.75">
      <c r="B80" s="45">
        <v>33196</v>
      </c>
      <c r="C80" s="41">
        <v>1731.27</v>
      </c>
      <c r="D80" s="6">
        <f t="shared" si="6"/>
        <v>0.00035080323885285135</v>
      </c>
      <c r="E80" s="41">
        <v>1731.27</v>
      </c>
      <c r="F80" s="6">
        <f t="shared" si="7"/>
        <v>0.0006600548382284243</v>
      </c>
      <c r="G80" s="41">
        <v>0</v>
      </c>
      <c r="H80" s="6">
        <f t="shared" si="8"/>
        <v>0</v>
      </c>
      <c r="I80" s="41">
        <v>25609.22</v>
      </c>
      <c r="J80" s="6">
        <f t="shared" si="9"/>
        <v>0.010559683269456027</v>
      </c>
      <c r="K80" s="39">
        <f t="shared" si="10"/>
        <v>29071.760000000002</v>
      </c>
      <c r="L80" s="6">
        <f t="shared" si="11"/>
        <v>0.002769162133396277</v>
      </c>
    </row>
    <row r="81" spans="2:12" ht="12.75">
      <c r="B81" s="45">
        <v>33299</v>
      </c>
      <c r="C81" s="41">
        <v>0</v>
      </c>
      <c r="D81" s="6">
        <f t="shared" si="6"/>
        <v>0</v>
      </c>
      <c r="E81" s="41">
        <v>0</v>
      </c>
      <c r="F81" s="6">
        <f t="shared" si="7"/>
        <v>0</v>
      </c>
      <c r="G81" s="41">
        <v>0</v>
      </c>
      <c r="H81" s="6">
        <f t="shared" si="8"/>
        <v>0</v>
      </c>
      <c r="I81" s="41">
        <v>5030.47999999999</v>
      </c>
      <c r="J81" s="6">
        <f t="shared" si="9"/>
        <v>0.0020742637024217464</v>
      </c>
      <c r="K81" s="39">
        <f t="shared" si="10"/>
        <v>5030.47999999999</v>
      </c>
      <c r="L81" s="6">
        <f t="shared" si="11"/>
        <v>0.0004791665426794688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4935159.679999996</v>
      </c>
      <c r="D90" s="10">
        <f t="shared" si="12"/>
        <v>1.0000000000000002</v>
      </c>
      <c r="E90" s="4">
        <f t="shared" si="12"/>
        <v>2622918.429999996</v>
      </c>
      <c r="F90" s="10">
        <f t="shared" si="12"/>
        <v>1.0000000000000002</v>
      </c>
      <c r="G90" s="4">
        <f t="shared" si="12"/>
        <v>515129.37999999966</v>
      </c>
      <c r="H90" s="10">
        <f t="shared" si="12"/>
        <v>0.9999999999999998</v>
      </c>
      <c r="I90" s="4">
        <f>SUM(I2:I89)</f>
        <v>2425188.2699999996</v>
      </c>
      <c r="J90" s="7">
        <f t="shared" si="12"/>
        <v>0.9999999999999994</v>
      </c>
      <c r="K90" s="4">
        <f>SUM(K2:K89)</f>
        <v>10498395.75999999</v>
      </c>
      <c r="L90" s="10"/>
      <c r="M90" s="19"/>
      <c r="O90" s="18"/>
      <c r="P90" s="18"/>
      <c r="Q90" s="14"/>
      <c r="S90" s="18"/>
      <c r="T90" s="18"/>
      <c r="U90" s="14"/>
    </row>
    <row r="91" spans="3:11" ht="12.75">
      <c r="C91" s="4">
        <f>+C90-C92</f>
        <v>-1.1000000042840838</v>
      </c>
      <c r="E91" s="4">
        <f>+E90-E92</f>
        <v>-1.09000000404194</v>
      </c>
      <c r="F91" s="10"/>
      <c r="G91" s="4">
        <f>+G90-G92</f>
        <v>0.37999999965541065</v>
      </c>
      <c r="I91" s="4">
        <f>+I90-I92</f>
        <v>0.26999999955296516</v>
      </c>
      <c r="K91" s="4">
        <f>+K90-K92</f>
        <v>-1.5400000102818012</v>
      </c>
    </row>
    <row r="92" spans="3:11" ht="12.75">
      <c r="C92" s="16">
        <v>4935160.78</v>
      </c>
      <c r="E92" s="9">
        <v>2622919.52</v>
      </c>
      <c r="F92" s="10"/>
      <c r="G92" s="9">
        <v>515129</v>
      </c>
      <c r="I92" s="9">
        <v>2425188</v>
      </c>
      <c r="K92" s="4">
        <f>+C92+E92+G92+I92</f>
        <v>10498397.3</v>
      </c>
    </row>
    <row r="93" spans="3:5" ht="12.75">
      <c r="C93"/>
      <c r="E93"/>
    </row>
    <row r="94" spans="3:12" ht="12.75">
      <c r="C94" s="34"/>
      <c r="G94" s="4"/>
      <c r="H94" s="10"/>
      <c r="J94" s="10"/>
      <c r="K94" s="4"/>
      <c r="L94" s="10"/>
    </row>
    <row r="95" spans="3:12" ht="12.75">
      <c r="C95" s="34"/>
      <c r="G95" s="4"/>
      <c r="H95" s="10"/>
      <c r="J95" s="10"/>
      <c r="K95" s="4"/>
      <c r="L95" s="10"/>
    </row>
    <row r="96" spans="3:12" ht="12.75">
      <c r="C96" s="34"/>
      <c r="G96" s="4"/>
      <c r="H96" s="10"/>
      <c r="J96" s="10"/>
      <c r="K96" s="4"/>
      <c r="L96" s="10"/>
    </row>
    <row r="97" spans="3:12" ht="12.75">
      <c r="C97" s="34"/>
      <c r="G97" s="4"/>
      <c r="H97" s="10"/>
      <c r="J97" s="10"/>
      <c r="K97" s="4"/>
      <c r="L97" s="10"/>
    </row>
    <row r="98" spans="3:12" ht="12.75">
      <c r="C98" s="34"/>
      <c r="G98" s="4"/>
      <c r="H98" s="10"/>
      <c r="J98" s="10"/>
      <c r="K98" s="4"/>
      <c r="L98" s="10"/>
    </row>
    <row r="99" spans="3:12" ht="12.75">
      <c r="C99" s="34"/>
      <c r="G99" s="4"/>
      <c r="H99" s="10"/>
      <c r="J99" s="10"/>
      <c r="K99" s="4"/>
      <c r="L99" s="10"/>
    </row>
    <row r="100" spans="3:12" ht="12.75">
      <c r="C100" s="34"/>
      <c r="G100" s="4"/>
      <c r="H100" s="10"/>
      <c r="J100" s="10"/>
      <c r="K100" s="4"/>
      <c r="L100" s="10"/>
    </row>
    <row r="101" spans="3:12" ht="12.75">
      <c r="C101" s="34"/>
      <c r="G101" s="4"/>
      <c r="H101" s="10"/>
      <c r="J101" s="10"/>
      <c r="K101" s="4"/>
      <c r="L101" s="10"/>
    </row>
    <row r="102" spans="3:12" ht="12.75">
      <c r="C102" s="34"/>
      <c r="G102" s="4"/>
      <c r="H102" s="10"/>
      <c r="J102" s="10"/>
      <c r="K102" s="4"/>
      <c r="L102" s="10"/>
    </row>
    <row r="103" spans="3:12" ht="12.75">
      <c r="C103" s="4">
        <f>+C92</f>
        <v>4935160.78</v>
      </c>
      <c r="E103" s="4">
        <f>+E92</f>
        <v>2622919.52</v>
      </c>
      <c r="F103" s="10"/>
      <c r="G103" s="4">
        <f>+G92</f>
        <v>515129</v>
      </c>
      <c r="I103" s="4">
        <f>+I92</f>
        <v>2425188</v>
      </c>
      <c r="K103" s="4">
        <f>SUM(C103:I103)</f>
        <v>10498397.3</v>
      </c>
      <c r="L103" s="10"/>
    </row>
    <row r="104" spans="6:12" ht="12.75">
      <c r="F104" s="10"/>
      <c r="G104" s="4"/>
      <c r="I104" s="4"/>
      <c r="K104" s="4"/>
      <c r="L104" s="10"/>
    </row>
    <row r="105" spans="6:12" ht="12.75">
      <c r="F105" s="10"/>
      <c r="G105" s="4"/>
      <c r="I105" s="4"/>
      <c r="K105" s="4">
        <f>SUM(K101:K102)</f>
        <v>0</v>
      </c>
      <c r="L105" s="10"/>
    </row>
    <row r="106" ht="12.75">
      <c r="E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C33" sqref="C33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v>2019</v>
      </c>
      <c r="D1" s="5">
        <f>+DATE(C1,11,1)</f>
        <v>43770</v>
      </c>
      <c r="F1" t="s">
        <v>157</v>
      </c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43">
        <v>33010</v>
      </c>
      <c r="C3" s="31">
        <v>37415.8</v>
      </c>
      <c r="D3" s="6">
        <f>+C3/$C$90</f>
        <v>0.006315526437279154</v>
      </c>
      <c r="E3" s="31">
        <v>37415.8</v>
      </c>
      <c r="F3" s="6">
        <f>+E3/$E$90</f>
        <v>0.010945938069273901</v>
      </c>
      <c r="G3" s="31">
        <v>1609.95</v>
      </c>
      <c r="H3" s="6">
        <f>+G3/$G$90</f>
        <v>0.0022287777086512266</v>
      </c>
      <c r="I3" s="31">
        <v>4299.86999999999</v>
      </c>
      <c r="J3" s="6">
        <f>+I3/$I$90</f>
        <v>0.0018773319213973305</v>
      </c>
      <c r="K3" s="26">
        <f>+C3+E3+G3+I3</f>
        <v>80741.42</v>
      </c>
      <c r="L3" s="6">
        <f>+K3/$K$90</f>
        <v>0.006534902482427235</v>
      </c>
    </row>
    <row r="4" spans="2:12" ht="12.75">
      <c r="B4" s="43">
        <v>33012</v>
      </c>
      <c r="C4" s="31">
        <v>527.09</v>
      </c>
      <c r="D4" s="6">
        <f aca="true" t="shared" si="0" ref="D4:D67">+C4/$C$90</f>
        <v>8.896912079456993E-05</v>
      </c>
      <c r="E4" s="31">
        <v>527.09</v>
      </c>
      <c r="F4" s="6">
        <f aca="true" t="shared" si="1" ref="F4:F67">+E4/$E$90</f>
        <v>0.00015419941567288635</v>
      </c>
      <c r="G4" s="31">
        <v>0</v>
      </c>
      <c r="H4" s="6">
        <f aca="true" t="shared" si="2" ref="H4:H67">+G4/$G$90</f>
        <v>0</v>
      </c>
      <c r="I4" s="31">
        <v>46656.16</v>
      </c>
      <c r="J4" s="6">
        <f aca="true" t="shared" si="3" ref="J4:J67">+I4/$I$90</f>
        <v>0.020370173632649705</v>
      </c>
      <c r="K4" s="26">
        <f aca="true" t="shared" si="4" ref="K4:K67">+C4+E4+G4+I4</f>
        <v>47710.340000000004</v>
      </c>
      <c r="L4" s="6">
        <f aca="true" t="shared" si="5" ref="L4:L67">+K4/$K$90</f>
        <v>0.003861492890556637</v>
      </c>
    </row>
    <row r="5" spans="2:12" ht="12.75">
      <c r="B5" s="43">
        <v>33013</v>
      </c>
      <c r="C5" s="31">
        <v>500.97</v>
      </c>
      <c r="D5" s="6">
        <f t="shared" si="0"/>
        <v>8.456024672153844E-05</v>
      </c>
      <c r="E5" s="31">
        <v>500.97</v>
      </c>
      <c r="F5" s="6">
        <f t="shared" si="1"/>
        <v>0.00014655804752441873</v>
      </c>
      <c r="G5" s="31">
        <v>0</v>
      </c>
      <c r="H5" s="6">
        <f t="shared" si="2"/>
        <v>0</v>
      </c>
      <c r="I5" s="31">
        <v>5905.65999999999</v>
      </c>
      <c r="J5" s="6">
        <f t="shared" si="3"/>
        <v>0.002578423076725428</v>
      </c>
      <c r="K5" s="26">
        <f t="shared" si="4"/>
        <v>6907.599999999989</v>
      </c>
      <c r="L5" s="6">
        <f t="shared" si="5"/>
        <v>0.0005590747894651134</v>
      </c>
    </row>
    <row r="6" spans="2:12" ht="12.75">
      <c r="B6" s="43">
        <v>33014</v>
      </c>
      <c r="C6" s="31">
        <v>18601.1699999999</v>
      </c>
      <c r="D6" s="6">
        <f t="shared" si="0"/>
        <v>0.0031397479380187846</v>
      </c>
      <c r="E6" s="31">
        <v>18601.1699999999</v>
      </c>
      <c r="F6" s="6">
        <f t="shared" si="1"/>
        <v>0.005441745327803615</v>
      </c>
      <c r="G6" s="31">
        <v>9262.75</v>
      </c>
      <c r="H6" s="6">
        <f t="shared" si="2"/>
        <v>0.012823137812235878</v>
      </c>
      <c r="I6" s="31">
        <v>35504.55</v>
      </c>
      <c r="J6" s="6">
        <f t="shared" si="3"/>
        <v>0.015501358196840313</v>
      </c>
      <c r="K6" s="26">
        <f t="shared" si="4"/>
        <v>81969.63999999981</v>
      </c>
      <c r="L6" s="6">
        <f t="shared" si="5"/>
        <v>0.006634309923205036</v>
      </c>
    </row>
    <row r="7" spans="2:12" ht="12.75">
      <c r="B7" s="43">
        <v>33015</v>
      </c>
      <c r="C7" s="31">
        <v>475.519999999999</v>
      </c>
      <c r="D7" s="6">
        <f t="shared" si="0"/>
        <v>8.02644639819268E-05</v>
      </c>
      <c r="E7" s="31">
        <v>475.519999999999</v>
      </c>
      <c r="F7" s="6">
        <f t="shared" si="1"/>
        <v>0.00013911268690502715</v>
      </c>
      <c r="G7" s="31">
        <v>0</v>
      </c>
      <c r="H7" s="6">
        <f t="shared" si="2"/>
        <v>0</v>
      </c>
      <c r="I7" s="31">
        <v>13887.2</v>
      </c>
      <c r="J7" s="6">
        <f t="shared" si="3"/>
        <v>0.006063179551667625</v>
      </c>
      <c r="K7" s="26">
        <f t="shared" si="4"/>
        <v>14838.239999999998</v>
      </c>
      <c r="L7" s="6">
        <f t="shared" si="5"/>
        <v>0.001200950533330366</v>
      </c>
    </row>
    <row r="8" spans="2:12" ht="12.75">
      <c r="B8" s="43">
        <v>33016</v>
      </c>
      <c r="C8" s="31">
        <v>45743.41</v>
      </c>
      <c r="D8" s="6">
        <f t="shared" si="0"/>
        <v>0.007721169003102957</v>
      </c>
      <c r="E8" s="31">
        <v>45743.41</v>
      </c>
      <c r="F8" s="6">
        <f t="shared" si="1"/>
        <v>0.013382168306902552</v>
      </c>
      <c r="G8" s="31">
        <v>1339.4</v>
      </c>
      <c r="H8" s="6">
        <f t="shared" si="2"/>
        <v>0.0018542345184430903</v>
      </c>
      <c r="I8" s="31">
        <v>25700.82</v>
      </c>
      <c r="J8" s="6">
        <f t="shared" si="3"/>
        <v>0.011221029889761099</v>
      </c>
      <c r="K8" s="26">
        <f t="shared" si="4"/>
        <v>118527.04000000001</v>
      </c>
      <c r="L8" s="6">
        <f t="shared" si="5"/>
        <v>0.009593126401922981</v>
      </c>
    </row>
    <row r="9" spans="2:12" ht="12.75">
      <c r="B9" s="43">
        <v>33018</v>
      </c>
      <c r="C9" s="31">
        <v>801.139999999999</v>
      </c>
      <c r="D9" s="6">
        <f t="shared" si="0"/>
        <v>0.00013522685202405974</v>
      </c>
      <c r="E9" s="31">
        <v>801.139999999999</v>
      </c>
      <c r="F9" s="6">
        <f t="shared" si="1"/>
        <v>0.0002343723460361153</v>
      </c>
      <c r="G9" s="31">
        <v>0</v>
      </c>
      <c r="H9" s="6">
        <f t="shared" si="2"/>
        <v>0</v>
      </c>
      <c r="I9" s="31">
        <v>6733.85</v>
      </c>
      <c r="J9" s="6">
        <f t="shared" si="3"/>
        <v>0.0029400125024480845</v>
      </c>
      <c r="K9" s="26">
        <f t="shared" si="4"/>
        <v>8336.129999999997</v>
      </c>
      <c r="L9" s="6">
        <f t="shared" si="5"/>
        <v>0.0006746945574010976</v>
      </c>
    </row>
    <row r="10" spans="2:12" ht="12.75">
      <c r="B10" s="43">
        <v>33030</v>
      </c>
      <c r="C10" s="31">
        <v>21868.0299999999</v>
      </c>
      <c r="D10" s="6">
        <f t="shared" si="0"/>
        <v>0.003691171152192737</v>
      </c>
      <c r="E10" s="31">
        <v>21868.0299999999</v>
      </c>
      <c r="F10" s="6">
        <f t="shared" si="1"/>
        <v>0.006397460486666667</v>
      </c>
      <c r="G10" s="31">
        <v>226.58</v>
      </c>
      <c r="H10" s="6">
        <f t="shared" si="2"/>
        <v>0.0003136721346788378</v>
      </c>
      <c r="I10" s="31">
        <v>7447.56999999999</v>
      </c>
      <c r="J10" s="6">
        <f t="shared" si="3"/>
        <v>0.003251624095110115</v>
      </c>
      <c r="K10" s="26">
        <f t="shared" si="4"/>
        <v>51410.209999999795</v>
      </c>
      <c r="L10" s="6">
        <f t="shared" si="5"/>
        <v>0.004160946252259425</v>
      </c>
    </row>
    <row r="11" spans="2:12" ht="12.75">
      <c r="B11" s="43">
        <v>33031</v>
      </c>
      <c r="C11" s="31">
        <v>831.58</v>
      </c>
      <c r="D11" s="6">
        <f t="shared" si="0"/>
        <v>0.00014036491200809816</v>
      </c>
      <c r="E11" s="31">
        <v>831.58</v>
      </c>
      <c r="F11" s="6">
        <f t="shared" si="1"/>
        <v>0.00024327752392429912</v>
      </c>
      <c r="G11" s="31">
        <v>0</v>
      </c>
      <c r="H11" s="6">
        <f t="shared" si="2"/>
        <v>0</v>
      </c>
      <c r="I11" s="31">
        <v>1278.92</v>
      </c>
      <c r="J11" s="6">
        <f t="shared" si="3"/>
        <v>0.0005583790535326602</v>
      </c>
      <c r="K11" s="26">
        <f t="shared" si="4"/>
        <v>2942.08</v>
      </c>
      <c r="L11" s="6">
        <f t="shared" si="5"/>
        <v>0.00023812073029554743</v>
      </c>
    </row>
    <row r="12" spans="2:12" ht="12.75">
      <c r="B12" s="43">
        <v>33032</v>
      </c>
      <c r="C12" s="31">
        <v>2505.55</v>
      </c>
      <c r="D12" s="6">
        <f t="shared" si="0"/>
        <v>0.0004229193887321609</v>
      </c>
      <c r="E12" s="31">
        <v>2505.55</v>
      </c>
      <c r="F12" s="6">
        <f t="shared" si="1"/>
        <v>0.0007329950216076958</v>
      </c>
      <c r="G12" s="31">
        <v>0</v>
      </c>
      <c r="H12" s="6">
        <f t="shared" si="2"/>
        <v>0</v>
      </c>
      <c r="I12" s="31">
        <v>575.08</v>
      </c>
      <c r="J12" s="6">
        <f t="shared" si="3"/>
        <v>0.000251081088813657</v>
      </c>
      <c r="K12" s="26">
        <f t="shared" si="4"/>
        <v>5586.18</v>
      </c>
      <c r="L12" s="6">
        <f t="shared" si="5"/>
        <v>0.00045212409627283463</v>
      </c>
    </row>
    <row r="13" spans="2:12" ht="12.75">
      <c r="B13" s="43">
        <v>33033</v>
      </c>
      <c r="C13" s="31">
        <v>30415.48</v>
      </c>
      <c r="D13" s="6">
        <f t="shared" si="0"/>
        <v>0.0051339211788211225</v>
      </c>
      <c r="E13" s="31">
        <v>30415.48</v>
      </c>
      <c r="F13" s="6">
        <f t="shared" si="1"/>
        <v>0.008898004597716445</v>
      </c>
      <c r="G13" s="31">
        <v>511.66</v>
      </c>
      <c r="H13" s="6">
        <f t="shared" si="2"/>
        <v>0.0007083303223134177</v>
      </c>
      <c r="I13" s="31">
        <v>23075.49</v>
      </c>
      <c r="J13" s="6">
        <f t="shared" si="3"/>
        <v>0.010074805512465491</v>
      </c>
      <c r="K13" s="26">
        <f t="shared" si="4"/>
        <v>84418.11</v>
      </c>
      <c r="L13" s="6">
        <f t="shared" si="5"/>
        <v>0.006832479743368589</v>
      </c>
    </row>
    <row r="14" spans="2:12" ht="12.75">
      <c r="B14" s="43">
        <v>33034</v>
      </c>
      <c r="C14" s="31">
        <v>37258.98</v>
      </c>
      <c r="D14" s="6">
        <f t="shared" si="0"/>
        <v>0.00628905631353747</v>
      </c>
      <c r="E14" s="31">
        <v>37258.98</v>
      </c>
      <c r="F14" s="6">
        <f t="shared" si="1"/>
        <v>0.010900060605528011</v>
      </c>
      <c r="G14" s="31">
        <v>48.38</v>
      </c>
      <c r="H14" s="6">
        <f t="shared" si="2"/>
        <v>6.69761579828854E-05</v>
      </c>
      <c r="I14" s="31">
        <v>10900.48</v>
      </c>
      <c r="J14" s="6">
        <f t="shared" si="3"/>
        <v>0.004759171570897078</v>
      </c>
      <c r="K14" s="26">
        <f t="shared" si="4"/>
        <v>85466.82</v>
      </c>
      <c r="L14" s="6">
        <f t="shared" si="5"/>
        <v>0.0069173583296300925</v>
      </c>
    </row>
    <row r="15" spans="2:12" ht="12.75">
      <c r="B15" s="43">
        <v>33035</v>
      </c>
      <c r="C15" s="31">
        <v>498.459999999999</v>
      </c>
      <c r="D15" s="6">
        <f t="shared" si="0"/>
        <v>8.413657620380056E-05</v>
      </c>
      <c r="E15" s="31">
        <v>498.459999999999</v>
      </c>
      <c r="F15" s="6">
        <f t="shared" si="1"/>
        <v>0.00014582375066175943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996.919999999998</v>
      </c>
      <c r="L15" s="6">
        <f t="shared" si="5"/>
        <v>8.068690125565473E-05</v>
      </c>
    </row>
    <row r="16" spans="2:12" ht="12.75">
      <c r="B16" s="43">
        <v>33054</v>
      </c>
      <c r="C16" s="31">
        <v>217.31</v>
      </c>
      <c r="D16" s="6">
        <f t="shared" si="0"/>
        <v>3.6680414426128344E-05</v>
      </c>
      <c r="E16" s="31">
        <v>217.31</v>
      </c>
      <c r="F16" s="6">
        <f t="shared" si="1"/>
        <v>6.357372558742327E-05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434.62</v>
      </c>
      <c r="L16" s="6">
        <f t="shared" si="5"/>
        <v>3.51764845962893E-05</v>
      </c>
    </row>
    <row r="17" spans="2:12" ht="12.75">
      <c r="B17" s="43">
        <v>33055</v>
      </c>
      <c r="C17" s="31">
        <v>167.8</v>
      </c>
      <c r="D17" s="6">
        <f t="shared" si="0"/>
        <v>2.8323471265493243E-05</v>
      </c>
      <c r="E17" s="31">
        <v>167.8</v>
      </c>
      <c r="F17" s="6">
        <f t="shared" si="1"/>
        <v>4.9089646834336314E-05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335.6</v>
      </c>
      <c r="L17" s="6">
        <f t="shared" si="5"/>
        <v>2.716218358684527E-05</v>
      </c>
    </row>
    <row r="18" spans="2:12" ht="12.75">
      <c r="B18" s="43">
        <v>33056</v>
      </c>
      <c r="C18" s="31">
        <v>7940.72</v>
      </c>
      <c r="D18" s="6">
        <f t="shared" si="0"/>
        <v>0.0013403382285299612</v>
      </c>
      <c r="E18" s="31">
        <v>7940.72</v>
      </c>
      <c r="F18" s="6">
        <f t="shared" si="1"/>
        <v>0.0023230461287863592</v>
      </c>
      <c r="G18" s="31">
        <v>442.55</v>
      </c>
      <c r="H18" s="6">
        <f t="shared" si="2"/>
        <v>0.0006126560296677539</v>
      </c>
      <c r="I18" s="31">
        <v>34145.2799999999</v>
      </c>
      <c r="J18" s="6">
        <f t="shared" si="3"/>
        <v>0.01490789817111908</v>
      </c>
      <c r="K18" s="26">
        <f t="shared" si="4"/>
        <v>50469.269999999895</v>
      </c>
      <c r="L18" s="6">
        <f t="shared" si="5"/>
        <v>0.004084790158623538</v>
      </c>
    </row>
    <row r="19" spans="2:12" ht="12.75">
      <c r="B19" s="43">
        <v>33109</v>
      </c>
      <c r="C19" s="31">
        <v>5681.72999999999</v>
      </c>
      <c r="D19" s="6">
        <f t="shared" si="0"/>
        <v>0.0009590364504963683</v>
      </c>
      <c r="E19" s="31">
        <v>5681.72999999999</v>
      </c>
      <c r="F19" s="6">
        <f t="shared" si="1"/>
        <v>0.0016621818778787434</v>
      </c>
      <c r="G19" s="31">
        <v>8708.18</v>
      </c>
      <c r="H19" s="6">
        <f t="shared" si="2"/>
        <v>0.01205540387398518</v>
      </c>
      <c r="I19" s="31">
        <v>0</v>
      </c>
      <c r="J19" s="6">
        <f t="shared" si="3"/>
        <v>0</v>
      </c>
      <c r="K19" s="26">
        <f t="shared" si="4"/>
        <v>20071.639999999978</v>
      </c>
      <c r="L19" s="6">
        <f t="shared" si="5"/>
        <v>0.0016245219623631296</v>
      </c>
    </row>
    <row r="20" spans="2:12" ht="12.75">
      <c r="B20" s="43">
        <v>33122</v>
      </c>
      <c r="C20" s="31">
        <v>69847.21</v>
      </c>
      <c r="D20" s="6">
        <f t="shared" si="0"/>
        <v>0.011789722559057641</v>
      </c>
      <c r="E20" s="31">
        <v>69847.21</v>
      </c>
      <c r="F20" s="6">
        <f t="shared" si="1"/>
        <v>0.020433700067125887</v>
      </c>
      <c r="G20" s="31">
        <v>8984.17</v>
      </c>
      <c r="H20" s="6">
        <f t="shared" si="2"/>
        <v>0.012437478074929714</v>
      </c>
      <c r="I20" s="31">
        <v>104893.67</v>
      </c>
      <c r="J20" s="6">
        <f t="shared" si="3"/>
        <v>0.045796788052549955</v>
      </c>
      <c r="K20" s="26">
        <f t="shared" si="4"/>
        <v>253572.26</v>
      </c>
      <c r="L20" s="6">
        <f t="shared" si="5"/>
        <v>0.02052317127130888</v>
      </c>
    </row>
    <row r="21" spans="2:12" ht="12.75">
      <c r="B21" s="43">
        <v>33125</v>
      </c>
      <c r="C21" s="31">
        <v>9330.05999999999</v>
      </c>
      <c r="D21" s="6">
        <f t="shared" si="0"/>
        <v>0.0015748491437147056</v>
      </c>
      <c r="E21" s="31">
        <v>9330.05999999999</v>
      </c>
      <c r="F21" s="6">
        <f t="shared" si="1"/>
        <v>0.002729495532438423</v>
      </c>
      <c r="G21" s="31">
        <v>0</v>
      </c>
      <c r="H21" s="6">
        <f t="shared" si="2"/>
        <v>0</v>
      </c>
      <c r="I21" s="31">
        <v>5759.11999999999</v>
      </c>
      <c r="J21" s="6">
        <f t="shared" si="3"/>
        <v>0.002514443416930698</v>
      </c>
      <c r="K21" s="26">
        <f t="shared" si="4"/>
        <v>24419.23999999997</v>
      </c>
      <c r="L21" s="6">
        <f t="shared" si="5"/>
        <v>0.0019764001189846083</v>
      </c>
    </row>
    <row r="22" spans="2:12" ht="12.75">
      <c r="B22" s="43">
        <v>33126</v>
      </c>
      <c r="C22" s="31">
        <v>291956.729999999</v>
      </c>
      <c r="D22" s="6">
        <f t="shared" si="0"/>
        <v>0.0492802625323143</v>
      </c>
      <c r="E22" s="31">
        <v>291956.729999999</v>
      </c>
      <c r="F22" s="6">
        <f t="shared" si="1"/>
        <v>0.08541151827537326</v>
      </c>
      <c r="G22" s="31">
        <v>38960.68</v>
      </c>
      <c r="H22" s="6">
        <f t="shared" si="2"/>
        <v>0.05393626826789259</v>
      </c>
      <c r="I22" s="31">
        <v>47141.36</v>
      </c>
      <c r="J22" s="6">
        <f t="shared" si="3"/>
        <v>0.020582012932038287</v>
      </c>
      <c r="K22" s="26">
        <f t="shared" si="4"/>
        <v>670015.499999998</v>
      </c>
      <c r="L22" s="6">
        <f t="shared" si="5"/>
        <v>0.05422849826290784</v>
      </c>
    </row>
    <row r="23" spans="2:12" ht="12.75">
      <c r="B23" s="43">
        <v>33127</v>
      </c>
      <c r="C23" s="31">
        <v>27000.5099999999</v>
      </c>
      <c r="D23" s="6">
        <f t="shared" si="0"/>
        <v>0.004557498028239929</v>
      </c>
      <c r="E23" s="31">
        <v>27000.5099999999</v>
      </c>
      <c r="F23" s="6">
        <f t="shared" si="1"/>
        <v>0.007898960072985465</v>
      </c>
      <c r="G23" s="31">
        <v>142.84</v>
      </c>
      <c r="H23" s="6">
        <f t="shared" si="2"/>
        <v>0.00019774440690937061</v>
      </c>
      <c r="I23" s="31">
        <v>85025.5399999999</v>
      </c>
      <c r="J23" s="6">
        <f t="shared" si="3"/>
        <v>0.037122322390222444</v>
      </c>
      <c r="K23" s="26">
        <f t="shared" si="4"/>
        <v>139169.3999999997</v>
      </c>
      <c r="L23" s="6">
        <f t="shared" si="5"/>
        <v>0.011263840263620666</v>
      </c>
    </row>
    <row r="24" spans="2:12" ht="12.75">
      <c r="B24" s="43">
        <v>33128</v>
      </c>
      <c r="C24" s="31">
        <v>6695.63</v>
      </c>
      <c r="D24" s="6">
        <f t="shared" si="0"/>
        <v>0.001130175708637512</v>
      </c>
      <c r="E24" s="31">
        <v>6695.63</v>
      </c>
      <c r="F24" s="6">
        <f t="shared" si="1"/>
        <v>0.0019587968535958716</v>
      </c>
      <c r="G24" s="31">
        <v>0</v>
      </c>
      <c r="H24" s="6">
        <f t="shared" si="2"/>
        <v>0</v>
      </c>
      <c r="I24" s="31">
        <v>28785.23</v>
      </c>
      <c r="J24" s="6">
        <f t="shared" si="3"/>
        <v>0.012567689521721402</v>
      </c>
      <c r="K24" s="26">
        <f t="shared" si="4"/>
        <v>42176.49</v>
      </c>
      <c r="L24" s="6">
        <f t="shared" si="5"/>
        <v>0.0034136041848293907</v>
      </c>
    </row>
    <row r="25" spans="2:12" ht="12.75">
      <c r="B25" s="43">
        <v>33129</v>
      </c>
      <c r="C25" s="31">
        <v>62169.79</v>
      </c>
      <c r="D25" s="6">
        <f t="shared" si="0"/>
        <v>0.0104938275366314</v>
      </c>
      <c r="E25" s="31">
        <v>62169.79</v>
      </c>
      <c r="F25" s="6">
        <f t="shared" si="1"/>
        <v>0.01818768197178101</v>
      </c>
      <c r="G25" s="31">
        <v>3848.84</v>
      </c>
      <c r="H25" s="6">
        <f t="shared" si="2"/>
        <v>0.005328245471079964</v>
      </c>
      <c r="I25" s="31">
        <v>3359.63</v>
      </c>
      <c r="J25" s="6">
        <f t="shared" si="3"/>
        <v>0.0014668212394988985</v>
      </c>
      <c r="K25" s="26">
        <f t="shared" si="4"/>
        <v>131548.05</v>
      </c>
      <c r="L25" s="6">
        <f t="shared" si="5"/>
        <v>0.010646997272322706</v>
      </c>
    </row>
    <row r="26" spans="2:12" ht="12.75">
      <c r="B26" s="43">
        <v>33130</v>
      </c>
      <c r="C26" s="31">
        <v>137319.399999999</v>
      </c>
      <c r="D26" s="6">
        <f t="shared" si="0"/>
        <v>0.023178558284235665</v>
      </c>
      <c r="E26" s="31">
        <v>137319.399999999</v>
      </c>
      <c r="F26" s="6">
        <f t="shared" si="1"/>
        <v>0.040172591474987564</v>
      </c>
      <c r="G26" s="31">
        <v>16865.68</v>
      </c>
      <c r="H26" s="6">
        <f t="shared" si="2"/>
        <v>0.023348459036146976</v>
      </c>
      <c r="I26" s="31">
        <v>88990.6399999999</v>
      </c>
      <c r="J26" s="6">
        <f t="shared" si="3"/>
        <v>0.03885349305387799</v>
      </c>
      <c r="K26" s="26">
        <f t="shared" si="4"/>
        <v>380495.1199999979</v>
      </c>
      <c r="L26" s="6">
        <f t="shared" si="5"/>
        <v>0.030795823311497803</v>
      </c>
    </row>
    <row r="27" spans="2:12" ht="12.75">
      <c r="B27" s="43">
        <v>33131</v>
      </c>
      <c r="C27" s="31">
        <v>575568.8</v>
      </c>
      <c r="D27" s="6">
        <f t="shared" si="0"/>
        <v>0.09715200457755915</v>
      </c>
      <c r="E27" s="31">
        <v>575568.8</v>
      </c>
      <c r="F27" s="6">
        <f t="shared" si="1"/>
        <v>0.16838181836032629</v>
      </c>
      <c r="G27" s="31">
        <v>276575.039999999</v>
      </c>
      <c r="H27" s="6">
        <f t="shared" si="2"/>
        <v>0.3828841168491687</v>
      </c>
      <c r="I27" s="31">
        <v>134688.19</v>
      </c>
      <c r="J27" s="6">
        <f t="shared" si="3"/>
        <v>0.05880513562554899</v>
      </c>
      <c r="K27" s="26">
        <f t="shared" si="4"/>
        <v>1562400.8299999991</v>
      </c>
      <c r="L27" s="6">
        <f t="shared" si="5"/>
        <v>0.12645476215941417</v>
      </c>
    </row>
    <row r="28" spans="2:12" ht="12.75">
      <c r="B28" s="43">
        <v>33132</v>
      </c>
      <c r="C28" s="31">
        <v>269788</v>
      </c>
      <c r="D28" s="6">
        <f t="shared" si="0"/>
        <v>0.04553833531451067</v>
      </c>
      <c r="E28" s="31">
        <v>269788</v>
      </c>
      <c r="F28" s="6">
        <f t="shared" si="1"/>
        <v>0.07892608843946321</v>
      </c>
      <c r="G28" s="31">
        <v>34719.6399999999</v>
      </c>
      <c r="H28" s="6">
        <f t="shared" si="2"/>
        <v>0.048065070147765614</v>
      </c>
      <c r="I28" s="31">
        <v>136431.239999999</v>
      </c>
      <c r="J28" s="6">
        <f t="shared" si="3"/>
        <v>0.05956615477393946</v>
      </c>
      <c r="K28" s="26">
        <f t="shared" si="4"/>
        <v>710726.879999999</v>
      </c>
      <c r="L28" s="6">
        <f t="shared" si="5"/>
        <v>0.05752352203416483</v>
      </c>
    </row>
    <row r="29" spans="2:12" ht="12.75">
      <c r="B29" s="43">
        <v>33133</v>
      </c>
      <c r="C29" s="31">
        <v>104823.8</v>
      </c>
      <c r="D29" s="6">
        <f t="shared" si="0"/>
        <v>0.017693527337543567</v>
      </c>
      <c r="E29" s="31">
        <v>104823.8</v>
      </c>
      <c r="F29" s="6">
        <f t="shared" si="1"/>
        <v>0.030666050785656155</v>
      </c>
      <c r="G29" s="31">
        <v>33625.6999999999</v>
      </c>
      <c r="H29" s="6">
        <f t="shared" si="2"/>
        <v>0.04655064480126298</v>
      </c>
      <c r="I29" s="31">
        <v>70918.8099999999</v>
      </c>
      <c r="J29" s="6">
        <f t="shared" si="3"/>
        <v>0.030963295597427908</v>
      </c>
      <c r="K29" s="26">
        <f t="shared" si="4"/>
        <v>314192.1099999998</v>
      </c>
      <c r="L29" s="6">
        <f t="shared" si="5"/>
        <v>0.025429510647670673</v>
      </c>
    </row>
    <row r="30" spans="2:12" ht="12.75">
      <c r="B30" s="43">
        <v>33134</v>
      </c>
      <c r="C30" s="31">
        <v>144001.959999999</v>
      </c>
      <c r="D30" s="6">
        <f t="shared" si="0"/>
        <v>0.02430652786790631</v>
      </c>
      <c r="E30" s="31">
        <v>144001.959999999</v>
      </c>
      <c r="F30" s="6">
        <f t="shared" si="1"/>
        <v>0.042127564719023694</v>
      </c>
      <c r="G30" s="31">
        <v>48422.3</v>
      </c>
      <c r="H30" s="6">
        <f t="shared" si="2"/>
        <v>0.06703471712886878</v>
      </c>
      <c r="I30" s="31">
        <v>103934.56</v>
      </c>
      <c r="J30" s="6">
        <f t="shared" si="3"/>
        <v>0.04537803869056194</v>
      </c>
      <c r="K30" s="26">
        <f t="shared" si="4"/>
        <v>440360.779999998</v>
      </c>
      <c r="L30" s="6">
        <f t="shared" si="5"/>
        <v>0.0356411214267173</v>
      </c>
    </row>
    <row r="31" spans="2:12" ht="12.75">
      <c r="B31" s="43">
        <v>33135</v>
      </c>
      <c r="C31" s="31">
        <v>17258.4</v>
      </c>
      <c r="D31" s="6">
        <f t="shared" si="0"/>
        <v>0.0029130977144719225</v>
      </c>
      <c r="E31" s="31">
        <v>17258.4</v>
      </c>
      <c r="F31" s="6">
        <f t="shared" si="1"/>
        <v>0.005048919910165137</v>
      </c>
      <c r="G31" s="31">
        <v>0</v>
      </c>
      <c r="H31" s="6">
        <f t="shared" si="2"/>
        <v>0</v>
      </c>
      <c r="I31" s="31">
        <v>33680.47</v>
      </c>
      <c r="J31" s="6">
        <f t="shared" si="3"/>
        <v>0.014704961186888278</v>
      </c>
      <c r="K31" s="26">
        <f t="shared" si="4"/>
        <v>68197.27</v>
      </c>
      <c r="L31" s="6">
        <f t="shared" si="5"/>
        <v>0.0055196268410657185</v>
      </c>
    </row>
    <row r="32" spans="2:12" ht="12.75">
      <c r="B32" s="43">
        <v>33136</v>
      </c>
      <c r="C32" s="31">
        <v>18633.7999999999</v>
      </c>
      <c r="D32" s="6">
        <f t="shared" si="0"/>
        <v>0.003145255654749375</v>
      </c>
      <c r="E32" s="31">
        <v>18633.7999999999</v>
      </c>
      <c r="F32" s="6">
        <f t="shared" si="1"/>
        <v>0.0054512911870181835</v>
      </c>
      <c r="G32" s="31">
        <v>912.73</v>
      </c>
      <c r="H32" s="6">
        <f t="shared" si="2"/>
        <v>0.001263562395116143</v>
      </c>
      <c r="I32" s="31">
        <v>3787.61999999999</v>
      </c>
      <c r="J32" s="6">
        <f t="shared" si="3"/>
        <v>0.0016536825374076321</v>
      </c>
      <c r="K32" s="26">
        <f t="shared" si="4"/>
        <v>41967.94999999979</v>
      </c>
      <c r="L32" s="6">
        <f t="shared" si="5"/>
        <v>0.003396725752871088</v>
      </c>
    </row>
    <row r="33" spans="2:12" ht="12.75">
      <c r="B33" s="43">
        <v>33137</v>
      </c>
      <c r="C33" s="31">
        <v>59760.41</v>
      </c>
      <c r="D33" s="6">
        <f t="shared" si="0"/>
        <v>0.010087140974070888</v>
      </c>
      <c r="E33" s="31">
        <v>59760.41</v>
      </c>
      <c r="F33" s="6">
        <f t="shared" si="1"/>
        <v>0.01748282134430954</v>
      </c>
      <c r="G33" s="31">
        <v>0</v>
      </c>
      <c r="H33" s="6">
        <f t="shared" si="2"/>
        <v>0</v>
      </c>
      <c r="I33" s="31">
        <v>69327.5</v>
      </c>
      <c r="J33" s="6">
        <f t="shared" si="3"/>
        <v>0.030268526439328106</v>
      </c>
      <c r="K33" s="26">
        <f t="shared" si="4"/>
        <v>188848.32</v>
      </c>
      <c r="L33" s="6">
        <f t="shared" si="5"/>
        <v>0.015284662508663</v>
      </c>
    </row>
    <row r="34" spans="2:12" ht="12.75">
      <c r="B34" s="43">
        <v>33138</v>
      </c>
      <c r="C34" s="31">
        <v>92393.99</v>
      </c>
      <c r="D34" s="6">
        <f t="shared" si="0"/>
        <v>0.01559546198372628</v>
      </c>
      <c r="E34" s="31">
        <v>92393.99</v>
      </c>
      <c r="F34" s="6">
        <f t="shared" si="1"/>
        <v>0.027029727882688922</v>
      </c>
      <c r="G34" s="31">
        <v>21351.1899999999</v>
      </c>
      <c r="H34" s="6">
        <f t="shared" si="2"/>
        <v>0.02955809579501026</v>
      </c>
      <c r="I34" s="31">
        <v>18233.73</v>
      </c>
      <c r="J34" s="6">
        <f t="shared" si="3"/>
        <v>0.00796088332324936</v>
      </c>
      <c r="K34" s="26">
        <f t="shared" si="4"/>
        <v>224372.89999999994</v>
      </c>
      <c r="L34" s="6">
        <f t="shared" si="5"/>
        <v>0.018159886477094375</v>
      </c>
    </row>
    <row r="35" spans="2:12" ht="12.75">
      <c r="B35" s="43">
        <v>33139</v>
      </c>
      <c r="C35" s="31">
        <v>1714952.11</v>
      </c>
      <c r="D35" s="6">
        <f t="shared" si="0"/>
        <v>0.28947197144983317</v>
      </c>
      <c r="E35" s="31">
        <v>1728.38</v>
      </c>
      <c r="F35" s="6">
        <f t="shared" si="1"/>
        <v>0.0005056350643356985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1716680.49</v>
      </c>
      <c r="L35" s="6">
        <f t="shared" si="5"/>
        <v>0.13894156921732864</v>
      </c>
    </row>
    <row r="36" spans="2:12" ht="12.75">
      <c r="B36" s="43">
        <v>33140</v>
      </c>
      <c r="C36" s="31">
        <v>698988.93</v>
      </c>
      <c r="D36" s="6">
        <f t="shared" si="0"/>
        <v>0.11798446289483235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698988.93</v>
      </c>
      <c r="L36" s="6">
        <f t="shared" si="5"/>
        <v>0.05657349714491221</v>
      </c>
    </row>
    <row r="37" spans="2:12" ht="12.75">
      <c r="B37" s="43">
        <v>33141</v>
      </c>
      <c r="C37" s="31">
        <v>115895.35</v>
      </c>
      <c r="D37" s="6">
        <f t="shared" si="0"/>
        <v>0.019562327863702517</v>
      </c>
      <c r="E37" s="31">
        <v>21928.98</v>
      </c>
      <c r="F37" s="6">
        <f t="shared" si="1"/>
        <v>0.006415291320841622</v>
      </c>
      <c r="G37" s="31">
        <v>10342.16</v>
      </c>
      <c r="H37" s="6">
        <f t="shared" si="2"/>
        <v>0.014317448161312071</v>
      </c>
      <c r="I37" s="31">
        <v>875.49</v>
      </c>
      <c r="J37" s="6">
        <f t="shared" si="3"/>
        <v>0.000382240701198909</v>
      </c>
      <c r="K37" s="26">
        <f t="shared" si="4"/>
        <v>149041.98</v>
      </c>
      <c r="L37" s="6">
        <f t="shared" si="5"/>
        <v>0.012062889222011087</v>
      </c>
    </row>
    <row r="38" spans="2:12" ht="12.75">
      <c r="B38" s="43">
        <v>33142</v>
      </c>
      <c r="C38" s="31">
        <v>111915.23</v>
      </c>
      <c r="D38" s="6">
        <f t="shared" si="0"/>
        <v>0.01889051132941637</v>
      </c>
      <c r="E38" s="31">
        <v>111915.23</v>
      </c>
      <c r="F38" s="6">
        <f t="shared" si="1"/>
        <v>0.03274063835568248</v>
      </c>
      <c r="G38" s="31">
        <v>9126.45999999999</v>
      </c>
      <c r="H38" s="6">
        <f t="shared" si="2"/>
        <v>0.012634461074503589</v>
      </c>
      <c r="I38" s="31">
        <v>29575.49</v>
      </c>
      <c r="J38" s="6">
        <f t="shared" si="3"/>
        <v>0.012912718632881383</v>
      </c>
      <c r="K38" s="26">
        <f t="shared" si="4"/>
        <v>262532.41</v>
      </c>
      <c r="L38" s="6">
        <f t="shared" si="5"/>
        <v>0.021248371626689307</v>
      </c>
    </row>
    <row r="39" spans="2:12" ht="12.75">
      <c r="B39" s="43">
        <v>33143</v>
      </c>
      <c r="C39" s="31">
        <v>24402.8899999999</v>
      </c>
      <c r="D39" s="6">
        <f t="shared" si="0"/>
        <v>0.004119037864779437</v>
      </c>
      <c r="E39" s="31">
        <v>24402.8899999999</v>
      </c>
      <c r="F39" s="6">
        <f t="shared" si="1"/>
        <v>0.007139030106300074</v>
      </c>
      <c r="G39" s="31">
        <v>0</v>
      </c>
      <c r="H39" s="6">
        <f t="shared" si="2"/>
        <v>0</v>
      </c>
      <c r="I39" s="31">
        <v>53636.76</v>
      </c>
      <c r="J39" s="6">
        <f t="shared" si="3"/>
        <v>0.023417917683168962</v>
      </c>
      <c r="K39" s="26">
        <f t="shared" si="4"/>
        <v>102442.5399999998</v>
      </c>
      <c r="L39" s="6">
        <f t="shared" si="5"/>
        <v>0.008291308339042713</v>
      </c>
    </row>
    <row r="40" spans="2:12" ht="12.75">
      <c r="B40" s="43">
        <v>33144</v>
      </c>
      <c r="C40" s="31">
        <v>15522.92</v>
      </c>
      <c r="D40" s="6">
        <f t="shared" si="0"/>
        <v>0.0026201607781677614</v>
      </c>
      <c r="E40" s="31">
        <v>15522.92</v>
      </c>
      <c r="F40" s="6">
        <f t="shared" si="1"/>
        <v>0.00454120775111833</v>
      </c>
      <c r="G40" s="31">
        <v>480.85</v>
      </c>
      <c r="H40" s="6">
        <f t="shared" si="2"/>
        <v>0.0006656776677567269</v>
      </c>
      <c r="I40" s="31">
        <v>31488.61</v>
      </c>
      <c r="J40" s="6">
        <f t="shared" si="3"/>
        <v>0.013747990686562928</v>
      </c>
      <c r="K40" s="26">
        <f t="shared" si="4"/>
        <v>63015.3</v>
      </c>
      <c r="L40" s="6">
        <f t="shared" si="5"/>
        <v>0.005100217960012308</v>
      </c>
    </row>
    <row r="41" spans="2:12" ht="12.75">
      <c r="B41" s="43">
        <v>33145</v>
      </c>
      <c r="C41" s="31">
        <v>18590.43</v>
      </c>
      <c r="D41" s="6">
        <f t="shared" si="0"/>
        <v>0.003137935100823382</v>
      </c>
      <c r="E41" s="31">
        <v>18590.43</v>
      </c>
      <c r="F41" s="6">
        <f t="shared" si="1"/>
        <v>0.005438603356367406</v>
      </c>
      <c r="G41" s="31">
        <v>0</v>
      </c>
      <c r="H41" s="6">
        <f t="shared" si="2"/>
        <v>0</v>
      </c>
      <c r="I41" s="31">
        <v>34957.0999999999</v>
      </c>
      <c r="J41" s="6">
        <f t="shared" si="3"/>
        <v>0.015262340421798469</v>
      </c>
      <c r="K41" s="26">
        <f t="shared" si="4"/>
        <v>72137.9599999999</v>
      </c>
      <c r="L41" s="6">
        <f t="shared" si="5"/>
        <v>0.005838571254769063</v>
      </c>
    </row>
    <row r="42" spans="2:12" ht="12.75">
      <c r="B42" s="43">
        <v>33146</v>
      </c>
      <c r="C42" s="31">
        <v>12231.73</v>
      </c>
      <c r="D42" s="6">
        <f t="shared" si="0"/>
        <v>0.0020646308294533467</v>
      </c>
      <c r="E42" s="31">
        <v>12231.73</v>
      </c>
      <c r="F42" s="6">
        <f t="shared" si="1"/>
        <v>0.0035783748860128517</v>
      </c>
      <c r="G42" s="31">
        <v>378.259999999999</v>
      </c>
      <c r="H42" s="6">
        <f t="shared" si="2"/>
        <v>0.0005236544340348526</v>
      </c>
      <c r="I42" s="31">
        <v>57944.22</v>
      </c>
      <c r="J42" s="6">
        <f t="shared" si="3"/>
        <v>0.025298563413886904</v>
      </c>
      <c r="K42" s="26">
        <f t="shared" si="4"/>
        <v>82785.94</v>
      </c>
      <c r="L42" s="6">
        <f t="shared" si="5"/>
        <v>0.006700378130779372</v>
      </c>
    </row>
    <row r="43" spans="2:12" ht="12.75">
      <c r="B43" s="43">
        <v>33147</v>
      </c>
      <c r="C43" s="31">
        <v>6133.23999999999</v>
      </c>
      <c r="D43" s="6">
        <f t="shared" si="0"/>
        <v>0.0010352481937090194</v>
      </c>
      <c r="E43" s="31">
        <v>6133.23999999999</v>
      </c>
      <c r="F43" s="6">
        <f t="shared" si="1"/>
        <v>0.0017942704740776182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12266.47999999998</v>
      </c>
      <c r="L43" s="6">
        <f t="shared" si="5"/>
        <v>0.0009928020909546042</v>
      </c>
    </row>
    <row r="44" spans="2:12" ht="12.75">
      <c r="B44" s="43">
        <v>33149</v>
      </c>
      <c r="C44" s="31">
        <v>75327.6</v>
      </c>
      <c r="D44" s="6">
        <f t="shared" si="0"/>
        <v>0.012714774219896119</v>
      </c>
      <c r="E44" s="31">
        <v>75327.6</v>
      </c>
      <c r="F44" s="6">
        <f t="shared" si="1"/>
        <v>0.022036980219774446</v>
      </c>
      <c r="G44" s="31">
        <v>41165.0299999999</v>
      </c>
      <c r="H44" s="6">
        <f t="shared" si="2"/>
        <v>0.056987919649652954</v>
      </c>
      <c r="I44" s="31">
        <v>29869.6699999999</v>
      </c>
      <c r="J44" s="6">
        <f t="shared" si="3"/>
        <v>0.013041158214691175</v>
      </c>
      <c r="K44" s="26">
        <f t="shared" si="4"/>
        <v>221689.89999999982</v>
      </c>
      <c r="L44" s="6">
        <f t="shared" si="5"/>
        <v>0.017942734693532074</v>
      </c>
    </row>
    <row r="45" spans="2:12" ht="12.75">
      <c r="B45" s="43">
        <v>33150</v>
      </c>
      <c r="C45" s="31">
        <v>3062.13</v>
      </c>
      <c r="D45" s="6">
        <f t="shared" si="0"/>
        <v>0.0005168662161275615</v>
      </c>
      <c r="E45" s="31">
        <v>3062.13</v>
      </c>
      <c r="F45" s="6">
        <f t="shared" si="1"/>
        <v>0.0008958216940454485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6124.26</v>
      </c>
      <c r="L45" s="6">
        <f t="shared" si="5"/>
        <v>0.0004956742385386562</v>
      </c>
    </row>
    <row r="46" spans="2:12" ht="12.75">
      <c r="B46" s="43">
        <v>33154</v>
      </c>
      <c r="C46" s="31">
        <v>22129.4199999999</v>
      </c>
      <c r="D46" s="6">
        <f t="shared" si="0"/>
        <v>0.0037352919635996935</v>
      </c>
      <c r="E46" s="31">
        <v>22129.4199999999</v>
      </c>
      <c r="F46" s="6">
        <f t="shared" si="1"/>
        <v>0.006473929752376006</v>
      </c>
      <c r="G46" s="31">
        <v>5493.25</v>
      </c>
      <c r="H46" s="6">
        <f t="shared" si="2"/>
        <v>0.00760472881024153</v>
      </c>
      <c r="I46" s="31">
        <v>1149.31999999999</v>
      </c>
      <c r="J46" s="6">
        <f t="shared" si="3"/>
        <v>0.0005017954319317482</v>
      </c>
      <c r="K46" s="26">
        <f t="shared" si="4"/>
        <v>50901.40999999979</v>
      </c>
      <c r="L46" s="6">
        <f t="shared" si="5"/>
        <v>0.004119765921481752</v>
      </c>
    </row>
    <row r="47" spans="2:12" ht="12.75">
      <c r="B47" s="43">
        <v>33155</v>
      </c>
      <c r="C47" s="31">
        <v>3958.9</v>
      </c>
      <c r="D47" s="6">
        <f t="shared" si="0"/>
        <v>0.0006682347460843932</v>
      </c>
      <c r="E47" s="31">
        <v>3958.9</v>
      </c>
      <c r="F47" s="6">
        <f t="shared" si="1"/>
        <v>0.001158170458000322</v>
      </c>
      <c r="G47" s="31">
        <v>0</v>
      </c>
      <c r="H47" s="6">
        <f t="shared" si="2"/>
        <v>0</v>
      </c>
      <c r="I47" s="31">
        <v>43798.4599999999</v>
      </c>
      <c r="J47" s="6">
        <f t="shared" si="3"/>
        <v>0.019122496044309278</v>
      </c>
      <c r="K47" s="26">
        <f t="shared" si="4"/>
        <v>51716.2599999999</v>
      </c>
      <c r="L47" s="6">
        <f t="shared" si="5"/>
        <v>0.0041857167715882585</v>
      </c>
    </row>
    <row r="48" spans="2:12" ht="12.75">
      <c r="B48" s="43">
        <v>33156</v>
      </c>
      <c r="C48" s="31">
        <v>51768.0999999999</v>
      </c>
      <c r="D48" s="6">
        <f t="shared" si="0"/>
        <v>0.008738094712867567</v>
      </c>
      <c r="E48" s="31">
        <v>51768.0999999999</v>
      </c>
      <c r="F48" s="6">
        <f t="shared" si="1"/>
        <v>0.01514468263578427</v>
      </c>
      <c r="G48" s="31">
        <v>6115.07999999999</v>
      </c>
      <c r="H48" s="6">
        <f t="shared" si="2"/>
        <v>0.008465575943736713</v>
      </c>
      <c r="I48" s="31">
        <v>74788.8699999999</v>
      </c>
      <c r="J48" s="6">
        <f t="shared" si="3"/>
        <v>0.03265297160524279</v>
      </c>
      <c r="K48" s="26">
        <f t="shared" si="4"/>
        <v>184440.14999999967</v>
      </c>
      <c r="L48" s="6">
        <f t="shared" si="5"/>
        <v>0.014927882047333939</v>
      </c>
    </row>
    <row r="49" spans="2:12" ht="12.75">
      <c r="B49" s="43">
        <v>33157</v>
      </c>
      <c r="C49" s="31">
        <v>3680.25</v>
      </c>
      <c r="D49" s="6">
        <f t="shared" si="0"/>
        <v>0.000621200566894109</v>
      </c>
      <c r="E49" s="31">
        <v>3680.25</v>
      </c>
      <c r="F49" s="6">
        <f t="shared" si="1"/>
        <v>0.001076651804303136</v>
      </c>
      <c r="G49" s="31">
        <v>0</v>
      </c>
      <c r="H49" s="6">
        <f t="shared" si="2"/>
        <v>0</v>
      </c>
      <c r="I49" s="31">
        <v>16606.2099999999</v>
      </c>
      <c r="J49" s="6">
        <f t="shared" si="3"/>
        <v>0.007250304806058661</v>
      </c>
      <c r="K49" s="26">
        <f t="shared" si="4"/>
        <v>23966.7099999999</v>
      </c>
      <c r="L49" s="6">
        <f t="shared" si="5"/>
        <v>0.001939774067320255</v>
      </c>
    </row>
    <row r="50" spans="2:12" ht="12.75">
      <c r="B50" s="43">
        <v>33158</v>
      </c>
      <c r="C50" s="31">
        <v>392.69</v>
      </c>
      <c r="D50" s="6">
        <f t="shared" si="0"/>
        <v>6.628333689658248E-05</v>
      </c>
      <c r="E50" s="31">
        <v>392.69</v>
      </c>
      <c r="F50" s="6">
        <f t="shared" si="1"/>
        <v>0.00011488089043727965</v>
      </c>
      <c r="G50" s="31">
        <v>0</v>
      </c>
      <c r="H50" s="6">
        <f t="shared" si="2"/>
        <v>0</v>
      </c>
      <c r="I50" s="31">
        <v>1120.30999999999</v>
      </c>
      <c r="J50" s="6">
        <f t="shared" si="3"/>
        <v>0.0004891296073743229</v>
      </c>
      <c r="K50" s="26">
        <f t="shared" si="4"/>
        <v>1905.68999999999</v>
      </c>
      <c r="L50" s="6">
        <f t="shared" si="5"/>
        <v>0.00015423927782960334</v>
      </c>
    </row>
    <row r="51" spans="2:12" ht="12.75">
      <c r="B51" s="43">
        <v>33160</v>
      </c>
      <c r="C51" s="31">
        <v>216436.399999999</v>
      </c>
      <c r="D51" s="6">
        <f t="shared" si="0"/>
        <v>0.03653295683079126</v>
      </c>
      <c r="E51" s="31">
        <v>216436.399999999</v>
      </c>
      <c r="F51" s="6">
        <f t="shared" si="1"/>
        <v>0.06331815517339154</v>
      </c>
      <c r="G51" s="31">
        <v>25208.13</v>
      </c>
      <c r="H51" s="6">
        <f t="shared" si="2"/>
        <v>0.03489755471957654</v>
      </c>
      <c r="I51" s="31">
        <v>74345.6799999999</v>
      </c>
      <c r="J51" s="6">
        <f t="shared" si="3"/>
        <v>0.03245947395665247</v>
      </c>
      <c r="K51" s="26">
        <f t="shared" si="4"/>
        <v>532426.6099999979</v>
      </c>
      <c r="L51" s="6">
        <f t="shared" si="5"/>
        <v>0.04309257844857452</v>
      </c>
    </row>
    <row r="52" spans="2:12" ht="12.75">
      <c r="B52" s="43">
        <v>33161</v>
      </c>
      <c r="C52" s="31">
        <v>9919.12</v>
      </c>
      <c r="D52" s="6">
        <f t="shared" si="0"/>
        <v>0.001674278368885455</v>
      </c>
      <c r="E52" s="31">
        <v>9919.12</v>
      </c>
      <c r="F52" s="6">
        <f t="shared" si="1"/>
        <v>0.002901824181808117</v>
      </c>
      <c r="G52" s="31">
        <v>0</v>
      </c>
      <c r="H52" s="6">
        <f t="shared" si="2"/>
        <v>0</v>
      </c>
      <c r="I52" s="31">
        <v>2193.05</v>
      </c>
      <c r="J52" s="6">
        <f t="shared" si="3"/>
        <v>0.0009574900567273954</v>
      </c>
      <c r="K52" s="26">
        <f t="shared" si="4"/>
        <v>22031.29</v>
      </c>
      <c r="L52" s="6">
        <f t="shared" si="5"/>
        <v>0.001783128556719393</v>
      </c>
    </row>
    <row r="53" spans="2:12" ht="12.75">
      <c r="B53" s="43">
        <v>33162</v>
      </c>
      <c r="C53" s="31">
        <v>10492.09</v>
      </c>
      <c r="D53" s="6">
        <f t="shared" si="0"/>
        <v>0.0017709917141237722</v>
      </c>
      <c r="E53" s="31">
        <v>10492.09</v>
      </c>
      <c r="F53" s="6">
        <f t="shared" si="1"/>
        <v>0.0030694457249944677</v>
      </c>
      <c r="G53" s="31">
        <v>0</v>
      </c>
      <c r="H53" s="6">
        <f t="shared" si="2"/>
        <v>0</v>
      </c>
      <c r="I53" s="31">
        <v>2095.44999999999</v>
      </c>
      <c r="J53" s="6">
        <f t="shared" si="3"/>
        <v>0.0009148776997193</v>
      </c>
      <c r="K53" s="26">
        <f t="shared" si="4"/>
        <v>23079.62999999999</v>
      </c>
      <c r="L53" s="6">
        <f t="shared" si="5"/>
        <v>0.0018679771965925548</v>
      </c>
    </row>
    <row r="54" spans="2:12" ht="12.75">
      <c r="B54" s="43">
        <v>33165</v>
      </c>
      <c r="C54" s="31">
        <v>3215.94</v>
      </c>
      <c r="D54" s="6">
        <f t="shared" si="0"/>
        <v>0.0005428282728340306</v>
      </c>
      <c r="E54" s="31">
        <v>3215.94</v>
      </c>
      <c r="F54" s="6">
        <f t="shared" si="1"/>
        <v>0.0009408185866532511</v>
      </c>
      <c r="G54" s="31">
        <v>0</v>
      </c>
      <c r="H54" s="6">
        <f t="shared" si="2"/>
        <v>0</v>
      </c>
      <c r="I54" s="31">
        <v>31744.0999999999</v>
      </c>
      <c r="J54" s="6">
        <f t="shared" si="3"/>
        <v>0.013859538136275969</v>
      </c>
      <c r="K54" s="26">
        <f t="shared" si="4"/>
        <v>38175.9799999999</v>
      </c>
      <c r="L54" s="6">
        <f t="shared" si="5"/>
        <v>0.0030898181685570037</v>
      </c>
    </row>
    <row r="55" spans="2:12" ht="12.75">
      <c r="B55" s="43">
        <v>33166</v>
      </c>
      <c r="C55" s="31">
        <v>172767.329999999</v>
      </c>
      <c r="D55" s="6">
        <f t="shared" si="0"/>
        <v>0.0291619219718174</v>
      </c>
      <c r="E55" s="31">
        <v>172767.329999999</v>
      </c>
      <c r="F55" s="6">
        <f t="shared" si="1"/>
        <v>0.050542832027480264</v>
      </c>
      <c r="G55" s="31">
        <v>5523.96</v>
      </c>
      <c r="H55" s="6">
        <f t="shared" si="2"/>
        <v>0.00764724302710086</v>
      </c>
      <c r="I55" s="31">
        <v>35139.5199999999</v>
      </c>
      <c r="J55" s="6">
        <f t="shared" si="3"/>
        <v>0.015341985362017897</v>
      </c>
      <c r="K55" s="26">
        <f t="shared" si="4"/>
        <v>386198.1399999979</v>
      </c>
      <c r="L55" s="6">
        <f t="shared" si="5"/>
        <v>0.03125740399159152</v>
      </c>
    </row>
    <row r="56" spans="2:12" ht="12.75">
      <c r="B56" s="43">
        <v>33167</v>
      </c>
      <c r="C56" s="31">
        <v>575.789999999999</v>
      </c>
      <c r="D56" s="6">
        <f t="shared" si="0"/>
        <v>9.71893415968911E-05</v>
      </c>
      <c r="E56" s="31">
        <v>575.789999999999</v>
      </c>
      <c r="F56" s="6">
        <f t="shared" si="1"/>
        <v>0.00016844653009977627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1151.579999999998</v>
      </c>
      <c r="L56" s="6">
        <f t="shared" si="5"/>
        <v>9.320449158205966E-05</v>
      </c>
    </row>
    <row r="57" spans="2:12" ht="12.75">
      <c r="B57" s="43">
        <v>33168</v>
      </c>
      <c r="C57" s="31">
        <v>3053.32</v>
      </c>
      <c r="D57" s="6">
        <f t="shared" si="0"/>
        <v>0.0005153791494896056</v>
      </c>
      <c r="E57" s="31">
        <v>3053.32</v>
      </c>
      <c r="F57" s="6">
        <f t="shared" si="1"/>
        <v>0.0008932443413123705</v>
      </c>
      <c r="G57" s="31">
        <v>0</v>
      </c>
      <c r="H57" s="6">
        <f t="shared" si="2"/>
        <v>0</v>
      </c>
      <c r="I57" s="31">
        <v>2053.77</v>
      </c>
      <c r="J57" s="6">
        <f t="shared" si="3"/>
        <v>0.0008966801275871606</v>
      </c>
      <c r="K57" s="26">
        <f t="shared" si="4"/>
        <v>8160.41</v>
      </c>
      <c r="L57" s="6">
        <f t="shared" si="5"/>
        <v>0.0006604724510248152</v>
      </c>
    </row>
    <row r="58" spans="2:12" ht="12.75">
      <c r="B58" s="43">
        <v>33169</v>
      </c>
      <c r="C58" s="31">
        <v>9816.30999999999</v>
      </c>
      <c r="D58" s="6">
        <f t="shared" si="0"/>
        <v>0.0016569247569617025</v>
      </c>
      <c r="E58" s="31">
        <v>9816.30999999999</v>
      </c>
      <c r="F58" s="6">
        <f t="shared" si="1"/>
        <v>0.0028717472652941803</v>
      </c>
      <c r="G58" s="31">
        <v>0</v>
      </c>
      <c r="H58" s="6">
        <f t="shared" si="2"/>
        <v>0</v>
      </c>
      <c r="I58" s="31">
        <v>43217.61</v>
      </c>
      <c r="J58" s="6">
        <f t="shared" si="3"/>
        <v>0.01886889576184877</v>
      </c>
      <c r="K58" s="26">
        <f t="shared" si="4"/>
        <v>62850.22999999998</v>
      </c>
      <c r="L58" s="6">
        <f t="shared" si="5"/>
        <v>0.005086857824003127</v>
      </c>
    </row>
    <row r="59" spans="2:12" ht="12.75">
      <c r="B59" s="43">
        <v>33170</v>
      </c>
      <c r="C59" s="31">
        <v>699.429999999999</v>
      </c>
      <c r="D59" s="6">
        <f t="shared" si="0"/>
        <v>0.0001180589124387599</v>
      </c>
      <c r="E59" s="31">
        <v>699.429999999999</v>
      </c>
      <c r="F59" s="6">
        <f t="shared" si="1"/>
        <v>0.00020461723292812753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1398.859999999998</v>
      </c>
      <c r="L59" s="6">
        <f t="shared" si="5"/>
        <v>0.00011321839133579951</v>
      </c>
    </row>
    <row r="60" spans="2:12" ht="12.75">
      <c r="B60" s="43">
        <v>33172</v>
      </c>
      <c r="C60" s="31">
        <v>146433.28</v>
      </c>
      <c r="D60" s="6">
        <f t="shared" si="0"/>
        <v>0.02471691774965391</v>
      </c>
      <c r="E60" s="31">
        <v>146433.28</v>
      </c>
      <c r="F60" s="6">
        <f t="shared" si="1"/>
        <v>0.04283884386170133</v>
      </c>
      <c r="G60" s="31">
        <v>11679.8099999999</v>
      </c>
      <c r="H60" s="6">
        <f t="shared" si="2"/>
        <v>0.01616926002005122</v>
      </c>
      <c r="I60" s="31">
        <v>106421.36</v>
      </c>
      <c r="J60" s="6">
        <f t="shared" si="3"/>
        <v>0.046463780590231214</v>
      </c>
      <c r="K60" s="26">
        <f t="shared" si="4"/>
        <v>410967.72999999986</v>
      </c>
      <c r="L60" s="6">
        <f t="shared" si="5"/>
        <v>0.033262160102887524</v>
      </c>
    </row>
    <row r="61" spans="2:12" ht="12.75">
      <c r="B61" s="43">
        <v>33173</v>
      </c>
      <c r="C61" s="31">
        <v>1219.4</v>
      </c>
      <c r="D61" s="6">
        <f t="shared" si="0"/>
        <v>0.0002058262268244485</v>
      </c>
      <c r="E61" s="31">
        <v>1219.4</v>
      </c>
      <c r="F61" s="6">
        <f t="shared" si="1"/>
        <v>0.0003567337029188898</v>
      </c>
      <c r="G61" s="31">
        <v>0</v>
      </c>
      <c r="H61" s="6">
        <f t="shared" si="2"/>
        <v>0</v>
      </c>
      <c r="I61" s="31">
        <v>13018.28</v>
      </c>
      <c r="J61" s="6">
        <f t="shared" si="3"/>
        <v>0.005683807325730429</v>
      </c>
      <c r="K61" s="26">
        <f t="shared" si="4"/>
        <v>15457.080000000002</v>
      </c>
      <c r="L61" s="6">
        <f t="shared" si="5"/>
        <v>0.001251037081872927</v>
      </c>
    </row>
    <row r="62" spans="2:12" ht="12.75">
      <c r="B62" s="43">
        <v>33174</v>
      </c>
      <c r="C62" s="31">
        <v>1429.54</v>
      </c>
      <c r="D62" s="6">
        <f t="shared" si="0"/>
        <v>0.00024129639518994758</v>
      </c>
      <c r="E62" s="31">
        <v>1429.54</v>
      </c>
      <c r="F62" s="6">
        <f t="shared" si="1"/>
        <v>0.0004182098553966456</v>
      </c>
      <c r="G62" s="31">
        <v>0</v>
      </c>
      <c r="H62" s="6">
        <f t="shared" si="2"/>
        <v>0</v>
      </c>
      <c r="I62" s="31">
        <v>15061.28</v>
      </c>
      <c r="J62" s="6">
        <f t="shared" si="3"/>
        <v>0.00657578524957807</v>
      </c>
      <c r="K62" s="26">
        <f t="shared" si="4"/>
        <v>17920.36</v>
      </c>
      <c r="L62" s="6">
        <f t="shared" si="5"/>
        <v>0.0014504055669319381</v>
      </c>
    </row>
    <row r="63" spans="2:12" ht="12.75">
      <c r="B63" s="43">
        <v>33175</v>
      </c>
      <c r="C63" s="31">
        <v>6557.31</v>
      </c>
      <c r="D63" s="6">
        <f t="shared" si="0"/>
        <v>0.0011068282560425</v>
      </c>
      <c r="E63" s="31">
        <v>6557.31</v>
      </c>
      <c r="F63" s="6">
        <f t="shared" si="1"/>
        <v>0.0019183315380408932</v>
      </c>
      <c r="G63" s="31">
        <v>0</v>
      </c>
      <c r="H63" s="6">
        <f t="shared" si="2"/>
        <v>0</v>
      </c>
      <c r="I63" s="31">
        <v>35601.5299999999</v>
      </c>
      <c r="J63" s="6">
        <f t="shared" si="3"/>
        <v>0.015543699860596871</v>
      </c>
      <c r="K63" s="26">
        <f t="shared" si="4"/>
        <v>48716.1499999999</v>
      </c>
      <c r="L63" s="6">
        <f t="shared" si="5"/>
        <v>0.003942899314494307</v>
      </c>
    </row>
    <row r="64" spans="2:12" ht="12.75">
      <c r="B64" s="43">
        <v>33176</v>
      </c>
      <c r="C64" s="31">
        <v>25689.9199999999</v>
      </c>
      <c r="D64" s="6">
        <f t="shared" si="0"/>
        <v>0.00433627956455791</v>
      </c>
      <c r="E64" s="31">
        <v>25689.9199999999</v>
      </c>
      <c r="F64" s="6">
        <f t="shared" si="1"/>
        <v>0.0075155488677136366</v>
      </c>
      <c r="G64" s="31">
        <v>3112.32999999999</v>
      </c>
      <c r="H64" s="6">
        <f t="shared" si="2"/>
        <v>0.004308637986252027</v>
      </c>
      <c r="I64" s="31">
        <v>65852.97</v>
      </c>
      <c r="J64" s="6">
        <f t="shared" si="3"/>
        <v>0.028751539627900623</v>
      </c>
      <c r="K64" s="26">
        <f t="shared" si="4"/>
        <v>120345.13999999978</v>
      </c>
      <c r="L64" s="6">
        <f t="shared" si="5"/>
        <v>0.009740276479334297</v>
      </c>
    </row>
    <row r="65" spans="2:12" ht="12.75">
      <c r="B65" s="43">
        <v>33177</v>
      </c>
      <c r="C65" s="31">
        <v>7410.65999999999</v>
      </c>
      <c r="D65" s="6">
        <f t="shared" si="0"/>
        <v>0.0012508677924215725</v>
      </c>
      <c r="E65" s="31">
        <v>7410.65999999999</v>
      </c>
      <c r="F65" s="6">
        <f t="shared" si="1"/>
        <v>0.002167977843917415</v>
      </c>
      <c r="G65" s="31">
        <v>0</v>
      </c>
      <c r="H65" s="6">
        <f t="shared" si="2"/>
        <v>0</v>
      </c>
      <c r="I65" s="31">
        <v>13155.43</v>
      </c>
      <c r="J65" s="6">
        <f t="shared" si="3"/>
        <v>0.005743687292571204</v>
      </c>
      <c r="K65" s="26">
        <f t="shared" si="4"/>
        <v>27976.749999999978</v>
      </c>
      <c r="L65" s="6">
        <f t="shared" si="5"/>
        <v>0.0022643314054328744</v>
      </c>
    </row>
    <row r="66" spans="2:12" ht="12.75">
      <c r="B66" s="43">
        <v>33178</v>
      </c>
      <c r="C66" s="31">
        <v>137384.62</v>
      </c>
      <c r="D66" s="6">
        <f t="shared" si="0"/>
        <v>0.023189566965975614</v>
      </c>
      <c r="E66" s="31">
        <v>137384.62</v>
      </c>
      <c r="F66" s="6">
        <f t="shared" si="1"/>
        <v>0.040191671491474956</v>
      </c>
      <c r="G66" s="31">
        <v>21571.2999999999</v>
      </c>
      <c r="H66" s="6">
        <f t="shared" si="2"/>
        <v>0.029862811010669888</v>
      </c>
      <c r="I66" s="31">
        <v>56431.1399999999</v>
      </c>
      <c r="J66" s="6">
        <f t="shared" si="3"/>
        <v>0.024637949631696264</v>
      </c>
      <c r="K66" s="26">
        <f t="shared" si="4"/>
        <v>352771.6799999998</v>
      </c>
      <c r="L66" s="6">
        <f t="shared" si="5"/>
        <v>0.02855199385101259</v>
      </c>
    </row>
    <row r="67" spans="2:12" ht="12.75">
      <c r="B67" s="43">
        <v>33179</v>
      </c>
      <c r="C67" s="31">
        <v>5691.68999999999</v>
      </c>
      <c r="D67" s="6">
        <f t="shared" si="0"/>
        <v>0.0009607176291245228</v>
      </c>
      <c r="E67" s="31">
        <v>5691.68999999999</v>
      </c>
      <c r="F67" s="6">
        <f t="shared" si="1"/>
        <v>0.0016650956614453107</v>
      </c>
      <c r="G67" s="31">
        <v>0</v>
      </c>
      <c r="H67" s="6">
        <f t="shared" si="2"/>
        <v>0</v>
      </c>
      <c r="I67" s="31">
        <v>457.949999999999</v>
      </c>
      <c r="J67" s="6">
        <f t="shared" si="3"/>
        <v>0.00019994189438376223</v>
      </c>
      <c r="K67" s="26">
        <f t="shared" si="4"/>
        <v>11841.329999999978</v>
      </c>
      <c r="L67" s="6">
        <f t="shared" si="5"/>
        <v>0.0009583920720274669</v>
      </c>
    </row>
    <row r="68" spans="2:12" ht="12.75">
      <c r="B68" s="43">
        <v>33180</v>
      </c>
      <c r="C68" s="31">
        <v>131194.519999999</v>
      </c>
      <c r="D68" s="6">
        <f aca="true" t="shared" si="6" ref="D68:D89">+C68/$C$90</f>
        <v>0.022144721200298867</v>
      </c>
      <c r="E68" s="31">
        <v>131194.519999999</v>
      </c>
      <c r="F68" s="6">
        <f aca="true" t="shared" si="7" ref="F68:F89">+E68/$E$90</f>
        <v>0.03838076670679513</v>
      </c>
      <c r="G68" s="31">
        <v>75463.2599999999</v>
      </c>
      <c r="H68" s="6">
        <f aca="true" t="shared" si="8" ref="H68:H89">+G68/$G$90</f>
        <v>0.1044695994969729</v>
      </c>
      <c r="I68" s="31">
        <v>75108.2299999999</v>
      </c>
      <c r="J68" s="6">
        <f aca="true" t="shared" si="9" ref="J68:J89">+I68/$I$90</f>
        <v>0.0327924048258791</v>
      </c>
      <c r="K68" s="26">
        <f aca="true" t="shared" si="10" ref="K68:K89">+C68+E68+G68+I68</f>
        <v>412960.5299999978</v>
      </c>
      <c r="L68" s="6">
        <f aca="true" t="shared" si="11" ref="L68:L89">+K68/$K$90</f>
        <v>0.03342344973176658</v>
      </c>
    </row>
    <row r="69" spans="2:12" ht="12.75">
      <c r="B69" s="43">
        <v>33181</v>
      </c>
      <c r="C69" s="31">
        <v>5545.46</v>
      </c>
      <c r="D69" s="6">
        <f t="shared" si="6"/>
        <v>0.0009360350236230164</v>
      </c>
      <c r="E69" s="31">
        <v>5545.46</v>
      </c>
      <c r="F69" s="6">
        <f t="shared" si="7"/>
        <v>0.0016223162868530313</v>
      </c>
      <c r="G69" s="31">
        <v>0</v>
      </c>
      <c r="H69" s="6">
        <f t="shared" si="8"/>
        <v>0</v>
      </c>
      <c r="I69" s="31">
        <v>28552.0099999999</v>
      </c>
      <c r="J69" s="6">
        <f t="shared" si="9"/>
        <v>0.012465865198960837</v>
      </c>
      <c r="K69" s="26">
        <f t="shared" si="10"/>
        <v>39642.9299999999</v>
      </c>
      <c r="L69" s="6">
        <f t="shared" si="11"/>
        <v>0.003208547504709336</v>
      </c>
    </row>
    <row r="70" spans="2:12" ht="12.75">
      <c r="B70" s="43">
        <v>33182</v>
      </c>
      <c r="C70" s="31">
        <v>986.899999999999</v>
      </c>
      <c r="D70" s="6">
        <f t="shared" si="6"/>
        <v>0.0001665818461973495</v>
      </c>
      <c r="E70" s="31">
        <v>986.899999999999</v>
      </c>
      <c r="F70" s="6">
        <f t="shared" si="7"/>
        <v>0.0002887161648439002</v>
      </c>
      <c r="G70" s="31">
        <v>0</v>
      </c>
      <c r="H70" s="6">
        <f t="shared" si="8"/>
        <v>0</v>
      </c>
      <c r="I70" s="31">
        <v>5259.82999999999</v>
      </c>
      <c r="J70" s="6">
        <f t="shared" si="9"/>
        <v>0.0022964523951010903</v>
      </c>
      <c r="K70" s="26">
        <f t="shared" si="10"/>
        <v>7233.629999999988</v>
      </c>
      <c r="L70" s="6">
        <f t="shared" si="11"/>
        <v>0.0005854624137643362</v>
      </c>
    </row>
    <row r="71" spans="2:12" ht="12.75">
      <c r="B71" s="43">
        <v>33183</v>
      </c>
      <c r="C71" s="31">
        <v>13678.11</v>
      </c>
      <c r="D71" s="6">
        <f t="shared" si="6"/>
        <v>0.0023087696993519414</v>
      </c>
      <c r="E71" s="31">
        <v>13678.11</v>
      </c>
      <c r="F71" s="6">
        <f t="shared" si="7"/>
        <v>0.004001511259005983</v>
      </c>
      <c r="G71" s="31">
        <v>0</v>
      </c>
      <c r="H71" s="6">
        <f t="shared" si="8"/>
        <v>0</v>
      </c>
      <c r="I71" s="31">
        <v>34188.08</v>
      </c>
      <c r="J71" s="6">
        <f t="shared" si="9"/>
        <v>0.014926584737512018</v>
      </c>
      <c r="K71" s="26">
        <f t="shared" si="10"/>
        <v>61544.3</v>
      </c>
      <c r="L71" s="6">
        <f t="shared" si="11"/>
        <v>0.004981160832311923</v>
      </c>
    </row>
    <row r="72" spans="2:12" ht="12.75">
      <c r="B72" s="43">
        <v>33184</v>
      </c>
      <c r="C72" s="31">
        <v>672.22</v>
      </c>
      <c r="D72" s="6">
        <f t="shared" si="6"/>
        <v>0.00011346605395762733</v>
      </c>
      <c r="E72" s="31">
        <v>672.22</v>
      </c>
      <c r="F72" s="6">
        <f t="shared" si="7"/>
        <v>0.00019665698685922265</v>
      </c>
      <c r="G72" s="31">
        <v>0</v>
      </c>
      <c r="H72" s="6">
        <f t="shared" si="8"/>
        <v>0</v>
      </c>
      <c r="I72" s="31">
        <v>7352.8</v>
      </c>
      <c r="J72" s="6">
        <f t="shared" si="9"/>
        <v>0.003210247321814456</v>
      </c>
      <c r="K72" s="26">
        <f t="shared" si="10"/>
        <v>8697.24</v>
      </c>
      <c r="L72" s="6">
        <f t="shared" si="11"/>
        <v>0.000703921423059756</v>
      </c>
    </row>
    <row r="73" spans="2:12" ht="12.75">
      <c r="B73" s="43">
        <v>33185</v>
      </c>
      <c r="C73" s="31">
        <v>1648.5</v>
      </c>
      <c r="D73" s="6">
        <f t="shared" si="6"/>
        <v>0.0002782553181237521</v>
      </c>
      <c r="E73" s="31">
        <v>1648.5</v>
      </c>
      <c r="F73" s="6">
        <f t="shared" si="7"/>
        <v>0.00048226628609298813</v>
      </c>
      <c r="G73" s="31">
        <v>0</v>
      </c>
      <c r="H73" s="6">
        <f t="shared" si="8"/>
        <v>0</v>
      </c>
      <c r="I73" s="31">
        <v>2037.27</v>
      </c>
      <c r="J73" s="6">
        <f t="shared" si="9"/>
        <v>0.0008894761942814896</v>
      </c>
      <c r="K73" s="26">
        <f t="shared" si="10"/>
        <v>5334.27</v>
      </c>
      <c r="L73" s="6">
        <f t="shared" si="11"/>
        <v>0.00043173546198391275</v>
      </c>
    </row>
    <row r="74" spans="2:12" ht="12.75">
      <c r="B74" s="43">
        <v>33186</v>
      </c>
      <c r="C74" s="31">
        <v>17411.02</v>
      </c>
      <c r="D74" s="6">
        <f t="shared" si="6"/>
        <v>0.0029388589074667948</v>
      </c>
      <c r="E74" s="31">
        <v>17411.02</v>
      </c>
      <c r="F74" s="6">
        <f t="shared" si="7"/>
        <v>0.005093568669997415</v>
      </c>
      <c r="G74" s="31">
        <v>128.46</v>
      </c>
      <c r="H74" s="6">
        <f t="shared" si="8"/>
        <v>0.00017783706602896775</v>
      </c>
      <c r="I74" s="31">
        <v>66487.47</v>
      </c>
      <c r="J74" s="6">
        <f t="shared" si="9"/>
        <v>0.029028563608655068</v>
      </c>
      <c r="K74" s="26">
        <f t="shared" si="10"/>
        <v>101437.97</v>
      </c>
      <c r="L74" s="6">
        <f t="shared" si="11"/>
        <v>0.008210002275974085</v>
      </c>
    </row>
    <row r="75" spans="2:12" ht="12.75">
      <c r="B75" s="43">
        <v>33187</v>
      </c>
      <c r="C75" s="31">
        <v>4512.72999999999</v>
      </c>
      <c r="D75" s="6">
        <f t="shared" si="6"/>
        <v>0.0007617173926336651</v>
      </c>
      <c r="E75" s="31">
        <v>4512.72999999999</v>
      </c>
      <c r="F75" s="6">
        <f t="shared" si="7"/>
        <v>0.0013201926219232063</v>
      </c>
      <c r="G75" s="31">
        <v>0</v>
      </c>
      <c r="H75" s="6">
        <f t="shared" si="8"/>
        <v>0</v>
      </c>
      <c r="I75" s="31">
        <v>877.559999999999</v>
      </c>
      <c r="J75" s="6">
        <f t="shared" si="9"/>
        <v>0.0003831444673772564</v>
      </c>
      <c r="K75" s="26">
        <f t="shared" si="10"/>
        <v>9903.019999999979</v>
      </c>
      <c r="L75" s="6">
        <f t="shared" si="11"/>
        <v>0.0008015126558528004</v>
      </c>
    </row>
    <row r="76" spans="2:12" ht="12.75">
      <c r="B76" s="43">
        <v>33189</v>
      </c>
      <c r="C76" s="31">
        <v>9432.79</v>
      </c>
      <c r="D76" s="6">
        <f t="shared" si="6"/>
        <v>0.0015921892521956616</v>
      </c>
      <c r="E76" s="31">
        <v>9432.79</v>
      </c>
      <c r="F76" s="6">
        <f t="shared" si="7"/>
        <v>0.002759549045068291</v>
      </c>
      <c r="G76" s="31">
        <v>0</v>
      </c>
      <c r="H76" s="6">
        <f t="shared" si="8"/>
        <v>0</v>
      </c>
      <c r="I76" s="31">
        <v>15870.49</v>
      </c>
      <c r="J76" s="6">
        <f t="shared" si="9"/>
        <v>0.006929087968989106</v>
      </c>
      <c r="K76" s="26">
        <f t="shared" si="10"/>
        <v>34736.07</v>
      </c>
      <c r="L76" s="6">
        <f t="shared" si="11"/>
        <v>0.0028114049774300006</v>
      </c>
    </row>
    <row r="77" spans="2:12" ht="12.75">
      <c r="B77" s="43">
        <v>33190</v>
      </c>
      <c r="C77" s="31">
        <v>398.87</v>
      </c>
      <c r="D77" s="6">
        <f t="shared" si="6"/>
        <v>6.732647785260601E-05</v>
      </c>
      <c r="E77" s="31">
        <v>398.87</v>
      </c>
      <c r="F77" s="6">
        <f t="shared" si="7"/>
        <v>0.0001166888404815955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797.74</v>
      </c>
      <c r="L77" s="6">
        <f t="shared" si="11"/>
        <v>6.456603198620365E-05</v>
      </c>
    </row>
    <row r="78" spans="2:12" ht="12.75">
      <c r="B78" s="43">
        <v>33193</v>
      </c>
      <c r="C78" s="31">
        <v>870.83</v>
      </c>
      <c r="D78" s="6">
        <f t="shared" si="6"/>
        <v>0.00014699003863009226</v>
      </c>
      <c r="E78" s="31">
        <v>870.83</v>
      </c>
      <c r="F78" s="6">
        <f t="shared" si="7"/>
        <v>0.00025476005454556076</v>
      </c>
      <c r="G78" s="31">
        <v>0</v>
      </c>
      <c r="H78" s="6">
        <f t="shared" si="8"/>
        <v>0</v>
      </c>
      <c r="I78" s="31">
        <v>3062.46999999999</v>
      </c>
      <c r="J78" s="6">
        <f t="shared" si="9"/>
        <v>0.00133708058367385</v>
      </c>
      <c r="K78" s="26">
        <f t="shared" si="10"/>
        <v>4804.12999999999</v>
      </c>
      <c r="L78" s="6">
        <f t="shared" si="11"/>
        <v>0.00038882795302464445</v>
      </c>
    </row>
    <row r="79" spans="2:12" ht="12.75">
      <c r="B79" s="44">
        <v>33194</v>
      </c>
      <c r="C79" s="4">
        <v>319.37</v>
      </c>
      <c r="D79" s="6">
        <f t="shared" si="6"/>
        <v>5.3907431573662553E-05</v>
      </c>
      <c r="E79" s="4">
        <v>319.37</v>
      </c>
      <c r="F79" s="6">
        <f t="shared" si="7"/>
        <v>9.343123068821208E-05</v>
      </c>
      <c r="G79" s="4">
        <v>0</v>
      </c>
      <c r="H79" s="6">
        <f t="shared" si="8"/>
        <v>0</v>
      </c>
      <c r="I79" s="4">
        <v>966.5</v>
      </c>
      <c r="J79" s="6">
        <f t="shared" si="9"/>
        <v>0.00042197585090491673</v>
      </c>
      <c r="K79" s="26">
        <f t="shared" si="10"/>
        <v>1605.24</v>
      </c>
      <c r="L79" s="6">
        <f t="shared" si="11"/>
        <v>0.00012992200113512366</v>
      </c>
    </row>
    <row r="80" spans="2:12" ht="12.75">
      <c r="B80" s="45">
        <v>33196</v>
      </c>
      <c r="C80" s="41">
        <v>2000.45</v>
      </c>
      <c r="D80" s="6">
        <f t="shared" si="6"/>
        <v>0.0003376620267762572</v>
      </c>
      <c r="E80" s="41">
        <v>2000.45</v>
      </c>
      <c r="F80" s="6">
        <f t="shared" si="7"/>
        <v>0.0005852287485682246</v>
      </c>
      <c r="G80" s="41">
        <v>0</v>
      </c>
      <c r="H80" s="6">
        <f t="shared" si="8"/>
        <v>0</v>
      </c>
      <c r="I80" s="41">
        <v>21335.02</v>
      </c>
      <c r="J80" s="6">
        <f t="shared" si="9"/>
        <v>0.009314912797282375</v>
      </c>
      <c r="K80" s="39">
        <f t="shared" si="10"/>
        <v>25335.920000000002</v>
      </c>
      <c r="L80" s="6">
        <f t="shared" si="11"/>
        <v>0.002050592700779573</v>
      </c>
    </row>
    <row r="81" spans="2:12" ht="12.75">
      <c r="B81" s="45">
        <v>33299</v>
      </c>
      <c r="C81" s="41">
        <v>0</v>
      </c>
      <c r="D81" s="6">
        <f t="shared" si="6"/>
        <v>0</v>
      </c>
      <c r="E81" s="41">
        <v>0</v>
      </c>
      <c r="F81" s="6">
        <f t="shared" si="7"/>
        <v>0</v>
      </c>
      <c r="G81" s="41">
        <v>0</v>
      </c>
      <c r="H81" s="6">
        <f t="shared" si="8"/>
        <v>0</v>
      </c>
      <c r="I81" s="41">
        <v>5649.82999999999</v>
      </c>
      <c r="J81" s="6">
        <f t="shared" si="9"/>
        <v>0.0024667271823260437</v>
      </c>
      <c r="K81" s="39">
        <f t="shared" si="10"/>
        <v>5649.82999999999</v>
      </c>
      <c r="L81" s="6">
        <f t="shared" si="11"/>
        <v>0.00045727568442927805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5924415.069999996</v>
      </c>
      <c r="D90" s="10">
        <f t="shared" si="12"/>
        <v>0.9999999999999992</v>
      </c>
      <c r="E90" s="4">
        <f t="shared" si="12"/>
        <v>3418236.039999994</v>
      </c>
      <c r="F90" s="10">
        <f t="shared" si="12"/>
        <v>0.9999999999999997</v>
      </c>
      <c r="G90" s="4">
        <f t="shared" si="12"/>
        <v>722346.5999999981</v>
      </c>
      <c r="H90" s="10">
        <f t="shared" si="12"/>
        <v>1.0000000000000004</v>
      </c>
      <c r="I90" s="4">
        <f>SUM(I2:I89)</f>
        <v>2290415.4299999983</v>
      </c>
      <c r="J90" s="7">
        <f t="shared" si="12"/>
        <v>0.9999999999999997</v>
      </c>
      <c r="K90" s="4">
        <f>SUM(K2:K89)</f>
        <v>12355413.139999988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-0.9700000043958426</v>
      </c>
      <c r="E91" s="4">
        <f>+E90-E92</f>
        <v>-1.0000000060535967</v>
      </c>
      <c r="F91" s="10"/>
      <c r="G91" s="4">
        <f>+G90-G92</f>
        <v>-1.862645149230957E-09</v>
      </c>
      <c r="I91" s="4">
        <f>+I90-I92</f>
        <v>0</v>
      </c>
      <c r="K91" s="4">
        <f>+K90-K92</f>
        <v>-1.9700000118464231</v>
      </c>
    </row>
    <row r="92" spans="3:11" ht="12.75">
      <c r="C92" s="16">
        <v>5924416.04</v>
      </c>
      <c r="E92" s="9">
        <v>3418237.04</v>
      </c>
      <c r="F92" s="10"/>
      <c r="G92" s="9">
        <v>722346.6</v>
      </c>
      <c r="I92" s="9">
        <v>2290415.43</v>
      </c>
      <c r="K92" s="4">
        <f>+C92+E92+G92+I92</f>
        <v>12355415.11</v>
      </c>
    </row>
    <row r="93" ht="12.75">
      <c r="C93"/>
    </row>
    <row r="94" spans="3:12" ht="12.75">
      <c r="C94" s="34"/>
      <c r="E94" s="4"/>
      <c r="G94" s="4"/>
      <c r="H94" s="10"/>
      <c r="J94" s="10"/>
      <c r="K94" s="4"/>
      <c r="L94" s="10"/>
    </row>
    <row r="95" spans="3:12" ht="12.75">
      <c r="C95" s="34"/>
      <c r="E95" s="4"/>
      <c r="G95" s="4"/>
      <c r="H95" s="10"/>
      <c r="J95" s="10"/>
      <c r="K95" s="4"/>
      <c r="L95" s="10"/>
    </row>
    <row r="96" spans="3:12" ht="12.75">
      <c r="C96" s="34"/>
      <c r="E96" s="4"/>
      <c r="G96" s="4"/>
      <c r="H96" s="10"/>
      <c r="J96" s="10"/>
      <c r="K96" s="4"/>
      <c r="L96" s="10"/>
    </row>
    <row r="97" spans="3:12" ht="12.75">
      <c r="C97" s="34"/>
      <c r="E97" s="4"/>
      <c r="G97" s="4"/>
      <c r="H97" s="10"/>
      <c r="J97" s="10"/>
      <c r="K97" s="4"/>
      <c r="L97" s="10"/>
    </row>
    <row r="98" spans="3:12" ht="12.75">
      <c r="C98" s="34"/>
      <c r="E98" s="4"/>
      <c r="G98" s="4"/>
      <c r="H98" s="10"/>
      <c r="J98" s="10"/>
      <c r="K98" s="4"/>
      <c r="L98" s="10"/>
    </row>
    <row r="99" spans="3:12" ht="12.75">
      <c r="C99" s="34"/>
      <c r="E99" s="4"/>
      <c r="G99" s="4"/>
      <c r="H99" s="10"/>
      <c r="J99" s="10"/>
      <c r="K99" s="4"/>
      <c r="L99" s="10"/>
    </row>
    <row r="100" spans="3:12" ht="12.75">
      <c r="C100" s="34"/>
      <c r="E100" s="4"/>
      <c r="G100" s="4"/>
      <c r="H100" s="10"/>
      <c r="J100" s="10"/>
      <c r="K100" s="4"/>
      <c r="L100" s="10"/>
    </row>
    <row r="101" spans="3:12" ht="12.75">
      <c r="C101" s="34"/>
      <c r="E101" s="4"/>
      <c r="G101" s="4"/>
      <c r="H101" s="10"/>
      <c r="J101" s="10"/>
      <c r="K101" s="4"/>
      <c r="L101" s="10"/>
    </row>
    <row r="102" spans="3:12" ht="12.75">
      <c r="C102" s="34"/>
      <c r="E102" s="4"/>
      <c r="G102" s="4"/>
      <c r="H102" s="10"/>
      <c r="J102" s="10"/>
      <c r="K102" s="4"/>
      <c r="L102" s="10"/>
    </row>
    <row r="103" spans="3:12" ht="12.75">
      <c r="C103" s="4">
        <f>+C92</f>
        <v>5924416.04</v>
      </c>
      <c r="E103" s="4">
        <f>+E92</f>
        <v>3418237.04</v>
      </c>
      <c r="F103" s="10"/>
      <c r="G103" s="4">
        <f>+G92</f>
        <v>722346.6</v>
      </c>
      <c r="I103" s="4">
        <f>+I92</f>
        <v>2290415.43</v>
      </c>
      <c r="K103" s="4">
        <f>SUM(C103:I103)</f>
        <v>12355415.11</v>
      </c>
      <c r="L103" s="10"/>
    </row>
    <row r="104" spans="5:12" ht="12.75">
      <c r="E104" s="4"/>
      <c r="F104" s="10"/>
      <c r="G104" s="4"/>
      <c r="I104" s="4"/>
      <c r="K104" s="4"/>
      <c r="L104" s="10"/>
    </row>
    <row r="105" spans="5:12" ht="12.75">
      <c r="E105" s="4"/>
      <c r="F105" s="10"/>
      <c r="G105" s="4"/>
      <c r="I105" s="4"/>
      <c r="K105" s="4">
        <f>SUM(K101:K102)</f>
        <v>0</v>
      </c>
      <c r="L10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7.7109375" style="34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3:12" ht="12.75">
      <c r="C1" s="42">
        <v>2019</v>
      </c>
      <c r="D1" s="5">
        <f>+DATE(C1,12,1)</f>
        <v>43800</v>
      </c>
      <c r="E1"/>
      <c r="F1" t="s">
        <v>157</v>
      </c>
      <c r="G1"/>
      <c r="H1"/>
      <c r="J1"/>
      <c r="K1"/>
      <c r="L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43">
        <v>33010</v>
      </c>
      <c r="C3" s="31">
        <v>26016.0999999999</v>
      </c>
      <c r="D3" s="6">
        <f>+C3/$C$90</f>
        <v>0.0035963143531877666</v>
      </c>
      <c r="E3" s="31">
        <v>26016.0999999999</v>
      </c>
      <c r="F3" s="6">
        <f>+E3/$E$90</f>
        <v>0.006628861763097625</v>
      </c>
      <c r="G3" s="31">
        <v>894.75</v>
      </c>
      <c r="H3" s="6">
        <f>+G3/$G$90</f>
        <v>0.0012013632179600363</v>
      </c>
      <c r="I3" s="31">
        <v>4234.81</v>
      </c>
      <c r="J3" s="6">
        <f>+I3/$I$90</f>
        <v>0.001697600990163889</v>
      </c>
      <c r="K3" s="26">
        <f>+C3+E3+G3+I3</f>
        <v>57161.7599999998</v>
      </c>
      <c r="L3" s="6">
        <f>+K3/$K$90</f>
        <v>0.0039700807480115155</v>
      </c>
    </row>
    <row r="4" spans="2:12" ht="12.75">
      <c r="B4" s="43">
        <v>33012</v>
      </c>
      <c r="C4" s="31">
        <v>515.34</v>
      </c>
      <c r="D4" s="6">
        <f aca="true" t="shared" si="0" ref="D4:D67">+C4/$C$90</f>
        <v>7.123760435929255E-05</v>
      </c>
      <c r="E4" s="31">
        <v>515.34</v>
      </c>
      <c r="F4" s="6">
        <f aca="true" t="shared" si="1" ref="F4:F67">+E4/$E$90</f>
        <v>0.00013130782942081032</v>
      </c>
      <c r="G4" s="31">
        <v>0</v>
      </c>
      <c r="H4" s="6">
        <f aca="true" t="shared" si="2" ref="H4:H67">+G4/$G$90</f>
        <v>0</v>
      </c>
      <c r="I4" s="31">
        <v>53794.6399999999</v>
      </c>
      <c r="J4" s="6">
        <f aca="true" t="shared" si="3" ref="J4:J67">+I4/$I$90</f>
        <v>0.02156456467456858</v>
      </c>
      <c r="K4" s="26">
        <f aca="true" t="shared" si="4" ref="K4:K67">+C4+E4+G4+I4</f>
        <v>54825.3199999999</v>
      </c>
      <c r="L4" s="6">
        <f aca="true" t="shared" si="5" ref="L4:L67">+K4/$K$90</f>
        <v>0.003807806957580926</v>
      </c>
    </row>
    <row r="5" spans="2:12" ht="12.75">
      <c r="B5" s="43">
        <v>33013</v>
      </c>
      <c r="C5" s="31">
        <v>715.58</v>
      </c>
      <c r="D5" s="6">
        <f t="shared" si="0"/>
        <v>9.891761735441177E-05</v>
      </c>
      <c r="E5" s="31">
        <v>715.58</v>
      </c>
      <c r="F5" s="6">
        <f t="shared" si="1"/>
        <v>0.00018232866957143526</v>
      </c>
      <c r="G5" s="31">
        <v>0</v>
      </c>
      <c r="H5" s="6">
        <f t="shared" si="2"/>
        <v>0</v>
      </c>
      <c r="I5" s="31">
        <v>3169.69999999999</v>
      </c>
      <c r="J5" s="6">
        <f t="shared" si="3"/>
        <v>0.0012706321791349463</v>
      </c>
      <c r="K5" s="26">
        <f t="shared" si="4"/>
        <v>4600.85999999999</v>
      </c>
      <c r="L5" s="6">
        <f t="shared" si="5"/>
        <v>0.0003195455442641424</v>
      </c>
    </row>
    <row r="6" spans="2:12" ht="12.75">
      <c r="B6" s="43">
        <v>33014</v>
      </c>
      <c r="C6" s="31">
        <v>20407.77</v>
      </c>
      <c r="D6" s="6">
        <f t="shared" si="0"/>
        <v>0.002821051432288275</v>
      </c>
      <c r="E6" s="31">
        <v>20407.77</v>
      </c>
      <c r="F6" s="6">
        <f t="shared" si="1"/>
        <v>0.0051998680133875305</v>
      </c>
      <c r="G6" s="31">
        <v>8743.20999999999</v>
      </c>
      <c r="H6" s="6">
        <f t="shared" si="2"/>
        <v>0.011739336016653097</v>
      </c>
      <c r="I6" s="31">
        <v>41787.93</v>
      </c>
      <c r="J6" s="6">
        <f t="shared" si="3"/>
        <v>0.016751455518641753</v>
      </c>
      <c r="K6" s="26">
        <f t="shared" si="4"/>
        <v>91346.68</v>
      </c>
      <c r="L6" s="6">
        <f t="shared" si="5"/>
        <v>0.006344340966106883</v>
      </c>
    </row>
    <row r="7" spans="2:12" ht="12.75">
      <c r="B7" s="43">
        <v>33015</v>
      </c>
      <c r="C7" s="31">
        <v>2999.84999999999</v>
      </c>
      <c r="D7" s="6">
        <f t="shared" si="0"/>
        <v>0.00041468181673695625</v>
      </c>
      <c r="E7" s="31">
        <v>2999.84999999999</v>
      </c>
      <c r="F7" s="6">
        <f t="shared" si="1"/>
        <v>0.0007643571080995391</v>
      </c>
      <c r="G7" s="31">
        <v>0</v>
      </c>
      <c r="H7" s="6">
        <f t="shared" si="2"/>
        <v>0</v>
      </c>
      <c r="I7" s="31">
        <v>15360.85</v>
      </c>
      <c r="J7" s="6">
        <f t="shared" si="3"/>
        <v>0.006157677480160615</v>
      </c>
      <c r="K7" s="26">
        <f t="shared" si="4"/>
        <v>21360.54999999998</v>
      </c>
      <c r="L7" s="6">
        <f t="shared" si="5"/>
        <v>0.0014835636327841832</v>
      </c>
    </row>
    <row r="8" spans="2:12" ht="12.75">
      <c r="B8" s="43">
        <v>33016</v>
      </c>
      <c r="C8" s="31">
        <v>55681.05</v>
      </c>
      <c r="D8" s="6">
        <f t="shared" si="0"/>
        <v>0.007697024508499217</v>
      </c>
      <c r="E8" s="31">
        <v>55681.05</v>
      </c>
      <c r="F8" s="6">
        <f t="shared" si="1"/>
        <v>0.014187444823556506</v>
      </c>
      <c r="G8" s="31">
        <v>1858.09999999999</v>
      </c>
      <c r="H8" s="6">
        <f t="shared" si="2"/>
        <v>0.0024948343059978</v>
      </c>
      <c r="I8" s="31">
        <v>25721.65</v>
      </c>
      <c r="J8" s="6">
        <f t="shared" si="3"/>
        <v>0.010310993529496954</v>
      </c>
      <c r="K8" s="26">
        <f t="shared" si="4"/>
        <v>138941.85</v>
      </c>
      <c r="L8" s="6">
        <f t="shared" si="5"/>
        <v>0.009649989149706129</v>
      </c>
    </row>
    <row r="9" spans="2:12" ht="12.75">
      <c r="B9" s="43">
        <v>33018</v>
      </c>
      <c r="C9" s="31">
        <v>854.139999999999</v>
      </c>
      <c r="D9" s="6">
        <f t="shared" si="0"/>
        <v>0.00011807134588319568</v>
      </c>
      <c r="E9" s="31">
        <v>854.139999999999</v>
      </c>
      <c r="F9" s="6">
        <f t="shared" si="1"/>
        <v>0.0002176335417811363</v>
      </c>
      <c r="G9" s="31">
        <v>0</v>
      </c>
      <c r="H9" s="6">
        <f t="shared" si="2"/>
        <v>0</v>
      </c>
      <c r="I9" s="31">
        <v>8261.37</v>
      </c>
      <c r="J9" s="6">
        <f t="shared" si="3"/>
        <v>0.003311721161542135</v>
      </c>
      <c r="K9" s="26">
        <f t="shared" si="4"/>
        <v>9969.649999999998</v>
      </c>
      <c r="L9" s="6">
        <f t="shared" si="5"/>
        <v>0.0006924264670894167</v>
      </c>
    </row>
    <row r="10" spans="2:12" ht="12.75">
      <c r="B10" s="43">
        <v>33030</v>
      </c>
      <c r="C10" s="31">
        <v>23331.7</v>
      </c>
      <c r="D10" s="6">
        <f t="shared" si="0"/>
        <v>0.0032252385097793807</v>
      </c>
      <c r="E10" s="31">
        <v>23331.7</v>
      </c>
      <c r="F10" s="6">
        <f t="shared" si="1"/>
        <v>0.005944880823723212</v>
      </c>
      <c r="G10" s="31">
        <v>406.399999999999</v>
      </c>
      <c r="H10" s="6">
        <f t="shared" si="2"/>
        <v>0.0005456652827929116</v>
      </c>
      <c r="I10" s="31">
        <v>8612.5</v>
      </c>
      <c r="J10" s="6">
        <f t="shared" si="3"/>
        <v>0.0034524780398144175</v>
      </c>
      <c r="K10" s="26">
        <f t="shared" si="4"/>
        <v>55682.3</v>
      </c>
      <c r="L10" s="6">
        <f t="shared" si="5"/>
        <v>0.003867327164786431</v>
      </c>
    </row>
    <row r="11" spans="2:12" ht="12.75">
      <c r="B11" s="43">
        <v>33031</v>
      </c>
      <c r="C11" s="31">
        <v>486</v>
      </c>
      <c r="D11" s="6">
        <f t="shared" si="0"/>
        <v>6.718181340205724E-05</v>
      </c>
      <c r="E11" s="31">
        <v>486</v>
      </c>
      <c r="F11" s="6">
        <f t="shared" si="1"/>
        <v>0.00012383204311428148</v>
      </c>
      <c r="G11" s="31">
        <v>0</v>
      </c>
      <c r="H11" s="6">
        <f t="shared" si="2"/>
        <v>0</v>
      </c>
      <c r="I11" s="31">
        <v>1237.52</v>
      </c>
      <c r="J11" s="6">
        <f t="shared" si="3"/>
        <v>0.0004960825107496241</v>
      </c>
      <c r="K11" s="26">
        <f t="shared" si="4"/>
        <v>2209.52</v>
      </c>
      <c r="L11" s="6">
        <f t="shared" si="5"/>
        <v>0.00015345876009322377</v>
      </c>
    </row>
    <row r="12" spans="2:12" ht="12.75">
      <c r="B12" s="43">
        <v>33032</v>
      </c>
      <c r="C12" s="31">
        <v>2570.07999999999</v>
      </c>
      <c r="D12" s="6">
        <f t="shared" si="0"/>
        <v>0.0003552729114986802</v>
      </c>
      <c r="E12" s="31">
        <v>2570.07999999999</v>
      </c>
      <c r="F12" s="6">
        <f t="shared" si="1"/>
        <v>0.0006548523814138915</v>
      </c>
      <c r="G12" s="31">
        <v>0</v>
      </c>
      <c r="H12" s="6">
        <f t="shared" si="2"/>
        <v>0</v>
      </c>
      <c r="I12" s="31">
        <v>4336.31</v>
      </c>
      <c r="J12" s="6">
        <f t="shared" si="3"/>
        <v>0.0017382891203283203</v>
      </c>
      <c r="K12" s="26">
        <f t="shared" si="4"/>
        <v>9476.46999999998</v>
      </c>
      <c r="L12" s="6">
        <f t="shared" si="5"/>
        <v>0.000658173420589372</v>
      </c>
    </row>
    <row r="13" spans="2:12" ht="12.75">
      <c r="B13" s="43">
        <v>33033</v>
      </c>
      <c r="C13" s="31">
        <v>41600.8799999999</v>
      </c>
      <c r="D13" s="6">
        <f t="shared" si="0"/>
        <v>0.005750663698603639</v>
      </c>
      <c r="E13" s="31">
        <v>41600.8799999999</v>
      </c>
      <c r="F13" s="6">
        <f t="shared" si="1"/>
        <v>0.01059983943570378</v>
      </c>
      <c r="G13" s="31">
        <v>521.429999999999</v>
      </c>
      <c r="H13" s="6">
        <f t="shared" si="2"/>
        <v>0.0007001138002133563</v>
      </c>
      <c r="I13" s="31">
        <v>22513.3899999999</v>
      </c>
      <c r="J13" s="6">
        <f t="shared" si="3"/>
        <v>0.009024903869582254</v>
      </c>
      <c r="K13" s="26">
        <f t="shared" si="4"/>
        <v>106236.5799999997</v>
      </c>
      <c r="L13" s="6">
        <f t="shared" si="5"/>
        <v>0.007378495710989051</v>
      </c>
    </row>
    <row r="14" spans="2:12" ht="12.75">
      <c r="B14" s="43">
        <v>33034</v>
      </c>
      <c r="C14" s="31">
        <v>59034.9199999999</v>
      </c>
      <c r="D14" s="6">
        <f t="shared" si="0"/>
        <v>0.008160643991039856</v>
      </c>
      <c r="E14" s="31">
        <v>59034.9199999999</v>
      </c>
      <c r="F14" s="6">
        <f t="shared" si="1"/>
        <v>0.015042005676313053</v>
      </c>
      <c r="G14" s="31">
        <v>121.16</v>
      </c>
      <c r="H14" s="6">
        <f t="shared" si="2"/>
        <v>0.0001626791477932808</v>
      </c>
      <c r="I14" s="31">
        <v>11774.41</v>
      </c>
      <c r="J14" s="6">
        <f t="shared" si="3"/>
        <v>0.004719987455067782</v>
      </c>
      <c r="K14" s="26">
        <f t="shared" si="4"/>
        <v>129965.4099999998</v>
      </c>
      <c r="L14" s="6">
        <f t="shared" si="5"/>
        <v>0.00902654453166635</v>
      </c>
    </row>
    <row r="15" spans="2:12" ht="12.75">
      <c r="B15" s="43">
        <v>33035</v>
      </c>
      <c r="C15" s="31">
        <v>390.63</v>
      </c>
      <c r="D15" s="6">
        <f t="shared" si="0"/>
        <v>5.399841927828317E-05</v>
      </c>
      <c r="E15" s="31">
        <v>390.63</v>
      </c>
      <c r="F15" s="6">
        <f t="shared" si="1"/>
        <v>9.953191564142339E-05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781.26</v>
      </c>
      <c r="L15" s="6">
        <f t="shared" si="5"/>
        <v>5.42611928882436E-05</v>
      </c>
    </row>
    <row r="16" spans="2:12" ht="12.75">
      <c r="B16" s="43">
        <v>33054</v>
      </c>
      <c r="C16" s="31">
        <v>407.699999999999</v>
      </c>
      <c r="D16" s="6">
        <f t="shared" si="0"/>
        <v>5.6358076798392324E-05</v>
      </c>
      <c r="E16" s="31">
        <v>407.699999999999</v>
      </c>
      <c r="F16" s="6">
        <f t="shared" si="1"/>
        <v>0.0001038813250569803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815.399999999998</v>
      </c>
      <c r="L16" s="6">
        <f t="shared" si="5"/>
        <v>5.663233325790867E-05</v>
      </c>
    </row>
    <row r="17" spans="2:12" ht="12.75">
      <c r="B17" s="43">
        <v>33055</v>
      </c>
      <c r="C17" s="31">
        <v>253.75</v>
      </c>
      <c r="D17" s="6">
        <f t="shared" si="0"/>
        <v>3.507692417854326E-05</v>
      </c>
      <c r="E17" s="31">
        <v>253.75</v>
      </c>
      <c r="F17" s="6">
        <f t="shared" si="1"/>
        <v>6.4655104815327E-05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507.5</v>
      </c>
      <c r="L17" s="6">
        <f t="shared" si="5"/>
        <v>3.524761973067049E-05</v>
      </c>
    </row>
    <row r="18" spans="2:12" ht="12.75">
      <c r="B18" s="43">
        <v>33056</v>
      </c>
      <c r="C18" s="31">
        <v>10414.94</v>
      </c>
      <c r="D18" s="6">
        <f t="shared" si="0"/>
        <v>0.0014397007318387284</v>
      </c>
      <c r="E18" s="31">
        <v>10414.94</v>
      </c>
      <c r="F18" s="6">
        <f t="shared" si="1"/>
        <v>0.002653710492001347</v>
      </c>
      <c r="G18" s="31">
        <v>798.7</v>
      </c>
      <c r="H18" s="6">
        <f t="shared" si="2"/>
        <v>0.0010723987730479811</v>
      </c>
      <c r="I18" s="31">
        <v>43113.5</v>
      </c>
      <c r="J18" s="6">
        <f t="shared" si="3"/>
        <v>0.017282834481223672</v>
      </c>
      <c r="K18" s="26">
        <f t="shared" si="4"/>
        <v>64742.08</v>
      </c>
      <c r="L18" s="6">
        <f t="shared" si="5"/>
        <v>0.004496560032340192</v>
      </c>
    </row>
    <row r="19" spans="2:12" ht="12.75">
      <c r="B19" s="43">
        <v>33109</v>
      </c>
      <c r="C19" s="31">
        <v>11037.19</v>
      </c>
      <c r="D19" s="6">
        <f t="shared" si="0"/>
        <v>0.0015257169528046341</v>
      </c>
      <c r="E19" s="31">
        <v>11037.19</v>
      </c>
      <c r="F19" s="6">
        <f t="shared" si="1"/>
        <v>0.002812258822922873</v>
      </c>
      <c r="G19" s="31">
        <v>16521.9</v>
      </c>
      <c r="H19" s="6">
        <f t="shared" si="2"/>
        <v>0.0221836300092919</v>
      </c>
      <c r="I19" s="31">
        <v>0</v>
      </c>
      <c r="J19" s="6">
        <f t="shared" si="3"/>
        <v>0</v>
      </c>
      <c r="K19" s="26">
        <f t="shared" si="4"/>
        <v>38596.28</v>
      </c>
      <c r="L19" s="6">
        <f t="shared" si="5"/>
        <v>0.002680644335878784</v>
      </c>
    </row>
    <row r="20" spans="2:12" ht="12.75">
      <c r="B20" s="43">
        <v>33122</v>
      </c>
      <c r="C20" s="31">
        <v>78841.6</v>
      </c>
      <c r="D20" s="6">
        <f t="shared" si="0"/>
        <v>0.010898604237694724</v>
      </c>
      <c r="E20" s="31">
        <v>78841.6</v>
      </c>
      <c r="F20" s="6">
        <f t="shared" si="1"/>
        <v>0.02008871689382497</v>
      </c>
      <c r="G20" s="31">
        <v>9555.45</v>
      </c>
      <c r="H20" s="6">
        <f t="shared" si="2"/>
        <v>0.01282991468125871</v>
      </c>
      <c r="I20" s="31">
        <v>105929.66</v>
      </c>
      <c r="J20" s="6">
        <f t="shared" si="3"/>
        <v>0.042463840338462434</v>
      </c>
      <c r="K20" s="26">
        <f t="shared" si="4"/>
        <v>273168.31000000006</v>
      </c>
      <c r="L20" s="6">
        <f t="shared" si="5"/>
        <v>0.01897247825290624</v>
      </c>
    </row>
    <row r="21" spans="2:12" ht="12.75">
      <c r="B21" s="43">
        <v>33125</v>
      </c>
      <c r="C21" s="31">
        <v>10036.75</v>
      </c>
      <c r="D21" s="6">
        <f t="shared" si="0"/>
        <v>0.0013874219458088436</v>
      </c>
      <c r="E21" s="31">
        <v>10036.75</v>
      </c>
      <c r="F21" s="6">
        <f t="shared" si="1"/>
        <v>0.0025573482689861407</v>
      </c>
      <c r="G21" s="31">
        <v>0</v>
      </c>
      <c r="H21" s="6">
        <f t="shared" si="2"/>
        <v>0</v>
      </c>
      <c r="I21" s="31">
        <v>10012.52</v>
      </c>
      <c r="J21" s="6">
        <f t="shared" si="3"/>
        <v>0.00401370164565488</v>
      </c>
      <c r="K21" s="26">
        <f t="shared" si="4"/>
        <v>30086.02</v>
      </c>
      <c r="L21" s="6">
        <f t="shared" si="5"/>
        <v>0.0020895775215159546</v>
      </c>
    </row>
    <row r="22" spans="2:12" ht="12.75">
      <c r="B22" s="43">
        <v>33126</v>
      </c>
      <c r="C22" s="31">
        <v>325786.59</v>
      </c>
      <c r="D22" s="6">
        <f t="shared" si="0"/>
        <v>0.04503484341208339</v>
      </c>
      <c r="E22" s="31">
        <v>325786.59</v>
      </c>
      <c r="F22" s="6">
        <f t="shared" si="1"/>
        <v>0.08300991575912499</v>
      </c>
      <c r="G22" s="31">
        <v>42936.19</v>
      </c>
      <c r="H22" s="6">
        <f t="shared" si="2"/>
        <v>0.057649577407480904</v>
      </c>
      <c r="I22" s="31">
        <v>41732.33</v>
      </c>
      <c r="J22" s="6">
        <f t="shared" si="3"/>
        <v>0.01672916724241375</v>
      </c>
      <c r="K22" s="26">
        <f t="shared" si="4"/>
        <v>736241.7000000001</v>
      </c>
      <c r="L22" s="6">
        <f t="shared" si="5"/>
        <v>0.05113451718514756</v>
      </c>
    </row>
    <row r="23" spans="2:12" ht="12.75">
      <c r="B23" s="43">
        <v>33127</v>
      </c>
      <c r="C23" s="31">
        <v>36345.55</v>
      </c>
      <c r="D23" s="6">
        <f t="shared" si="0"/>
        <v>0.005024197444640209</v>
      </c>
      <c r="E23" s="31">
        <v>36345.55</v>
      </c>
      <c r="F23" s="6">
        <f t="shared" si="1"/>
        <v>0.009260789536239244</v>
      </c>
      <c r="G23" s="31">
        <v>141.71</v>
      </c>
      <c r="H23" s="6">
        <f t="shared" si="2"/>
        <v>0.00019027122840694805</v>
      </c>
      <c r="I23" s="31">
        <v>105591.41</v>
      </c>
      <c r="J23" s="6">
        <f t="shared" si="3"/>
        <v>0.04232824664360412</v>
      </c>
      <c r="K23" s="26">
        <f t="shared" si="4"/>
        <v>178424.22000000003</v>
      </c>
      <c r="L23" s="6">
        <f t="shared" si="5"/>
        <v>0.012392175482367476</v>
      </c>
    </row>
    <row r="24" spans="2:12" ht="12.75">
      <c r="B24" s="43">
        <v>33128</v>
      </c>
      <c r="C24" s="31">
        <v>6740.26</v>
      </c>
      <c r="D24" s="6">
        <f t="shared" si="0"/>
        <v>0.0009317343407435192</v>
      </c>
      <c r="E24" s="31">
        <v>6740.26</v>
      </c>
      <c r="F24" s="6">
        <f t="shared" si="1"/>
        <v>0.0017174077508672156</v>
      </c>
      <c r="G24" s="31">
        <v>0</v>
      </c>
      <c r="H24" s="6">
        <f t="shared" si="2"/>
        <v>0</v>
      </c>
      <c r="I24" s="31">
        <v>34013.62</v>
      </c>
      <c r="J24" s="6">
        <f t="shared" si="3"/>
        <v>0.013634981260330041</v>
      </c>
      <c r="K24" s="26">
        <f t="shared" si="4"/>
        <v>47494.14</v>
      </c>
      <c r="L24" s="6">
        <f t="shared" si="5"/>
        <v>0.0032986313027689195</v>
      </c>
    </row>
    <row r="25" spans="2:12" ht="12.75">
      <c r="B25" s="43">
        <v>33129</v>
      </c>
      <c r="C25" s="31">
        <v>50591.8799999999</v>
      </c>
      <c r="D25" s="6">
        <f t="shared" si="0"/>
        <v>0.006993527246541698</v>
      </c>
      <c r="E25" s="31">
        <v>50591.8799999999</v>
      </c>
      <c r="F25" s="6">
        <f t="shared" si="1"/>
        <v>0.012890732233317988</v>
      </c>
      <c r="G25" s="31">
        <v>0</v>
      </c>
      <c r="H25" s="6">
        <f t="shared" si="2"/>
        <v>0</v>
      </c>
      <c r="I25" s="31">
        <v>2513.44999999999</v>
      </c>
      <c r="J25" s="6">
        <f t="shared" si="3"/>
        <v>0.0010075623720373309</v>
      </c>
      <c r="K25" s="26">
        <f t="shared" si="4"/>
        <v>103697.20999999979</v>
      </c>
      <c r="L25" s="6">
        <f t="shared" si="5"/>
        <v>0.007202127734406845</v>
      </c>
    </row>
    <row r="26" spans="2:12" ht="12.75">
      <c r="B26" s="43">
        <v>33130</v>
      </c>
      <c r="C26" s="31">
        <v>156636.94</v>
      </c>
      <c r="D26" s="6">
        <f t="shared" si="0"/>
        <v>0.021652579578084846</v>
      </c>
      <c r="E26" s="31">
        <v>156636.94</v>
      </c>
      <c r="F26" s="6">
        <f t="shared" si="1"/>
        <v>0.039910848369072265</v>
      </c>
      <c r="G26" s="31">
        <v>21689.56</v>
      </c>
      <c r="H26" s="6">
        <f t="shared" si="2"/>
        <v>0.029122145401215188</v>
      </c>
      <c r="I26" s="31">
        <v>92300.6799999999</v>
      </c>
      <c r="J26" s="6">
        <f t="shared" si="3"/>
        <v>0.03700041460202467</v>
      </c>
      <c r="K26" s="26">
        <f t="shared" si="4"/>
        <v>427264.1199999999</v>
      </c>
      <c r="L26" s="6">
        <f t="shared" si="5"/>
        <v>0.029674962022304553</v>
      </c>
    </row>
    <row r="27" spans="2:12" ht="12.75">
      <c r="B27" s="43">
        <v>33131</v>
      </c>
      <c r="C27" s="31">
        <v>657258.4</v>
      </c>
      <c r="D27" s="6">
        <f t="shared" si="0"/>
        <v>0.09085557857147057</v>
      </c>
      <c r="E27" s="31">
        <v>657258.4</v>
      </c>
      <c r="F27" s="6">
        <f t="shared" si="1"/>
        <v>0.1674684167202133</v>
      </c>
      <c r="G27" s="31">
        <v>257879.56</v>
      </c>
      <c r="H27" s="6">
        <f t="shared" si="2"/>
        <v>0.3462498106149408</v>
      </c>
      <c r="I27" s="31">
        <v>131776.64</v>
      </c>
      <c r="J27" s="6">
        <f t="shared" si="3"/>
        <v>0.05282507468917622</v>
      </c>
      <c r="K27" s="26">
        <f t="shared" si="4"/>
        <v>1704173</v>
      </c>
      <c r="L27" s="6">
        <f t="shared" si="5"/>
        <v>0.11836067361433679</v>
      </c>
    </row>
    <row r="28" spans="2:12" ht="12.75">
      <c r="B28" s="43">
        <v>33132</v>
      </c>
      <c r="C28" s="31">
        <v>319137.09</v>
      </c>
      <c r="D28" s="6">
        <f t="shared" si="0"/>
        <v>0.04411565520587561</v>
      </c>
      <c r="E28" s="31">
        <v>319137.09</v>
      </c>
      <c r="F28" s="6">
        <f t="shared" si="1"/>
        <v>0.08131563351491014</v>
      </c>
      <c r="G28" s="31">
        <v>51333.72</v>
      </c>
      <c r="H28" s="6">
        <f t="shared" si="2"/>
        <v>0.06892477569048279</v>
      </c>
      <c r="I28" s="31">
        <v>159748.73</v>
      </c>
      <c r="J28" s="6">
        <f t="shared" si="3"/>
        <v>0.06403819822504994</v>
      </c>
      <c r="K28" s="26">
        <f t="shared" si="4"/>
        <v>849356.63</v>
      </c>
      <c r="L28" s="6">
        <f t="shared" si="5"/>
        <v>0.05899073795066758</v>
      </c>
    </row>
    <row r="29" spans="2:12" ht="12.75">
      <c r="B29" s="43">
        <v>33133</v>
      </c>
      <c r="C29" s="31">
        <v>122945.28</v>
      </c>
      <c r="D29" s="6">
        <f t="shared" si="0"/>
        <v>0.016995240451900574</v>
      </c>
      <c r="E29" s="31">
        <v>122945.28</v>
      </c>
      <c r="F29" s="6">
        <f t="shared" si="1"/>
        <v>0.03132626587172306</v>
      </c>
      <c r="G29" s="31">
        <v>34472.58</v>
      </c>
      <c r="H29" s="6">
        <f t="shared" si="2"/>
        <v>0.046285654808812284</v>
      </c>
      <c r="I29" s="31">
        <v>76134.55</v>
      </c>
      <c r="J29" s="6">
        <f t="shared" si="3"/>
        <v>0.030519925915373326</v>
      </c>
      <c r="K29" s="26">
        <f t="shared" si="4"/>
        <v>356497.69</v>
      </c>
      <c r="L29" s="6">
        <f t="shared" si="5"/>
        <v>0.024759990171393995</v>
      </c>
    </row>
    <row r="30" spans="2:12" ht="12.75">
      <c r="B30" s="43">
        <v>33134</v>
      </c>
      <c r="C30" s="31">
        <v>163995.239999999</v>
      </c>
      <c r="D30" s="6">
        <f t="shared" si="0"/>
        <v>0.022669748173879685</v>
      </c>
      <c r="E30" s="31">
        <v>163995.239999999</v>
      </c>
      <c r="F30" s="6">
        <f t="shared" si="1"/>
        <v>0.04178573174941731</v>
      </c>
      <c r="G30" s="31">
        <v>62712.12</v>
      </c>
      <c r="H30" s="6">
        <f t="shared" si="2"/>
        <v>0.08420232946442689</v>
      </c>
      <c r="I30" s="31">
        <v>134040.109999999</v>
      </c>
      <c r="J30" s="6">
        <f t="shared" si="3"/>
        <v>0.05373242800920818</v>
      </c>
      <c r="K30" s="26">
        <f t="shared" si="4"/>
        <v>524742.7099999969</v>
      </c>
      <c r="L30" s="6">
        <f t="shared" si="5"/>
        <v>0.03644518521876137</v>
      </c>
    </row>
    <row r="31" spans="2:12" ht="12.75">
      <c r="B31" s="43">
        <v>33135</v>
      </c>
      <c r="C31" s="31">
        <v>14948.41</v>
      </c>
      <c r="D31" s="6">
        <f t="shared" si="0"/>
        <v>0.0020663812577725233</v>
      </c>
      <c r="E31" s="31">
        <v>14948.41</v>
      </c>
      <c r="F31" s="6">
        <f t="shared" si="1"/>
        <v>0.0038088315876748068</v>
      </c>
      <c r="G31" s="31">
        <v>0</v>
      </c>
      <c r="H31" s="6">
        <f t="shared" si="2"/>
        <v>0</v>
      </c>
      <c r="I31" s="31">
        <v>70168.2299999999</v>
      </c>
      <c r="J31" s="6">
        <f t="shared" si="3"/>
        <v>0.028128217494066396</v>
      </c>
      <c r="K31" s="26">
        <f t="shared" si="4"/>
        <v>100065.0499999999</v>
      </c>
      <c r="L31" s="6">
        <f t="shared" si="5"/>
        <v>0.006949861735429608</v>
      </c>
    </row>
    <row r="32" spans="2:12" ht="12.75">
      <c r="B32" s="43">
        <v>33136</v>
      </c>
      <c r="C32" s="31">
        <v>20541.6399999999</v>
      </c>
      <c r="D32" s="6">
        <f t="shared" si="0"/>
        <v>0.002839556842494297</v>
      </c>
      <c r="E32" s="31">
        <v>20541.6399999999</v>
      </c>
      <c r="F32" s="6">
        <f t="shared" si="1"/>
        <v>0.005233977880901309</v>
      </c>
      <c r="G32" s="31">
        <v>868.24</v>
      </c>
      <c r="H32" s="6">
        <f t="shared" si="2"/>
        <v>0.0011657687626282448</v>
      </c>
      <c r="I32" s="31">
        <v>3631.03</v>
      </c>
      <c r="J32" s="6">
        <f t="shared" si="3"/>
        <v>0.0014555647415857584</v>
      </c>
      <c r="K32" s="26">
        <f t="shared" si="4"/>
        <v>45582.5499999998</v>
      </c>
      <c r="L32" s="6">
        <f t="shared" si="5"/>
        <v>0.0031658648054271273</v>
      </c>
    </row>
    <row r="33" spans="2:12" ht="12.75">
      <c r="B33" s="43">
        <v>33137</v>
      </c>
      <c r="C33" s="31">
        <v>66251.0099999999</v>
      </c>
      <c r="D33" s="6">
        <f t="shared" si="0"/>
        <v>0.00915815430353461</v>
      </c>
      <c r="E33" s="31">
        <v>66251.0099999999</v>
      </c>
      <c r="F33" s="6">
        <f t="shared" si="1"/>
        <v>0.016880654170133083</v>
      </c>
      <c r="G33" s="31">
        <v>0</v>
      </c>
      <c r="H33" s="6">
        <f t="shared" si="2"/>
        <v>0</v>
      </c>
      <c r="I33" s="31">
        <v>75669.41</v>
      </c>
      <c r="J33" s="6">
        <f t="shared" si="3"/>
        <v>0.03033346604478531</v>
      </c>
      <c r="K33" s="26">
        <f t="shared" si="4"/>
        <v>208171.4299999998</v>
      </c>
      <c r="L33" s="6">
        <f t="shared" si="5"/>
        <v>0.014458221484590904</v>
      </c>
    </row>
    <row r="34" spans="2:12" ht="12.75">
      <c r="B34" s="43">
        <v>33138</v>
      </c>
      <c r="C34" s="31">
        <v>103199.66</v>
      </c>
      <c r="D34" s="6">
        <f t="shared" si="0"/>
        <v>0.014265720784518005</v>
      </c>
      <c r="E34" s="31">
        <v>103199.66</v>
      </c>
      <c r="F34" s="6">
        <f t="shared" si="1"/>
        <v>0.02629511264711767</v>
      </c>
      <c r="G34" s="31">
        <v>29582.7999999999</v>
      </c>
      <c r="H34" s="6">
        <f t="shared" si="2"/>
        <v>0.0397202434247198</v>
      </c>
      <c r="I34" s="31">
        <v>18404.29</v>
      </c>
      <c r="J34" s="6">
        <f t="shared" si="3"/>
        <v>0.007377696030580678</v>
      </c>
      <c r="K34" s="26">
        <f t="shared" si="4"/>
        <v>254386.40999999992</v>
      </c>
      <c r="L34" s="6">
        <f t="shared" si="5"/>
        <v>0.01766801072774469</v>
      </c>
    </row>
    <row r="35" spans="2:12" ht="12.75">
      <c r="B35" s="43">
        <v>33139</v>
      </c>
      <c r="C35" s="31">
        <v>1957829.23</v>
      </c>
      <c r="D35" s="6">
        <f t="shared" si="0"/>
        <v>0.2706389259320029</v>
      </c>
      <c r="E35" s="31">
        <v>345.74</v>
      </c>
      <c r="F35" s="6">
        <f t="shared" si="1"/>
        <v>8.809401355212279E-05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1958174.97</v>
      </c>
      <c r="L35" s="6">
        <f t="shared" si="5"/>
        <v>0.13600198366241792</v>
      </c>
    </row>
    <row r="36" spans="2:12" ht="12.75">
      <c r="B36" s="43">
        <v>33140</v>
      </c>
      <c r="C36" s="31">
        <v>1248305.43999999</v>
      </c>
      <c r="D36" s="6">
        <f t="shared" si="0"/>
        <v>0.17255848382479894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1248305.43999999</v>
      </c>
      <c r="L36" s="6">
        <f t="shared" si="5"/>
        <v>0.08669910434846691</v>
      </c>
    </row>
    <row r="37" spans="2:12" ht="12.75">
      <c r="B37" s="43">
        <v>33141</v>
      </c>
      <c r="C37" s="31">
        <v>117397.91</v>
      </c>
      <c r="D37" s="6">
        <f t="shared" si="0"/>
        <v>0.01622840428685496</v>
      </c>
      <c r="E37" s="31">
        <v>13756.9599999999</v>
      </c>
      <c r="F37" s="6">
        <f t="shared" si="1"/>
        <v>0.0035052519832128254</v>
      </c>
      <c r="G37" s="31">
        <v>0</v>
      </c>
      <c r="H37" s="6">
        <f t="shared" si="2"/>
        <v>0</v>
      </c>
      <c r="I37" s="31">
        <v>675.22</v>
      </c>
      <c r="J37" s="6">
        <f t="shared" si="3"/>
        <v>0.00027067427832145035</v>
      </c>
      <c r="K37" s="26">
        <f t="shared" si="4"/>
        <v>131830.0899999999</v>
      </c>
      <c r="L37" s="6">
        <f t="shared" si="5"/>
        <v>0.009156052968236579</v>
      </c>
    </row>
    <row r="38" spans="2:12" ht="12.75">
      <c r="B38" s="43">
        <v>33142</v>
      </c>
      <c r="C38" s="31">
        <v>140799.89</v>
      </c>
      <c r="D38" s="6">
        <f t="shared" si="0"/>
        <v>0.019463357895082686</v>
      </c>
      <c r="E38" s="31">
        <v>140799.89</v>
      </c>
      <c r="F38" s="6">
        <f t="shared" si="1"/>
        <v>0.035875592693345865</v>
      </c>
      <c r="G38" s="31">
        <v>12938.09</v>
      </c>
      <c r="H38" s="6">
        <f t="shared" si="2"/>
        <v>0.017371718845103735</v>
      </c>
      <c r="I38" s="31">
        <v>28805.18</v>
      </c>
      <c r="J38" s="6">
        <f t="shared" si="3"/>
        <v>0.011547082889161273</v>
      </c>
      <c r="K38" s="26">
        <f t="shared" si="4"/>
        <v>323343.05000000005</v>
      </c>
      <c r="L38" s="6">
        <f t="shared" si="5"/>
        <v>0.02245728644129099</v>
      </c>
    </row>
    <row r="39" spans="2:12" ht="12.75">
      <c r="B39" s="43">
        <v>33143</v>
      </c>
      <c r="C39" s="31">
        <v>30765.98</v>
      </c>
      <c r="D39" s="6">
        <f t="shared" si="0"/>
        <v>0.004252910138871245</v>
      </c>
      <c r="E39" s="31">
        <v>30765.98</v>
      </c>
      <c r="F39" s="6">
        <f t="shared" si="1"/>
        <v>0.007839123789738932</v>
      </c>
      <c r="G39" s="31">
        <v>0</v>
      </c>
      <c r="H39" s="6">
        <f t="shared" si="2"/>
        <v>0</v>
      </c>
      <c r="I39" s="31">
        <v>59944.69</v>
      </c>
      <c r="J39" s="6">
        <f t="shared" si="3"/>
        <v>0.024029924624497292</v>
      </c>
      <c r="K39" s="26">
        <f t="shared" si="4"/>
        <v>121476.65</v>
      </c>
      <c r="L39" s="6">
        <f t="shared" si="5"/>
        <v>0.008436970966218232</v>
      </c>
    </row>
    <row r="40" spans="2:12" ht="12.75">
      <c r="B40" s="43">
        <v>33144</v>
      </c>
      <c r="C40" s="31">
        <v>15995.32</v>
      </c>
      <c r="D40" s="6">
        <f t="shared" si="0"/>
        <v>0.002211100007296696</v>
      </c>
      <c r="E40" s="31">
        <v>15995.32</v>
      </c>
      <c r="F40" s="6">
        <f t="shared" si="1"/>
        <v>0.004075582625240182</v>
      </c>
      <c r="G40" s="31">
        <v>436.44</v>
      </c>
      <c r="H40" s="6">
        <f t="shared" si="2"/>
        <v>0.0005859993996607749</v>
      </c>
      <c r="I40" s="31">
        <v>23031.25</v>
      </c>
      <c r="J40" s="6">
        <f t="shared" si="3"/>
        <v>0.009232497515759164</v>
      </c>
      <c r="K40" s="26">
        <f t="shared" si="4"/>
        <v>55458.33</v>
      </c>
      <c r="L40" s="6">
        <f t="shared" si="5"/>
        <v>0.0038517716783015472</v>
      </c>
    </row>
    <row r="41" spans="2:12" ht="12.75">
      <c r="B41" s="43">
        <v>33145</v>
      </c>
      <c r="C41" s="31">
        <v>23393.72</v>
      </c>
      <c r="D41" s="6">
        <f t="shared" si="0"/>
        <v>0.0032338117938682603</v>
      </c>
      <c r="E41" s="31">
        <v>23393.72</v>
      </c>
      <c r="F41" s="6">
        <f t="shared" si="1"/>
        <v>0.005960683423134627</v>
      </c>
      <c r="G41" s="31">
        <v>0</v>
      </c>
      <c r="H41" s="6">
        <f t="shared" si="2"/>
        <v>0</v>
      </c>
      <c r="I41" s="31">
        <v>27404.7</v>
      </c>
      <c r="J41" s="6">
        <f t="shared" si="3"/>
        <v>0.01098567488391317</v>
      </c>
      <c r="K41" s="26">
        <f t="shared" si="4"/>
        <v>74192.14</v>
      </c>
      <c r="L41" s="6">
        <f t="shared" si="5"/>
        <v>0.005152899187634813</v>
      </c>
    </row>
    <row r="42" spans="2:12" ht="12.75">
      <c r="B42" s="43">
        <v>33146</v>
      </c>
      <c r="C42" s="31">
        <v>12993.26</v>
      </c>
      <c r="D42" s="6">
        <f t="shared" si="0"/>
        <v>0.001796112693013198</v>
      </c>
      <c r="E42" s="31">
        <v>12993.26</v>
      </c>
      <c r="F42" s="6">
        <f t="shared" si="1"/>
        <v>0.003310662412582446</v>
      </c>
      <c r="G42" s="31">
        <v>414.61</v>
      </c>
      <c r="H42" s="6">
        <f t="shared" si="2"/>
        <v>0.0005566886882351614</v>
      </c>
      <c r="I42" s="31">
        <v>62478.36</v>
      </c>
      <c r="J42" s="6">
        <f t="shared" si="3"/>
        <v>0.025045592553105313</v>
      </c>
      <c r="K42" s="26">
        <f t="shared" si="4"/>
        <v>88879.49</v>
      </c>
      <c r="L42" s="6">
        <f t="shared" si="5"/>
        <v>0.006172986138671785</v>
      </c>
    </row>
    <row r="43" spans="2:12" ht="12.75">
      <c r="B43" s="43">
        <v>33147</v>
      </c>
      <c r="C43" s="31">
        <v>6437.81</v>
      </c>
      <c r="D43" s="6">
        <f t="shared" si="0"/>
        <v>0.0008899254118063748</v>
      </c>
      <c r="E43" s="31">
        <v>6437.81</v>
      </c>
      <c r="F43" s="6">
        <f t="shared" si="1"/>
        <v>0.0016403439618961984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12875.62</v>
      </c>
      <c r="L43" s="6">
        <f t="shared" si="5"/>
        <v>0.0008942560740031835</v>
      </c>
    </row>
    <row r="44" spans="2:12" ht="12.75">
      <c r="B44" s="43">
        <v>33149</v>
      </c>
      <c r="C44" s="31">
        <v>101438.94</v>
      </c>
      <c r="D44" s="6">
        <f t="shared" si="0"/>
        <v>0.01402232909214502</v>
      </c>
      <c r="E44" s="31">
        <v>101438.94</v>
      </c>
      <c r="F44" s="6">
        <f t="shared" si="1"/>
        <v>0.025846483933224303</v>
      </c>
      <c r="G44" s="31">
        <v>51219.12</v>
      </c>
      <c r="H44" s="6">
        <f t="shared" si="2"/>
        <v>0.06877090452560074</v>
      </c>
      <c r="I44" s="31">
        <v>40870.62</v>
      </c>
      <c r="J44" s="6">
        <f t="shared" si="3"/>
        <v>0.016383735039024665</v>
      </c>
      <c r="K44" s="26">
        <f t="shared" si="4"/>
        <v>294967.62</v>
      </c>
      <c r="L44" s="6">
        <f t="shared" si="5"/>
        <v>0.020486515276100327</v>
      </c>
    </row>
    <row r="45" spans="2:12" ht="12.75">
      <c r="B45" s="43">
        <v>33150</v>
      </c>
      <c r="C45" s="31">
        <v>3513.25</v>
      </c>
      <c r="D45" s="6">
        <f t="shared" si="0"/>
        <v>0.0004856512467793778</v>
      </c>
      <c r="E45" s="31">
        <v>3513.25</v>
      </c>
      <c r="F45" s="6">
        <f t="shared" si="1"/>
        <v>0.0008951706285416654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7026.5</v>
      </c>
      <c r="L45" s="6">
        <f t="shared" si="5"/>
        <v>0.0004880145813547906</v>
      </c>
    </row>
    <row r="46" spans="2:12" ht="12.75">
      <c r="B46" s="43">
        <v>33154</v>
      </c>
      <c r="C46" s="31">
        <v>27229.6399999999</v>
      </c>
      <c r="D46" s="6">
        <f t="shared" si="0"/>
        <v>0.0037640670647843357</v>
      </c>
      <c r="E46" s="31">
        <v>27229.6399999999</v>
      </c>
      <c r="F46" s="6">
        <f t="shared" si="1"/>
        <v>0.0069380698651571</v>
      </c>
      <c r="G46" s="31">
        <v>7191.77</v>
      </c>
      <c r="H46" s="6">
        <f t="shared" si="2"/>
        <v>0.009656248058148591</v>
      </c>
      <c r="I46" s="31">
        <v>1413.96</v>
      </c>
      <c r="J46" s="6">
        <f t="shared" si="3"/>
        <v>0.0005668117096285625</v>
      </c>
      <c r="K46" s="26">
        <f t="shared" si="4"/>
        <v>63065.0099999998</v>
      </c>
      <c r="L46" s="6">
        <f t="shared" si="5"/>
        <v>0.004380081755253054</v>
      </c>
    </row>
    <row r="47" spans="2:12" ht="12.75">
      <c r="B47" s="43">
        <v>33155</v>
      </c>
      <c r="C47" s="31">
        <v>4850.31</v>
      </c>
      <c r="D47" s="6">
        <f t="shared" si="0"/>
        <v>0.0006704786447780499</v>
      </c>
      <c r="E47" s="31">
        <v>4850.31</v>
      </c>
      <c r="F47" s="6">
        <f t="shared" si="1"/>
        <v>0.0012358514342338078</v>
      </c>
      <c r="G47" s="31">
        <v>0</v>
      </c>
      <c r="H47" s="6">
        <f t="shared" si="2"/>
        <v>0</v>
      </c>
      <c r="I47" s="31">
        <v>57303.2799999999</v>
      </c>
      <c r="J47" s="6">
        <f t="shared" si="3"/>
        <v>0.02297106714767331</v>
      </c>
      <c r="K47" s="26">
        <f t="shared" si="4"/>
        <v>67003.89999999989</v>
      </c>
      <c r="L47" s="6">
        <f t="shared" si="5"/>
        <v>0.004653651207235209</v>
      </c>
    </row>
    <row r="48" spans="2:12" ht="12.75">
      <c r="B48" s="43">
        <v>33156</v>
      </c>
      <c r="C48" s="31">
        <v>58597.43</v>
      </c>
      <c r="D48" s="6">
        <f t="shared" si="0"/>
        <v>0.008100167917901463</v>
      </c>
      <c r="E48" s="31">
        <v>58597.43</v>
      </c>
      <c r="F48" s="6">
        <f t="shared" si="1"/>
        <v>0.01493053390565039</v>
      </c>
      <c r="G48" s="31">
        <v>7389.19999999999</v>
      </c>
      <c r="H48" s="6">
        <f t="shared" si="2"/>
        <v>0.009921333434088056</v>
      </c>
      <c r="I48" s="31">
        <v>70935.7799999999</v>
      </c>
      <c r="J48" s="6">
        <f t="shared" si="3"/>
        <v>0.02843590394044777</v>
      </c>
      <c r="K48" s="26">
        <f t="shared" si="4"/>
        <v>195519.8399999999</v>
      </c>
      <c r="L48" s="6">
        <f t="shared" si="5"/>
        <v>0.013579525064278886</v>
      </c>
    </row>
    <row r="49" spans="2:12" ht="12.75">
      <c r="B49" s="43">
        <v>33157</v>
      </c>
      <c r="C49" s="31">
        <v>2745.42999999999</v>
      </c>
      <c r="D49" s="6">
        <f t="shared" si="0"/>
        <v>0.00037951227565516323</v>
      </c>
      <c r="E49" s="31">
        <v>2745.42999999999</v>
      </c>
      <c r="F49" s="6">
        <f t="shared" si="1"/>
        <v>0.0006995312883276554</v>
      </c>
      <c r="G49" s="31">
        <v>0</v>
      </c>
      <c r="H49" s="6">
        <f t="shared" si="2"/>
        <v>0</v>
      </c>
      <c r="I49" s="31">
        <v>14990.28</v>
      </c>
      <c r="J49" s="6">
        <f t="shared" si="3"/>
        <v>0.006009127722574081</v>
      </c>
      <c r="K49" s="26">
        <f t="shared" si="4"/>
        <v>20481.13999999998</v>
      </c>
      <c r="L49" s="6">
        <f t="shared" si="5"/>
        <v>0.0014224855849667467</v>
      </c>
    </row>
    <row r="50" spans="2:12" ht="12.75">
      <c r="B50" s="43">
        <v>33158</v>
      </c>
      <c r="C50" s="31">
        <v>585.779999999999</v>
      </c>
      <c r="D50" s="6">
        <f t="shared" si="0"/>
        <v>8.097482027707206E-05</v>
      </c>
      <c r="E50" s="31">
        <v>585.779999999999</v>
      </c>
      <c r="F50" s="6">
        <f t="shared" si="1"/>
        <v>0.0001492558317191022</v>
      </c>
      <c r="G50" s="31">
        <v>0</v>
      </c>
      <c r="H50" s="6">
        <f t="shared" si="2"/>
        <v>0</v>
      </c>
      <c r="I50" s="31">
        <v>1496.24</v>
      </c>
      <c r="J50" s="6">
        <f t="shared" si="3"/>
        <v>0.000599795151499788</v>
      </c>
      <c r="K50" s="26">
        <f t="shared" si="4"/>
        <v>2667.799999999998</v>
      </c>
      <c r="L50" s="6">
        <f t="shared" si="5"/>
        <v>0.00018528788161080328</v>
      </c>
    </row>
    <row r="51" spans="2:12" ht="12.75">
      <c r="B51" s="43">
        <v>33160</v>
      </c>
      <c r="C51" s="31">
        <v>256569.649999999</v>
      </c>
      <c r="D51" s="6">
        <f t="shared" si="0"/>
        <v>0.03546669619533142</v>
      </c>
      <c r="E51" s="31">
        <v>256569.649999999</v>
      </c>
      <c r="F51" s="6">
        <f t="shared" si="1"/>
        <v>0.0653735472440658</v>
      </c>
      <c r="G51" s="31">
        <v>30469.77</v>
      </c>
      <c r="H51" s="6">
        <f t="shared" si="2"/>
        <v>0.04091116058977611</v>
      </c>
      <c r="I51" s="31">
        <v>82929.36</v>
      </c>
      <c r="J51" s="6">
        <f t="shared" si="3"/>
        <v>0.03324374969589134</v>
      </c>
      <c r="K51" s="26">
        <f t="shared" si="4"/>
        <v>626538.429999998</v>
      </c>
      <c r="L51" s="6">
        <f t="shared" si="5"/>
        <v>0.04351524793554924</v>
      </c>
    </row>
    <row r="52" spans="2:12" ht="12.75">
      <c r="B52" s="43">
        <v>33161</v>
      </c>
      <c r="C52" s="31">
        <v>10582.4</v>
      </c>
      <c r="D52" s="6">
        <f t="shared" si="0"/>
        <v>0.0014628494282838075</v>
      </c>
      <c r="E52" s="31">
        <v>10582.4</v>
      </c>
      <c r="F52" s="6">
        <f t="shared" si="1"/>
        <v>0.0026963790392028233</v>
      </c>
      <c r="G52" s="31">
        <v>0</v>
      </c>
      <c r="H52" s="6">
        <f t="shared" si="2"/>
        <v>0</v>
      </c>
      <c r="I52" s="31">
        <v>2400.25</v>
      </c>
      <c r="J52" s="6">
        <f t="shared" si="3"/>
        <v>0.0009621840830263635</v>
      </c>
      <c r="K52" s="26">
        <f t="shared" si="4"/>
        <v>23565.05</v>
      </c>
      <c r="L52" s="6">
        <f t="shared" si="5"/>
        <v>0.0016366737366191855</v>
      </c>
    </row>
    <row r="53" spans="2:12" ht="12.75">
      <c r="B53" s="43">
        <v>33162</v>
      </c>
      <c r="C53" s="31">
        <v>6526.40999999999</v>
      </c>
      <c r="D53" s="6">
        <f t="shared" si="0"/>
        <v>0.0009021729605047731</v>
      </c>
      <c r="E53" s="31">
        <v>6526.40999999999</v>
      </c>
      <c r="F53" s="6">
        <f t="shared" si="1"/>
        <v>0.0016629191039125029</v>
      </c>
      <c r="G53" s="31">
        <v>0</v>
      </c>
      <c r="H53" s="6">
        <f t="shared" si="2"/>
        <v>0</v>
      </c>
      <c r="I53" s="31">
        <v>1975.05</v>
      </c>
      <c r="J53" s="6">
        <f t="shared" si="3"/>
        <v>0.0007917348914409829</v>
      </c>
      <c r="K53" s="26">
        <f t="shared" si="4"/>
        <v>15027.869999999979</v>
      </c>
      <c r="L53" s="6">
        <f t="shared" si="5"/>
        <v>0.0010437372357082768</v>
      </c>
    </row>
    <row r="54" spans="2:12" ht="12.75">
      <c r="B54" s="43">
        <v>33165</v>
      </c>
      <c r="C54" s="31">
        <v>3792.11999999999</v>
      </c>
      <c r="D54" s="6">
        <f t="shared" si="0"/>
        <v>0.0005242006136588654</v>
      </c>
      <c r="E54" s="31">
        <v>3792.11999999999</v>
      </c>
      <c r="F54" s="6">
        <f t="shared" si="1"/>
        <v>0.0009662262702356539</v>
      </c>
      <c r="G54" s="31">
        <v>0</v>
      </c>
      <c r="H54" s="6">
        <f t="shared" si="2"/>
        <v>0</v>
      </c>
      <c r="I54" s="31">
        <v>35460.07</v>
      </c>
      <c r="J54" s="6">
        <f t="shared" si="3"/>
        <v>0.014214817180293994</v>
      </c>
      <c r="K54" s="26">
        <f t="shared" si="4"/>
        <v>43044.30999999998</v>
      </c>
      <c r="L54" s="6">
        <f t="shared" si="5"/>
        <v>0.002989575311229747</v>
      </c>
    </row>
    <row r="55" spans="2:12" ht="12.75">
      <c r="B55" s="43">
        <v>33166</v>
      </c>
      <c r="C55" s="31">
        <v>222316.62</v>
      </c>
      <c r="D55" s="6">
        <f t="shared" si="0"/>
        <v>0.030731756545300547</v>
      </c>
      <c r="E55" s="31">
        <v>222316.62</v>
      </c>
      <c r="F55" s="6">
        <f t="shared" si="1"/>
        <v>0.056645928544982155</v>
      </c>
      <c r="G55" s="31">
        <v>6994.52</v>
      </c>
      <c r="H55" s="6">
        <f t="shared" si="2"/>
        <v>0.00939140436466704</v>
      </c>
      <c r="I55" s="31">
        <v>34011.73</v>
      </c>
      <c r="J55" s="6">
        <f t="shared" si="3"/>
        <v>0.0136342236192856</v>
      </c>
      <c r="K55" s="26">
        <f t="shared" si="4"/>
        <v>485639.49</v>
      </c>
      <c r="L55" s="6">
        <f t="shared" si="5"/>
        <v>0.03372933215707735</v>
      </c>
    </row>
    <row r="56" spans="2:12" ht="12.75">
      <c r="B56" s="43">
        <v>33167</v>
      </c>
      <c r="C56" s="31">
        <v>469.62</v>
      </c>
      <c r="D56" s="6">
        <f t="shared" si="0"/>
        <v>6.491753746887679E-05</v>
      </c>
      <c r="E56" s="31">
        <v>469.62</v>
      </c>
      <c r="F56" s="6">
        <f t="shared" si="1"/>
        <v>0.00011965844462413346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939.24</v>
      </c>
      <c r="L56" s="6">
        <f t="shared" si="5"/>
        <v>6.523344700657133E-05</v>
      </c>
    </row>
    <row r="57" spans="2:12" ht="12.75">
      <c r="B57" s="43">
        <v>33168</v>
      </c>
      <c r="C57" s="31">
        <v>2735.63</v>
      </c>
      <c r="D57" s="6">
        <f t="shared" si="0"/>
        <v>0.0003781575806524071</v>
      </c>
      <c r="E57" s="31">
        <v>2735.63</v>
      </c>
      <c r="F57" s="6">
        <f t="shared" si="1"/>
        <v>0.0006970342635899626</v>
      </c>
      <c r="G57" s="31">
        <v>0</v>
      </c>
      <c r="H57" s="6">
        <f t="shared" si="2"/>
        <v>0</v>
      </c>
      <c r="I57" s="31">
        <v>2085.52</v>
      </c>
      <c r="J57" s="6">
        <f t="shared" si="3"/>
        <v>0.0008360188100544284</v>
      </c>
      <c r="K57" s="26">
        <f t="shared" si="4"/>
        <v>7556.780000000001</v>
      </c>
      <c r="L57" s="6">
        <f t="shared" si="5"/>
        <v>0.0005248443504006624</v>
      </c>
    </row>
    <row r="58" spans="2:12" ht="12.75">
      <c r="B58" s="43">
        <v>33169</v>
      </c>
      <c r="C58" s="31">
        <v>11229.76</v>
      </c>
      <c r="D58" s="6">
        <f t="shared" si="0"/>
        <v>0.0015523367096088195</v>
      </c>
      <c r="E58" s="31">
        <v>11229.76</v>
      </c>
      <c r="F58" s="6">
        <f t="shared" si="1"/>
        <v>0.0028613253590185875</v>
      </c>
      <c r="G58" s="31">
        <v>0</v>
      </c>
      <c r="H58" s="6">
        <f t="shared" si="2"/>
        <v>0</v>
      </c>
      <c r="I58" s="31">
        <v>37927.32</v>
      </c>
      <c r="J58" s="6">
        <f t="shared" si="3"/>
        <v>0.015203859437911658</v>
      </c>
      <c r="K58" s="26">
        <f t="shared" si="4"/>
        <v>60386.84</v>
      </c>
      <c r="L58" s="6">
        <f t="shared" si="5"/>
        <v>0.0041940736414913145</v>
      </c>
    </row>
    <row r="59" spans="2:12" ht="12.75">
      <c r="B59" s="43">
        <v>33170</v>
      </c>
      <c r="C59" s="31">
        <v>761.039999999999</v>
      </c>
      <c r="D59" s="6">
        <f t="shared" si="0"/>
        <v>0.00010520174335699914</v>
      </c>
      <c r="E59" s="31">
        <v>761.039999999999</v>
      </c>
      <c r="F59" s="6">
        <f t="shared" si="1"/>
        <v>0.00019391180677303014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1522.079999999998</v>
      </c>
      <c r="L59" s="6">
        <f t="shared" si="5"/>
        <v>0.00010571368874809631</v>
      </c>
    </row>
    <row r="60" spans="2:12" ht="12.75">
      <c r="B60" s="43">
        <v>33172</v>
      </c>
      <c r="C60" s="31">
        <v>140136.799999999</v>
      </c>
      <c r="D60" s="6">
        <f t="shared" si="0"/>
        <v>0.019371696190043926</v>
      </c>
      <c r="E60" s="31">
        <v>140136.799999999</v>
      </c>
      <c r="F60" s="6">
        <f t="shared" si="1"/>
        <v>0.03570663839402739</v>
      </c>
      <c r="G60" s="31">
        <v>6261.81999999999</v>
      </c>
      <c r="H60" s="6">
        <f t="shared" si="2"/>
        <v>0.00840762249286002</v>
      </c>
      <c r="I60" s="31">
        <v>127239.19</v>
      </c>
      <c r="J60" s="6">
        <f t="shared" si="3"/>
        <v>0.05100615492351515</v>
      </c>
      <c r="K60" s="26">
        <f t="shared" si="4"/>
        <v>413774.609999998</v>
      </c>
      <c r="L60" s="6">
        <f t="shared" si="5"/>
        <v>0.028738069177313138</v>
      </c>
    </row>
    <row r="61" spans="2:12" ht="12.75">
      <c r="B61" s="43">
        <v>33173</v>
      </c>
      <c r="C61" s="31">
        <v>1895.34999999999</v>
      </c>
      <c r="D61" s="6">
        <f t="shared" si="0"/>
        <v>0.0002620021605588241</v>
      </c>
      <c r="E61" s="31">
        <v>1895.34999999999</v>
      </c>
      <c r="F61" s="6">
        <f t="shared" si="1"/>
        <v>0.00048293222822356406</v>
      </c>
      <c r="G61" s="31">
        <v>0</v>
      </c>
      <c r="H61" s="6">
        <f t="shared" si="2"/>
        <v>0</v>
      </c>
      <c r="I61" s="31">
        <v>18761.3899999999</v>
      </c>
      <c r="J61" s="6">
        <f t="shared" si="3"/>
        <v>0.007520846092469489</v>
      </c>
      <c r="K61" s="26">
        <f t="shared" si="4"/>
        <v>22552.08999999988</v>
      </c>
      <c r="L61" s="6">
        <f t="shared" si="5"/>
        <v>0.001566320182171138</v>
      </c>
    </row>
    <row r="62" spans="2:12" ht="12.75">
      <c r="B62" s="43">
        <v>33174</v>
      </c>
      <c r="C62" s="31">
        <v>1236.71</v>
      </c>
      <c r="D62" s="6">
        <f t="shared" si="0"/>
        <v>0.0001709555976388029</v>
      </c>
      <c r="E62" s="31">
        <v>1236.71</v>
      </c>
      <c r="F62" s="6">
        <f t="shared" si="1"/>
        <v>0.0003151117819750268</v>
      </c>
      <c r="G62" s="31">
        <v>0</v>
      </c>
      <c r="H62" s="6">
        <f t="shared" si="2"/>
        <v>0</v>
      </c>
      <c r="I62" s="31">
        <v>15392.68</v>
      </c>
      <c r="J62" s="6">
        <f t="shared" si="3"/>
        <v>0.00617043711743287</v>
      </c>
      <c r="K62" s="26">
        <f t="shared" si="4"/>
        <v>17866.1</v>
      </c>
      <c r="L62" s="6">
        <f t="shared" si="5"/>
        <v>0.0012408620667391764</v>
      </c>
    </row>
    <row r="63" spans="2:12" ht="12.75">
      <c r="B63" s="43">
        <v>33175</v>
      </c>
      <c r="C63" s="31">
        <v>10708.68</v>
      </c>
      <c r="D63" s="6">
        <f t="shared" si="0"/>
        <v>0.0014803056410336263</v>
      </c>
      <c r="E63" s="31">
        <v>10708.68</v>
      </c>
      <c r="F63" s="6">
        <f t="shared" si="1"/>
        <v>0.002728554986537127</v>
      </c>
      <c r="G63" s="31">
        <v>0</v>
      </c>
      <c r="H63" s="6">
        <f t="shared" si="2"/>
        <v>0</v>
      </c>
      <c r="I63" s="31">
        <v>35272.3799999999</v>
      </c>
      <c r="J63" s="6">
        <f t="shared" si="3"/>
        <v>0.014139578213293345</v>
      </c>
      <c r="K63" s="26">
        <f t="shared" si="4"/>
        <v>56689.7399999999</v>
      </c>
      <c r="L63" s="6">
        <f t="shared" si="5"/>
        <v>0.003937297336257294</v>
      </c>
    </row>
    <row r="64" spans="2:12" ht="12.75">
      <c r="B64" s="43">
        <v>33176</v>
      </c>
      <c r="C64" s="31">
        <v>25026.09</v>
      </c>
      <c r="D64" s="6">
        <f t="shared" si="0"/>
        <v>0.003459461128730639</v>
      </c>
      <c r="E64" s="31">
        <v>25026.09</v>
      </c>
      <c r="F64" s="6">
        <f t="shared" si="1"/>
        <v>0.006376608756917465</v>
      </c>
      <c r="G64" s="31">
        <v>3609.48999999999</v>
      </c>
      <c r="H64" s="6">
        <f t="shared" si="2"/>
        <v>0.004846391194852819</v>
      </c>
      <c r="I64" s="31">
        <v>63089.91</v>
      </c>
      <c r="J64" s="6">
        <f t="shared" si="3"/>
        <v>0.02529074354819948</v>
      </c>
      <c r="K64" s="26">
        <f t="shared" si="4"/>
        <v>116751.57999999999</v>
      </c>
      <c r="L64" s="6">
        <f t="shared" si="5"/>
        <v>0.008108798610433407</v>
      </c>
    </row>
    <row r="65" spans="2:12" ht="12.75">
      <c r="B65" s="43">
        <v>33177</v>
      </c>
      <c r="C65" s="31">
        <v>8784.29</v>
      </c>
      <c r="D65" s="6">
        <f t="shared" si="0"/>
        <v>0.001214289159772752</v>
      </c>
      <c r="E65" s="31">
        <v>8784.29</v>
      </c>
      <c r="F65" s="6">
        <f t="shared" si="1"/>
        <v>0.002238223411539818</v>
      </c>
      <c r="G65" s="31">
        <v>0</v>
      </c>
      <c r="H65" s="6">
        <f t="shared" si="2"/>
        <v>0</v>
      </c>
      <c r="I65" s="31">
        <v>15523.26</v>
      </c>
      <c r="J65" s="6">
        <f t="shared" si="3"/>
        <v>0.00622278249710648</v>
      </c>
      <c r="K65" s="26">
        <f t="shared" si="4"/>
        <v>33091.840000000004</v>
      </c>
      <c r="L65" s="6">
        <f t="shared" si="5"/>
        <v>0.0022983420542033325</v>
      </c>
    </row>
    <row r="66" spans="2:12" ht="12.75">
      <c r="B66" s="43">
        <v>33178</v>
      </c>
      <c r="C66" s="31">
        <v>154015.2</v>
      </c>
      <c r="D66" s="6">
        <f t="shared" si="0"/>
        <v>0.02129016548864306</v>
      </c>
      <c r="E66" s="31">
        <v>154015.2</v>
      </c>
      <c r="F66" s="6">
        <f t="shared" si="1"/>
        <v>0.03924283310011252</v>
      </c>
      <c r="G66" s="31">
        <v>23459.38</v>
      </c>
      <c r="H66" s="6">
        <f t="shared" si="2"/>
        <v>0.03149844788840159</v>
      </c>
      <c r="I66" s="31">
        <v>45238.05</v>
      </c>
      <c r="J66" s="6">
        <f t="shared" si="3"/>
        <v>0.018134499180148228</v>
      </c>
      <c r="K66" s="26">
        <f t="shared" si="4"/>
        <v>376727.83</v>
      </c>
      <c r="L66" s="6">
        <f t="shared" si="5"/>
        <v>0.026165042943449613</v>
      </c>
    </row>
    <row r="67" spans="2:12" ht="12.75">
      <c r="B67" s="43">
        <v>33179</v>
      </c>
      <c r="C67" s="31">
        <v>9634.51</v>
      </c>
      <c r="D67" s="6">
        <f t="shared" si="0"/>
        <v>0.0013318186276548446</v>
      </c>
      <c r="E67" s="31">
        <v>9634.51</v>
      </c>
      <c r="F67" s="6">
        <f t="shared" si="1"/>
        <v>0.0024548581434258765</v>
      </c>
      <c r="G67" s="31">
        <v>0</v>
      </c>
      <c r="H67" s="6">
        <f t="shared" si="2"/>
        <v>0</v>
      </c>
      <c r="I67" s="31">
        <v>438.44</v>
      </c>
      <c r="J67" s="6">
        <f t="shared" si="3"/>
        <v>0.00017575668757924333</v>
      </c>
      <c r="K67" s="26">
        <f t="shared" si="4"/>
        <v>19707.46</v>
      </c>
      <c r="L67" s="6">
        <f t="shared" si="5"/>
        <v>0.001368750849137733</v>
      </c>
    </row>
    <row r="68" spans="2:12" ht="12.75">
      <c r="B68" s="43">
        <v>33180</v>
      </c>
      <c r="C68" s="31">
        <v>138400.91</v>
      </c>
      <c r="D68" s="6">
        <f aca="true" t="shared" si="6" ref="D68:D89">+C68/$C$90</f>
        <v>0.01913173685245868</v>
      </c>
      <c r="E68" s="31">
        <v>138400.91</v>
      </c>
      <c r="F68" s="6">
        <f aca="true" t="shared" si="7" ref="F68:F89">+E68/$E$90</f>
        <v>0.035264336325464586</v>
      </c>
      <c r="G68" s="31">
        <v>53187.4599999999</v>
      </c>
      <c r="H68" s="6">
        <f aca="true" t="shared" si="8" ref="H68:H89">+G68/$G$90</f>
        <v>0.07141375591027728</v>
      </c>
      <c r="I68" s="31">
        <v>84035.1699999999</v>
      </c>
      <c r="J68" s="6">
        <f aca="true" t="shared" si="9" ref="J68:J89">+I68/$I$90</f>
        <v>0.03368703384581376</v>
      </c>
      <c r="K68" s="26">
        <f aca="true" t="shared" si="10" ref="K68:K89">+C68+E68+G68+I68</f>
        <v>414024.44999999984</v>
      </c>
      <c r="L68" s="6">
        <f aca="true" t="shared" si="11" ref="L68:L89">+K68/$K$90</f>
        <v>0.028755421424236437</v>
      </c>
    </row>
    <row r="69" spans="2:12" ht="12.75">
      <c r="B69" s="43">
        <v>33181</v>
      </c>
      <c r="C69" s="31">
        <v>20948.06</v>
      </c>
      <c r="D69" s="6">
        <f t="shared" si="6"/>
        <v>0.002895737979537241</v>
      </c>
      <c r="E69" s="31">
        <v>20948.06</v>
      </c>
      <c r="F69" s="6">
        <f t="shared" si="7"/>
        <v>0.00533753306395176</v>
      </c>
      <c r="G69" s="31">
        <v>0</v>
      </c>
      <c r="H69" s="6">
        <f t="shared" si="8"/>
        <v>0</v>
      </c>
      <c r="I69" s="31">
        <v>26373.11</v>
      </c>
      <c r="J69" s="6">
        <f t="shared" si="9"/>
        <v>0.01057214317754543</v>
      </c>
      <c r="K69" s="26">
        <f t="shared" si="10"/>
        <v>68269.23000000001</v>
      </c>
      <c r="L69" s="6">
        <f t="shared" si="11"/>
        <v>0.0047415327258043</v>
      </c>
    </row>
    <row r="70" spans="2:12" ht="12.75">
      <c r="B70" s="43">
        <v>33182</v>
      </c>
      <c r="C70" s="31">
        <v>1378.59999999999</v>
      </c>
      <c r="D70" s="6">
        <f t="shared" si="6"/>
        <v>0.0001905696460001552</v>
      </c>
      <c r="E70" s="31">
        <v>1378.59999999999</v>
      </c>
      <c r="F70" s="6">
        <f t="shared" si="7"/>
        <v>0.00035126513299865676</v>
      </c>
      <c r="G70" s="31">
        <v>0</v>
      </c>
      <c r="H70" s="6">
        <f t="shared" si="8"/>
        <v>0</v>
      </c>
      <c r="I70" s="31">
        <v>5788.93</v>
      </c>
      <c r="J70" s="6">
        <f t="shared" si="9"/>
        <v>0.00232059839756434</v>
      </c>
      <c r="K70" s="26">
        <f t="shared" si="10"/>
        <v>8546.12999999998</v>
      </c>
      <c r="L70" s="6">
        <f t="shared" si="11"/>
        <v>0.0005935581091800478</v>
      </c>
    </row>
    <row r="71" spans="2:12" ht="12.75">
      <c r="B71" s="43">
        <v>33183</v>
      </c>
      <c r="C71" s="31">
        <v>16912.41</v>
      </c>
      <c r="D71" s="6">
        <f t="shared" si="6"/>
        <v>0.0023378731950598496</v>
      </c>
      <c r="E71" s="31">
        <v>16912.41</v>
      </c>
      <c r="F71" s="6">
        <f t="shared" si="7"/>
        <v>0.0043092557289843725</v>
      </c>
      <c r="G71" s="31">
        <v>0</v>
      </c>
      <c r="H71" s="6">
        <f t="shared" si="8"/>
        <v>0</v>
      </c>
      <c r="I71" s="31">
        <v>33306.5599999999</v>
      </c>
      <c r="J71" s="6">
        <f t="shared" si="9"/>
        <v>0.01335154333605352</v>
      </c>
      <c r="K71" s="26">
        <f t="shared" si="10"/>
        <v>67131.3799999999</v>
      </c>
      <c r="L71" s="6">
        <f t="shared" si="11"/>
        <v>0.004662505131497803</v>
      </c>
    </row>
    <row r="72" spans="2:12" ht="12.75">
      <c r="B72" s="43">
        <v>33184</v>
      </c>
      <c r="C72" s="31">
        <v>835.779999999999</v>
      </c>
      <c r="D72" s="6">
        <f t="shared" si="6"/>
        <v>0.00011553336626578462</v>
      </c>
      <c r="E72" s="31">
        <v>835.779999999999</v>
      </c>
      <c r="F72" s="6">
        <f t="shared" si="7"/>
        <v>0.00021295544237459678</v>
      </c>
      <c r="G72" s="31">
        <v>0</v>
      </c>
      <c r="H72" s="6">
        <f t="shared" si="8"/>
        <v>0</v>
      </c>
      <c r="I72" s="31">
        <v>8208.29</v>
      </c>
      <c r="J72" s="6">
        <f t="shared" si="9"/>
        <v>0.003290443073373386</v>
      </c>
      <c r="K72" s="26">
        <f t="shared" si="10"/>
        <v>9879.849999999999</v>
      </c>
      <c r="L72" s="6">
        <f t="shared" si="11"/>
        <v>0.0006861895483666301</v>
      </c>
    </row>
    <row r="73" spans="2:12" ht="12.75">
      <c r="B73" s="43">
        <v>33185</v>
      </c>
      <c r="C73" s="31">
        <v>1681.8</v>
      </c>
      <c r="D73" s="6">
        <f t="shared" si="6"/>
        <v>0.0002324822505752672</v>
      </c>
      <c r="E73" s="31">
        <v>1681.8</v>
      </c>
      <c r="F73" s="6">
        <f t="shared" si="7"/>
        <v>0.0004285200208016431</v>
      </c>
      <c r="G73" s="31">
        <v>0</v>
      </c>
      <c r="H73" s="6">
        <f t="shared" si="8"/>
        <v>0</v>
      </c>
      <c r="I73" s="31">
        <v>4249.72999999999</v>
      </c>
      <c r="J73" s="6">
        <f t="shared" si="9"/>
        <v>0.0017035819448639174</v>
      </c>
      <c r="K73" s="26">
        <f t="shared" si="10"/>
        <v>7613.329999999989</v>
      </c>
      <c r="L73" s="6">
        <f t="shared" si="11"/>
        <v>0.0005287719423135078</v>
      </c>
    </row>
    <row r="74" spans="2:12" ht="12.75">
      <c r="B74" s="43">
        <v>33186</v>
      </c>
      <c r="C74" s="31">
        <v>23740.68</v>
      </c>
      <c r="D74" s="6">
        <f t="shared" si="6"/>
        <v>0.0032817735263332352</v>
      </c>
      <c r="E74" s="31">
        <v>23740.68</v>
      </c>
      <c r="F74" s="6">
        <f t="shared" si="7"/>
        <v>0.006049088290786748</v>
      </c>
      <c r="G74" s="31">
        <v>169.669999999999</v>
      </c>
      <c r="H74" s="6">
        <f t="shared" si="8"/>
        <v>0.00022781257020539612</v>
      </c>
      <c r="I74" s="31">
        <v>74582.4499999999</v>
      </c>
      <c r="J74" s="6">
        <f t="shared" si="9"/>
        <v>0.029897738261893347</v>
      </c>
      <c r="K74" s="26">
        <f t="shared" si="10"/>
        <v>122233.4799999999</v>
      </c>
      <c r="L74" s="6">
        <f t="shared" si="11"/>
        <v>0.008489535411618745</v>
      </c>
    </row>
    <row r="75" spans="2:12" ht="12.75">
      <c r="B75" s="43">
        <v>33187</v>
      </c>
      <c r="C75" s="31">
        <v>5124.61999999999</v>
      </c>
      <c r="D75" s="6">
        <f t="shared" si="6"/>
        <v>0.0007083976637787035</v>
      </c>
      <c r="E75" s="31">
        <v>5124.61999999999</v>
      </c>
      <c r="F75" s="6">
        <f t="shared" si="7"/>
        <v>0.00130574519502944</v>
      </c>
      <c r="G75" s="31">
        <v>0</v>
      </c>
      <c r="H75" s="6">
        <f t="shared" si="8"/>
        <v>0</v>
      </c>
      <c r="I75" s="31">
        <v>877.049999999999</v>
      </c>
      <c r="J75" s="6">
        <f t="shared" si="9"/>
        <v>0.00035158152276565824</v>
      </c>
      <c r="K75" s="26">
        <f t="shared" si="10"/>
        <v>11126.289999999979</v>
      </c>
      <c r="L75" s="6">
        <f t="shared" si="11"/>
        <v>0.0007727590914939134</v>
      </c>
    </row>
    <row r="76" spans="2:12" ht="12.75">
      <c r="B76" s="43">
        <v>33189</v>
      </c>
      <c r="C76" s="31">
        <v>12211.7</v>
      </c>
      <c r="D76" s="6">
        <f t="shared" si="6"/>
        <v>0.0016880743842014453</v>
      </c>
      <c r="E76" s="31">
        <v>12211.7</v>
      </c>
      <c r="F76" s="6">
        <f t="shared" si="7"/>
        <v>0.003111522141766813</v>
      </c>
      <c r="G76" s="31">
        <v>0</v>
      </c>
      <c r="H76" s="6">
        <f t="shared" si="8"/>
        <v>0</v>
      </c>
      <c r="I76" s="31">
        <v>14904.44</v>
      </c>
      <c r="J76" s="6">
        <f t="shared" si="9"/>
        <v>0.005974717189635019</v>
      </c>
      <c r="K76" s="26">
        <f t="shared" si="10"/>
        <v>39327.840000000004</v>
      </c>
      <c r="L76" s="6">
        <f t="shared" si="11"/>
        <v>0.0027314536929037483</v>
      </c>
    </row>
    <row r="77" spans="2:12" ht="12.75">
      <c r="B77" s="43">
        <v>33190</v>
      </c>
      <c r="C77" s="31">
        <v>230.9</v>
      </c>
      <c r="D77" s="6">
        <f t="shared" si="6"/>
        <v>3.191827307517493E-05</v>
      </c>
      <c r="E77" s="31">
        <v>230.9</v>
      </c>
      <c r="F77" s="6">
        <f t="shared" si="7"/>
        <v>5.88329604014148E-05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461.8</v>
      </c>
      <c r="L77" s="6">
        <f t="shared" si="11"/>
        <v>3.2073597618962824E-05</v>
      </c>
    </row>
    <row r="78" spans="2:12" ht="12.75">
      <c r="B78" s="43">
        <v>33193</v>
      </c>
      <c r="C78" s="31">
        <v>983.429999999999</v>
      </c>
      <c r="D78" s="6">
        <f t="shared" si="6"/>
        <v>0.0001359436435267183</v>
      </c>
      <c r="E78" s="31">
        <v>983.429999999999</v>
      </c>
      <c r="F78" s="6">
        <f t="shared" si="7"/>
        <v>0.0002505764324277319</v>
      </c>
      <c r="G78" s="31">
        <v>0</v>
      </c>
      <c r="H78" s="6">
        <f t="shared" si="8"/>
        <v>0</v>
      </c>
      <c r="I78" s="31">
        <v>2863.15999999999</v>
      </c>
      <c r="J78" s="6">
        <f t="shared" si="9"/>
        <v>0.0011477500173555893</v>
      </c>
      <c r="K78" s="26">
        <f t="shared" si="10"/>
        <v>4830.019999999988</v>
      </c>
      <c r="L78" s="6">
        <f t="shared" si="11"/>
        <v>0.00033546149409169</v>
      </c>
    </row>
    <row r="79" spans="2:12" ht="12.75">
      <c r="B79" s="44">
        <v>33194</v>
      </c>
      <c r="C79" s="4">
        <v>183.62</v>
      </c>
      <c r="D79" s="6">
        <f t="shared" si="6"/>
        <v>2.538256085778961E-05</v>
      </c>
      <c r="E79" s="4">
        <v>183.62</v>
      </c>
      <c r="F79" s="6">
        <f t="shared" si="7"/>
        <v>4.678609003424766E-05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6">
        <f t="shared" si="10"/>
        <v>367.24</v>
      </c>
      <c r="L79" s="6">
        <f t="shared" si="11"/>
        <v>2.5506080531805775E-05</v>
      </c>
    </row>
    <row r="80" spans="2:12" ht="12.75">
      <c r="B80" s="45">
        <v>33196</v>
      </c>
      <c r="C80" s="41">
        <v>2170.05</v>
      </c>
      <c r="D80" s="6">
        <f t="shared" si="6"/>
        <v>0.0002999750908912229</v>
      </c>
      <c r="E80" s="41">
        <v>2170.05</v>
      </c>
      <c r="F80" s="6">
        <f t="shared" si="7"/>
        <v>0.0005529253604118241</v>
      </c>
      <c r="G80" s="41">
        <v>0</v>
      </c>
      <c r="H80" s="6">
        <f t="shared" si="8"/>
        <v>0</v>
      </c>
      <c r="I80" s="41">
        <v>20983.99</v>
      </c>
      <c r="J80" s="6">
        <f t="shared" si="9"/>
        <v>0.0084118159260012</v>
      </c>
      <c r="K80" s="39">
        <f t="shared" si="10"/>
        <v>25324.090000000004</v>
      </c>
      <c r="L80" s="6">
        <f t="shared" si="11"/>
        <v>0.0017588451120103949</v>
      </c>
    </row>
    <row r="81" spans="2:12" ht="12.75">
      <c r="B81" s="45">
        <v>33299</v>
      </c>
      <c r="C81" s="41">
        <v>23.9499999999999</v>
      </c>
      <c r="D81" s="6">
        <f t="shared" si="6"/>
        <v>3.3107087057186503E-06</v>
      </c>
      <c r="E81" s="41">
        <v>23.9499999999999</v>
      </c>
      <c r="F81" s="6">
        <f t="shared" si="7"/>
        <v>6.102422700796355E-06</v>
      </c>
      <c r="G81" s="41">
        <v>0</v>
      </c>
      <c r="H81" s="6">
        <f t="shared" si="8"/>
        <v>0</v>
      </c>
      <c r="I81" s="41">
        <v>5732.73999999999</v>
      </c>
      <c r="J81" s="6">
        <f t="shared" si="9"/>
        <v>0.0022980736090526177</v>
      </c>
      <c r="K81" s="39">
        <f t="shared" si="10"/>
        <v>5780.639999999989</v>
      </c>
      <c r="L81" s="6">
        <f t="shared" si="11"/>
        <v>0.00040148532122148315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7234100.6499999855</v>
      </c>
      <c r="D90" s="10">
        <f t="shared" si="12"/>
        <v>1.0000000000000002</v>
      </c>
      <c r="E90" s="4">
        <f t="shared" si="12"/>
        <v>3924670.769999998</v>
      </c>
      <c r="F90" s="10">
        <f t="shared" si="12"/>
        <v>0.9999999999999998</v>
      </c>
      <c r="G90" s="4">
        <f t="shared" si="12"/>
        <v>744778.9199999996</v>
      </c>
      <c r="H90" s="10">
        <f t="shared" si="12"/>
        <v>1</v>
      </c>
      <c r="I90" s="4">
        <f>SUM(I2:I89)</f>
        <v>2494585.019999997</v>
      </c>
      <c r="J90" s="7">
        <f t="shared" si="12"/>
        <v>1.0000000000000007</v>
      </c>
      <c r="K90" s="4">
        <f>SUM(K2:K89)</f>
        <v>14398135.359999986</v>
      </c>
      <c r="M90" s="14"/>
      <c r="O90" s="13"/>
      <c r="P90" s="13"/>
      <c r="Q90" s="16"/>
      <c r="S90" s="13"/>
      <c r="T90" s="13"/>
      <c r="U90" s="14"/>
    </row>
    <row r="91" spans="3:12" ht="12.75">
      <c r="C91" s="4">
        <f>+C90-C92</f>
        <v>-0.990000014193356</v>
      </c>
      <c r="E91" s="4">
        <f>+E90-E92</f>
        <v>-0.9900000016205013</v>
      </c>
      <c r="F91" s="10"/>
      <c r="G91" s="4">
        <f>+G90-G92</f>
        <v>0</v>
      </c>
      <c r="H91"/>
      <c r="I91" s="4">
        <f>+I90-I92</f>
        <v>0</v>
      </c>
      <c r="J91"/>
      <c r="K91" s="4">
        <f>+K90-K92</f>
        <v>-1.9800000116229057</v>
      </c>
      <c r="L91"/>
    </row>
    <row r="92" spans="3:12" ht="12.75">
      <c r="C92" s="16">
        <v>7234101.64</v>
      </c>
      <c r="E92" s="9">
        <v>3924671.76</v>
      </c>
      <c r="F92" s="10"/>
      <c r="G92" s="9">
        <v>744778.92</v>
      </c>
      <c r="H92"/>
      <c r="I92" s="9">
        <v>2494585.02</v>
      </c>
      <c r="J92"/>
      <c r="K92" s="4">
        <f>+C92+E92+G92+I92</f>
        <v>14398137.339999998</v>
      </c>
      <c r="L92"/>
    </row>
    <row r="93" spans="3:12" ht="12.75">
      <c r="C93"/>
      <c r="E93"/>
      <c r="G93"/>
      <c r="H93"/>
      <c r="J93"/>
      <c r="K93"/>
      <c r="L93"/>
    </row>
    <row r="103" spans="3:11" ht="12.75">
      <c r="C103" s="4">
        <f>+C92</f>
        <v>7234101.64</v>
      </c>
      <c r="E103" s="4">
        <f>+E92</f>
        <v>3924671.76</v>
      </c>
      <c r="F103" s="10"/>
      <c r="G103" s="4">
        <f>+G92</f>
        <v>744778.92</v>
      </c>
      <c r="H103"/>
      <c r="I103" s="4">
        <f>+I92</f>
        <v>2494585.02</v>
      </c>
      <c r="J103"/>
      <c r="K103" s="4">
        <f>SUM(C103:I103)</f>
        <v>14398137.339999998</v>
      </c>
    </row>
    <row r="104" spans="3:10" ht="12.75">
      <c r="C104" s="4"/>
      <c r="F104" s="10"/>
      <c r="H104"/>
      <c r="I104" s="4"/>
      <c r="J104"/>
    </row>
    <row r="105" spans="3:11" ht="12.75">
      <c r="C105" s="4"/>
      <c r="F105" s="10"/>
      <c r="H105"/>
      <c r="I105" s="4"/>
      <c r="J105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K43" sqref="K43"/>
    </sheetView>
  </sheetViews>
  <sheetFormatPr defaultColWidth="9.140625" defaultRowHeight="12.75"/>
  <cols>
    <col min="3" max="3" width="15.421875" style="48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+SUM(Dec2019!C1)+1</f>
        <v>2020</v>
      </c>
      <c r="D1" s="5">
        <f>+DATE(C1,1,1)</f>
        <v>43831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31">
        <v>50676.7099999999</v>
      </c>
      <c r="D3" s="6">
        <f>+C3/$C$90</f>
        <v>0.004707106002393399</v>
      </c>
      <c r="E3" s="31">
        <v>50676.7099999999</v>
      </c>
      <c r="F3" s="6">
        <f>+E3/$E$90</f>
        <v>0.009937749819712152</v>
      </c>
      <c r="G3" s="31">
        <v>2245.59999999999</v>
      </c>
      <c r="H3" s="6">
        <f>+G3/$G$90</f>
        <v>0.0023910605257426235</v>
      </c>
      <c r="I3" s="31">
        <v>6105.06</v>
      </c>
      <c r="J3" s="6">
        <f>+I3/$I$90</f>
        <v>0.0019247962659432964</v>
      </c>
      <c r="K3" s="26">
        <f>+C3+E3+G3+I3</f>
        <v>109704.07999999978</v>
      </c>
      <c r="L3" s="6">
        <f>+K3/$K$90</f>
        <v>0.005491690600966226</v>
      </c>
    </row>
    <row r="4" spans="1:12" ht="12.75">
      <c r="A4" s="2"/>
      <c r="B4" s="29">
        <v>33012</v>
      </c>
      <c r="C4" s="31">
        <v>498.019999999999</v>
      </c>
      <c r="D4" s="6">
        <f aca="true" t="shared" si="0" ref="D4:D67">+C4/$C$90</f>
        <v>4.625858567598332E-05</v>
      </c>
      <c r="E4" s="31">
        <v>498.019999999999</v>
      </c>
      <c r="F4" s="6">
        <f aca="true" t="shared" si="1" ref="F4:F67">+E4/$E$90</f>
        <v>9.766218377659178E-05</v>
      </c>
      <c r="G4" s="31">
        <v>0</v>
      </c>
      <c r="H4" s="6">
        <f aca="true" t="shared" si="2" ref="H4:H67">+G4/$G$90</f>
        <v>0</v>
      </c>
      <c r="I4" s="31">
        <v>58861.48</v>
      </c>
      <c r="J4" s="6">
        <f aca="true" t="shared" si="3" ref="J4:J67">+I4/$I$90</f>
        <v>0.018557779434091724</v>
      </c>
      <c r="K4" s="26">
        <f aca="true" t="shared" si="4" ref="K4:K67">+C4+E4+G4+I4</f>
        <v>59857.520000000004</v>
      </c>
      <c r="L4" s="6">
        <f aca="true" t="shared" si="5" ref="L4:L67">+K4/$K$90</f>
        <v>0.0029964152653315043</v>
      </c>
    </row>
    <row r="5" spans="1:12" ht="12.75">
      <c r="A5" s="2"/>
      <c r="B5" s="29">
        <v>33013</v>
      </c>
      <c r="C5" s="31">
        <v>613.84</v>
      </c>
      <c r="D5" s="6">
        <f t="shared" si="0"/>
        <v>5.7016525905276214E-05</v>
      </c>
      <c r="E5" s="31">
        <v>613.84</v>
      </c>
      <c r="F5" s="6">
        <f t="shared" si="1"/>
        <v>0.00012037459316779088</v>
      </c>
      <c r="G5" s="31">
        <v>0</v>
      </c>
      <c r="H5" s="6">
        <f t="shared" si="2"/>
        <v>0</v>
      </c>
      <c r="I5" s="31">
        <v>8628.36</v>
      </c>
      <c r="J5" s="6">
        <f t="shared" si="3"/>
        <v>0.002720339375733326</v>
      </c>
      <c r="K5" s="26">
        <f t="shared" si="4"/>
        <v>9856.04</v>
      </c>
      <c r="L5" s="6">
        <f t="shared" si="5"/>
        <v>0.0004933847695614172</v>
      </c>
    </row>
    <row r="6" spans="1:12" ht="12.75">
      <c r="A6" s="2"/>
      <c r="B6" s="29">
        <v>33014</v>
      </c>
      <c r="C6" s="31">
        <v>20369.9399999999</v>
      </c>
      <c r="D6" s="6">
        <f t="shared" si="0"/>
        <v>0.0018920617941139651</v>
      </c>
      <c r="E6" s="31">
        <v>20369.9399999999</v>
      </c>
      <c r="F6" s="6">
        <f t="shared" si="1"/>
        <v>0.003994564121517493</v>
      </c>
      <c r="G6" s="31">
        <v>11340.23</v>
      </c>
      <c r="H6" s="6">
        <f t="shared" si="2"/>
        <v>0.01207480241621054</v>
      </c>
      <c r="I6" s="31">
        <v>39377.12</v>
      </c>
      <c r="J6" s="6">
        <f t="shared" si="3"/>
        <v>0.012414772916171355</v>
      </c>
      <c r="K6" s="26">
        <f t="shared" si="4"/>
        <v>91457.2299999998</v>
      </c>
      <c r="L6" s="6">
        <f t="shared" si="5"/>
        <v>0.004578269198204901</v>
      </c>
    </row>
    <row r="7" spans="1:12" ht="12.75">
      <c r="A7" s="2"/>
      <c r="B7" s="29">
        <v>33015</v>
      </c>
      <c r="C7" s="31">
        <v>7854.85</v>
      </c>
      <c r="D7" s="6">
        <f t="shared" si="0"/>
        <v>0.0007295977103268912</v>
      </c>
      <c r="E7" s="31">
        <v>7854.85</v>
      </c>
      <c r="F7" s="6">
        <f t="shared" si="1"/>
        <v>0.0015403433682132513</v>
      </c>
      <c r="G7" s="31">
        <v>0</v>
      </c>
      <c r="H7" s="6">
        <f t="shared" si="2"/>
        <v>0</v>
      </c>
      <c r="I7" s="31">
        <v>16974.65</v>
      </c>
      <c r="J7" s="6">
        <f t="shared" si="3"/>
        <v>0.005351748047634974</v>
      </c>
      <c r="K7" s="26">
        <f t="shared" si="4"/>
        <v>32684.350000000002</v>
      </c>
      <c r="L7" s="6">
        <f t="shared" si="5"/>
        <v>0.0016361500656465178</v>
      </c>
    </row>
    <row r="8" spans="1:12" ht="12.75">
      <c r="A8" s="2"/>
      <c r="B8" s="29">
        <v>33016</v>
      </c>
      <c r="C8" s="31">
        <v>58775.26</v>
      </c>
      <c r="D8" s="6">
        <f t="shared" si="0"/>
        <v>0.0054593397862298726</v>
      </c>
      <c r="E8" s="31">
        <v>58775.26</v>
      </c>
      <c r="F8" s="6">
        <f t="shared" si="1"/>
        <v>0.011525882983890155</v>
      </c>
      <c r="G8" s="31">
        <v>1823.02</v>
      </c>
      <c r="H8" s="6">
        <f t="shared" si="2"/>
        <v>0.0019411075701992059</v>
      </c>
      <c r="I8" s="31">
        <v>28341.77</v>
      </c>
      <c r="J8" s="6">
        <f t="shared" si="3"/>
        <v>0.008935560513119238</v>
      </c>
      <c r="K8" s="26">
        <f t="shared" si="4"/>
        <v>147715.31</v>
      </c>
      <c r="L8" s="6">
        <f t="shared" si="5"/>
        <v>0.007394499635253438</v>
      </c>
    </row>
    <row r="9" spans="1:12" ht="12.75">
      <c r="A9" s="2"/>
      <c r="B9" s="29">
        <v>33018</v>
      </c>
      <c r="C9" s="31">
        <v>1754.34999999999</v>
      </c>
      <c r="D9" s="6">
        <f t="shared" si="0"/>
        <v>0.00016295279262009766</v>
      </c>
      <c r="E9" s="31">
        <v>1754.34999999999</v>
      </c>
      <c r="F9" s="6">
        <f t="shared" si="1"/>
        <v>0.00034402966167716785</v>
      </c>
      <c r="G9" s="31">
        <v>0</v>
      </c>
      <c r="H9" s="6">
        <f t="shared" si="2"/>
        <v>0</v>
      </c>
      <c r="I9" s="31">
        <v>7540.26</v>
      </c>
      <c r="J9" s="6">
        <f t="shared" si="3"/>
        <v>0.002377284464401922</v>
      </c>
      <c r="K9" s="26">
        <f t="shared" si="4"/>
        <v>11048.959999999981</v>
      </c>
      <c r="L9" s="6">
        <f t="shared" si="5"/>
        <v>0.0005531013047322562</v>
      </c>
    </row>
    <row r="10" spans="1:12" ht="12.75">
      <c r="A10" s="2"/>
      <c r="B10" s="29">
        <v>33030</v>
      </c>
      <c r="C10" s="31">
        <v>23553.07</v>
      </c>
      <c r="D10" s="6">
        <f t="shared" si="0"/>
        <v>0.0021877268112273293</v>
      </c>
      <c r="E10" s="31">
        <v>23553.07</v>
      </c>
      <c r="F10" s="6">
        <f t="shared" si="1"/>
        <v>0.004618778865995211</v>
      </c>
      <c r="G10" s="31">
        <v>457.68</v>
      </c>
      <c r="H10" s="6">
        <f t="shared" si="2"/>
        <v>0.00048732658595559703</v>
      </c>
      <c r="I10" s="31">
        <v>8853.52</v>
      </c>
      <c r="J10" s="6">
        <f t="shared" si="3"/>
        <v>0.002791327560491509</v>
      </c>
      <c r="K10" s="26">
        <f t="shared" si="4"/>
        <v>56417.34</v>
      </c>
      <c r="L10" s="6">
        <f t="shared" si="5"/>
        <v>0.0028242028538001183</v>
      </c>
    </row>
    <row r="11" spans="1:12" ht="12.75">
      <c r="A11" s="2"/>
      <c r="B11" s="29">
        <v>33031</v>
      </c>
      <c r="C11" s="31">
        <v>474.399999999999</v>
      </c>
      <c r="D11" s="6">
        <f t="shared" si="0"/>
        <v>4.406464207197801E-05</v>
      </c>
      <c r="E11" s="31">
        <v>474.399999999999</v>
      </c>
      <c r="F11" s="6">
        <f t="shared" si="1"/>
        <v>9.303027987553739E-05</v>
      </c>
      <c r="G11" s="31">
        <v>0</v>
      </c>
      <c r="H11" s="6">
        <f t="shared" si="2"/>
        <v>0</v>
      </c>
      <c r="I11" s="31">
        <v>510.449999999999</v>
      </c>
      <c r="J11" s="6">
        <f t="shared" si="3"/>
        <v>0.0001609340864710181</v>
      </c>
      <c r="K11" s="26">
        <f t="shared" si="4"/>
        <v>1459.249999999997</v>
      </c>
      <c r="L11" s="6">
        <f t="shared" si="5"/>
        <v>7.30487827750797E-05</v>
      </c>
    </row>
    <row r="12" spans="1:12" ht="12.75">
      <c r="A12" s="2"/>
      <c r="B12" s="29">
        <v>33032</v>
      </c>
      <c r="C12" s="31">
        <v>2405.13999999999</v>
      </c>
      <c r="D12" s="6">
        <f t="shared" si="0"/>
        <v>0.00022340141912520438</v>
      </c>
      <c r="E12" s="31">
        <v>2405.13999999999</v>
      </c>
      <c r="F12" s="6">
        <f t="shared" si="1"/>
        <v>0.0004716501841059223</v>
      </c>
      <c r="G12" s="31">
        <v>0</v>
      </c>
      <c r="H12" s="6">
        <f t="shared" si="2"/>
        <v>0</v>
      </c>
      <c r="I12" s="31">
        <v>5293.8</v>
      </c>
      <c r="J12" s="6">
        <f t="shared" si="3"/>
        <v>0.0016690231500838028</v>
      </c>
      <c r="K12" s="26">
        <f t="shared" si="4"/>
        <v>10104.07999999998</v>
      </c>
      <c r="L12" s="6">
        <f t="shared" si="5"/>
        <v>0.0005058014357115143</v>
      </c>
    </row>
    <row r="13" spans="1:12" ht="12.75">
      <c r="A13" s="2"/>
      <c r="B13" s="29">
        <v>33033</v>
      </c>
      <c r="C13" s="31">
        <v>35458.4499999999</v>
      </c>
      <c r="D13" s="6">
        <f t="shared" si="0"/>
        <v>0.0032935579841423426</v>
      </c>
      <c r="E13" s="31">
        <v>35458.4499999999</v>
      </c>
      <c r="F13" s="6">
        <f t="shared" si="1"/>
        <v>0.006953434922961101</v>
      </c>
      <c r="G13" s="31">
        <v>542.12</v>
      </c>
      <c r="H13" s="6">
        <f t="shared" si="2"/>
        <v>0.0005772362541038461</v>
      </c>
      <c r="I13" s="31">
        <v>24008.72</v>
      </c>
      <c r="J13" s="6">
        <f t="shared" si="3"/>
        <v>0.007569441513445917</v>
      </c>
      <c r="K13" s="26">
        <f t="shared" si="4"/>
        <v>95467.7399999998</v>
      </c>
      <c r="L13" s="6">
        <f t="shared" si="5"/>
        <v>0.004779031832302749</v>
      </c>
    </row>
    <row r="14" spans="1:12" ht="12.75">
      <c r="A14" s="2"/>
      <c r="B14" s="29">
        <v>33034</v>
      </c>
      <c r="C14" s="31">
        <v>63004.73</v>
      </c>
      <c r="D14" s="6">
        <f t="shared" si="0"/>
        <v>0.005852194089990769</v>
      </c>
      <c r="E14" s="31">
        <v>63004.73</v>
      </c>
      <c r="F14" s="6">
        <f t="shared" si="1"/>
        <v>0.012355285972560455</v>
      </c>
      <c r="G14" s="31">
        <v>108.53</v>
      </c>
      <c r="H14" s="6">
        <f t="shared" si="2"/>
        <v>0.00011556011705506238</v>
      </c>
      <c r="I14" s="31">
        <v>13533.0499999999</v>
      </c>
      <c r="J14" s="6">
        <f t="shared" si="3"/>
        <v>0.004266684374408069</v>
      </c>
      <c r="K14" s="26">
        <f t="shared" si="4"/>
        <v>139651.0399999999</v>
      </c>
      <c r="L14" s="6">
        <f t="shared" si="5"/>
        <v>0.0069908093097645905</v>
      </c>
    </row>
    <row r="15" spans="1:12" ht="12.75">
      <c r="A15" s="2"/>
      <c r="B15" s="29">
        <v>33035</v>
      </c>
      <c r="C15" s="31">
        <v>549.899999999999</v>
      </c>
      <c r="D15" s="6">
        <f t="shared" si="0"/>
        <v>5.1077459265136405E-05</v>
      </c>
      <c r="E15" s="31">
        <v>549.899999999999</v>
      </c>
      <c r="F15" s="6">
        <f t="shared" si="1"/>
        <v>0.0001078358998810245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1099.799999999998</v>
      </c>
      <c r="L15" s="6">
        <f t="shared" si="5"/>
        <v>5.5055029156095704E-05</v>
      </c>
    </row>
    <row r="16" spans="1:12" ht="12.75">
      <c r="A16" s="2"/>
      <c r="B16" s="29">
        <v>33054</v>
      </c>
      <c r="C16" s="31">
        <v>713</v>
      </c>
      <c r="D16" s="6">
        <f t="shared" si="0"/>
        <v>6.622700210227737E-05</v>
      </c>
      <c r="E16" s="31">
        <v>713</v>
      </c>
      <c r="F16" s="6">
        <f t="shared" si="1"/>
        <v>0.00013981996111142136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1426</v>
      </c>
      <c r="L16" s="6">
        <f t="shared" si="5"/>
        <v>7.138431676358668E-05</v>
      </c>
    </row>
    <row r="17" spans="1:12" ht="12.75">
      <c r="A17" s="2"/>
      <c r="B17" s="29">
        <v>33055</v>
      </c>
      <c r="C17" s="31">
        <v>262.86</v>
      </c>
      <c r="D17" s="6">
        <f t="shared" si="0"/>
        <v>2.4415750031703546E-05</v>
      </c>
      <c r="E17" s="31">
        <v>262.86</v>
      </c>
      <c r="F17" s="6">
        <f t="shared" si="1"/>
        <v>5.1547089730362165E-05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525.72</v>
      </c>
      <c r="L17" s="6">
        <f t="shared" si="5"/>
        <v>2.6317084859013177E-05</v>
      </c>
    </row>
    <row r="18" spans="1:12" ht="12.75">
      <c r="A18" s="2"/>
      <c r="B18" s="29">
        <v>33056</v>
      </c>
      <c r="C18" s="31">
        <v>14127.84</v>
      </c>
      <c r="D18" s="6">
        <f t="shared" si="0"/>
        <v>0.0013122643609826624</v>
      </c>
      <c r="E18" s="31">
        <v>14127.84</v>
      </c>
      <c r="F18" s="6">
        <f t="shared" si="1"/>
        <v>0.002770482523686372</v>
      </c>
      <c r="G18" s="31">
        <v>890.63</v>
      </c>
      <c r="H18" s="6">
        <f t="shared" si="2"/>
        <v>0.000948321266495441</v>
      </c>
      <c r="I18" s="31">
        <v>45252.0599999999</v>
      </c>
      <c r="J18" s="6">
        <f t="shared" si="3"/>
        <v>0.01426701721428484</v>
      </c>
      <c r="K18" s="26">
        <f t="shared" si="4"/>
        <v>74398.36999999991</v>
      </c>
      <c r="L18" s="6">
        <f t="shared" si="5"/>
        <v>0.003724317539112565</v>
      </c>
    </row>
    <row r="19" spans="1:12" ht="12.75">
      <c r="A19" s="2"/>
      <c r="B19" s="29">
        <v>33109</v>
      </c>
      <c r="C19" s="31">
        <v>33438.2699999999</v>
      </c>
      <c r="D19" s="6">
        <f t="shared" si="0"/>
        <v>0.003105913573052611</v>
      </c>
      <c r="E19" s="31">
        <v>33438.2699999999</v>
      </c>
      <c r="F19" s="6">
        <f t="shared" si="1"/>
        <v>0.0065572757517997115</v>
      </c>
      <c r="G19" s="31">
        <v>30002.7799999999</v>
      </c>
      <c r="H19" s="6">
        <f t="shared" si="2"/>
        <v>0.031946233933265206</v>
      </c>
      <c r="I19" s="31">
        <v>0</v>
      </c>
      <c r="J19" s="6">
        <f t="shared" si="3"/>
        <v>0</v>
      </c>
      <c r="K19" s="26">
        <f t="shared" si="4"/>
        <v>96879.3199999997</v>
      </c>
      <c r="L19" s="6">
        <f t="shared" si="5"/>
        <v>0.004849694296438188</v>
      </c>
    </row>
    <row r="20" spans="1:12" ht="12.75">
      <c r="A20" s="2"/>
      <c r="B20" s="29">
        <v>33122</v>
      </c>
      <c r="C20" s="31">
        <v>88034.86</v>
      </c>
      <c r="D20" s="6">
        <f t="shared" si="0"/>
        <v>0.008177117613315138</v>
      </c>
      <c r="E20" s="31">
        <v>88034.86</v>
      </c>
      <c r="F20" s="6">
        <f t="shared" si="1"/>
        <v>0.017263717674122617</v>
      </c>
      <c r="G20" s="31">
        <v>10341.2</v>
      </c>
      <c r="H20" s="6">
        <f t="shared" si="2"/>
        <v>0.011011059453513416</v>
      </c>
      <c r="I20" s="31">
        <v>137655.38</v>
      </c>
      <c r="J20" s="6">
        <f t="shared" si="3"/>
        <v>0.0433998292254303</v>
      </c>
      <c r="K20" s="26">
        <f t="shared" si="4"/>
        <v>324066.30000000005</v>
      </c>
      <c r="L20" s="6">
        <f t="shared" si="5"/>
        <v>0.016222476445724762</v>
      </c>
    </row>
    <row r="21" spans="1:12" ht="12.75">
      <c r="A21" s="2"/>
      <c r="B21" s="29">
        <v>33125</v>
      </c>
      <c r="C21" s="31">
        <v>10076.2</v>
      </c>
      <c r="D21" s="6">
        <f t="shared" si="0"/>
        <v>0.0009359277960490424</v>
      </c>
      <c r="E21" s="31">
        <v>10076.2</v>
      </c>
      <c r="F21" s="6">
        <f t="shared" si="1"/>
        <v>0.0019759521629044937</v>
      </c>
      <c r="G21" s="31">
        <v>0</v>
      </c>
      <c r="H21" s="6">
        <f t="shared" si="2"/>
        <v>0</v>
      </c>
      <c r="I21" s="31">
        <v>6786.06</v>
      </c>
      <c r="J21" s="6">
        <f t="shared" si="3"/>
        <v>0.002139501159442686</v>
      </c>
      <c r="K21" s="26">
        <f t="shared" si="4"/>
        <v>26938.460000000003</v>
      </c>
      <c r="L21" s="6">
        <f t="shared" si="5"/>
        <v>0.0013485158217133306</v>
      </c>
    </row>
    <row r="22" spans="1:12" ht="12.75">
      <c r="A22" s="2"/>
      <c r="B22" s="29">
        <v>33126</v>
      </c>
      <c r="C22" s="31">
        <v>394483.83</v>
      </c>
      <c r="D22" s="6">
        <f t="shared" si="0"/>
        <v>0.03664162894631757</v>
      </c>
      <c r="E22" s="31">
        <v>394483.83</v>
      </c>
      <c r="F22" s="6">
        <f t="shared" si="1"/>
        <v>0.07735864483826727</v>
      </c>
      <c r="G22" s="31">
        <v>47535.83</v>
      </c>
      <c r="H22" s="6">
        <f t="shared" si="2"/>
        <v>0.050615001189620805</v>
      </c>
      <c r="I22" s="31">
        <v>56972.0599999999</v>
      </c>
      <c r="J22" s="6">
        <f t="shared" si="3"/>
        <v>0.01796208527862089</v>
      </c>
      <c r="K22" s="26">
        <f t="shared" si="4"/>
        <v>893475.5499999999</v>
      </c>
      <c r="L22" s="6">
        <f t="shared" si="5"/>
        <v>0.04472660706992975</v>
      </c>
    </row>
    <row r="23" spans="1:12" ht="12.75">
      <c r="A23" s="2"/>
      <c r="B23" s="29">
        <v>33127</v>
      </c>
      <c r="C23" s="31">
        <v>42839.51</v>
      </c>
      <c r="D23" s="6">
        <f t="shared" si="0"/>
        <v>0.003979147712244786</v>
      </c>
      <c r="E23" s="31">
        <v>42839.51</v>
      </c>
      <c r="F23" s="6">
        <f t="shared" si="1"/>
        <v>0.008400867632864443</v>
      </c>
      <c r="G23" s="31">
        <v>146.639999999999</v>
      </c>
      <c r="H23" s="6">
        <f t="shared" si="2"/>
        <v>0.00015613872261083784</v>
      </c>
      <c r="I23" s="31">
        <v>166334.769999999</v>
      </c>
      <c r="J23" s="6">
        <f t="shared" si="3"/>
        <v>0.05244183418222508</v>
      </c>
      <c r="K23" s="26">
        <f t="shared" si="4"/>
        <v>252160.429999999</v>
      </c>
      <c r="L23" s="6">
        <f t="shared" si="5"/>
        <v>0.012622931283563923</v>
      </c>
    </row>
    <row r="24" spans="1:12" ht="12.75">
      <c r="A24" s="2"/>
      <c r="B24" s="29">
        <v>33128</v>
      </c>
      <c r="C24" s="31">
        <v>7085.04</v>
      </c>
      <c r="D24" s="6">
        <f t="shared" si="0"/>
        <v>0.0006580939116054968</v>
      </c>
      <c r="E24" s="31">
        <v>7085.04</v>
      </c>
      <c r="F24" s="6">
        <f t="shared" si="1"/>
        <v>0.001389382913426178</v>
      </c>
      <c r="G24" s="31">
        <v>0</v>
      </c>
      <c r="H24" s="6">
        <f t="shared" si="2"/>
        <v>0</v>
      </c>
      <c r="I24" s="31">
        <v>49431.83</v>
      </c>
      <c r="J24" s="6">
        <f t="shared" si="3"/>
        <v>0.015584810272584348</v>
      </c>
      <c r="K24" s="26">
        <f t="shared" si="4"/>
        <v>63601.91</v>
      </c>
      <c r="L24" s="6">
        <f t="shared" si="5"/>
        <v>0.0031838561642420276</v>
      </c>
    </row>
    <row r="25" spans="1:12" ht="12.75">
      <c r="A25" s="2"/>
      <c r="B25" s="29">
        <v>33129</v>
      </c>
      <c r="C25" s="31">
        <v>129413.039999999</v>
      </c>
      <c r="D25" s="6">
        <f t="shared" si="0"/>
        <v>0.012020529694448862</v>
      </c>
      <c r="E25" s="31">
        <v>129413.039999999</v>
      </c>
      <c r="F25" s="6">
        <f t="shared" si="1"/>
        <v>0.02537801713900516</v>
      </c>
      <c r="G25" s="31">
        <v>7992.64</v>
      </c>
      <c r="H25" s="6">
        <f t="shared" si="2"/>
        <v>0.008510369611895087</v>
      </c>
      <c r="I25" s="31">
        <v>4197.21</v>
      </c>
      <c r="J25" s="6">
        <f t="shared" si="3"/>
        <v>0.0013232915213576709</v>
      </c>
      <c r="K25" s="26">
        <f t="shared" si="4"/>
        <v>271015.929999998</v>
      </c>
      <c r="L25" s="6">
        <f t="shared" si="5"/>
        <v>0.013566821174682954</v>
      </c>
    </row>
    <row r="26" spans="1:12" ht="12.75">
      <c r="A26" s="2"/>
      <c r="B26" s="29">
        <v>33130</v>
      </c>
      <c r="C26" s="31">
        <v>192078.959999999</v>
      </c>
      <c r="D26" s="6">
        <f t="shared" si="0"/>
        <v>0.0178412534189666</v>
      </c>
      <c r="E26" s="31">
        <v>192078.959999999</v>
      </c>
      <c r="F26" s="6">
        <f t="shared" si="1"/>
        <v>0.03766686215641251</v>
      </c>
      <c r="G26" s="31">
        <v>27192.27</v>
      </c>
      <c r="H26" s="6">
        <f t="shared" si="2"/>
        <v>0.028953670913045803</v>
      </c>
      <c r="I26" s="31">
        <v>134346.929999999</v>
      </c>
      <c r="J26" s="6">
        <f t="shared" si="3"/>
        <v>0.042356744930425495</v>
      </c>
      <c r="K26" s="26">
        <f t="shared" si="4"/>
        <v>545697.1199999971</v>
      </c>
      <c r="L26" s="6">
        <f t="shared" si="5"/>
        <v>0.02731712206946477</v>
      </c>
    </row>
    <row r="27" spans="1:12" ht="12.75">
      <c r="A27" s="2"/>
      <c r="B27" s="29">
        <v>33131</v>
      </c>
      <c r="C27" s="31">
        <v>827340.62</v>
      </c>
      <c r="D27" s="6">
        <f t="shared" si="0"/>
        <v>0.07684753012628255</v>
      </c>
      <c r="E27" s="31">
        <v>827340.62</v>
      </c>
      <c r="F27" s="6">
        <f t="shared" si="1"/>
        <v>0.16224226271290218</v>
      </c>
      <c r="G27" s="31">
        <v>274873.33</v>
      </c>
      <c r="H27" s="6">
        <f t="shared" si="2"/>
        <v>0.29267846853510354</v>
      </c>
      <c r="I27" s="31">
        <v>201792.019999999</v>
      </c>
      <c r="J27" s="6">
        <f t="shared" si="3"/>
        <v>0.06362075501193322</v>
      </c>
      <c r="K27" s="26">
        <f t="shared" si="4"/>
        <v>2131346.589999999</v>
      </c>
      <c r="L27" s="6">
        <f t="shared" si="5"/>
        <v>0.10669335211328908</v>
      </c>
    </row>
    <row r="28" spans="1:12" ht="12.75">
      <c r="A28" s="2"/>
      <c r="B28" s="29">
        <v>33132</v>
      </c>
      <c r="C28" s="31">
        <v>378614.929999999</v>
      </c>
      <c r="D28" s="6">
        <f t="shared" si="0"/>
        <v>0.03516764623431071</v>
      </c>
      <c r="E28" s="31">
        <v>378614.929999999</v>
      </c>
      <c r="F28" s="6">
        <f t="shared" si="1"/>
        <v>0.07424673883422635</v>
      </c>
      <c r="G28" s="31">
        <v>52465.6699999999</v>
      </c>
      <c r="H28" s="6">
        <f t="shared" si="2"/>
        <v>0.0558641754959206</v>
      </c>
      <c r="I28" s="31">
        <v>211761</v>
      </c>
      <c r="J28" s="6">
        <f t="shared" si="3"/>
        <v>0.06676376351295783</v>
      </c>
      <c r="K28" s="26">
        <f t="shared" si="4"/>
        <v>1021456.5299999979</v>
      </c>
      <c r="L28" s="6">
        <f t="shared" si="5"/>
        <v>0.05113322335045858</v>
      </c>
    </row>
    <row r="29" spans="1:12" ht="12.75">
      <c r="A29" s="2"/>
      <c r="B29" s="29">
        <v>33133</v>
      </c>
      <c r="C29" s="31">
        <v>163749.5</v>
      </c>
      <c r="D29" s="6">
        <f t="shared" si="0"/>
        <v>0.015209871642001216</v>
      </c>
      <c r="E29" s="31">
        <v>163749.5</v>
      </c>
      <c r="F29" s="6">
        <f t="shared" si="1"/>
        <v>0.032111428782629306</v>
      </c>
      <c r="G29" s="31">
        <v>54869.2099999999</v>
      </c>
      <c r="H29" s="6">
        <f t="shared" si="2"/>
        <v>0.05842340671076004</v>
      </c>
      <c r="I29" s="31">
        <v>85261.3399999999</v>
      </c>
      <c r="J29" s="6">
        <f t="shared" si="3"/>
        <v>0.026881096805161882</v>
      </c>
      <c r="K29" s="26">
        <f t="shared" si="4"/>
        <v>467629.5499999998</v>
      </c>
      <c r="L29" s="6">
        <f t="shared" si="5"/>
        <v>0.023409127577288556</v>
      </c>
    </row>
    <row r="30" spans="1:12" ht="12.75">
      <c r="A30" s="2"/>
      <c r="B30" s="29">
        <v>33134</v>
      </c>
      <c r="C30" s="31">
        <v>186466.63</v>
      </c>
      <c r="D30" s="6">
        <f t="shared" si="0"/>
        <v>0.017319952169725913</v>
      </c>
      <c r="E30" s="31">
        <v>186466.63</v>
      </c>
      <c r="F30" s="6">
        <f t="shared" si="1"/>
        <v>0.036566279039520054</v>
      </c>
      <c r="G30" s="31">
        <v>67472.1499999999</v>
      </c>
      <c r="H30" s="6">
        <f t="shared" si="2"/>
        <v>0.07184271217135092</v>
      </c>
      <c r="I30" s="31">
        <v>151523.03</v>
      </c>
      <c r="J30" s="6">
        <f t="shared" si="3"/>
        <v>0.04777200590140212</v>
      </c>
      <c r="K30" s="26">
        <f t="shared" si="4"/>
        <v>591928.44</v>
      </c>
      <c r="L30" s="6">
        <f t="shared" si="5"/>
        <v>0.02963142164259166</v>
      </c>
    </row>
    <row r="31" spans="1:12" ht="12.75">
      <c r="A31" s="2"/>
      <c r="B31" s="29">
        <v>33135</v>
      </c>
      <c r="C31" s="31">
        <v>15614.34</v>
      </c>
      <c r="D31" s="6">
        <f t="shared" si="0"/>
        <v>0.0014503379074413375</v>
      </c>
      <c r="E31" s="31">
        <v>15614.34</v>
      </c>
      <c r="F31" s="6">
        <f t="shared" si="1"/>
        <v>0.003061986552006327</v>
      </c>
      <c r="G31" s="31">
        <v>0</v>
      </c>
      <c r="H31" s="6">
        <f t="shared" si="2"/>
        <v>0</v>
      </c>
      <c r="I31" s="31">
        <v>68592.44</v>
      </c>
      <c r="J31" s="6">
        <f t="shared" si="3"/>
        <v>0.02162574526441011</v>
      </c>
      <c r="K31" s="26">
        <f t="shared" si="4"/>
        <v>99821.12</v>
      </c>
      <c r="L31" s="6">
        <f t="shared" si="5"/>
        <v>0.004996958239674612</v>
      </c>
    </row>
    <row r="32" spans="1:12" ht="12.75">
      <c r="A32" s="2"/>
      <c r="B32" s="29">
        <v>33136</v>
      </c>
      <c r="C32" s="31">
        <v>23013.15</v>
      </c>
      <c r="D32" s="6">
        <f t="shared" si="0"/>
        <v>0.0021375763442216334</v>
      </c>
      <c r="E32" s="31">
        <v>23013.15</v>
      </c>
      <c r="F32" s="6">
        <f t="shared" si="1"/>
        <v>0.004512900053367892</v>
      </c>
      <c r="G32" s="31">
        <v>872.169999999999</v>
      </c>
      <c r="H32" s="6">
        <f t="shared" si="2"/>
        <v>0.0009286655053157067</v>
      </c>
      <c r="I32" s="31">
        <v>14881.5</v>
      </c>
      <c r="J32" s="6">
        <f t="shared" si="3"/>
        <v>0.004691822133056049</v>
      </c>
      <c r="K32" s="26">
        <f t="shared" si="4"/>
        <v>61779.97</v>
      </c>
      <c r="L32" s="6">
        <f t="shared" si="5"/>
        <v>0.003092651436272708</v>
      </c>
    </row>
    <row r="33" spans="1:12" ht="12.75">
      <c r="A33" s="2"/>
      <c r="B33" s="29">
        <v>33137</v>
      </c>
      <c r="C33" s="31">
        <v>86601.13</v>
      </c>
      <c r="D33" s="6">
        <f t="shared" si="0"/>
        <v>0.008043945608091999</v>
      </c>
      <c r="E33" s="31">
        <v>86601.13</v>
      </c>
      <c r="F33" s="6">
        <f t="shared" si="1"/>
        <v>0.016982561891732324</v>
      </c>
      <c r="G33" s="31">
        <v>0</v>
      </c>
      <c r="H33" s="6">
        <f t="shared" si="2"/>
        <v>0</v>
      </c>
      <c r="I33" s="31">
        <v>121513.87</v>
      </c>
      <c r="J33" s="6">
        <f t="shared" si="3"/>
        <v>0.03831075259478516</v>
      </c>
      <c r="K33" s="26">
        <f t="shared" si="4"/>
        <v>294716.13</v>
      </c>
      <c r="L33" s="6">
        <f t="shared" si="5"/>
        <v>0.014753232524024117</v>
      </c>
    </row>
    <row r="34" spans="1:12" ht="12.75">
      <c r="A34" s="2"/>
      <c r="B34" s="29">
        <v>33138</v>
      </c>
      <c r="C34" s="31">
        <v>122251.28</v>
      </c>
      <c r="D34" s="6">
        <f t="shared" si="0"/>
        <v>0.011355309645955257</v>
      </c>
      <c r="E34" s="31">
        <v>122251.28</v>
      </c>
      <c r="F34" s="6">
        <f t="shared" si="1"/>
        <v>0.023973589362442475</v>
      </c>
      <c r="G34" s="31">
        <v>28677.5499999999</v>
      </c>
      <c r="H34" s="6">
        <f t="shared" si="2"/>
        <v>0.030535161106167812</v>
      </c>
      <c r="I34" s="31">
        <v>25626.0099999999</v>
      </c>
      <c r="J34" s="6">
        <f t="shared" si="3"/>
        <v>0.008079338836805105</v>
      </c>
      <c r="K34" s="26">
        <f t="shared" si="4"/>
        <v>298806.11999999976</v>
      </c>
      <c r="L34" s="6">
        <f t="shared" si="5"/>
        <v>0.014957973857628523</v>
      </c>
    </row>
    <row r="35" spans="1:12" ht="12.75">
      <c r="A35" s="2"/>
      <c r="B35" s="29">
        <v>33139</v>
      </c>
      <c r="C35" s="31">
        <v>3237451.06</v>
      </c>
      <c r="D35" s="6">
        <f t="shared" si="0"/>
        <v>0.30071062855068736</v>
      </c>
      <c r="E35" s="31">
        <v>388.639999999999</v>
      </c>
      <c r="F35" s="6">
        <f t="shared" si="1"/>
        <v>7.621266435672182E-05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3237839.7</v>
      </c>
      <c r="L35" s="6">
        <f t="shared" si="5"/>
        <v>0.1620834325206988</v>
      </c>
    </row>
    <row r="36" spans="1:12" ht="12.75">
      <c r="A36" s="2"/>
      <c r="B36" s="29">
        <v>33140</v>
      </c>
      <c r="C36" s="31">
        <v>2265072.60999999</v>
      </c>
      <c r="D36" s="6">
        <f t="shared" si="0"/>
        <v>0.21039126017430607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2265072.60999999</v>
      </c>
      <c r="L36" s="6">
        <f t="shared" si="5"/>
        <v>0.1133875600874918</v>
      </c>
    </row>
    <row r="37" spans="1:12" ht="12.75">
      <c r="A37" s="2"/>
      <c r="B37" s="29">
        <v>33141</v>
      </c>
      <c r="C37" s="31">
        <v>206599.019999999</v>
      </c>
      <c r="D37" s="6">
        <f t="shared" si="0"/>
        <v>0.019189949133055228</v>
      </c>
      <c r="E37" s="31">
        <v>42147.5599999999</v>
      </c>
      <c r="F37" s="6">
        <f t="shared" si="1"/>
        <v>0.008265175596271088</v>
      </c>
      <c r="G37" s="31">
        <v>21712.63</v>
      </c>
      <c r="H37" s="6">
        <f t="shared" si="2"/>
        <v>0.023119082874534774</v>
      </c>
      <c r="I37" s="31">
        <v>2931.61999999999</v>
      </c>
      <c r="J37" s="6">
        <f t="shared" si="3"/>
        <v>0.0009242777678130381</v>
      </c>
      <c r="K37" s="26">
        <f t="shared" si="4"/>
        <v>273390.8299999989</v>
      </c>
      <c r="L37" s="6">
        <f t="shared" si="5"/>
        <v>0.013685706598162551</v>
      </c>
    </row>
    <row r="38" spans="1:12" ht="12.75">
      <c r="A38" s="2"/>
      <c r="B38" s="29">
        <v>33142</v>
      </c>
      <c r="C38" s="31">
        <v>157926.12</v>
      </c>
      <c r="D38" s="6">
        <f t="shared" si="0"/>
        <v>0.014668967014368173</v>
      </c>
      <c r="E38" s="31">
        <v>157926.12</v>
      </c>
      <c r="F38" s="6">
        <f t="shared" si="1"/>
        <v>0.030969458565045814</v>
      </c>
      <c r="G38" s="31">
        <v>12944.5</v>
      </c>
      <c r="H38" s="6">
        <f t="shared" si="2"/>
        <v>0.013782990281205703</v>
      </c>
      <c r="I38" s="31">
        <v>38036.7399999999</v>
      </c>
      <c r="J38" s="6">
        <f t="shared" si="3"/>
        <v>0.01199217945780317</v>
      </c>
      <c r="K38" s="26">
        <f t="shared" si="4"/>
        <v>366833.47999999986</v>
      </c>
      <c r="L38" s="6">
        <f t="shared" si="5"/>
        <v>0.018363364190609275</v>
      </c>
    </row>
    <row r="39" spans="1:12" ht="12.75">
      <c r="A39" s="2"/>
      <c r="B39" s="29">
        <v>33143</v>
      </c>
      <c r="C39" s="31">
        <v>36050.6299999999</v>
      </c>
      <c r="D39" s="6">
        <f t="shared" si="0"/>
        <v>0.003348562621035648</v>
      </c>
      <c r="E39" s="31">
        <v>36050.6299999999</v>
      </c>
      <c r="F39" s="6">
        <f t="shared" si="1"/>
        <v>0.007069561970045199</v>
      </c>
      <c r="G39" s="31">
        <v>0</v>
      </c>
      <c r="H39" s="6">
        <f t="shared" si="2"/>
        <v>0</v>
      </c>
      <c r="I39" s="31">
        <v>72195.0599999999</v>
      </c>
      <c r="J39" s="6">
        <f t="shared" si="3"/>
        <v>0.02276157513727171</v>
      </c>
      <c r="K39" s="26">
        <f t="shared" si="4"/>
        <v>144296.31999999972</v>
      </c>
      <c r="L39" s="6">
        <f t="shared" si="5"/>
        <v>0.0072233479766478596</v>
      </c>
    </row>
    <row r="40" spans="1:12" ht="12.75">
      <c r="A40" s="2"/>
      <c r="B40" s="29">
        <v>33144</v>
      </c>
      <c r="C40" s="31">
        <v>17176.1899999999</v>
      </c>
      <c r="D40" s="6">
        <f t="shared" si="0"/>
        <v>0.0015954103383437712</v>
      </c>
      <c r="E40" s="31">
        <v>17176.1899999999</v>
      </c>
      <c r="F40" s="6">
        <f t="shared" si="1"/>
        <v>0.0033682667851926656</v>
      </c>
      <c r="G40" s="31">
        <v>486.199999999999</v>
      </c>
      <c r="H40" s="6">
        <f t="shared" si="2"/>
        <v>0.0005176939916352272</v>
      </c>
      <c r="I40" s="31">
        <v>38899.43</v>
      </c>
      <c r="J40" s="6">
        <f t="shared" si="3"/>
        <v>0.012264167364665152</v>
      </c>
      <c r="K40" s="26">
        <f t="shared" si="4"/>
        <v>73738.0099999998</v>
      </c>
      <c r="L40" s="6">
        <f t="shared" si="5"/>
        <v>0.003691260493237383</v>
      </c>
    </row>
    <row r="41" spans="1:12" ht="12.75">
      <c r="A41" s="2"/>
      <c r="B41" s="29">
        <v>33145</v>
      </c>
      <c r="C41" s="31">
        <v>23543.91</v>
      </c>
      <c r="D41" s="6">
        <f t="shared" si="0"/>
        <v>0.002186875984664557</v>
      </c>
      <c r="E41" s="31">
        <v>23543.91</v>
      </c>
      <c r="F41" s="6">
        <f t="shared" si="1"/>
        <v>0.00461698258150183</v>
      </c>
      <c r="G41" s="31">
        <v>0</v>
      </c>
      <c r="H41" s="6">
        <f t="shared" si="2"/>
        <v>0</v>
      </c>
      <c r="I41" s="31">
        <v>46162.26</v>
      </c>
      <c r="J41" s="6">
        <f t="shared" si="3"/>
        <v>0.014553984019076567</v>
      </c>
      <c r="K41" s="26">
        <f t="shared" si="4"/>
        <v>93250.08</v>
      </c>
      <c r="L41" s="6">
        <f t="shared" si="5"/>
        <v>0.004668017706135904</v>
      </c>
    </row>
    <row r="42" spans="1:12" ht="12.75">
      <c r="A42" s="2"/>
      <c r="B42" s="29">
        <v>33146</v>
      </c>
      <c r="C42" s="31">
        <v>13846.9</v>
      </c>
      <c r="D42" s="6">
        <f t="shared" si="0"/>
        <v>0.0012861692502244382</v>
      </c>
      <c r="E42" s="31">
        <v>13846.9</v>
      </c>
      <c r="F42" s="6">
        <f t="shared" si="1"/>
        <v>0.002715389929191782</v>
      </c>
      <c r="G42" s="31">
        <v>429.389999999999</v>
      </c>
      <c r="H42" s="6">
        <f t="shared" si="2"/>
        <v>0.000457204078708865</v>
      </c>
      <c r="I42" s="31">
        <v>84263.11</v>
      </c>
      <c r="J42" s="6">
        <f t="shared" si="3"/>
        <v>0.02656637600363784</v>
      </c>
      <c r="K42" s="26">
        <f t="shared" si="4"/>
        <v>112386.3</v>
      </c>
      <c r="L42" s="6">
        <f t="shared" si="5"/>
        <v>0.005625960195713521</v>
      </c>
    </row>
    <row r="43" spans="1:12" ht="12.75">
      <c r="A43" s="2"/>
      <c r="B43" s="29">
        <v>33147</v>
      </c>
      <c r="C43" s="31">
        <v>6355.40999999999</v>
      </c>
      <c r="D43" s="6">
        <f t="shared" si="0"/>
        <v>0.0005903222320208049</v>
      </c>
      <c r="E43" s="31">
        <v>6355.40999999999</v>
      </c>
      <c r="F43" s="6">
        <f t="shared" si="1"/>
        <v>0.001246301793895003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12710.81999999998</v>
      </c>
      <c r="L43" s="6">
        <f t="shared" si="5"/>
        <v>0.0006362925674648888</v>
      </c>
    </row>
    <row r="44" spans="1:12" ht="12.75">
      <c r="A44" s="2"/>
      <c r="B44" s="29">
        <v>33149</v>
      </c>
      <c r="C44" s="31">
        <v>191766.959999999</v>
      </c>
      <c r="D44" s="6">
        <f t="shared" si="0"/>
        <v>0.017812273300234605</v>
      </c>
      <c r="E44" s="31">
        <v>191766.959999999</v>
      </c>
      <c r="F44" s="6">
        <f t="shared" si="1"/>
        <v>0.037605678667118315</v>
      </c>
      <c r="G44" s="31">
        <v>67986.1699999999</v>
      </c>
      <c r="H44" s="6">
        <f t="shared" si="2"/>
        <v>0.07239002822560912</v>
      </c>
      <c r="I44" s="31">
        <v>47647.05</v>
      </c>
      <c r="J44" s="6">
        <f t="shared" si="3"/>
        <v>0.015022106895462704</v>
      </c>
      <c r="K44" s="26">
        <f t="shared" si="4"/>
        <v>499167.13999999786</v>
      </c>
      <c r="L44" s="6">
        <f t="shared" si="5"/>
        <v>0.024987871837120243</v>
      </c>
    </row>
    <row r="45" spans="1:12" ht="12.75">
      <c r="A45" s="2"/>
      <c r="B45" s="29">
        <v>33150</v>
      </c>
      <c r="C45" s="31">
        <v>5168.71</v>
      </c>
      <c r="D45" s="6">
        <f t="shared" si="0"/>
        <v>0.00048009560734370554</v>
      </c>
      <c r="E45" s="31">
        <v>5168.71</v>
      </c>
      <c r="F45" s="6">
        <f t="shared" si="1"/>
        <v>0.0010135888235571035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10337.42</v>
      </c>
      <c r="L45" s="6">
        <f t="shared" si="5"/>
        <v>0.000517482232677585</v>
      </c>
    </row>
    <row r="46" spans="1:12" ht="12.75">
      <c r="A46" s="2"/>
      <c r="B46" s="29">
        <v>33154</v>
      </c>
      <c r="C46" s="31">
        <v>41885.9</v>
      </c>
      <c r="D46" s="6">
        <f t="shared" si="0"/>
        <v>0.003890571651270378</v>
      </c>
      <c r="E46" s="31">
        <v>41885.9</v>
      </c>
      <c r="F46" s="6">
        <f t="shared" si="1"/>
        <v>0.008213863827653415</v>
      </c>
      <c r="G46" s="31">
        <v>9815.62999999999</v>
      </c>
      <c r="H46" s="6">
        <f t="shared" si="2"/>
        <v>0.010451445238820425</v>
      </c>
      <c r="I46" s="31">
        <v>1759.66</v>
      </c>
      <c r="J46" s="6">
        <f t="shared" si="3"/>
        <v>0.0005547835725332398</v>
      </c>
      <c r="K46" s="26">
        <f t="shared" si="4"/>
        <v>95347.09</v>
      </c>
      <c r="L46" s="6">
        <f t="shared" si="5"/>
        <v>0.004772992198489627</v>
      </c>
    </row>
    <row r="47" spans="1:12" ht="12.75">
      <c r="A47" s="2"/>
      <c r="B47" s="29">
        <v>33155</v>
      </c>
      <c r="C47" s="31">
        <v>4419.42</v>
      </c>
      <c r="D47" s="6">
        <f t="shared" si="0"/>
        <v>0.00041049780873891537</v>
      </c>
      <c r="E47" s="31">
        <v>4419.42</v>
      </c>
      <c r="F47" s="6">
        <f t="shared" si="1"/>
        <v>0.000866652359796687</v>
      </c>
      <c r="G47" s="31">
        <v>0</v>
      </c>
      <c r="H47" s="6">
        <f t="shared" si="2"/>
        <v>0</v>
      </c>
      <c r="I47" s="31">
        <v>60823.57</v>
      </c>
      <c r="J47" s="6">
        <f t="shared" si="3"/>
        <v>0.019176384903234478</v>
      </c>
      <c r="K47" s="26">
        <f t="shared" si="4"/>
        <v>69662.41</v>
      </c>
      <c r="L47" s="6">
        <f t="shared" si="5"/>
        <v>0.003487239510487271</v>
      </c>
    </row>
    <row r="48" spans="1:12" ht="12.75">
      <c r="A48" s="2"/>
      <c r="B48" s="29">
        <v>33156</v>
      </c>
      <c r="C48" s="31">
        <v>59816.36</v>
      </c>
      <c r="D48" s="6">
        <f t="shared" si="0"/>
        <v>0.005556042355498709</v>
      </c>
      <c r="E48" s="31">
        <v>59816.36</v>
      </c>
      <c r="F48" s="6">
        <f t="shared" si="1"/>
        <v>0.011730043659224096</v>
      </c>
      <c r="G48" s="31">
        <v>10725.74</v>
      </c>
      <c r="H48" s="6">
        <f t="shared" si="2"/>
        <v>0.011420508337806733</v>
      </c>
      <c r="I48" s="31">
        <v>87308.19</v>
      </c>
      <c r="J48" s="6">
        <f t="shared" si="3"/>
        <v>0.02752642530921364</v>
      </c>
      <c r="K48" s="26">
        <f t="shared" si="4"/>
        <v>217666.65000000002</v>
      </c>
      <c r="L48" s="6">
        <f t="shared" si="5"/>
        <v>0.010896202729641483</v>
      </c>
    </row>
    <row r="49" spans="1:12" ht="12.75">
      <c r="A49" s="2"/>
      <c r="B49" s="29">
        <v>33157</v>
      </c>
      <c r="C49" s="31">
        <v>4433.26</v>
      </c>
      <c r="D49" s="6">
        <f t="shared" si="0"/>
        <v>0.00041178333708266786</v>
      </c>
      <c r="E49" s="31">
        <v>4433.26</v>
      </c>
      <c r="F49" s="6">
        <f t="shared" si="1"/>
        <v>0.000869366396629481</v>
      </c>
      <c r="G49" s="31">
        <v>0</v>
      </c>
      <c r="H49" s="6">
        <f t="shared" si="2"/>
        <v>0</v>
      </c>
      <c r="I49" s="31">
        <v>14078.54</v>
      </c>
      <c r="J49" s="6">
        <f t="shared" si="3"/>
        <v>0.004438665831610718</v>
      </c>
      <c r="K49" s="26">
        <f t="shared" si="4"/>
        <v>22945.06</v>
      </c>
      <c r="L49" s="6">
        <f t="shared" si="5"/>
        <v>0.0011486096992983886</v>
      </c>
    </row>
    <row r="50" spans="1:12" ht="12.75">
      <c r="A50" s="2"/>
      <c r="B50" s="29">
        <v>33158</v>
      </c>
      <c r="C50" s="31">
        <v>683.1</v>
      </c>
      <c r="D50" s="6">
        <f t="shared" si="0"/>
        <v>6.344974072379477E-05</v>
      </c>
      <c r="E50" s="31">
        <v>683.1</v>
      </c>
      <c r="F50" s="6">
        <f t="shared" si="1"/>
        <v>0.00013395654338739402</v>
      </c>
      <c r="G50" s="31">
        <v>0</v>
      </c>
      <c r="H50" s="6">
        <f t="shared" si="2"/>
        <v>0</v>
      </c>
      <c r="I50" s="31">
        <v>2248.15999999999</v>
      </c>
      <c r="J50" s="6">
        <f t="shared" si="3"/>
        <v>0.0007087972883547518</v>
      </c>
      <c r="K50" s="26">
        <f t="shared" si="4"/>
        <v>3614.3599999999897</v>
      </c>
      <c r="L50" s="6">
        <f t="shared" si="5"/>
        <v>0.00018093171047520084</v>
      </c>
    </row>
    <row r="51" spans="1:12" ht="12.75">
      <c r="A51" s="2"/>
      <c r="B51" s="29">
        <v>33160</v>
      </c>
      <c r="C51" s="31">
        <v>407877.84</v>
      </c>
      <c r="D51" s="6">
        <f t="shared" si="0"/>
        <v>0.037885731510732615</v>
      </c>
      <c r="E51" s="31">
        <v>407877.84</v>
      </c>
      <c r="F51" s="6">
        <f t="shared" si="1"/>
        <v>0.07998522261852813</v>
      </c>
      <c r="G51" s="31">
        <v>33346.83</v>
      </c>
      <c r="H51" s="6">
        <f t="shared" si="2"/>
        <v>0.03550689743126569</v>
      </c>
      <c r="I51" s="31">
        <v>105515.53</v>
      </c>
      <c r="J51" s="6">
        <f t="shared" si="3"/>
        <v>0.03326681443639012</v>
      </c>
      <c r="K51" s="26">
        <f t="shared" si="4"/>
        <v>954618.04</v>
      </c>
      <c r="L51" s="6">
        <f t="shared" si="5"/>
        <v>0.047787346813179706</v>
      </c>
    </row>
    <row r="52" spans="1:12" ht="12.75">
      <c r="A52" s="2"/>
      <c r="B52" s="29">
        <v>33161</v>
      </c>
      <c r="C52" s="31">
        <v>10788.7</v>
      </c>
      <c r="D52" s="6">
        <f t="shared" si="0"/>
        <v>0.0010021083556533519</v>
      </c>
      <c r="E52" s="31">
        <v>10788.7</v>
      </c>
      <c r="F52" s="6">
        <f t="shared" si="1"/>
        <v>0.002115674073552303</v>
      </c>
      <c r="G52" s="31">
        <v>0</v>
      </c>
      <c r="H52" s="6">
        <f t="shared" si="2"/>
        <v>0</v>
      </c>
      <c r="I52" s="31">
        <v>2434.61</v>
      </c>
      <c r="J52" s="6">
        <f t="shared" si="3"/>
        <v>0.0007675810290198963</v>
      </c>
      <c r="K52" s="26">
        <f t="shared" si="4"/>
        <v>24012.010000000002</v>
      </c>
      <c r="L52" s="6">
        <f t="shared" si="5"/>
        <v>0.0012020202860942575</v>
      </c>
    </row>
    <row r="53" spans="1:12" ht="12.75">
      <c r="A53" s="2"/>
      <c r="B53" s="29">
        <v>33162</v>
      </c>
      <c r="C53" s="31">
        <v>7528.39999999999</v>
      </c>
      <c r="D53" s="6">
        <f t="shared" si="0"/>
        <v>0.0006992754034036245</v>
      </c>
      <c r="E53" s="31">
        <v>7528.39999999999</v>
      </c>
      <c r="F53" s="6">
        <f t="shared" si="1"/>
        <v>0.0014763262205206497</v>
      </c>
      <c r="G53" s="31">
        <v>0</v>
      </c>
      <c r="H53" s="6">
        <f t="shared" si="2"/>
        <v>0</v>
      </c>
      <c r="I53" s="31">
        <v>5602.81</v>
      </c>
      <c r="J53" s="6">
        <f t="shared" si="3"/>
        <v>0.0017664474660019328</v>
      </c>
      <c r="K53" s="26">
        <f t="shared" si="4"/>
        <v>20659.60999999998</v>
      </c>
      <c r="L53" s="6">
        <f t="shared" si="5"/>
        <v>0.0010342020648332127</v>
      </c>
    </row>
    <row r="54" spans="1:12" ht="12.75">
      <c r="A54" s="2"/>
      <c r="B54" s="29">
        <v>33165</v>
      </c>
      <c r="C54" s="31">
        <v>3309.38</v>
      </c>
      <c r="D54" s="6">
        <f t="shared" si="0"/>
        <v>0.000307391747850259</v>
      </c>
      <c r="E54" s="31">
        <v>3309.38</v>
      </c>
      <c r="F54" s="6">
        <f t="shared" si="1"/>
        <v>0.0006489724865398537</v>
      </c>
      <c r="G54" s="31">
        <v>0</v>
      </c>
      <c r="H54" s="6">
        <f t="shared" si="2"/>
        <v>0</v>
      </c>
      <c r="I54" s="31">
        <v>36542.04</v>
      </c>
      <c r="J54" s="6">
        <f t="shared" si="3"/>
        <v>0.011520932168062324</v>
      </c>
      <c r="K54" s="26">
        <f t="shared" si="4"/>
        <v>43160.8</v>
      </c>
      <c r="L54" s="6">
        <f t="shared" si="5"/>
        <v>0.002160592018912912</v>
      </c>
    </row>
    <row r="55" spans="1:12" ht="12.75">
      <c r="A55" s="2"/>
      <c r="B55" s="29">
        <v>33166</v>
      </c>
      <c r="C55" s="31">
        <v>258056.98</v>
      </c>
      <c r="D55" s="6">
        <f t="shared" si="0"/>
        <v>0.023969621538523632</v>
      </c>
      <c r="E55" s="31">
        <v>258056.98</v>
      </c>
      <c r="F55" s="6">
        <f t="shared" si="1"/>
        <v>0.05060521305488197</v>
      </c>
      <c r="G55" s="31">
        <v>5916.27</v>
      </c>
      <c r="H55" s="6">
        <f t="shared" si="2"/>
        <v>0.006299501093977277</v>
      </c>
      <c r="I55" s="31">
        <v>42610.9899999999</v>
      </c>
      <c r="J55" s="6">
        <f t="shared" si="3"/>
        <v>0.013434343714909754</v>
      </c>
      <c r="K55" s="26">
        <f t="shared" si="4"/>
        <v>564641.22</v>
      </c>
      <c r="L55" s="6">
        <f t="shared" si="5"/>
        <v>0.028265447199339433</v>
      </c>
    </row>
    <row r="56" spans="1:12" ht="12.75">
      <c r="A56" s="2"/>
      <c r="B56" s="29">
        <v>33167</v>
      </c>
      <c r="C56" s="31">
        <v>907.48</v>
      </c>
      <c r="D56" s="6">
        <f t="shared" si="0"/>
        <v>8.429127611188593E-05</v>
      </c>
      <c r="E56" s="31">
        <v>907.48</v>
      </c>
      <c r="F56" s="6">
        <f t="shared" si="1"/>
        <v>0.00017795766943813838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1814.96</v>
      </c>
      <c r="L56" s="6">
        <f t="shared" si="5"/>
        <v>9.085531525472601E-05</v>
      </c>
    </row>
    <row r="57" spans="1:12" ht="12.75">
      <c r="A57" s="2"/>
      <c r="B57" s="29">
        <v>33168</v>
      </c>
      <c r="C57" s="31">
        <v>4747.09</v>
      </c>
      <c r="D57" s="6">
        <f t="shared" si="0"/>
        <v>0.00044093343535722283</v>
      </c>
      <c r="E57" s="31">
        <v>4747.09</v>
      </c>
      <c r="F57" s="6">
        <f t="shared" si="1"/>
        <v>0.0009309087506205011</v>
      </c>
      <c r="G57" s="31">
        <v>0</v>
      </c>
      <c r="H57" s="6">
        <f t="shared" si="2"/>
        <v>0</v>
      </c>
      <c r="I57" s="31">
        <v>2950.55999999999</v>
      </c>
      <c r="J57" s="6">
        <f t="shared" si="3"/>
        <v>0.0009302491491388508</v>
      </c>
      <c r="K57" s="26">
        <f t="shared" si="4"/>
        <v>12444.73999999999</v>
      </c>
      <c r="L57" s="6">
        <f t="shared" si="5"/>
        <v>0.0006229728346426907</v>
      </c>
    </row>
    <row r="58" spans="1:12" ht="12.75">
      <c r="A58" s="2"/>
      <c r="B58" s="29">
        <v>33169</v>
      </c>
      <c r="C58" s="31">
        <v>16645.58</v>
      </c>
      <c r="D58" s="6">
        <f t="shared" si="0"/>
        <v>0.0015461246306502472</v>
      </c>
      <c r="E58" s="31">
        <v>16645.58</v>
      </c>
      <c r="F58" s="6">
        <f t="shared" si="1"/>
        <v>0.003264213672197831</v>
      </c>
      <c r="G58" s="31">
        <v>0</v>
      </c>
      <c r="H58" s="6">
        <f t="shared" si="2"/>
        <v>0</v>
      </c>
      <c r="I58" s="31">
        <v>38422.4899999999</v>
      </c>
      <c r="J58" s="6">
        <f t="shared" si="3"/>
        <v>0.012113798272292729</v>
      </c>
      <c r="K58" s="26">
        <f t="shared" si="4"/>
        <v>71713.6499999999</v>
      </c>
      <c r="L58" s="6">
        <f t="shared" si="5"/>
        <v>0.0035899227965448676</v>
      </c>
    </row>
    <row r="59" spans="1:12" ht="12.75">
      <c r="A59" s="2"/>
      <c r="B59" s="29">
        <v>33170</v>
      </c>
      <c r="C59" s="31">
        <v>747</v>
      </c>
      <c r="D59" s="6">
        <f t="shared" si="0"/>
        <v>6.938509196409704E-05</v>
      </c>
      <c r="E59" s="31">
        <v>747</v>
      </c>
      <c r="F59" s="6">
        <f t="shared" si="1"/>
        <v>0.0001464873926370712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1494</v>
      </c>
      <c r="L59" s="6">
        <f t="shared" si="5"/>
        <v>7.478833747882082E-05</v>
      </c>
    </row>
    <row r="60" spans="1:12" ht="12.75">
      <c r="A60" s="2"/>
      <c r="B60" s="29">
        <v>33172</v>
      </c>
      <c r="C60" s="31">
        <v>219064.28</v>
      </c>
      <c r="D60" s="6">
        <f t="shared" si="0"/>
        <v>0.020347784757494918</v>
      </c>
      <c r="E60" s="31">
        <v>219064.28</v>
      </c>
      <c r="F60" s="6">
        <f t="shared" si="1"/>
        <v>0.04295870842987591</v>
      </c>
      <c r="G60" s="31">
        <v>23426.6899999999</v>
      </c>
      <c r="H60" s="6">
        <f t="shared" si="2"/>
        <v>0.024944172474086868</v>
      </c>
      <c r="I60" s="31">
        <v>154516.739999999</v>
      </c>
      <c r="J60" s="6">
        <f t="shared" si="3"/>
        <v>0.048715859332705856</v>
      </c>
      <c r="K60" s="26">
        <f t="shared" si="4"/>
        <v>616071.9899999988</v>
      </c>
      <c r="L60" s="6">
        <f t="shared" si="5"/>
        <v>0.030840026706404712</v>
      </c>
    </row>
    <row r="61" spans="1:12" ht="12.75">
      <c r="A61" s="2"/>
      <c r="B61" s="29">
        <v>33173</v>
      </c>
      <c r="C61" s="31">
        <v>1432.82999999999</v>
      </c>
      <c r="D61" s="6">
        <f t="shared" si="0"/>
        <v>0.0001330884087267958</v>
      </c>
      <c r="E61" s="31">
        <v>1432.82999999999</v>
      </c>
      <c r="F61" s="6">
        <f t="shared" si="1"/>
        <v>0.0002809792915557875</v>
      </c>
      <c r="G61" s="31">
        <v>0</v>
      </c>
      <c r="H61" s="6">
        <f t="shared" si="2"/>
        <v>0</v>
      </c>
      <c r="I61" s="31">
        <v>18423.27</v>
      </c>
      <c r="J61" s="6">
        <f t="shared" si="3"/>
        <v>0.005808467288194572</v>
      </c>
      <c r="K61" s="26">
        <f t="shared" si="4"/>
        <v>21288.92999999998</v>
      </c>
      <c r="L61" s="6">
        <f t="shared" si="5"/>
        <v>0.0010657052753701415</v>
      </c>
    </row>
    <row r="62" spans="1:12" ht="12.75">
      <c r="A62" s="2"/>
      <c r="B62" s="29">
        <v>33174</v>
      </c>
      <c r="C62" s="31">
        <v>1574.25</v>
      </c>
      <c r="D62" s="6">
        <f t="shared" si="0"/>
        <v>0.0001462242048520479</v>
      </c>
      <c r="E62" s="31">
        <v>1574.25</v>
      </c>
      <c r="F62" s="6">
        <f t="shared" si="1"/>
        <v>0.00030871188468394826</v>
      </c>
      <c r="G62" s="31">
        <v>0</v>
      </c>
      <c r="H62" s="6">
        <f t="shared" si="2"/>
        <v>0</v>
      </c>
      <c r="I62" s="31">
        <v>19017.83</v>
      </c>
      <c r="J62" s="6">
        <f t="shared" si="3"/>
        <v>0.005995919478325258</v>
      </c>
      <c r="K62" s="26">
        <f t="shared" si="4"/>
        <v>22166.33</v>
      </c>
      <c r="L62" s="6">
        <f t="shared" si="5"/>
        <v>0.001109627154422296</v>
      </c>
    </row>
    <row r="63" spans="1:12" ht="12.75">
      <c r="A63" s="2"/>
      <c r="B63" s="29">
        <v>33175</v>
      </c>
      <c r="C63" s="31">
        <v>12168.4599999999</v>
      </c>
      <c r="D63" s="6">
        <f t="shared" si="0"/>
        <v>0.0011302673576458226</v>
      </c>
      <c r="E63" s="31">
        <v>12168.4599999999</v>
      </c>
      <c r="F63" s="6">
        <f t="shared" si="1"/>
        <v>0.002386246288900242</v>
      </c>
      <c r="G63" s="31">
        <v>0</v>
      </c>
      <c r="H63" s="6">
        <f t="shared" si="2"/>
        <v>0</v>
      </c>
      <c r="I63" s="31">
        <v>38688.07</v>
      </c>
      <c r="J63" s="6">
        <f t="shared" si="3"/>
        <v>0.012197530027969071</v>
      </c>
      <c r="K63" s="26">
        <f t="shared" si="4"/>
        <v>63024.9899999998</v>
      </c>
      <c r="L63" s="6">
        <f t="shared" si="5"/>
        <v>0.0031549760520209456</v>
      </c>
    </row>
    <row r="64" spans="1:12" ht="12.75">
      <c r="A64" s="2"/>
      <c r="B64" s="29">
        <v>33176</v>
      </c>
      <c r="C64" s="31">
        <v>28737.61</v>
      </c>
      <c r="D64" s="6">
        <f t="shared" si="0"/>
        <v>0.0026692927880567</v>
      </c>
      <c r="E64" s="31">
        <v>28737.61</v>
      </c>
      <c r="F64" s="6">
        <f t="shared" si="1"/>
        <v>0.005635471967230286</v>
      </c>
      <c r="G64" s="31">
        <v>3370.28</v>
      </c>
      <c r="H64" s="6">
        <f t="shared" si="2"/>
        <v>0.003588592567108962</v>
      </c>
      <c r="I64" s="31">
        <v>78209.5599999999</v>
      </c>
      <c r="J64" s="6">
        <f t="shared" si="3"/>
        <v>0.024657819751004572</v>
      </c>
      <c r="K64" s="26">
        <f t="shared" si="4"/>
        <v>139055.05999999988</v>
      </c>
      <c r="L64" s="6">
        <f t="shared" si="5"/>
        <v>0.0069609750705606896</v>
      </c>
    </row>
    <row r="65" spans="1:12" ht="12.75">
      <c r="A65" s="2"/>
      <c r="B65" s="29">
        <v>33177</v>
      </c>
      <c r="C65" s="31">
        <v>9119.32999999999</v>
      </c>
      <c r="D65" s="6">
        <f t="shared" si="0"/>
        <v>0.0008470489299878828</v>
      </c>
      <c r="E65" s="31">
        <v>9119.32999999999</v>
      </c>
      <c r="F65" s="6">
        <f t="shared" si="1"/>
        <v>0.0017883090686707111</v>
      </c>
      <c r="G65" s="31">
        <v>0</v>
      </c>
      <c r="H65" s="6">
        <f t="shared" si="2"/>
        <v>0</v>
      </c>
      <c r="I65" s="31">
        <v>9056.43</v>
      </c>
      <c r="J65" s="6">
        <f t="shared" si="3"/>
        <v>0.002855300790946665</v>
      </c>
      <c r="K65" s="26">
        <f t="shared" si="4"/>
        <v>27295.089999999982</v>
      </c>
      <c r="L65" s="6">
        <f t="shared" si="5"/>
        <v>0.0013663684085908877</v>
      </c>
    </row>
    <row r="66" spans="1:12" ht="12.75">
      <c r="A66" s="2"/>
      <c r="B66" s="29">
        <v>33178</v>
      </c>
      <c r="C66" s="31">
        <v>197747.549999999</v>
      </c>
      <c r="D66" s="6">
        <f t="shared" si="0"/>
        <v>0.018367780378078728</v>
      </c>
      <c r="E66" s="31">
        <v>197747.549999999</v>
      </c>
      <c r="F66" s="6">
        <f t="shared" si="1"/>
        <v>0.03877847791147085</v>
      </c>
      <c r="G66" s="31">
        <v>47273.7399999999</v>
      </c>
      <c r="H66" s="6">
        <f t="shared" si="2"/>
        <v>0.05033593410145189</v>
      </c>
      <c r="I66" s="31">
        <v>67419.07</v>
      </c>
      <c r="J66" s="6">
        <f t="shared" si="3"/>
        <v>0.021255806525958747</v>
      </c>
      <c r="K66" s="26">
        <f t="shared" si="4"/>
        <v>510187.9099999979</v>
      </c>
      <c r="L66" s="6">
        <f t="shared" si="5"/>
        <v>0.02553956197502952</v>
      </c>
    </row>
    <row r="67" spans="1:12" ht="12.75">
      <c r="A67" s="2"/>
      <c r="B67" s="29">
        <v>33179</v>
      </c>
      <c r="C67" s="31">
        <v>8777.59</v>
      </c>
      <c r="D67" s="6">
        <f t="shared" si="0"/>
        <v>0.0008153064114767585</v>
      </c>
      <c r="E67" s="31">
        <v>8777.59</v>
      </c>
      <c r="F67" s="6">
        <f t="shared" si="1"/>
        <v>0.0017212935378008432</v>
      </c>
      <c r="G67" s="31">
        <v>0</v>
      </c>
      <c r="H67" s="6">
        <f t="shared" si="2"/>
        <v>0</v>
      </c>
      <c r="I67" s="31">
        <v>480.74</v>
      </c>
      <c r="J67" s="6">
        <f t="shared" si="3"/>
        <v>0.00015156715198369553</v>
      </c>
      <c r="K67" s="26">
        <f t="shared" si="4"/>
        <v>18035.920000000002</v>
      </c>
      <c r="L67" s="6">
        <f t="shared" si="5"/>
        <v>0.0009028624308574393</v>
      </c>
    </row>
    <row r="68" spans="1:12" ht="12.75">
      <c r="A68" s="2"/>
      <c r="B68" s="29">
        <v>33180</v>
      </c>
      <c r="C68" s="31">
        <v>231176.03</v>
      </c>
      <c r="D68" s="6">
        <f aca="true" t="shared" si="6" ref="D68:D89">+C68/$C$90</f>
        <v>0.021472784607021227</v>
      </c>
      <c r="E68" s="31">
        <v>231176.03</v>
      </c>
      <c r="F68" s="6">
        <f aca="true" t="shared" si="7" ref="F68:F89">+E68/$E$90</f>
        <v>0.04533383383519324</v>
      </c>
      <c r="G68" s="31">
        <v>81731.4199999999</v>
      </c>
      <c r="H68" s="6">
        <f aca="true" t="shared" si="8" ref="H68:H89">+G68/$G$90</f>
        <v>0.08702563772483603</v>
      </c>
      <c r="I68" s="31">
        <v>128989.53</v>
      </c>
      <c r="J68" s="6">
        <f aca="true" t="shared" si="9" ref="J68:J89">+I68/$I$90</f>
        <v>0.040667670045794926</v>
      </c>
      <c r="K68" s="26">
        <f aca="true" t="shared" si="10" ref="K68:K89">+C68+E68+G68+I68</f>
        <v>673073.0099999999</v>
      </c>
      <c r="L68" s="6">
        <f aca="true" t="shared" si="11" ref="L68:L89">+K68/$K$90</f>
        <v>0.03369344807213235</v>
      </c>
    </row>
    <row r="69" spans="1:12" ht="12.75">
      <c r="A69" s="2"/>
      <c r="B69" s="29">
        <v>33181</v>
      </c>
      <c r="C69" s="31">
        <v>16770.16</v>
      </c>
      <c r="D69" s="6">
        <f t="shared" si="6"/>
        <v>0.0015576962434439379</v>
      </c>
      <c r="E69" s="31">
        <v>16770.16</v>
      </c>
      <c r="F69" s="6">
        <f t="shared" si="7"/>
        <v>0.0032886439257115204</v>
      </c>
      <c r="G69" s="31">
        <v>0</v>
      </c>
      <c r="H69" s="6">
        <f t="shared" si="8"/>
        <v>0</v>
      </c>
      <c r="I69" s="31">
        <v>28530.7</v>
      </c>
      <c r="J69" s="6">
        <f t="shared" si="9"/>
        <v>0.008995126145320177</v>
      </c>
      <c r="K69" s="26">
        <f t="shared" si="10"/>
        <v>62071.020000000004</v>
      </c>
      <c r="L69" s="6">
        <f t="shared" si="11"/>
        <v>0.0031072211455251924</v>
      </c>
    </row>
    <row r="70" spans="1:12" ht="12.75">
      <c r="A70" s="2"/>
      <c r="B70" s="29">
        <v>33182</v>
      </c>
      <c r="C70" s="31">
        <v>1404.52</v>
      </c>
      <c r="D70" s="6">
        <f t="shared" si="6"/>
        <v>0.00013045883449185218</v>
      </c>
      <c r="E70" s="31">
        <v>1404.52</v>
      </c>
      <c r="F70" s="6">
        <f t="shared" si="7"/>
        <v>0.00027542767430604987</v>
      </c>
      <c r="G70" s="31">
        <v>0</v>
      </c>
      <c r="H70" s="6">
        <f t="shared" si="8"/>
        <v>0</v>
      </c>
      <c r="I70" s="31">
        <v>9255.68</v>
      </c>
      <c r="J70" s="6">
        <f t="shared" si="9"/>
        <v>0.0029181201008288285</v>
      </c>
      <c r="K70" s="26">
        <f t="shared" si="10"/>
        <v>12064.720000000001</v>
      </c>
      <c r="L70" s="6">
        <f t="shared" si="11"/>
        <v>0.0006039493647573489</v>
      </c>
    </row>
    <row r="71" spans="1:12" ht="12.75">
      <c r="A71" s="2"/>
      <c r="B71" s="29">
        <v>33183</v>
      </c>
      <c r="C71" s="31">
        <v>18983.9</v>
      </c>
      <c r="D71" s="6">
        <f t="shared" si="6"/>
        <v>0.0017633194743470173</v>
      </c>
      <c r="E71" s="31">
        <v>18983.9</v>
      </c>
      <c r="F71" s="6">
        <f t="shared" si="7"/>
        <v>0.0037227603923465813</v>
      </c>
      <c r="G71" s="31">
        <v>0</v>
      </c>
      <c r="H71" s="6">
        <f t="shared" si="8"/>
        <v>0</v>
      </c>
      <c r="I71" s="31">
        <v>41711.6699999999</v>
      </c>
      <c r="J71" s="6">
        <f t="shared" si="9"/>
        <v>0.013150807143952526</v>
      </c>
      <c r="K71" s="26">
        <f t="shared" si="10"/>
        <v>79679.4699999999</v>
      </c>
      <c r="L71" s="6">
        <f t="shared" si="11"/>
        <v>0.003988684800865844</v>
      </c>
    </row>
    <row r="72" spans="1:12" ht="12.75">
      <c r="A72" s="2"/>
      <c r="B72" s="29">
        <v>33184</v>
      </c>
      <c r="C72" s="31">
        <v>747.809999999999</v>
      </c>
      <c r="D72" s="6">
        <f t="shared" si="6"/>
        <v>6.946032881080502E-05</v>
      </c>
      <c r="E72" s="31">
        <v>747.809999999999</v>
      </c>
      <c r="F72" s="6">
        <f t="shared" si="7"/>
        <v>0.00014664623438812325</v>
      </c>
      <c r="G72" s="31">
        <v>0</v>
      </c>
      <c r="H72" s="6">
        <f t="shared" si="8"/>
        <v>0</v>
      </c>
      <c r="I72" s="31">
        <v>7170.69999999999</v>
      </c>
      <c r="J72" s="6">
        <f t="shared" si="9"/>
        <v>0.002260770014414203</v>
      </c>
      <c r="K72" s="26">
        <f t="shared" si="10"/>
        <v>8666.319999999989</v>
      </c>
      <c r="L72" s="6">
        <f t="shared" si="11"/>
        <v>0.0004338284236007053</v>
      </c>
    </row>
    <row r="73" spans="1:12" ht="12.75">
      <c r="A73" s="2"/>
      <c r="B73" s="29">
        <v>33185</v>
      </c>
      <c r="C73" s="31">
        <v>1686.39</v>
      </c>
      <c r="D73" s="6">
        <f t="shared" si="6"/>
        <v>0.0001566403282962967</v>
      </c>
      <c r="E73" s="31">
        <v>1686.39</v>
      </c>
      <c r="F73" s="6">
        <f t="shared" si="7"/>
        <v>0.0003307026426629592</v>
      </c>
      <c r="G73" s="31">
        <v>0</v>
      </c>
      <c r="H73" s="6">
        <f t="shared" si="8"/>
        <v>0</v>
      </c>
      <c r="I73" s="31">
        <v>3841.13999999999</v>
      </c>
      <c r="J73" s="6">
        <f t="shared" si="9"/>
        <v>0.0012110301829900791</v>
      </c>
      <c r="K73" s="26">
        <f t="shared" si="10"/>
        <v>7213.91999999999</v>
      </c>
      <c r="L73" s="6">
        <f t="shared" si="11"/>
        <v>0.00036112254585355714</v>
      </c>
    </row>
    <row r="74" spans="1:12" ht="12.75">
      <c r="A74" s="2"/>
      <c r="B74" s="29">
        <v>33186</v>
      </c>
      <c r="C74" s="31">
        <v>26748.33</v>
      </c>
      <c r="D74" s="6">
        <f t="shared" si="6"/>
        <v>0.002484518523341387</v>
      </c>
      <c r="E74" s="31">
        <v>26748.33</v>
      </c>
      <c r="F74" s="6">
        <f t="shared" si="7"/>
        <v>0.005245372314720148</v>
      </c>
      <c r="G74" s="31">
        <v>150.11</v>
      </c>
      <c r="H74" s="6">
        <f t="shared" si="8"/>
        <v>0.00015983349462024706</v>
      </c>
      <c r="I74" s="31">
        <v>75827.3999999999</v>
      </c>
      <c r="J74" s="6">
        <f t="shared" si="9"/>
        <v>0.023906775097409117</v>
      </c>
      <c r="K74" s="26">
        <f t="shared" si="10"/>
        <v>129474.16999999991</v>
      </c>
      <c r="L74" s="6">
        <f t="shared" si="11"/>
        <v>0.00648136407011393</v>
      </c>
    </row>
    <row r="75" spans="1:12" ht="12.75">
      <c r="A75" s="2"/>
      <c r="B75" s="29">
        <v>33187</v>
      </c>
      <c r="C75" s="31">
        <v>6624.81999999999</v>
      </c>
      <c r="D75" s="6">
        <f t="shared" si="6"/>
        <v>0.0006153463787758885</v>
      </c>
      <c r="E75" s="31">
        <v>6624.81999999999</v>
      </c>
      <c r="F75" s="6">
        <f t="shared" si="7"/>
        <v>0.0012991333446986887</v>
      </c>
      <c r="G75" s="31">
        <v>0</v>
      </c>
      <c r="H75" s="6">
        <f t="shared" si="8"/>
        <v>0</v>
      </c>
      <c r="I75" s="31">
        <v>1048.26</v>
      </c>
      <c r="J75" s="6">
        <f t="shared" si="9"/>
        <v>0.0003304942021434219</v>
      </c>
      <c r="K75" s="26">
        <f t="shared" si="10"/>
        <v>14297.89999999998</v>
      </c>
      <c r="L75" s="6">
        <f t="shared" si="11"/>
        <v>0.0007157404085933271</v>
      </c>
    </row>
    <row r="76" spans="1:12" ht="12.75">
      <c r="A76" s="2"/>
      <c r="B76" s="29">
        <v>33189</v>
      </c>
      <c r="C76" s="31">
        <v>13892.85</v>
      </c>
      <c r="D76" s="6">
        <f t="shared" si="6"/>
        <v>0.0012904373157876915</v>
      </c>
      <c r="E76" s="31">
        <v>13892.85</v>
      </c>
      <c r="F76" s="6">
        <f t="shared" si="7"/>
        <v>0.0027244007667977708</v>
      </c>
      <c r="G76" s="31">
        <v>0</v>
      </c>
      <c r="H76" s="6">
        <f t="shared" si="8"/>
        <v>0</v>
      </c>
      <c r="I76" s="31">
        <v>19783.57</v>
      </c>
      <c r="J76" s="6">
        <f t="shared" si="9"/>
        <v>0.006237341101156715</v>
      </c>
      <c r="K76" s="26">
        <f t="shared" si="10"/>
        <v>47569.270000000004</v>
      </c>
      <c r="L76" s="6">
        <f t="shared" si="11"/>
        <v>0.0023812761836553864</v>
      </c>
    </row>
    <row r="77" spans="2:12" ht="12.75">
      <c r="B77" s="29">
        <v>33190</v>
      </c>
      <c r="C77" s="31">
        <v>189.93</v>
      </c>
      <c r="D77" s="6">
        <f t="shared" si="6"/>
        <v>1.7641647278100337E-05</v>
      </c>
      <c r="E77" s="31">
        <v>189.93</v>
      </c>
      <c r="F77" s="6">
        <f t="shared" si="7"/>
        <v>3.724544910784329E-05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379.86</v>
      </c>
      <c r="L77" s="6">
        <f t="shared" si="11"/>
        <v>1.901546042483593E-05</v>
      </c>
    </row>
    <row r="78" spans="2:12" ht="12.75">
      <c r="B78" s="29">
        <v>33193</v>
      </c>
      <c r="C78" s="31">
        <v>1034.56999999999</v>
      </c>
      <c r="D78" s="6">
        <f t="shared" si="6"/>
        <v>9.609603024537508E-05</v>
      </c>
      <c r="E78" s="31">
        <v>1034.56999999999</v>
      </c>
      <c r="F78" s="6">
        <f t="shared" si="7"/>
        <v>0.000202880136279161</v>
      </c>
      <c r="G78" s="31">
        <v>0</v>
      </c>
      <c r="H78" s="6">
        <f t="shared" si="8"/>
        <v>0</v>
      </c>
      <c r="I78" s="31">
        <v>3495.48999999999</v>
      </c>
      <c r="J78" s="6">
        <f t="shared" si="9"/>
        <v>0.001102054050188223</v>
      </c>
      <c r="K78" s="26">
        <f t="shared" si="10"/>
        <v>5564.62999999997</v>
      </c>
      <c r="L78" s="6">
        <f t="shared" si="11"/>
        <v>0.00027856052636196017</v>
      </c>
    </row>
    <row r="79" spans="2:12" ht="12.75">
      <c r="B79" s="29">
        <v>33194</v>
      </c>
      <c r="C79" s="31">
        <v>108.93</v>
      </c>
      <c r="D79" s="6">
        <f t="shared" si="6"/>
        <v>1.0117962607294634E-05</v>
      </c>
      <c r="E79" s="31">
        <v>108.93</v>
      </c>
      <c r="F79" s="6">
        <f t="shared" si="7"/>
        <v>2.1361274002618698E-05</v>
      </c>
      <c r="G79" s="31">
        <v>0</v>
      </c>
      <c r="H79" s="6">
        <f t="shared" si="8"/>
        <v>0</v>
      </c>
      <c r="I79" s="31">
        <v>1224.83999999999</v>
      </c>
      <c r="J79" s="6">
        <f t="shared" si="9"/>
        <v>0.0003861661406076218</v>
      </c>
      <c r="K79" s="26">
        <f t="shared" si="10"/>
        <v>1442.6999999999898</v>
      </c>
      <c r="L79" s="6">
        <f t="shared" si="11"/>
        <v>7.222030420394514E-05</v>
      </c>
    </row>
    <row r="80" spans="2:12" ht="12.75">
      <c r="B80" s="36">
        <v>33196</v>
      </c>
      <c r="C80" s="37">
        <v>2972.48999999999</v>
      </c>
      <c r="D80" s="6">
        <f t="shared" si="6"/>
        <v>0.00027609972156942186</v>
      </c>
      <c r="E80" s="37">
        <v>2972.48999999999</v>
      </c>
      <c r="F80" s="6">
        <f t="shared" si="7"/>
        <v>0.0005829080451670232</v>
      </c>
      <c r="G80" s="37">
        <v>0</v>
      </c>
      <c r="H80" s="6">
        <f t="shared" si="8"/>
        <v>0</v>
      </c>
      <c r="I80" s="37">
        <v>28252.9399999999</v>
      </c>
      <c r="J80" s="6">
        <f t="shared" si="9"/>
        <v>0.008907554293310761</v>
      </c>
      <c r="K80" s="39">
        <f t="shared" si="10"/>
        <v>34197.91999999988</v>
      </c>
      <c r="L80" s="6">
        <f t="shared" si="11"/>
        <v>0.0017119180602635257</v>
      </c>
    </row>
    <row r="81" spans="2:12" ht="12.75">
      <c r="B81" s="36">
        <v>33299</v>
      </c>
      <c r="C81" s="37">
        <v>41.1499999999999</v>
      </c>
      <c r="D81" s="6">
        <f t="shared" si="6"/>
        <v>3.82221758276116E-06</v>
      </c>
      <c r="E81" s="37">
        <v>41.1499999999999</v>
      </c>
      <c r="F81" s="6">
        <f t="shared" si="7"/>
        <v>8.06955315530852E-06</v>
      </c>
      <c r="G81" s="37">
        <v>0</v>
      </c>
      <c r="H81" s="6">
        <f t="shared" si="8"/>
        <v>0</v>
      </c>
      <c r="I81" s="37">
        <v>6463.63</v>
      </c>
      <c r="J81" s="6">
        <f t="shared" si="9"/>
        <v>0.002037845801423584</v>
      </c>
      <c r="K81" s="39">
        <f t="shared" si="10"/>
        <v>6545.93</v>
      </c>
      <c r="L81" s="6">
        <f t="shared" si="11"/>
        <v>0.00032768354883048036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8">
        <f aca="true" t="shared" si="12" ref="C90:J90">SUM(C2:C89)</f>
        <v>10766001.439999983</v>
      </c>
      <c r="D90" s="10">
        <f t="shared" si="12"/>
        <v>1.0000000000000002</v>
      </c>
      <c r="E90" s="4">
        <f t="shared" si="12"/>
        <v>5099414.949999995</v>
      </c>
      <c r="F90" s="10">
        <f t="shared" si="12"/>
        <v>0.9999999999999997</v>
      </c>
      <c r="G90" s="4">
        <f t="shared" si="12"/>
        <v>939164.8499999992</v>
      </c>
      <c r="H90" s="10">
        <f t="shared" si="12"/>
        <v>1</v>
      </c>
      <c r="I90" s="4">
        <f>SUM(I2:I89)</f>
        <v>3171795.429999994</v>
      </c>
      <c r="J90" s="7">
        <f t="shared" si="12"/>
        <v>1</v>
      </c>
      <c r="K90" s="4">
        <f>SUM(K2:K89)</f>
        <v>19976376.66999996</v>
      </c>
      <c r="L90" s="10"/>
    </row>
    <row r="91" spans="3:11" ht="12.75">
      <c r="C91" s="48">
        <f>+C90-C92</f>
        <v>-1.0000000167638063</v>
      </c>
      <c r="E91" s="4">
        <f>+E90-E92</f>
        <v>-1.050000005401671</v>
      </c>
      <c r="F91" s="10"/>
      <c r="G91" s="4">
        <f>+G90-G92</f>
        <v>0</v>
      </c>
      <c r="I91" s="4">
        <f>+I90-I92</f>
        <v>-6.05359673500061E-09</v>
      </c>
      <c r="K91" s="4">
        <f>+K90-K92</f>
        <v>-2.050000037997961</v>
      </c>
    </row>
    <row r="92" spans="3:11" ht="12.75">
      <c r="C92" s="16">
        <v>10766002.44</v>
      </c>
      <c r="E92" s="9">
        <v>5099416</v>
      </c>
      <c r="F92" s="10"/>
      <c r="G92" s="9">
        <v>939164.85</v>
      </c>
      <c r="I92" s="9">
        <v>3171795.43</v>
      </c>
      <c r="K92" s="4">
        <f>+C92+E92+G92+I92</f>
        <v>19976378.72</v>
      </c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103" spans="3:12" ht="12.75">
      <c r="C103" s="48">
        <f>+C92</f>
        <v>10766002.44</v>
      </c>
      <c r="E103" s="4">
        <f>+E92</f>
        <v>5099416</v>
      </c>
      <c r="F103" s="10"/>
      <c r="G103" s="4">
        <f>+G92</f>
        <v>939164.85</v>
      </c>
      <c r="I103" s="4">
        <f>+I92</f>
        <v>3171795.43</v>
      </c>
      <c r="K103" s="4">
        <f>SUM(C103:I103)</f>
        <v>19976378.72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51">
      <selection activeCell="I53" sqref="I53"/>
    </sheetView>
  </sheetViews>
  <sheetFormatPr defaultColWidth="9.140625" defaultRowHeight="12.75"/>
  <cols>
    <col min="2" max="2" width="12.7109375" style="0" customWidth="1"/>
    <col min="3" max="3" width="17.421875" style="48" customWidth="1"/>
    <col min="5" max="5" width="15.28125" style="48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+SUM(Dec2019!C1)+1</f>
        <v>2020</v>
      </c>
      <c r="D1" s="5">
        <f>+DATE(C1,2,1)</f>
        <v>43862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47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27094.32</v>
      </c>
      <c r="D3" s="6">
        <f>+C3/$C$90</f>
        <v>0.002392870463512115</v>
      </c>
      <c r="E3" s="31">
        <v>27094.32</v>
      </c>
      <c r="F3" s="6">
        <f>+E3/$E$90</f>
        <v>0.004546735259031705</v>
      </c>
      <c r="G3" s="31">
        <v>915.029999999999</v>
      </c>
      <c r="H3" s="6">
        <f>+G3/$G$90</f>
        <v>0.0010152728197165162</v>
      </c>
      <c r="I3" s="31">
        <v>1864.17</v>
      </c>
      <c r="J3" s="6">
        <f>+I3/$I$90</f>
        <v>0.0007341953489429442</v>
      </c>
      <c r="K3" s="26">
        <f>+C3+E3+G3+I3</f>
        <v>56967.84</v>
      </c>
      <c r="L3" s="6">
        <f>+K3/$K$90</f>
        <v>0.002749102886110648</v>
      </c>
    </row>
    <row r="4" spans="2:12" ht="12.75">
      <c r="B4" s="29">
        <v>33012</v>
      </c>
      <c r="C4" s="31">
        <v>811.45</v>
      </c>
      <c r="D4" s="6">
        <f aca="true" t="shared" si="0" ref="D4:D67">+C4/$C$90</f>
        <v>7.166427271903876E-05</v>
      </c>
      <c r="E4" s="31">
        <v>811.45</v>
      </c>
      <c r="F4" s="6">
        <f aca="true" t="shared" si="1" ref="F4:F67">+E4/$E$90</f>
        <v>0.00013617054518959238</v>
      </c>
      <c r="G4" s="31">
        <v>0</v>
      </c>
      <c r="H4" s="6">
        <f aca="true" t="shared" si="2" ref="H4:H67">+G4/$G$90</f>
        <v>0</v>
      </c>
      <c r="I4" s="31">
        <v>44849.87</v>
      </c>
      <c r="J4" s="6">
        <f aca="true" t="shared" si="3" ref="J4:J67">+I4/$I$90</f>
        <v>0.017663928694644632</v>
      </c>
      <c r="K4" s="26">
        <f aca="true" t="shared" si="4" ref="K4:K67">+C4+E4+G4+I4</f>
        <v>46472.770000000004</v>
      </c>
      <c r="L4" s="6">
        <f aca="true" t="shared" si="5" ref="L4:L67">+K4/$K$90</f>
        <v>0.0022426412188448143</v>
      </c>
    </row>
    <row r="5" spans="2:12" ht="12.75">
      <c r="B5" s="29">
        <v>33013</v>
      </c>
      <c r="C5" s="31">
        <v>678.99</v>
      </c>
      <c r="D5" s="6">
        <f t="shared" si="0"/>
        <v>5.996589381169526E-05</v>
      </c>
      <c r="E5" s="31">
        <v>678.99</v>
      </c>
      <c r="F5" s="6">
        <f t="shared" si="1"/>
        <v>0.00011394224964973977</v>
      </c>
      <c r="G5" s="31">
        <v>0</v>
      </c>
      <c r="H5" s="6">
        <f t="shared" si="2"/>
        <v>0</v>
      </c>
      <c r="I5" s="31">
        <v>4934.43999999999</v>
      </c>
      <c r="J5" s="6">
        <f t="shared" si="3"/>
        <v>0.001943408003367726</v>
      </c>
      <c r="K5" s="26">
        <f t="shared" si="4"/>
        <v>6292.419999999989</v>
      </c>
      <c r="L5" s="6">
        <f t="shared" si="5"/>
        <v>0.0003036539560323919</v>
      </c>
    </row>
    <row r="6" spans="2:12" ht="12.75">
      <c r="B6" s="29">
        <v>33014</v>
      </c>
      <c r="C6" s="31">
        <v>27324.5</v>
      </c>
      <c r="D6" s="6">
        <f t="shared" si="0"/>
        <v>0.0024131991125902696</v>
      </c>
      <c r="E6" s="31">
        <v>27324.5</v>
      </c>
      <c r="F6" s="6">
        <f t="shared" si="1"/>
        <v>0.004585362082732167</v>
      </c>
      <c r="G6" s="31">
        <v>8340.51</v>
      </c>
      <c r="H6" s="6">
        <f t="shared" si="2"/>
        <v>0.009254224567034754</v>
      </c>
      <c r="I6" s="31">
        <v>31105.3699999999</v>
      </c>
      <c r="J6" s="6">
        <f t="shared" si="3"/>
        <v>0.012250716394507644</v>
      </c>
      <c r="K6" s="26">
        <f t="shared" si="4"/>
        <v>94094.8799999999</v>
      </c>
      <c r="L6" s="6">
        <f t="shared" si="5"/>
        <v>0.004540746255716118</v>
      </c>
    </row>
    <row r="7" spans="2:12" ht="12.75">
      <c r="B7" s="29">
        <v>33015</v>
      </c>
      <c r="C7" s="31">
        <v>1071.32999999999</v>
      </c>
      <c r="D7" s="6">
        <f t="shared" si="0"/>
        <v>9.461591631288072E-05</v>
      </c>
      <c r="E7" s="31">
        <v>1071.32999999999</v>
      </c>
      <c r="F7" s="6">
        <f t="shared" si="1"/>
        <v>0.0001797813669085768</v>
      </c>
      <c r="G7" s="31">
        <v>0</v>
      </c>
      <c r="H7" s="6">
        <f t="shared" si="2"/>
        <v>0</v>
      </c>
      <c r="I7" s="31">
        <v>16774.73</v>
      </c>
      <c r="J7" s="6">
        <f t="shared" si="3"/>
        <v>0.006606655372510916</v>
      </c>
      <c r="K7" s="26">
        <f t="shared" si="4"/>
        <v>18917.389999999978</v>
      </c>
      <c r="L7" s="6">
        <f t="shared" si="5"/>
        <v>0.0009128984256148848</v>
      </c>
    </row>
    <row r="8" spans="2:12" ht="12.75">
      <c r="B8" s="29">
        <v>33016</v>
      </c>
      <c r="C8" s="31">
        <v>76754.35</v>
      </c>
      <c r="D8" s="6">
        <f t="shared" si="0"/>
        <v>0.006778661249334589</v>
      </c>
      <c r="E8" s="31">
        <v>76754.35</v>
      </c>
      <c r="F8" s="6">
        <f t="shared" si="1"/>
        <v>0.012880253478554182</v>
      </c>
      <c r="G8" s="31">
        <v>2259.86999999999</v>
      </c>
      <c r="H8" s="6">
        <f t="shared" si="2"/>
        <v>0.002507441927688443</v>
      </c>
      <c r="I8" s="31">
        <v>26837.9</v>
      </c>
      <c r="J8" s="6">
        <f t="shared" si="3"/>
        <v>0.010569991661380583</v>
      </c>
      <c r="K8" s="26">
        <f t="shared" si="4"/>
        <v>182606.47</v>
      </c>
      <c r="L8" s="6">
        <f t="shared" si="5"/>
        <v>0.00881205911439643</v>
      </c>
    </row>
    <row r="9" spans="2:12" ht="12.75">
      <c r="B9" s="29">
        <v>33018</v>
      </c>
      <c r="C9" s="31">
        <v>1578.71</v>
      </c>
      <c r="D9" s="6">
        <f t="shared" si="0"/>
        <v>0.00013942584753746216</v>
      </c>
      <c r="E9" s="31">
        <v>1578.71</v>
      </c>
      <c r="F9" s="6">
        <f t="shared" si="1"/>
        <v>0.00026492550544859373</v>
      </c>
      <c r="G9" s="31">
        <v>0</v>
      </c>
      <c r="H9" s="6">
        <f t="shared" si="2"/>
        <v>0</v>
      </c>
      <c r="I9" s="31">
        <v>5114.21</v>
      </c>
      <c r="J9" s="6">
        <f t="shared" si="3"/>
        <v>0.0020142096458571346</v>
      </c>
      <c r="K9" s="26">
        <f t="shared" si="4"/>
        <v>8271.630000000001</v>
      </c>
      <c r="L9" s="6">
        <f t="shared" si="5"/>
        <v>0.00039916489559441653</v>
      </c>
    </row>
    <row r="10" spans="2:12" ht="12.75">
      <c r="B10" s="29">
        <v>33030</v>
      </c>
      <c r="C10" s="31">
        <v>14642.1399999999</v>
      </c>
      <c r="D10" s="6">
        <f t="shared" si="0"/>
        <v>0.0012931398288869786</v>
      </c>
      <c r="E10" s="31">
        <v>14642.1399999999</v>
      </c>
      <c r="F10" s="6">
        <f t="shared" si="1"/>
        <v>0.002457117735587312</v>
      </c>
      <c r="G10" s="31">
        <v>0</v>
      </c>
      <c r="H10" s="6">
        <f t="shared" si="2"/>
        <v>0</v>
      </c>
      <c r="I10" s="31">
        <v>8488.75</v>
      </c>
      <c r="J10" s="6">
        <f t="shared" si="3"/>
        <v>0.0033432577331141567</v>
      </c>
      <c r="K10" s="26">
        <f t="shared" si="4"/>
        <v>37773.029999999795</v>
      </c>
      <c r="L10" s="6">
        <f t="shared" si="5"/>
        <v>0.001822816975159029</v>
      </c>
    </row>
    <row r="11" spans="2:12" ht="12.75">
      <c r="B11" s="29">
        <v>33031</v>
      </c>
      <c r="C11" s="31">
        <v>472.399999999999</v>
      </c>
      <c r="D11" s="6">
        <f t="shared" si="0"/>
        <v>4.1720626572769526E-05</v>
      </c>
      <c r="E11" s="31">
        <v>472.399999999999</v>
      </c>
      <c r="F11" s="6">
        <f t="shared" si="1"/>
        <v>7.927409642930963E-05</v>
      </c>
      <c r="G11" s="31">
        <v>0</v>
      </c>
      <c r="H11" s="6">
        <f t="shared" si="2"/>
        <v>0</v>
      </c>
      <c r="I11" s="31">
        <v>1392.07999999999</v>
      </c>
      <c r="J11" s="6">
        <f t="shared" si="3"/>
        <v>0.0005482647298028004</v>
      </c>
      <c r="K11" s="26">
        <f t="shared" si="4"/>
        <v>2336.879999999988</v>
      </c>
      <c r="L11" s="6">
        <f t="shared" si="5"/>
        <v>0.00011277105736314065</v>
      </c>
    </row>
    <row r="12" spans="2:12" ht="12.75">
      <c r="B12" s="29">
        <v>33032</v>
      </c>
      <c r="C12" s="31">
        <v>5196.84</v>
      </c>
      <c r="D12" s="6">
        <f t="shared" si="0"/>
        <v>0.00045896575147847594</v>
      </c>
      <c r="E12" s="31">
        <v>5196.84</v>
      </c>
      <c r="F12" s="6">
        <f t="shared" si="1"/>
        <v>0.0008720888977300897</v>
      </c>
      <c r="G12" s="31">
        <v>0</v>
      </c>
      <c r="H12" s="6">
        <f t="shared" si="2"/>
        <v>0</v>
      </c>
      <c r="I12" s="31">
        <v>8774.02</v>
      </c>
      <c r="J12" s="6">
        <f t="shared" si="3"/>
        <v>0.0034556100975406596</v>
      </c>
      <c r="K12" s="26">
        <f t="shared" si="4"/>
        <v>19167.7</v>
      </c>
      <c r="L12" s="6">
        <f t="shared" si="5"/>
        <v>0.0009249776609066287</v>
      </c>
    </row>
    <row r="13" spans="2:12" ht="12.75">
      <c r="B13" s="29">
        <v>33033</v>
      </c>
      <c r="C13" s="31">
        <v>42260.57</v>
      </c>
      <c r="D13" s="6">
        <f t="shared" si="0"/>
        <v>0.0037322977555512074</v>
      </c>
      <c r="E13" s="31">
        <v>42260.57</v>
      </c>
      <c r="F13" s="6">
        <f t="shared" si="1"/>
        <v>0.0070918046175647695</v>
      </c>
      <c r="G13" s="31">
        <v>698.6</v>
      </c>
      <c r="H13" s="6">
        <f t="shared" si="2"/>
        <v>0.0007751326097001838</v>
      </c>
      <c r="I13" s="31">
        <v>30278.24</v>
      </c>
      <c r="J13" s="6">
        <f t="shared" si="3"/>
        <v>0.011924954796063777</v>
      </c>
      <c r="K13" s="26">
        <f t="shared" si="4"/>
        <v>115497.98000000001</v>
      </c>
      <c r="L13" s="6">
        <f t="shared" si="5"/>
        <v>0.005573597843238395</v>
      </c>
    </row>
    <row r="14" spans="2:12" ht="12.75">
      <c r="B14" s="29">
        <v>33034</v>
      </c>
      <c r="C14" s="31">
        <v>32434.73</v>
      </c>
      <c r="D14" s="6">
        <f t="shared" si="0"/>
        <v>0.002864515788142692</v>
      </c>
      <c r="E14" s="31">
        <v>32434.73</v>
      </c>
      <c r="F14" s="6">
        <f t="shared" si="1"/>
        <v>0.005442916836745613</v>
      </c>
      <c r="G14" s="31">
        <v>0</v>
      </c>
      <c r="H14" s="6">
        <f t="shared" si="2"/>
        <v>0</v>
      </c>
      <c r="I14" s="31">
        <v>11505.6299999999</v>
      </c>
      <c r="J14" s="6">
        <f t="shared" si="3"/>
        <v>0.004531442965318792</v>
      </c>
      <c r="K14" s="26">
        <f t="shared" si="4"/>
        <v>76375.0899999999</v>
      </c>
      <c r="L14" s="6">
        <f t="shared" si="5"/>
        <v>0.0036856405358876207</v>
      </c>
    </row>
    <row r="15" spans="2:12" ht="12.75">
      <c r="B15" s="29">
        <v>33035</v>
      </c>
      <c r="C15" s="31">
        <v>608.2</v>
      </c>
      <c r="D15" s="6">
        <f t="shared" si="0"/>
        <v>5.371398196773599E-05</v>
      </c>
      <c r="E15" s="31">
        <v>608.2</v>
      </c>
      <c r="F15" s="6">
        <f t="shared" si="1"/>
        <v>0.00010206288198201996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1216.4</v>
      </c>
      <c r="L15" s="6">
        <f t="shared" si="5"/>
        <v>5.869993931075837E-05</v>
      </c>
    </row>
    <row r="16" spans="2:12" ht="12.75">
      <c r="B16" s="29">
        <v>33054</v>
      </c>
      <c r="C16" s="31">
        <v>961.929999999999</v>
      </c>
      <c r="D16" s="6">
        <f t="shared" si="0"/>
        <v>8.495411159852717E-05</v>
      </c>
      <c r="E16" s="31">
        <v>961.929999999999</v>
      </c>
      <c r="F16" s="6">
        <f t="shared" si="1"/>
        <v>0.00016142280181677795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1923.859999999998</v>
      </c>
      <c r="L16" s="6">
        <f t="shared" si="5"/>
        <v>9.283990894639548E-05</v>
      </c>
    </row>
    <row r="17" spans="2:12" ht="12.75">
      <c r="B17" s="29">
        <v>33055</v>
      </c>
      <c r="C17" s="31">
        <v>716.73</v>
      </c>
      <c r="D17" s="6">
        <f t="shared" si="0"/>
        <v>6.329895148920653E-05</v>
      </c>
      <c r="E17" s="31">
        <v>716.73</v>
      </c>
      <c r="F17" s="6">
        <f t="shared" si="1"/>
        <v>0.0001202754511722676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1433.46</v>
      </c>
      <c r="L17" s="6">
        <f t="shared" si="5"/>
        <v>6.917462594902967E-05</v>
      </c>
    </row>
    <row r="18" spans="2:12" ht="12.75">
      <c r="B18" s="29">
        <v>33056</v>
      </c>
      <c r="C18" s="31">
        <v>14007.32</v>
      </c>
      <c r="D18" s="6">
        <f t="shared" si="0"/>
        <v>0.0012370748666496343</v>
      </c>
      <c r="E18" s="31">
        <v>14007.32</v>
      </c>
      <c r="F18" s="6">
        <f t="shared" si="1"/>
        <v>0.0023505877146405584</v>
      </c>
      <c r="G18" s="31">
        <v>543.58</v>
      </c>
      <c r="H18" s="6">
        <f t="shared" si="2"/>
        <v>0.0006031299513037875</v>
      </c>
      <c r="I18" s="31">
        <v>1547.36999999999</v>
      </c>
      <c r="J18" s="6">
        <f t="shared" si="3"/>
        <v>0.0006094250294199757</v>
      </c>
      <c r="K18" s="26">
        <f t="shared" si="4"/>
        <v>30105.58999999999</v>
      </c>
      <c r="L18" s="6">
        <f t="shared" si="5"/>
        <v>0.0014528085382395372</v>
      </c>
    </row>
    <row r="19" spans="2:12" ht="12.75">
      <c r="B19" s="29">
        <v>33109</v>
      </c>
      <c r="C19" s="31">
        <v>15659.78</v>
      </c>
      <c r="D19" s="6">
        <f t="shared" si="0"/>
        <v>0.001383014042319488</v>
      </c>
      <c r="E19" s="31">
        <v>15659.78</v>
      </c>
      <c r="F19" s="6">
        <f t="shared" si="1"/>
        <v>0.0026278893094449133</v>
      </c>
      <c r="G19" s="31">
        <v>19136.3699999999</v>
      </c>
      <c r="H19" s="6">
        <f t="shared" si="2"/>
        <v>0.0212327861698944</v>
      </c>
      <c r="I19" s="31">
        <v>0</v>
      </c>
      <c r="J19" s="6">
        <f t="shared" si="3"/>
        <v>0</v>
      </c>
      <c r="K19" s="26">
        <f t="shared" si="4"/>
        <v>50455.929999999906</v>
      </c>
      <c r="L19" s="6">
        <f t="shared" si="5"/>
        <v>0.002434856978681245</v>
      </c>
    </row>
    <row r="20" spans="2:12" ht="12.75">
      <c r="B20" s="29">
        <v>33122</v>
      </c>
      <c r="C20" s="31">
        <v>112072.41</v>
      </c>
      <c r="D20" s="6">
        <f t="shared" si="0"/>
        <v>0.00989782211414126</v>
      </c>
      <c r="E20" s="31">
        <v>112072.41</v>
      </c>
      <c r="F20" s="6">
        <f t="shared" si="1"/>
        <v>0.018807025904752635</v>
      </c>
      <c r="G20" s="31">
        <v>12949.0499999999</v>
      </c>
      <c r="H20" s="6">
        <f t="shared" si="2"/>
        <v>0.01436763658694258</v>
      </c>
      <c r="I20" s="31">
        <v>114630.44</v>
      </c>
      <c r="J20" s="6">
        <f t="shared" si="3"/>
        <v>0.04514670652101645</v>
      </c>
      <c r="K20" s="26">
        <f t="shared" si="4"/>
        <v>351724.30999999994</v>
      </c>
      <c r="L20" s="6">
        <f t="shared" si="5"/>
        <v>0.01697319603018609</v>
      </c>
    </row>
    <row r="21" spans="2:12" ht="12.75">
      <c r="B21" s="29">
        <v>33125</v>
      </c>
      <c r="C21" s="31">
        <v>12945.66</v>
      </c>
      <c r="D21" s="6">
        <f t="shared" si="0"/>
        <v>0.0011433129690898406</v>
      </c>
      <c r="E21" s="31">
        <v>12945.66</v>
      </c>
      <c r="F21" s="6">
        <f t="shared" si="1"/>
        <v>0.002172429083787169</v>
      </c>
      <c r="G21" s="31">
        <v>0</v>
      </c>
      <c r="H21" s="6">
        <f t="shared" si="2"/>
        <v>0</v>
      </c>
      <c r="I21" s="31">
        <v>6562.11999999999</v>
      </c>
      <c r="J21" s="6">
        <f t="shared" si="3"/>
        <v>0.002584462781401624</v>
      </c>
      <c r="K21" s="26">
        <f t="shared" si="4"/>
        <v>32453.439999999988</v>
      </c>
      <c r="L21" s="6">
        <f t="shared" si="5"/>
        <v>0.0015661089760155681</v>
      </c>
    </row>
    <row r="22" spans="2:12" ht="12.75">
      <c r="B22" s="29">
        <v>33126</v>
      </c>
      <c r="C22" s="31">
        <v>484881.57</v>
      </c>
      <c r="D22" s="6">
        <f t="shared" si="0"/>
        <v>0.0428229528238532</v>
      </c>
      <c r="E22" s="31">
        <v>484881.57</v>
      </c>
      <c r="F22" s="6">
        <f t="shared" si="1"/>
        <v>0.08136864592924456</v>
      </c>
      <c r="G22" s="31">
        <v>42691.5899999999</v>
      </c>
      <c r="H22" s="6">
        <f t="shared" si="2"/>
        <v>0.04736851355418006</v>
      </c>
      <c r="I22" s="31">
        <v>41670.83</v>
      </c>
      <c r="J22" s="6">
        <f t="shared" si="3"/>
        <v>0.016411877442825552</v>
      </c>
      <c r="K22" s="26">
        <f t="shared" si="4"/>
        <v>1054125.5599999998</v>
      </c>
      <c r="L22" s="6">
        <f t="shared" si="5"/>
        <v>0.050869045049259425</v>
      </c>
    </row>
    <row r="23" spans="2:12" ht="12.75">
      <c r="B23" s="29">
        <v>33127</v>
      </c>
      <c r="C23" s="31">
        <v>62784.4</v>
      </c>
      <c r="D23" s="6">
        <f t="shared" si="0"/>
        <v>0.005544886763326411</v>
      </c>
      <c r="E23" s="31">
        <v>62784.4</v>
      </c>
      <c r="F23" s="6">
        <f t="shared" si="1"/>
        <v>0.010535936875225145</v>
      </c>
      <c r="G23" s="31">
        <v>164.74</v>
      </c>
      <c r="H23" s="6">
        <f t="shared" si="2"/>
        <v>0.00018278749802749537</v>
      </c>
      <c r="I23" s="31">
        <v>123852.58</v>
      </c>
      <c r="J23" s="6">
        <f t="shared" si="3"/>
        <v>0.04877880675613486</v>
      </c>
      <c r="K23" s="26">
        <f t="shared" si="4"/>
        <v>249586.12</v>
      </c>
      <c r="L23" s="6">
        <f t="shared" si="5"/>
        <v>0.012044302940486397</v>
      </c>
    </row>
    <row r="24" spans="2:12" ht="12.75">
      <c r="B24" s="29">
        <v>33128</v>
      </c>
      <c r="C24" s="31">
        <v>12599.49</v>
      </c>
      <c r="D24" s="6">
        <f t="shared" si="0"/>
        <v>0.0011127405107903155</v>
      </c>
      <c r="E24" s="31">
        <v>12599.49</v>
      </c>
      <c r="F24" s="6">
        <f t="shared" si="1"/>
        <v>0.0021143378179934898</v>
      </c>
      <c r="G24" s="31">
        <v>0</v>
      </c>
      <c r="H24" s="6">
        <f t="shared" si="2"/>
        <v>0</v>
      </c>
      <c r="I24" s="31">
        <v>41851.1999999999</v>
      </c>
      <c r="J24" s="6">
        <f t="shared" si="3"/>
        <v>0.016482915392738256</v>
      </c>
      <c r="K24" s="26">
        <f t="shared" si="4"/>
        <v>67050.1799999999</v>
      </c>
      <c r="L24" s="6">
        <f t="shared" si="5"/>
        <v>0.0032356473995194166</v>
      </c>
    </row>
    <row r="25" spans="2:12" ht="12.75">
      <c r="B25" s="29">
        <v>33129</v>
      </c>
      <c r="C25" s="31">
        <v>122894.929999999</v>
      </c>
      <c r="D25" s="6">
        <f t="shared" si="0"/>
        <v>0.010853627185047883</v>
      </c>
      <c r="E25" s="31">
        <v>122894.929999999</v>
      </c>
      <c r="F25" s="6">
        <f t="shared" si="1"/>
        <v>0.020623167932881454</v>
      </c>
      <c r="G25" s="31">
        <v>4068.82</v>
      </c>
      <c r="H25" s="6">
        <f t="shared" si="2"/>
        <v>0.004514564937017323</v>
      </c>
      <c r="I25" s="31">
        <v>2466.76</v>
      </c>
      <c r="J25" s="6">
        <f t="shared" si="3"/>
        <v>0.0009715228326593053</v>
      </c>
      <c r="K25" s="26">
        <f t="shared" si="4"/>
        <v>252325.43999999802</v>
      </c>
      <c r="L25" s="6">
        <f t="shared" si="5"/>
        <v>0.012176494586123219</v>
      </c>
    </row>
    <row r="26" spans="2:12" ht="12.75">
      <c r="B26" s="29">
        <v>33130</v>
      </c>
      <c r="C26" s="31">
        <v>201004.959999999</v>
      </c>
      <c r="D26" s="6">
        <f t="shared" si="0"/>
        <v>0.017752017094484443</v>
      </c>
      <c r="E26" s="31">
        <v>201004.959999999</v>
      </c>
      <c r="F26" s="6">
        <f t="shared" si="1"/>
        <v>0.033730919944558596</v>
      </c>
      <c r="G26" s="31">
        <v>24289.07</v>
      </c>
      <c r="H26" s="6">
        <f t="shared" si="2"/>
        <v>0.026949971680919612</v>
      </c>
      <c r="I26" s="31">
        <v>108431.789999999</v>
      </c>
      <c r="J26" s="6">
        <f t="shared" si="3"/>
        <v>0.0427053948382161</v>
      </c>
      <c r="K26" s="26">
        <f t="shared" si="4"/>
        <v>534730.779999997</v>
      </c>
      <c r="L26" s="6">
        <f t="shared" si="5"/>
        <v>0.025804557985526392</v>
      </c>
    </row>
    <row r="27" spans="2:12" ht="12.75">
      <c r="B27" s="29">
        <v>33131</v>
      </c>
      <c r="C27" s="31">
        <v>1071483.62999999</v>
      </c>
      <c r="D27" s="6">
        <f t="shared" si="0"/>
        <v>0.09462948434814825</v>
      </c>
      <c r="E27" s="31">
        <v>1071483.62999999</v>
      </c>
      <c r="F27" s="6">
        <f t="shared" si="1"/>
        <v>0.17980714777105444</v>
      </c>
      <c r="G27" s="31">
        <v>304348.359999999</v>
      </c>
      <c r="H27" s="6">
        <f t="shared" si="2"/>
        <v>0.3376901496489697</v>
      </c>
      <c r="I27" s="31">
        <v>152206.94</v>
      </c>
      <c r="J27" s="6">
        <f t="shared" si="3"/>
        <v>0.05994604967617641</v>
      </c>
      <c r="K27" s="26">
        <f t="shared" si="4"/>
        <v>2599522.559999979</v>
      </c>
      <c r="L27" s="6">
        <f t="shared" si="5"/>
        <v>0.12544542626516442</v>
      </c>
    </row>
    <row r="28" spans="2:12" ht="12.75">
      <c r="B28" s="29">
        <v>33132</v>
      </c>
      <c r="C28" s="31">
        <v>517860.859999999</v>
      </c>
      <c r="D28" s="6">
        <f t="shared" si="0"/>
        <v>0.04573556214376224</v>
      </c>
      <c r="E28" s="31">
        <v>517860.859999999</v>
      </c>
      <c r="F28" s="6">
        <f t="shared" si="1"/>
        <v>0.08690294613167913</v>
      </c>
      <c r="G28" s="31">
        <v>50512.9899999999</v>
      </c>
      <c r="H28" s="6">
        <f t="shared" si="2"/>
        <v>0.05604675889272718</v>
      </c>
      <c r="I28" s="31">
        <v>187899.57</v>
      </c>
      <c r="J28" s="6">
        <f t="shared" si="3"/>
        <v>0.07400343872199379</v>
      </c>
      <c r="K28" s="26">
        <f t="shared" si="4"/>
        <v>1274134.279999998</v>
      </c>
      <c r="L28" s="6">
        <f t="shared" si="5"/>
        <v>0.06148602837040174</v>
      </c>
    </row>
    <row r="29" spans="2:12" ht="12.75">
      <c r="B29" s="29">
        <v>33133</v>
      </c>
      <c r="C29" s="31">
        <v>192449.66</v>
      </c>
      <c r="D29" s="6">
        <f t="shared" si="0"/>
        <v>0.01699644453623302</v>
      </c>
      <c r="E29" s="31">
        <v>192449.66</v>
      </c>
      <c r="F29" s="6">
        <f t="shared" si="1"/>
        <v>0.03229524323587613</v>
      </c>
      <c r="G29" s="31">
        <v>41088.3899999999</v>
      </c>
      <c r="H29" s="6">
        <f t="shared" si="2"/>
        <v>0.04558968074589014</v>
      </c>
      <c r="I29" s="31">
        <v>86991.8999999999</v>
      </c>
      <c r="J29" s="6">
        <f t="shared" si="3"/>
        <v>0.03426138623393233</v>
      </c>
      <c r="K29" s="26">
        <f t="shared" si="4"/>
        <v>512979.6099999998</v>
      </c>
      <c r="L29" s="6">
        <f t="shared" si="5"/>
        <v>0.024754909548385797</v>
      </c>
    </row>
    <row r="30" spans="2:12" ht="12.75">
      <c r="B30" s="29">
        <v>33134</v>
      </c>
      <c r="C30" s="31">
        <v>216178.769999999</v>
      </c>
      <c r="D30" s="6">
        <f t="shared" si="0"/>
        <v>0.019092112057854802</v>
      </c>
      <c r="E30" s="31">
        <v>216178.769999999</v>
      </c>
      <c r="F30" s="6">
        <f t="shared" si="1"/>
        <v>0.03627725795713274</v>
      </c>
      <c r="G30" s="31">
        <v>52582.91</v>
      </c>
      <c r="H30" s="6">
        <f t="shared" si="2"/>
        <v>0.05834344153153434</v>
      </c>
      <c r="I30" s="31">
        <v>131134.079999999</v>
      </c>
      <c r="J30" s="6">
        <f t="shared" si="3"/>
        <v>0.051646594261205374</v>
      </c>
      <c r="K30" s="26">
        <f t="shared" si="4"/>
        <v>616074.529999997</v>
      </c>
      <c r="L30" s="6">
        <f t="shared" si="5"/>
        <v>0.02972997165562628</v>
      </c>
    </row>
    <row r="31" spans="2:12" ht="12.75">
      <c r="B31" s="29">
        <v>33135</v>
      </c>
      <c r="C31" s="31">
        <v>19453.36</v>
      </c>
      <c r="D31" s="6">
        <f t="shared" si="0"/>
        <v>0.0017180490434920692</v>
      </c>
      <c r="E31" s="31">
        <v>19453.36</v>
      </c>
      <c r="F31" s="6">
        <f t="shared" si="1"/>
        <v>0.003264495208539539</v>
      </c>
      <c r="G31" s="31">
        <v>0</v>
      </c>
      <c r="H31" s="6">
        <f t="shared" si="2"/>
        <v>0</v>
      </c>
      <c r="I31" s="31">
        <v>55207.18</v>
      </c>
      <c r="J31" s="6">
        <f t="shared" si="3"/>
        <v>0.021743110759349163</v>
      </c>
      <c r="K31" s="26">
        <f t="shared" si="4"/>
        <v>94113.9</v>
      </c>
      <c r="L31" s="6">
        <f t="shared" si="5"/>
        <v>0.0045416641058030095</v>
      </c>
    </row>
    <row r="32" spans="2:12" ht="12.75">
      <c r="B32" s="29">
        <v>33136</v>
      </c>
      <c r="C32" s="31">
        <v>32295.4</v>
      </c>
      <c r="D32" s="6">
        <f t="shared" si="0"/>
        <v>0.0028522106761605078</v>
      </c>
      <c r="E32" s="31">
        <v>32295.4</v>
      </c>
      <c r="F32" s="6">
        <f t="shared" si="1"/>
        <v>0.005419535677017638</v>
      </c>
      <c r="G32" s="31">
        <v>952.35</v>
      </c>
      <c r="H32" s="6">
        <f t="shared" si="2"/>
        <v>0.0010566812780532064</v>
      </c>
      <c r="I32" s="31">
        <v>5881.32999999999</v>
      </c>
      <c r="J32" s="6">
        <f t="shared" si="3"/>
        <v>0.0023163365635100867</v>
      </c>
      <c r="K32" s="26">
        <f t="shared" si="4"/>
        <v>71424.48</v>
      </c>
      <c r="L32" s="6">
        <f t="shared" si="5"/>
        <v>0.0034467384423729646</v>
      </c>
    </row>
    <row r="33" spans="2:12" ht="12.75">
      <c r="B33" s="29">
        <v>33137</v>
      </c>
      <c r="C33" s="31">
        <v>113816.91</v>
      </c>
      <c r="D33" s="6">
        <f t="shared" si="0"/>
        <v>0.010051889923320338</v>
      </c>
      <c r="E33" s="31">
        <v>113816.91</v>
      </c>
      <c r="F33" s="6">
        <f t="shared" si="1"/>
        <v>0.01909977285907298</v>
      </c>
      <c r="G33" s="31">
        <v>165.139999999999</v>
      </c>
      <c r="H33" s="6">
        <f t="shared" si="2"/>
        <v>0.00018323131858844483</v>
      </c>
      <c r="I33" s="31">
        <v>122570.31</v>
      </c>
      <c r="J33" s="6">
        <f t="shared" si="3"/>
        <v>0.04827379022326013</v>
      </c>
      <c r="K33" s="26">
        <f t="shared" si="4"/>
        <v>350369.27</v>
      </c>
      <c r="L33" s="6">
        <f t="shared" si="5"/>
        <v>0.016907805726204136</v>
      </c>
    </row>
    <row r="34" spans="2:12" ht="12.75">
      <c r="B34" s="29">
        <v>33138</v>
      </c>
      <c r="C34" s="31">
        <v>148823.62</v>
      </c>
      <c r="D34" s="6">
        <f t="shared" si="0"/>
        <v>0.013143553503869108</v>
      </c>
      <c r="E34" s="31">
        <v>148823.62</v>
      </c>
      <c r="F34" s="6">
        <f t="shared" si="1"/>
        <v>0.02497429721176748</v>
      </c>
      <c r="G34" s="31">
        <v>27667.7599999999</v>
      </c>
      <c r="H34" s="6">
        <f t="shared" si="2"/>
        <v>0.030698801908614768</v>
      </c>
      <c r="I34" s="31">
        <v>19428.5299999999</v>
      </c>
      <c r="J34" s="6">
        <f t="shared" si="3"/>
        <v>0.007651843105939043</v>
      </c>
      <c r="K34" s="26">
        <f t="shared" si="4"/>
        <v>344743.5299999998</v>
      </c>
      <c r="L34" s="6">
        <f t="shared" si="5"/>
        <v>0.01663632381517313</v>
      </c>
    </row>
    <row r="35" spans="2:12" ht="12.75">
      <c r="B35" s="29">
        <v>33139</v>
      </c>
      <c r="C35" s="31">
        <v>3141328.04999999</v>
      </c>
      <c r="D35" s="6">
        <f t="shared" si="0"/>
        <v>0.2774305133713297</v>
      </c>
      <c r="E35" s="31">
        <v>1597.77</v>
      </c>
      <c r="F35" s="6">
        <f t="shared" si="1"/>
        <v>0.0002681239903722657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3142925.81999999</v>
      </c>
      <c r="L35" s="6">
        <f t="shared" si="5"/>
        <v>0.1516684930057669</v>
      </c>
    </row>
    <row r="36" spans="2:12" ht="12.75">
      <c r="B36" s="29">
        <v>33140</v>
      </c>
      <c r="C36" s="31">
        <v>2062796.16999999</v>
      </c>
      <c r="D36" s="6">
        <f t="shared" si="0"/>
        <v>0.18217855356542964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2062796.16999999</v>
      </c>
      <c r="L36" s="6">
        <f t="shared" si="5"/>
        <v>0.09954456592359766</v>
      </c>
    </row>
    <row r="37" spans="2:12" ht="12.75">
      <c r="B37" s="29">
        <v>33141</v>
      </c>
      <c r="C37" s="31">
        <v>202441.48</v>
      </c>
      <c r="D37" s="6">
        <f t="shared" si="0"/>
        <v>0.017878885245382746</v>
      </c>
      <c r="E37" s="31">
        <v>41102.9499999999</v>
      </c>
      <c r="F37" s="6">
        <f t="shared" si="1"/>
        <v>0.006897542806581481</v>
      </c>
      <c r="G37" s="31">
        <v>12433.6</v>
      </c>
      <c r="H37" s="6">
        <f t="shared" si="2"/>
        <v>0.013795718316587753</v>
      </c>
      <c r="I37" s="31">
        <v>1784.80999999999</v>
      </c>
      <c r="J37" s="6">
        <f t="shared" si="3"/>
        <v>0.0007029397537493087</v>
      </c>
      <c r="K37" s="26">
        <f t="shared" si="4"/>
        <v>257762.8399999999</v>
      </c>
      <c r="L37" s="6">
        <f t="shared" si="5"/>
        <v>0.012438887754495817</v>
      </c>
    </row>
    <row r="38" spans="2:12" ht="12.75">
      <c r="B38" s="29">
        <v>33142</v>
      </c>
      <c r="C38" s="31">
        <v>183389.2</v>
      </c>
      <c r="D38" s="6">
        <f t="shared" si="0"/>
        <v>0.016196258108973245</v>
      </c>
      <c r="E38" s="31">
        <v>183389.2</v>
      </c>
      <c r="F38" s="6">
        <f t="shared" si="1"/>
        <v>0.03077479492991952</v>
      </c>
      <c r="G38" s="31">
        <v>14496.54</v>
      </c>
      <c r="H38" s="6">
        <f t="shared" si="2"/>
        <v>0.016084656286606214</v>
      </c>
      <c r="I38" s="31">
        <v>31827.0999999999</v>
      </c>
      <c r="J38" s="6">
        <f t="shared" si="3"/>
        <v>0.012534966655585008</v>
      </c>
      <c r="K38" s="26">
        <f t="shared" si="4"/>
        <v>413102.0399999999</v>
      </c>
      <c r="L38" s="6">
        <f t="shared" si="5"/>
        <v>0.019935107429423272</v>
      </c>
    </row>
    <row r="39" spans="2:12" ht="12.75">
      <c r="B39" s="29">
        <v>33143</v>
      </c>
      <c r="C39" s="31">
        <v>42886.8799999999</v>
      </c>
      <c r="D39" s="6">
        <f t="shared" si="0"/>
        <v>0.003787611145959309</v>
      </c>
      <c r="E39" s="31">
        <v>42886.8799999999</v>
      </c>
      <c r="F39" s="6">
        <f t="shared" si="1"/>
        <v>0.007196906563658405</v>
      </c>
      <c r="G39" s="31">
        <v>0</v>
      </c>
      <c r="H39" s="6">
        <f t="shared" si="2"/>
        <v>0</v>
      </c>
      <c r="I39" s="31">
        <v>39015.48</v>
      </c>
      <c r="J39" s="6">
        <f t="shared" si="3"/>
        <v>0.01536607924855376</v>
      </c>
      <c r="K39" s="26">
        <f t="shared" si="4"/>
        <v>124789.23999999982</v>
      </c>
      <c r="L39" s="6">
        <f t="shared" si="5"/>
        <v>0.006021967128112174</v>
      </c>
    </row>
    <row r="40" spans="2:12" ht="12.75">
      <c r="B40" s="29">
        <v>33144</v>
      </c>
      <c r="C40" s="31">
        <v>15755.73</v>
      </c>
      <c r="D40" s="6">
        <f t="shared" si="0"/>
        <v>0.0013914879926151215</v>
      </c>
      <c r="E40" s="31">
        <v>15755.73</v>
      </c>
      <c r="F40" s="6">
        <f t="shared" si="1"/>
        <v>0.002643990811460985</v>
      </c>
      <c r="G40" s="31">
        <v>426.779999999999</v>
      </c>
      <c r="H40" s="6">
        <f t="shared" si="2"/>
        <v>0.0004735343475062176</v>
      </c>
      <c r="I40" s="31">
        <v>21742.06</v>
      </c>
      <c r="J40" s="6">
        <f t="shared" si="3"/>
        <v>0.008563016961134677</v>
      </c>
      <c r="K40" s="26">
        <f t="shared" si="4"/>
        <v>53680.3</v>
      </c>
      <c r="L40" s="6">
        <f t="shared" si="5"/>
        <v>0.0025904557318179072</v>
      </c>
    </row>
    <row r="41" spans="2:12" ht="12.75">
      <c r="B41" s="29">
        <v>33145</v>
      </c>
      <c r="C41" s="31">
        <v>32225.61</v>
      </c>
      <c r="D41" s="6">
        <f t="shared" si="0"/>
        <v>0.002846047080630208</v>
      </c>
      <c r="E41" s="31">
        <v>32225.61</v>
      </c>
      <c r="F41" s="6">
        <f t="shared" si="1"/>
        <v>0.005407824120731012</v>
      </c>
      <c r="G41" s="31">
        <v>0</v>
      </c>
      <c r="H41" s="6">
        <f t="shared" si="2"/>
        <v>0</v>
      </c>
      <c r="I41" s="31">
        <v>35440.01</v>
      </c>
      <c r="J41" s="6">
        <f t="shared" si="3"/>
        <v>0.01395789574367758</v>
      </c>
      <c r="K41" s="26">
        <f t="shared" si="4"/>
        <v>99891.23000000001</v>
      </c>
      <c r="L41" s="6">
        <f t="shared" si="5"/>
        <v>0.004820461310980768</v>
      </c>
    </row>
    <row r="42" spans="2:12" ht="12.75">
      <c r="B42" s="29">
        <v>33146</v>
      </c>
      <c r="C42" s="31">
        <v>18454.47</v>
      </c>
      <c r="D42" s="6">
        <f t="shared" si="0"/>
        <v>0.0016298307609406853</v>
      </c>
      <c r="E42" s="31">
        <v>18454.47</v>
      </c>
      <c r="F42" s="6">
        <f t="shared" si="1"/>
        <v>0.0030968700980774874</v>
      </c>
      <c r="G42" s="31">
        <v>437.74</v>
      </c>
      <c r="H42" s="6">
        <f t="shared" si="2"/>
        <v>0.00048569503087626456</v>
      </c>
      <c r="I42" s="31">
        <v>56340.8799999999</v>
      </c>
      <c r="J42" s="6">
        <f t="shared" si="3"/>
        <v>0.022189613635748066</v>
      </c>
      <c r="K42" s="26">
        <f t="shared" si="4"/>
        <v>93687.55999999991</v>
      </c>
      <c r="L42" s="6">
        <f t="shared" si="5"/>
        <v>0.004521090172782824</v>
      </c>
    </row>
    <row r="43" spans="2:12" ht="12.75">
      <c r="B43" s="29">
        <v>33147</v>
      </c>
      <c r="C43" s="31">
        <v>3401.25</v>
      </c>
      <c r="D43" s="6">
        <f t="shared" si="0"/>
        <v>0.00030038586183453144</v>
      </c>
      <c r="E43" s="31">
        <v>3401.25</v>
      </c>
      <c r="F43" s="6">
        <f t="shared" si="1"/>
        <v>0.0005707684599495978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6802.5</v>
      </c>
      <c r="L43" s="6">
        <f t="shared" si="5"/>
        <v>0.000328268938804204</v>
      </c>
    </row>
    <row r="44" spans="2:12" ht="12.75">
      <c r="B44" s="29">
        <v>33149</v>
      </c>
      <c r="C44" s="31">
        <v>179324.76</v>
      </c>
      <c r="D44" s="6">
        <f t="shared" si="0"/>
        <v>0.01583730175108284</v>
      </c>
      <c r="E44" s="31">
        <v>179324.76</v>
      </c>
      <c r="F44" s="6">
        <f t="shared" si="1"/>
        <v>0.030092735640141487</v>
      </c>
      <c r="G44" s="31">
        <v>77673.6999999999</v>
      </c>
      <c r="H44" s="6">
        <f t="shared" si="2"/>
        <v>0.08618296276276707</v>
      </c>
      <c r="I44" s="31">
        <v>37758.93</v>
      </c>
      <c r="J44" s="6">
        <f t="shared" si="3"/>
        <v>0.014871192427226166</v>
      </c>
      <c r="K44" s="26">
        <f t="shared" si="4"/>
        <v>474082.1499999999</v>
      </c>
      <c r="L44" s="6">
        <f t="shared" si="5"/>
        <v>0.022877830839620056</v>
      </c>
    </row>
    <row r="45" spans="2:12" ht="12.75">
      <c r="B45" s="29">
        <v>33150</v>
      </c>
      <c r="C45" s="31">
        <v>6875.72</v>
      </c>
      <c r="D45" s="6">
        <f t="shared" si="0"/>
        <v>0.0006072382441552149</v>
      </c>
      <c r="E45" s="31">
        <v>6875.72</v>
      </c>
      <c r="F45" s="6">
        <f t="shared" si="1"/>
        <v>0.0011538240692229764</v>
      </c>
      <c r="G45" s="31">
        <v>0</v>
      </c>
      <c r="H45" s="6">
        <f t="shared" si="2"/>
        <v>0</v>
      </c>
      <c r="I45" s="31">
        <v>0</v>
      </c>
      <c r="J45" s="6">
        <f t="shared" si="3"/>
        <v>0</v>
      </c>
      <c r="K45" s="26">
        <f t="shared" si="4"/>
        <v>13751.44</v>
      </c>
      <c r="L45" s="6">
        <f t="shared" si="5"/>
        <v>0.0006636046476780129</v>
      </c>
    </row>
    <row r="46" spans="2:12" ht="12.75">
      <c r="B46" s="29">
        <v>33154</v>
      </c>
      <c r="C46" s="31">
        <v>51538.0199999999</v>
      </c>
      <c r="D46" s="6">
        <f t="shared" si="0"/>
        <v>0.004551647939711956</v>
      </c>
      <c r="E46" s="31">
        <v>51538.0199999999</v>
      </c>
      <c r="F46" s="6">
        <f t="shared" si="1"/>
        <v>0.008648666315105186</v>
      </c>
      <c r="G46" s="31">
        <v>149.069999999999</v>
      </c>
      <c r="H46" s="6">
        <f t="shared" si="2"/>
        <v>0.00016540082755225538</v>
      </c>
      <c r="I46" s="31">
        <v>1704.19</v>
      </c>
      <c r="J46" s="6">
        <f t="shared" si="3"/>
        <v>0.0006711879129666693</v>
      </c>
      <c r="K46" s="26">
        <f t="shared" si="4"/>
        <v>104929.2999999998</v>
      </c>
      <c r="L46" s="6">
        <f t="shared" si="5"/>
        <v>0.005063583970667827</v>
      </c>
    </row>
    <row r="47" spans="2:12" ht="12.75">
      <c r="B47" s="29">
        <v>33155</v>
      </c>
      <c r="C47" s="31">
        <v>6286.14</v>
      </c>
      <c r="D47" s="6">
        <f t="shared" si="0"/>
        <v>0.0005551687119478196</v>
      </c>
      <c r="E47" s="31">
        <v>6286.14</v>
      </c>
      <c r="F47" s="6">
        <f t="shared" si="1"/>
        <v>0.0010548858351569466</v>
      </c>
      <c r="G47" s="31">
        <v>0</v>
      </c>
      <c r="H47" s="6">
        <f t="shared" si="2"/>
        <v>0</v>
      </c>
      <c r="I47" s="31">
        <v>42886.4199999999</v>
      </c>
      <c r="J47" s="6">
        <f t="shared" si="3"/>
        <v>0.016890632344053164</v>
      </c>
      <c r="K47" s="26">
        <f t="shared" si="4"/>
        <v>55458.699999999895</v>
      </c>
      <c r="L47" s="6">
        <f t="shared" si="5"/>
        <v>0.0026762761626550054</v>
      </c>
    </row>
    <row r="48" spans="2:12" ht="12.75">
      <c r="B48" s="29">
        <v>33156</v>
      </c>
      <c r="C48" s="31">
        <v>71036.9799999999</v>
      </c>
      <c r="D48" s="6">
        <f t="shared" si="0"/>
        <v>0.006273724207106899</v>
      </c>
      <c r="E48" s="31">
        <v>71036.9799999999</v>
      </c>
      <c r="F48" s="6">
        <f t="shared" si="1"/>
        <v>0.011920813722622658</v>
      </c>
      <c r="G48" s="31">
        <v>8369.12</v>
      </c>
      <c r="H48" s="6">
        <f t="shared" si="2"/>
        <v>0.009285968832656746</v>
      </c>
      <c r="I48" s="31">
        <v>72590.6499999999</v>
      </c>
      <c r="J48" s="6">
        <f t="shared" si="3"/>
        <v>0.028589515766665626</v>
      </c>
      <c r="K48" s="26">
        <f t="shared" si="4"/>
        <v>223033.7299999997</v>
      </c>
      <c r="L48" s="6">
        <f t="shared" si="5"/>
        <v>0.010762961538352555</v>
      </c>
    </row>
    <row r="49" spans="2:12" ht="12.75">
      <c r="B49" s="29">
        <v>33157</v>
      </c>
      <c r="C49" s="31">
        <v>6511.56999999999</v>
      </c>
      <c r="D49" s="6">
        <f t="shared" si="0"/>
        <v>0.0005750778585360902</v>
      </c>
      <c r="E49" s="31">
        <v>6511.56999999999</v>
      </c>
      <c r="F49" s="6">
        <f t="shared" si="1"/>
        <v>0.0010927155547972058</v>
      </c>
      <c r="G49" s="31">
        <v>0</v>
      </c>
      <c r="H49" s="6">
        <f t="shared" si="2"/>
        <v>0</v>
      </c>
      <c r="I49" s="31">
        <v>15909.04</v>
      </c>
      <c r="J49" s="6">
        <f t="shared" si="3"/>
        <v>0.006265707083660426</v>
      </c>
      <c r="K49" s="26">
        <f t="shared" si="4"/>
        <v>28932.17999999998</v>
      </c>
      <c r="L49" s="6">
        <f t="shared" si="5"/>
        <v>0.0013961831717592367</v>
      </c>
    </row>
    <row r="50" spans="2:12" ht="12.75">
      <c r="B50" s="29">
        <v>33158</v>
      </c>
      <c r="C50" s="31">
        <v>750.659999999999</v>
      </c>
      <c r="D50" s="6">
        <f t="shared" si="0"/>
        <v>6.629552401167485E-05</v>
      </c>
      <c r="E50" s="31">
        <v>750.659999999999</v>
      </c>
      <c r="F50" s="6">
        <f t="shared" si="1"/>
        <v>0.00012596929133282307</v>
      </c>
      <c r="G50" s="31">
        <v>0</v>
      </c>
      <c r="H50" s="6">
        <f t="shared" si="2"/>
        <v>0</v>
      </c>
      <c r="I50" s="31">
        <v>1096.7</v>
      </c>
      <c r="J50" s="6">
        <f t="shared" si="3"/>
        <v>0.0004319305852930403</v>
      </c>
      <c r="K50" s="26">
        <f t="shared" si="4"/>
        <v>2598.0199999999977</v>
      </c>
      <c r="L50" s="6">
        <f t="shared" si="5"/>
        <v>0.0001253729170734432</v>
      </c>
    </row>
    <row r="51" spans="2:12" ht="12.75">
      <c r="B51" s="29">
        <v>33160</v>
      </c>
      <c r="C51" s="31">
        <v>444473.14</v>
      </c>
      <c r="D51" s="6">
        <f t="shared" si="0"/>
        <v>0.03925422924548338</v>
      </c>
      <c r="E51" s="31">
        <v>444473.14</v>
      </c>
      <c r="F51" s="6">
        <f t="shared" si="1"/>
        <v>0.07458765148306122</v>
      </c>
      <c r="G51" s="31">
        <v>39256.2399999999</v>
      </c>
      <c r="H51" s="6">
        <f t="shared" si="2"/>
        <v>0.04355681614402614</v>
      </c>
      <c r="I51" s="31">
        <v>89157.0299999999</v>
      </c>
      <c r="J51" s="6">
        <f t="shared" si="3"/>
        <v>0.03511411338642209</v>
      </c>
      <c r="K51" s="26">
        <f t="shared" si="4"/>
        <v>1017359.5499999998</v>
      </c>
      <c r="L51" s="6">
        <f t="shared" si="5"/>
        <v>0.049094823941319</v>
      </c>
    </row>
    <row r="52" spans="2:12" ht="12.75">
      <c r="B52" s="29">
        <v>33161</v>
      </c>
      <c r="C52" s="31">
        <v>16965.07</v>
      </c>
      <c r="D52" s="6">
        <f t="shared" si="0"/>
        <v>0.001498292443376157</v>
      </c>
      <c r="E52" s="31">
        <v>16965.07</v>
      </c>
      <c r="F52" s="6">
        <f t="shared" si="1"/>
        <v>0.0028469318270744936</v>
      </c>
      <c r="G52" s="31">
        <v>0</v>
      </c>
      <c r="H52" s="6">
        <f t="shared" si="2"/>
        <v>0</v>
      </c>
      <c r="I52" s="31">
        <v>2085.32999999999</v>
      </c>
      <c r="J52" s="6">
        <f t="shared" si="3"/>
        <v>0.0008212982651856764</v>
      </c>
      <c r="K52" s="26">
        <f t="shared" si="4"/>
        <v>36015.46999999999</v>
      </c>
      <c r="L52" s="6">
        <f t="shared" si="5"/>
        <v>0.0017380022223351182</v>
      </c>
    </row>
    <row r="53" spans="2:12" ht="12.75">
      <c r="B53" s="29">
        <v>33162</v>
      </c>
      <c r="C53" s="31">
        <v>17685.11</v>
      </c>
      <c r="D53" s="6">
        <f t="shared" si="0"/>
        <v>0.0015618837218635767</v>
      </c>
      <c r="E53" s="31">
        <v>17685.11</v>
      </c>
      <c r="F53" s="6">
        <f t="shared" si="1"/>
        <v>0.0029677627339181863</v>
      </c>
      <c r="G53" s="31">
        <v>0</v>
      </c>
      <c r="H53" s="6">
        <f t="shared" si="2"/>
        <v>0</v>
      </c>
      <c r="I53" s="31">
        <v>7266.68999999999</v>
      </c>
      <c r="J53" s="6">
        <f t="shared" si="3"/>
        <v>0.0028619546501714947</v>
      </c>
      <c r="K53" s="26">
        <f t="shared" si="4"/>
        <v>42636.90999999999</v>
      </c>
      <c r="L53" s="6">
        <f t="shared" si="5"/>
        <v>0.0020575337301860126</v>
      </c>
    </row>
    <row r="54" spans="2:12" ht="12.75">
      <c r="B54" s="29">
        <v>33165</v>
      </c>
      <c r="C54" s="31">
        <v>4832.38</v>
      </c>
      <c r="D54" s="6">
        <f t="shared" si="0"/>
        <v>0.00042677798780211775</v>
      </c>
      <c r="E54" s="31">
        <v>4832.38</v>
      </c>
      <c r="F54" s="6">
        <f t="shared" si="1"/>
        <v>0.0008109283617761814</v>
      </c>
      <c r="G54" s="31">
        <v>0</v>
      </c>
      <c r="H54" s="6">
        <f t="shared" si="2"/>
        <v>0</v>
      </c>
      <c r="I54" s="31">
        <v>22783.56</v>
      </c>
      <c r="J54" s="6">
        <f t="shared" si="3"/>
        <v>0.008973207263480533</v>
      </c>
      <c r="K54" s="26">
        <f t="shared" si="4"/>
        <v>32448.32</v>
      </c>
      <c r="L54" s="6">
        <f t="shared" si="5"/>
        <v>0.0015658618996514852</v>
      </c>
    </row>
    <row r="55" spans="2:12" ht="12.75">
      <c r="B55" s="29">
        <v>33166</v>
      </c>
      <c r="C55" s="31">
        <v>287641.599999999</v>
      </c>
      <c r="D55" s="6">
        <f t="shared" si="0"/>
        <v>0.025403445767133628</v>
      </c>
      <c r="E55" s="31">
        <v>287641.599999999</v>
      </c>
      <c r="F55" s="6">
        <f t="shared" si="1"/>
        <v>0.04826953415639475</v>
      </c>
      <c r="G55" s="31">
        <v>7522.64999999999</v>
      </c>
      <c r="H55" s="6">
        <f t="shared" si="2"/>
        <v>0.008346766857087145</v>
      </c>
      <c r="I55" s="31">
        <v>37269.62</v>
      </c>
      <c r="J55" s="6">
        <f t="shared" si="3"/>
        <v>0.0146784797850362</v>
      </c>
      <c r="K55" s="26">
        <f t="shared" si="4"/>
        <v>620075.469999998</v>
      </c>
      <c r="L55" s="6">
        <f t="shared" si="5"/>
        <v>0.029923045426742723</v>
      </c>
    </row>
    <row r="56" spans="2:12" ht="12.75">
      <c r="B56" s="29">
        <v>33167</v>
      </c>
      <c r="C56" s="31">
        <v>1230.02</v>
      </c>
      <c r="D56" s="6">
        <f t="shared" si="0"/>
        <v>0.00010863083212751499</v>
      </c>
      <c r="E56" s="31">
        <v>1230.02</v>
      </c>
      <c r="F56" s="6">
        <f t="shared" si="1"/>
        <v>0.0002064113549745547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2460.04</v>
      </c>
      <c r="L56" s="6">
        <f t="shared" si="5"/>
        <v>0.00011871440208980434</v>
      </c>
    </row>
    <row r="57" spans="2:12" ht="12.75">
      <c r="B57" s="29">
        <v>33168</v>
      </c>
      <c r="C57" s="31">
        <v>2706.98</v>
      </c>
      <c r="D57" s="6">
        <f t="shared" si="0"/>
        <v>0.00023907049475011832</v>
      </c>
      <c r="E57" s="31">
        <v>2706.98</v>
      </c>
      <c r="F57" s="6">
        <f t="shared" si="1"/>
        <v>0.00045426205239672534</v>
      </c>
      <c r="G57" s="31">
        <v>0</v>
      </c>
      <c r="H57" s="6">
        <f t="shared" si="2"/>
        <v>0</v>
      </c>
      <c r="I57" s="31">
        <v>2055.13999999999</v>
      </c>
      <c r="J57" s="6">
        <f t="shared" si="3"/>
        <v>0.0008094080633346717</v>
      </c>
      <c r="K57" s="26">
        <f t="shared" si="4"/>
        <v>7469.099999999989</v>
      </c>
      <c r="L57" s="6">
        <f t="shared" si="5"/>
        <v>0.0003604371232374093</v>
      </c>
    </row>
    <row r="58" spans="2:12" ht="12.75">
      <c r="B58" s="29">
        <v>33169</v>
      </c>
      <c r="C58" s="31">
        <v>19416.9</v>
      </c>
      <c r="D58" s="6">
        <f t="shared" si="0"/>
        <v>0.0017148290306960422</v>
      </c>
      <c r="E58" s="31">
        <v>19416.9</v>
      </c>
      <c r="F58" s="6">
        <f t="shared" si="1"/>
        <v>0.003258376805584813</v>
      </c>
      <c r="G58" s="31">
        <v>0</v>
      </c>
      <c r="H58" s="6">
        <f t="shared" si="2"/>
        <v>0</v>
      </c>
      <c r="I58" s="31">
        <v>42374.9</v>
      </c>
      <c r="J58" s="6">
        <f t="shared" si="3"/>
        <v>0.01668917238874264</v>
      </c>
      <c r="K58" s="26">
        <f t="shared" si="4"/>
        <v>81208.70000000001</v>
      </c>
      <c r="L58" s="6">
        <f t="shared" si="5"/>
        <v>0.003918896548426162</v>
      </c>
    </row>
    <row r="59" spans="2:12" ht="12.75">
      <c r="B59" s="29">
        <v>33170</v>
      </c>
      <c r="C59" s="31">
        <v>1011.12</v>
      </c>
      <c r="D59" s="6">
        <f t="shared" si="0"/>
        <v>8.929839106744032E-05</v>
      </c>
      <c r="E59" s="31">
        <v>1011.12</v>
      </c>
      <c r="F59" s="6">
        <f t="shared" si="1"/>
        <v>0.00016967744365284446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2022.24</v>
      </c>
      <c r="L59" s="6">
        <f t="shared" si="5"/>
        <v>9.758744267657678E-05</v>
      </c>
    </row>
    <row r="60" spans="2:12" ht="12.75">
      <c r="B60" s="29">
        <v>33171</v>
      </c>
      <c r="C60" s="31">
        <v>38.8299999999999</v>
      </c>
      <c r="D60" s="6">
        <f t="shared" si="0"/>
        <v>3.429322459400169E-06</v>
      </c>
      <c r="E60" s="31">
        <v>38.8299999999999</v>
      </c>
      <c r="F60" s="6">
        <f t="shared" si="1"/>
        <v>6.516115927921447E-06</v>
      </c>
      <c r="G60" s="31">
        <v>0</v>
      </c>
      <c r="H60" s="6">
        <f t="shared" si="2"/>
        <v>0</v>
      </c>
      <c r="I60" s="31">
        <v>0</v>
      </c>
      <c r="J60" s="6">
        <f t="shared" si="3"/>
        <v>0</v>
      </c>
      <c r="K60" s="26">
        <f t="shared" si="4"/>
        <v>77.6599999999998</v>
      </c>
      <c r="L60" s="6">
        <f t="shared" si="5"/>
        <v>3.747646569281061E-06</v>
      </c>
    </row>
    <row r="61" spans="2:12" ht="12.75">
      <c r="B61" s="29">
        <v>33172</v>
      </c>
      <c r="C61" s="31">
        <v>233418.549999999</v>
      </c>
      <c r="D61" s="6">
        <f t="shared" si="0"/>
        <v>0.020614665875756374</v>
      </c>
      <c r="E61" s="31">
        <v>233418.549999999</v>
      </c>
      <c r="F61" s="6">
        <f t="shared" si="1"/>
        <v>0.03917028924870786</v>
      </c>
      <c r="G61" s="31">
        <v>12478.86</v>
      </c>
      <c r="H61" s="6">
        <f t="shared" si="2"/>
        <v>0.013845936613059311</v>
      </c>
      <c r="I61" s="31">
        <v>120011.21</v>
      </c>
      <c r="J61" s="6">
        <f t="shared" si="3"/>
        <v>0.04726589967814897</v>
      </c>
      <c r="K61" s="26">
        <f t="shared" si="4"/>
        <v>599327.169999998</v>
      </c>
      <c r="L61" s="6">
        <f t="shared" si="5"/>
        <v>0.028921792589845806</v>
      </c>
    </row>
    <row r="62" spans="2:12" ht="12.75">
      <c r="B62" s="29">
        <v>33173</v>
      </c>
      <c r="C62" s="31">
        <v>2169.17</v>
      </c>
      <c r="D62" s="6">
        <f t="shared" si="0"/>
        <v>0.0001915730981008778</v>
      </c>
      <c r="E62" s="31">
        <v>2169.17</v>
      </c>
      <c r="F62" s="6">
        <f t="shared" si="1"/>
        <v>0.0003640114135299872</v>
      </c>
      <c r="G62" s="31">
        <v>0</v>
      </c>
      <c r="H62" s="6">
        <f t="shared" si="2"/>
        <v>0</v>
      </c>
      <c r="I62" s="31">
        <v>9365.20999999999</v>
      </c>
      <c r="J62" s="6">
        <f t="shared" si="3"/>
        <v>0.0036884477402135767</v>
      </c>
      <c r="K62" s="26">
        <f t="shared" si="4"/>
        <v>13703.54999999999</v>
      </c>
      <c r="L62" s="6">
        <f t="shared" si="5"/>
        <v>0.0006612936150459899</v>
      </c>
    </row>
    <row r="63" spans="2:12" ht="12.75">
      <c r="B63" s="29">
        <v>33174</v>
      </c>
      <c r="C63" s="31">
        <v>2198.79</v>
      </c>
      <c r="D63" s="6">
        <f t="shared" si="0"/>
        <v>0.00019418902731147352</v>
      </c>
      <c r="E63" s="31">
        <v>2198.79</v>
      </c>
      <c r="F63" s="6">
        <f t="shared" si="1"/>
        <v>0.00036898198663802307</v>
      </c>
      <c r="G63" s="31">
        <v>0</v>
      </c>
      <c r="H63" s="6">
        <f t="shared" si="2"/>
        <v>0</v>
      </c>
      <c r="I63" s="31">
        <v>16184.41</v>
      </c>
      <c r="J63" s="6">
        <f t="shared" si="3"/>
        <v>0.006374160375601836</v>
      </c>
      <c r="K63" s="26">
        <f t="shared" si="4"/>
        <v>20581.989999999998</v>
      </c>
      <c r="L63" s="6">
        <f t="shared" si="5"/>
        <v>0.000993227198203416</v>
      </c>
    </row>
    <row r="64" spans="2:12" ht="12.75">
      <c r="B64" s="29">
        <v>33175</v>
      </c>
      <c r="C64" s="31">
        <v>12405.87</v>
      </c>
      <c r="D64" s="6">
        <f t="shared" si="0"/>
        <v>0.001095640706139554</v>
      </c>
      <c r="E64" s="31">
        <v>12405.87</v>
      </c>
      <c r="F64" s="6">
        <f t="shared" si="1"/>
        <v>0.002081846178385863</v>
      </c>
      <c r="G64" s="31">
        <v>0</v>
      </c>
      <c r="H64" s="6">
        <f t="shared" si="2"/>
        <v>0</v>
      </c>
      <c r="I64" s="31">
        <v>30545.0499999999</v>
      </c>
      <c r="J64" s="6">
        <f t="shared" si="3"/>
        <v>0.012030036768765512</v>
      </c>
      <c r="K64" s="26">
        <f t="shared" si="4"/>
        <v>55356.789999999906</v>
      </c>
      <c r="L64" s="6">
        <f t="shared" si="5"/>
        <v>0.002671358281353494</v>
      </c>
    </row>
    <row r="65" spans="2:12" ht="12.75">
      <c r="B65" s="29">
        <v>33176</v>
      </c>
      <c r="C65" s="31">
        <v>27710.83</v>
      </c>
      <c r="D65" s="6">
        <f t="shared" si="0"/>
        <v>0.002447318354046362</v>
      </c>
      <c r="E65" s="31">
        <v>27710.83</v>
      </c>
      <c r="F65" s="6">
        <f t="shared" si="1"/>
        <v>0.004650192653590624</v>
      </c>
      <c r="G65" s="31">
        <v>3090.17</v>
      </c>
      <c r="H65" s="6">
        <f t="shared" si="2"/>
        <v>0.0034287024570816157</v>
      </c>
      <c r="I65" s="31">
        <v>59794</v>
      </c>
      <c r="J65" s="6">
        <f t="shared" si="3"/>
        <v>0.023549610118548416</v>
      </c>
      <c r="K65" s="26">
        <f t="shared" si="4"/>
        <v>118305.83</v>
      </c>
      <c r="L65" s="6">
        <f t="shared" si="5"/>
        <v>0.005709096548100046</v>
      </c>
    </row>
    <row r="66" spans="2:12" ht="12.75">
      <c r="B66" s="29">
        <v>33177</v>
      </c>
      <c r="C66" s="31">
        <v>9468.23999999999</v>
      </c>
      <c r="D66" s="6">
        <f t="shared" si="0"/>
        <v>0.0008362000536438607</v>
      </c>
      <c r="E66" s="31">
        <v>9468.23999999999</v>
      </c>
      <c r="F66" s="6">
        <f t="shared" si="1"/>
        <v>0.0015888784309395587</v>
      </c>
      <c r="G66" s="31">
        <v>0</v>
      </c>
      <c r="H66" s="6">
        <f t="shared" si="2"/>
        <v>0</v>
      </c>
      <c r="I66" s="31">
        <v>10869.07</v>
      </c>
      <c r="J66" s="6">
        <f t="shared" si="3"/>
        <v>0.00428073654298443</v>
      </c>
      <c r="K66" s="26">
        <f t="shared" si="4"/>
        <v>29805.54999999998</v>
      </c>
      <c r="L66" s="6">
        <f t="shared" si="5"/>
        <v>0.0014383294772474292</v>
      </c>
    </row>
    <row r="67" spans="2:12" ht="12.75">
      <c r="B67" s="29">
        <v>33178</v>
      </c>
      <c r="C67" s="31">
        <v>238357.489999999</v>
      </c>
      <c r="D67" s="6">
        <f t="shared" si="0"/>
        <v>0.02105085484994205</v>
      </c>
      <c r="E67" s="31">
        <v>238357.489999999</v>
      </c>
      <c r="F67" s="6">
        <f t="shared" si="1"/>
        <v>0.03999909959125353</v>
      </c>
      <c r="G67" s="31">
        <v>47571.8399999999</v>
      </c>
      <c r="H67" s="6">
        <f t="shared" si="2"/>
        <v>0.0527834017856277</v>
      </c>
      <c r="I67" s="31">
        <v>52186.5299999999</v>
      </c>
      <c r="J67" s="6">
        <f t="shared" si="3"/>
        <v>0.020553440728834468</v>
      </c>
      <c r="K67" s="26">
        <f t="shared" si="4"/>
        <v>576473.3499999978</v>
      </c>
      <c r="L67" s="6">
        <f t="shared" si="5"/>
        <v>0.027818933458787762</v>
      </c>
    </row>
    <row r="68" spans="2:12" ht="12.75">
      <c r="B68" s="29">
        <v>33179</v>
      </c>
      <c r="C68" s="31">
        <v>15194.82</v>
      </c>
      <c r="D68" s="6">
        <f aca="true" t="shared" si="6" ref="D68:D89">+C68/$C$90</f>
        <v>0.0013419504891203453</v>
      </c>
      <c r="E68" s="31">
        <v>15194.82</v>
      </c>
      <c r="F68" s="6">
        <f aca="true" t="shared" si="7" ref="F68:F89">+E68/$E$90</f>
        <v>0.0025498637296909508</v>
      </c>
      <c r="G68" s="31">
        <v>0</v>
      </c>
      <c r="H68" s="6">
        <f aca="true" t="shared" si="8" ref="H68:H89">+G68/$G$90</f>
        <v>0</v>
      </c>
      <c r="I68" s="31">
        <v>468.819999999999</v>
      </c>
      <c r="J68" s="6">
        <f aca="true" t="shared" si="9" ref="J68:J89">+I68/$I$90</f>
        <v>0.0001846427436829422</v>
      </c>
      <c r="K68" s="26">
        <f aca="true" t="shared" si="10" ref="K68:K89">+C68+E68+G68+I68</f>
        <v>30858.46</v>
      </c>
      <c r="L68" s="6">
        <f aca="true" t="shared" si="11" ref="L68:L89">+K68/$K$90</f>
        <v>0.0014891398628933447</v>
      </c>
    </row>
    <row r="69" spans="2:12" ht="12.75">
      <c r="B69" s="29">
        <v>33180</v>
      </c>
      <c r="C69" s="31">
        <v>293317.19</v>
      </c>
      <c r="D69" s="6">
        <f t="shared" si="6"/>
        <v>0.0259046929537767</v>
      </c>
      <c r="E69" s="31">
        <v>293317.19</v>
      </c>
      <c r="F69" s="6">
        <f t="shared" si="7"/>
        <v>0.04922196275282427</v>
      </c>
      <c r="G69" s="31">
        <v>83962.57</v>
      </c>
      <c r="H69" s="6">
        <f t="shared" si="8"/>
        <v>0.09316078729063035</v>
      </c>
      <c r="I69" s="31">
        <v>104116.91</v>
      </c>
      <c r="J69" s="6">
        <f t="shared" si="9"/>
        <v>0.04100599788018856</v>
      </c>
      <c r="K69" s="26">
        <f t="shared" si="10"/>
        <v>774713.86</v>
      </c>
      <c r="L69" s="6">
        <f t="shared" si="11"/>
        <v>0.03738544604176533</v>
      </c>
    </row>
    <row r="70" spans="2:12" ht="12.75">
      <c r="B70" s="29">
        <v>33181</v>
      </c>
      <c r="C70" s="31">
        <v>20966.45</v>
      </c>
      <c r="D70" s="6">
        <f t="shared" si="6"/>
        <v>0.001851679574527192</v>
      </c>
      <c r="E70" s="31">
        <v>20966.45</v>
      </c>
      <c r="F70" s="6">
        <f t="shared" si="7"/>
        <v>0.0035184089311606744</v>
      </c>
      <c r="G70" s="31">
        <v>0</v>
      </c>
      <c r="H70" s="6">
        <f t="shared" si="8"/>
        <v>0</v>
      </c>
      <c r="I70" s="31">
        <v>29386.24</v>
      </c>
      <c r="J70" s="6">
        <f t="shared" si="9"/>
        <v>0.011573644426699874</v>
      </c>
      <c r="K70" s="26">
        <f t="shared" si="10"/>
        <v>71319.14</v>
      </c>
      <c r="L70" s="6">
        <f t="shared" si="11"/>
        <v>0.0034416550392103577</v>
      </c>
    </row>
    <row r="71" spans="2:12" ht="12.75">
      <c r="B71" s="29">
        <v>33182</v>
      </c>
      <c r="C71" s="31">
        <v>2210.8</v>
      </c>
      <c r="D71" s="6">
        <f t="shared" si="6"/>
        <v>0.0001952497062385247</v>
      </c>
      <c r="E71" s="31">
        <v>2210.8</v>
      </c>
      <c r="F71" s="6">
        <f t="shared" si="7"/>
        <v>0.00037099740132497485</v>
      </c>
      <c r="G71" s="31">
        <v>0</v>
      </c>
      <c r="H71" s="6">
        <f t="shared" si="8"/>
        <v>0</v>
      </c>
      <c r="I71" s="31">
        <v>6833.96</v>
      </c>
      <c r="J71" s="6">
        <f t="shared" si="9"/>
        <v>0.002691525798002394</v>
      </c>
      <c r="K71" s="26">
        <f t="shared" si="10"/>
        <v>11255.560000000001</v>
      </c>
      <c r="L71" s="6">
        <f t="shared" si="11"/>
        <v>0.0005431607110396246</v>
      </c>
    </row>
    <row r="72" spans="2:12" ht="12.75">
      <c r="B72" s="29">
        <v>33183</v>
      </c>
      <c r="C72" s="31">
        <v>20863.84</v>
      </c>
      <c r="D72" s="6">
        <f t="shared" si="6"/>
        <v>0.001842617437582586</v>
      </c>
      <c r="E72" s="31">
        <v>20863.84</v>
      </c>
      <c r="F72" s="6">
        <f t="shared" si="7"/>
        <v>0.0035011898053465096</v>
      </c>
      <c r="G72" s="31">
        <v>0</v>
      </c>
      <c r="H72" s="6">
        <f t="shared" si="8"/>
        <v>0</v>
      </c>
      <c r="I72" s="31">
        <v>31517.6199999999</v>
      </c>
      <c r="J72" s="6">
        <f t="shared" si="9"/>
        <v>0.01241307928662678</v>
      </c>
      <c r="K72" s="26">
        <f t="shared" si="10"/>
        <v>73245.2999999999</v>
      </c>
      <c r="L72" s="6">
        <f t="shared" si="11"/>
        <v>0.0035346059394921765</v>
      </c>
    </row>
    <row r="73" spans="2:12" ht="12.75">
      <c r="B73" s="29">
        <v>33184</v>
      </c>
      <c r="C73" s="31">
        <v>833.179999999999</v>
      </c>
      <c r="D73" s="6">
        <f t="shared" si="6"/>
        <v>7.358338621486059E-05</v>
      </c>
      <c r="E73" s="31">
        <v>833.179999999999</v>
      </c>
      <c r="F73" s="6">
        <f t="shared" si="7"/>
        <v>0.00013981708650078804</v>
      </c>
      <c r="G73" s="31">
        <v>0</v>
      </c>
      <c r="H73" s="6">
        <f t="shared" si="8"/>
        <v>0</v>
      </c>
      <c r="I73" s="31">
        <v>6984.94999999999</v>
      </c>
      <c r="J73" s="6">
        <f t="shared" si="9"/>
        <v>0.002750992561085636</v>
      </c>
      <c r="K73" s="26">
        <f t="shared" si="10"/>
        <v>8651.309999999989</v>
      </c>
      <c r="L73" s="6">
        <f t="shared" si="11"/>
        <v>0.0004174871522184777</v>
      </c>
    </row>
    <row r="74" spans="2:12" ht="12.75">
      <c r="B74" s="29">
        <v>33185</v>
      </c>
      <c r="C74" s="31">
        <v>1903.03</v>
      </c>
      <c r="D74" s="6">
        <f t="shared" si="6"/>
        <v>0.00016806859438352615</v>
      </c>
      <c r="E74" s="31">
        <v>1903.03</v>
      </c>
      <c r="F74" s="6">
        <f t="shared" si="7"/>
        <v>0.00031935009256534594</v>
      </c>
      <c r="G74" s="31">
        <v>0</v>
      </c>
      <c r="H74" s="6">
        <f t="shared" si="8"/>
        <v>0</v>
      </c>
      <c r="I74" s="31">
        <v>3336.34</v>
      </c>
      <c r="J74" s="6">
        <f t="shared" si="9"/>
        <v>0.0013140031813044424</v>
      </c>
      <c r="K74" s="26">
        <f t="shared" si="10"/>
        <v>7142.4</v>
      </c>
      <c r="L74" s="6">
        <f t="shared" si="11"/>
        <v>0.0003446715278963832</v>
      </c>
    </row>
    <row r="75" spans="2:12" ht="12.75">
      <c r="B75" s="29">
        <v>33186</v>
      </c>
      <c r="C75" s="31">
        <v>13332.0499999999</v>
      </c>
      <c r="D75" s="6">
        <f t="shared" si="6"/>
        <v>0.0011774375095247437</v>
      </c>
      <c r="E75" s="31">
        <v>13332.0499999999</v>
      </c>
      <c r="F75" s="6">
        <f t="shared" si="7"/>
        <v>0.0022372697233284753</v>
      </c>
      <c r="G75" s="31">
        <v>21.1299999999999</v>
      </c>
      <c r="H75" s="6">
        <f t="shared" si="8"/>
        <v>2.344482113221415E-05</v>
      </c>
      <c r="I75" s="31">
        <v>63245.9899999999</v>
      </c>
      <c r="J75" s="6">
        <f t="shared" si="9"/>
        <v>0.024909161555701404</v>
      </c>
      <c r="K75" s="26">
        <f t="shared" si="10"/>
        <v>89931.21999999971</v>
      </c>
      <c r="L75" s="6">
        <f t="shared" si="11"/>
        <v>0.004339820088903684</v>
      </c>
    </row>
    <row r="76" spans="2:12" ht="12.75">
      <c r="B76" s="29">
        <v>33187</v>
      </c>
      <c r="C76" s="31">
        <v>12511.7099999999</v>
      </c>
      <c r="D76" s="6">
        <f t="shared" si="6"/>
        <v>0.0011049881047772718</v>
      </c>
      <c r="E76" s="31">
        <v>12511.7099999999</v>
      </c>
      <c r="F76" s="6">
        <f t="shared" si="7"/>
        <v>0.002099607334960948</v>
      </c>
      <c r="G76" s="31">
        <v>0</v>
      </c>
      <c r="H76" s="6">
        <f t="shared" si="8"/>
        <v>0</v>
      </c>
      <c r="I76" s="31">
        <v>897.37</v>
      </c>
      <c r="J76" s="6">
        <f t="shared" si="9"/>
        <v>0.0003534253208027861</v>
      </c>
      <c r="K76" s="26">
        <f t="shared" si="10"/>
        <v>25920.7899999998</v>
      </c>
      <c r="L76" s="6">
        <f t="shared" si="11"/>
        <v>0.0012508622162832133</v>
      </c>
    </row>
    <row r="77" spans="2:12" ht="12.75">
      <c r="B77" s="29">
        <v>33189</v>
      </c>
      <c r="C77" s="31">
        <v>8405.40999999999</v>
      </c>
      <c r="D77" s="6">
        <f t="shared" si="6"/>
        <v>0.0007423348259970852</v>
      </c>
      <c r="E77" s="31">
        <v>8405.40999999999</v>
      </c>
      <c r="F77" s="6">
        <f t="shared" si="7"/>
        <v>0.0014105234607702884</v>
      </c>
      <c r="G77" s="31">
        <v>0</v>
      </c>
      <c r="H77" s="6">
        <f t="shared" si="8"/>
        <v>0</v>
      </c>
      <c r="I77" s="31">
        <v>9828.92</v>
      </c>
      <c r="J77" s="6">
        <f t="shared" si="9"/>
        <v>0.0038710779323410864</v>
      </c>
      <c r="K77" s="26">
        <f t="shared" si="10"/>
        <v>26639.739999999983</v>
      </c>
      <c r="L77" s="6">
        <f t="shared" si="11"/>
        <v>0.001285556660024976</v>
      </c>
    </row>
    <row r="78" spans="2:12" ht="12.75">
      <c r="B78" s="29">
        <v>33190</v>
      </c>
      <c r="C78" s="31">
        <v>708.139999999999</v>
      </c>
      <c r="D78" s="6">
        <f t="shared" si="6"/>
        <v>6.254031435487093E-05</v>
      </c>
      <c r="E78" s="31">
        <v>708.139999999999</v>
      </c>
      <c r="F78" s="6">
        <f t="shared" si="7"/>
        <v>0.0001188339514086608</v>
      </c>
      <c r="G78" s="31">
        <v>0</v>
      </c>
      <c r="H78" s="6">
        <f t="shared" si="8"/>
        <v>0</v>
      </c>
      <c r="I78" s="31">
        <v>0</v>
      </c>
      <c r="J78" s="6">
        <f t="shared" si="9"/>
        <v>0</v>
      </c>
      <c r="K78" s="26">
        <f t="shared" si="10"/>
        <v>1416.279999999998</v>
      </c>
      <c r="L78" s="6">
        <f t="shared" si="11"/>
        <v>6.834556893048399E-05</v>
      </c>
    </row>
    <row r="79" spans="2:12" ht="12.75">
      <c r="B79" s="29">
        <v>33193</v>
      </c>
      <c r="C79" s="31">
        <v>1865.86999999999</v>
      </c>
      <c r="D79" s="6">
        <f t="shared" si="6"/>
        <v>0.00016478676016793654</v>
      </c>
      <c r="E79" s="31">
        <v>1865.86999999999</v>
      </c>
      <c r="F79" s="6">
        <f t="shared" si="7"/>
        <v>0.00031311422164385157</v>
      </c>
      <c r="G79" s="31">
        <v>0</v>
      </c>
      <c r="H79" s="6">
        <f t="shared" si="8"/>
        <v>0</v>
      </c>
      <c r="I79" s="31">
        <v>630.82</v>
      </c>
      <c r="J79" s="6">
        <f t="shared" si="9"/>
        <v>0.0002484457479844585</v>
      </c>
      <c r="K79" s="26">
        <f t="shared" si="10"/>
        <v>4362.5599999999795</v>
      </c>
      <c r="L79" s="6">
        <f t="shared" si="11"/>
        <v>0.00021052450447183558</v>
      </c>
    </row>
    <row r="80" spans="2:12" ht="12.75">
      <c r="B80" s="36">
        <v>33194</v>
      </c>
      <c r="C80" s="37">
        <v>271.18</v>
      </c>
      <c r="D80" s="6">
        <f t="shared" si="6"/>
        <v>2.3949617938195734E-05</v>
      </c>
      <c r="E80" s="37">
        <v>271.18</v>
      </c>
      <c r="F80" s="6">
        <f t="shared" si="7"/>
        <v>4.550709032536036E-05</v>
      </c>
      <c r="G80" s="37">
        <v>0</v>
      </c>
      <c r="H80" s="6">
        <f t="shared" si="8"/>
        <v>0</v>
      </c>
      <c r="I80" s="37">
        <v>0</v>
      </c>
      <c r="J80" s="6">
        <f t="shared" si="9"/>
        <v>0</v>
      </c>
      <c r="K80" s="39">
        <f t="shared" si="10"/>
        <v>542.36</v>
      </c>
      <c r="L80" s="6">
        <f t="shared" si="11"/>
        <v>2.617272203599384E-05</v>
      </c>
    </row>
    <row r="81" spans="2:12" ht="12.75">
      <c r="B81" s="36">
        <v>33196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20780.99</v>
      </c>
      <c r="J81" s="6">
        <f t="shared" si="9"/>
        <v>0.008184503668887405</v>
      </c>
      <c r="K81" s="39">
        <f t="shared" si="10"/>
        <v>20780.99</v>
      </c>
      <c r="L81" s="6">
        <f t="shared" si="11"/>
        <v>0.0010028303615730652</v>
      </c>
    </row>
    <row r="82" spans="2:12" ht="12.75">
      <c r="B82" s="36">
        <v>33299</v>
      </c>
      <c r="C82" s="41">
        <v>0</v>
      </c>
      <c r="D82" s="6">
        <f t="shared" si="6"/>
        <v>0</v>
      </c>
      <c r="E82" s="41">
        <v>0</v>
      </c>
      <c r="F82" s="6">
        <f t="shared" si="7"/>
        <v>0</v>
      </c>
      <c r="G82" s="41">
        <v>0</v>
      </c>
      <c r="H82" s="6">
        <f t="shared" si="8"/>
        <v>0</v>
      </c>
      <c r="I82" s="41">
        <v>6740.1</v>
      </c>
      <c r="J82" s="6">
        <f t="shared" si="9"/>
        <v>0.0026545594400780716</v>
      </c>
      <c r="K82" s="39">
        <f t="shared" si="10"/>
        <v>6740.1</v>
      </c>
      <c r="L82" s="6">
        <f t="shared" si="11"/>
        <v>0.00032525769561693723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11322936.369999964</v>
      </c>
      <c r="D90" s="10">
        <f t="shared" si="12"/>
        <v>1.0000000000000002</v>
      </c>
      <c r="E90" s="48">
        <f t="shared" si="12"/>
        <v>5959071.389999985</v>
      </c>
      <c r="F90" s="10">
        <f t="shared" si="12"/>
        <v>0.9999999999999998</v>
      </c>
      <c r="G90" s="4">
        <f t="shared" si="12"/>
        <v>901265.1399999982</v>
      </c>
      <c r="H90" s="10">
        <f t="shared" si="12"/>
        <v>1</v>
      </c>
      <c r="I90" s="4">
        <f>SUM(I2:I89)</f>
        <v>2539065.3899999964</v>
      </c>
      <c r="J90" s="7">
        <f t="shared" si="12"/>
        <v>0.9999999999999999</v>
      </c>
      <c r="K90" s="4">
        <f>SUM(K2:K89)</f>
        <v>20722338.28999993</v>
      </c>
      <c r="L90" s="10"/>
      <c r="M90" s="23"/>
      <c r="O90" s="13"/>
      <c r="P90" s="13"/>
      <c r="Q90" s="14"/>
      <c r="S90" s="13"/>
      <c r="T90" s="13"/>
      <c r="U90" s="14"/>
    </row>
    <row r="91" spans="3:11" ht="12.75">
      <c r="C91" s="48">
        <f>+C90-C92</f>
        <v>-0.9600000362843275</v>
      </c>
      <c r="E91" s="48">
        <f>+E90-E92</f>
        <v>-0.9500000150874257</v>
      </c>
      <c r="F91" s="10"/>
      <c r="G91" s="4">
        <f>+G90-G92</f>
        <v>-1.862645149230957E-09</v>
      </c>
      <c r="I91" s="4">
        <f>+I90-I92</f>
        <v>-3.725290298461914E-09</v>
      </c>
      <c r="K91" s="4">
        <f>+K90-K92</f>
        <v>-1.9100000746548176</v>
      </c>
    </row>
    <row r="92" spans="3:11" ht="12.75">
      <c r="C92" s="16">
        <v>11322937.33</v>
      </c>
      <c r="E92" s="9">
        <v>5959072.34</v>
      </c>
      <c r="F92" s="10"/>
      <c r="G92" s="9">
        <v>901265.14</v>
      </c>
      <c r="I92" s="9">
        <v>2539065.39</v>
      </c>
      <c r="K92" s="4">
        <f>+SUM(I92,G92,E92,C92)</f>
        <v>20722340.200000003</v>
      </c>
    </row>
    <row r="94" spans="3:12" ht="12.75">
      <c r="C94" s="16"/>
      <c r="D94" s="13"/>
      <c r="E94" s="16"/>
      <c r="G94" s="13"/>
      <c r="H94" s="13"/>
      <c r="I94" s="14"/>
      <c r="K94" s="13"/>
      <c r="L94" s="13"/>
    </row>
    <row r="103" spans="3:12" ht="12.75">
      <c r="C103" s="48">
        <f>+C92</f>
        <v>11322937.33</v>
      </c>
      <c r="E103" s="48">
        <f>+E92</f>
        <v>5959072.34</v>
      </c>
      <c r="F103" s="10"/>
      <c r="G103" s="4">
        <f>+G92</f>
        <v>901265.14</v>
      </c>
      <c r="I103" s="4">
        <f>+I92</f>
        <v>2539065.39</v>
      </c>
      <c r="K103" s="4">
        <f>SUM(C103:I103)</f>
        <v>20722340.200000003</v>
      </c>
      <c r="L103" s="4"/>
    </row>
    <row r="104" spans="6:12" ht="12.75">
      <c r="F104" s="10"/>
      <c r="G104" s="4"/>
      <c r="I104" s="4"/>
      <c r="K104" s="4"/>
      <c r="L104" s="4"/>
    </row>
    <row r="105" spans="6:12" ht="12.75"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65">
      <selection activeCell="E93" sqref="E93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3:10" ht="12.75">
      <c r="C1" s="42">
        <f>+SUM(Dec2019!C1)+1</f>
        <v>2020</v>
      </c>
      <c r="D1" s="5">
        <f>+DATE(C1,3,1)</f>
        <v>43891</v>
      </c>
      <c r="F1" t="s">
        <v>157</v>
      </c>
      <c r="J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49">
        <v>50982.0899999999</v>
      </c>
      <c r="D3" s="6">
        <f>+C3/$C$90</f>
        <v>0.004578643915639379</v>
      </c>
      <c r="E3" s="51">
        <v>50982.0899999999</v>
      </c>
      <c r="F3" s="6">
        <f>+E3/$E$90</f>
        <v>0.00832129838584821</v>
      </c>
      <c r="G3" s="49">
        <v>2277.46999999999</v>
      </c>
      <c r="H3" s="6">
        <f>+G3/$G$90</f>
        <v>0.0022223495529549537</v>
      </c>
      <c r="I3" s="49">
        <v>9776.59</v>
      </c>
      <c r="J3" s="6">
        <f>+I3/$I$90</f>
        <v>0.004058930773014463</v>
      </c>
      <c r="K3" s="26">
        <f>+C3+E3+G3+I3</f>
        <v>114018.23999999979</v>
      </c>
      <c r="L3" s="6">
        <f>+K3/$K$90</f>
        <v>0.005509479429404645</v>
      </c>
    </row>
    <row r="4" spans="1:12" ht="12.75">
      <c r="A4" s="2"/>
      <c r="B4" s="29">
        <v>33012</v>
      </c>
      <c r="C4" s="49">
        <v>681.36</v>
      </c>
      <c r="D4" s="6">
        <f aca="true" t="shared" si="0" ref="D4:D67">+C4/$C$90</f>
        <v>6.119217196392013E-05</v>
      </c>
      <c r="E4" s="51">
        <v>681.36</v>
      </c>
      <c r="F4" s="6">
        <f aca="true" t="shared" si="1" ref="F4:F67">+E4/$E$90</f>
        <v>0.00011121160133257675</v>
      </c>
      <c r="G4" s="49">
        <v>0</v>
      </c>
      <c r="H4" s="6">
        <f aca="true" t="shared" si="2" ref="H4:H67">+G4/$G$90</f>
        <v>0</v>
      </c>
      <c r="I4" s="49">
        <v>55768.65</v>
      </c>
      <c r="J4" s="6">
        <f aca="true" t="shared" si="3" ref="J4:J67">+I4/$I$90</f>
        <v>0.023153378596675635</v>
      </c>
      <c r="K4" s="26">
        <f aca="true" t="shared" si="4" ref="K4:K67">+C4+E4+G4+I4</f>
        <v>57131.37</v>
      </c>
      <c r="L4" s="6">
        <f aca="true" t="shared" si="5" ref="L4:L67">+K4/$K$90</f>
        <v>0.0027606469612994045</v>
      </c>
    </row>
    <row r="5" spans="1:12" ht="12.75">
      <c r="A5" s="2"/>
      <c r="B5" s="29">
        <v>33013</v>
      </c>
      <c r="C5" s="49">
        <v>502.089999999999</v>
      </c>
      <c r="D5" s="6">
        <f t="shared" si="0"/>
        <v>4.509213575989873E-05</v>
      </c>
      <c r="E5" s="51">
        <v>502.089999999999</v>
      </c>
      <c r="F5" s="6">
        <f t="shared" si="1"/>
        <v>8.195114610935973E-05</v>
      </c>
      <c r="G5" s="49">
        <v>0</v>
      </c>
      <c r="H5" s="6">
        <f t="shared" si="2"/>
        <v>0</v>
      </c>
      <c r="I5" s="49">
        <v>5548.98999999999</v>
      </c>
      <c r="J5" s="6">
        <f t="shared" si="3"/>
        <v>0.0023037650418141174</v>
      </c>
      <c r="K5" s="26">
        <f t="shared" si="4"/>
        <v>6553.169999999987</v>
      </c>
      <c r="L5" s="6">
        <f t="shared" si="5"/>
        <v>0.00031665596059360005</v>
      </c>
    </row>
    <row r="6" spans="1:12" ht="12.75">
      <c r="A6" s="2"/>
      <c r="B6" s="29">
        <v>33014</v>
      </c>
      <c r="C6" s="49">
        <v>30566.49</v>
      </c>
      <c r="D6" s="6">
        <f t="shared" si="0"/>
        <v>0.0027451419402569057</v>
      </c>
      <c r="E6" s="51">
        <v>30566.49</v>
      </c>
      <c r="F6" s="6">
        <f t="shared" si="1"/>
        <v>0.004989063490689494</v>
      </c>
      <c r="G6" s="49">
        <v>9576.12999999999</v>
      </c>
      <c r="H6" s="6">
        <f t="shared" si="2"/>
        <v>0.00934436380041827</v>
      </c>
      <c r="I6" s="49">
        <v>37352.05</v>
      </c>
      <c r="J6" s="6">
        <f t="shared" si="3"/>
        <v>0.015507389097852613</v>
      </c>
      <c r="K6" s="26">
        <f t="shared" si="4"/>
        <v>108061.15999999999</v>
      </c>
      <c r="L6" s="6">
        <f t="shared" si="5"/>
        <v>0.005221627154897366</v>
      </c>
    </row>
    <row r="7" spans="1:12" ht="12.75">
      <c r="A7" s="2"/>
      <c r="B7" s="29">
        <v>33015</v>
      </c>
      <c r="C7" s="49">
        <v>1385.68</v>
      </c>
      <c r="D7" s="6">
        <f t="shared" si="0"/>
        <v>0.00012444635559317373</v>
      </c>
      <c r="E7" s="51">
        <v>1385.68</v>
      </c>
      <c r="F7" s="6">
        <f t="shared" si="1"/>
        <v>0.00022617073461096183</v>
      </c>
      <c r="G7" s="49">
        <v>0</v>
      </c>
      <c r="H7" s="6">
        <f t="shared" si="2"/>
        <v>0</v>
      </c>
      <c r="I7" s="49">
        <v>14617.0499999999</v>
      </c>
      <c r="J7" s="6">
        <f t="shared" si="3"/>
        <v>0.006068536581332617</v>
      </c>
      <c r="K7" s="26">
        <f t="shared" si="4"/>
        <v>17388.409999999898</v>
      </c>
      <c r="L7" s="6">
        <f t="shared" si="5"/>
        <v>0.0008402259779229502</v>
      </c>
    </row>
    <row r="8" spans="1:12" ht="12.75">
      <c r="A8" s="2"/>
      <c r="B8" s="29">
        <v>33016</v>
      </c>
      <c r="C8" s="49">
        <v>82387.46</v>
      </c>
      <c r="D8" s="6">
        <f t="shared" si="0"/>
        <v>0.007399124721132136</v>
      </c>
      <c r="E8" s="51">
        <v>82387.46</v>
      </c>
      <c r="F8" s="6">
        <f t="shared" si="1"/>
        <v>0.013447283897387013</v>
      </c>
      <c r="G8" s="49">
        <v>1891.73</v>
      </c>
      <c r="H8" s="6">
        <f t="shared" si="2"/>
        <v>0.0018459454218108225</v>
      </c>
      <c r="I8" s="49">
        <v>23930.24</v>
      </c>
      <c r="J8" s="6">
        <f t="shared" si="3"/>
        <v>0.009935078339341388</v>
      </c>
      <c r="K8" s="26">
        <f t="shared" si="4"/>
        <v>190596.89</v>
      </c>
      <c r="L8" s="6">
        <f t="shared" si="5"/>
        <v>0.009209839099108195</v>
      </c>
    </row>
    <row r="9" spans="1:12" ht="12.75">
      <c r="A9" s="2"/>
      <c r="B9" s="29">
        <v>33018</v>
      </c>
      <c r="C9" s="49">
        <v>2123.90999999999</v>
      </c>
      <c r="D9" s="6">
        <f t="shared" si="0"/>
        <v>0.0001907459580190927</v>
      </c>
      <c r="E9" s="51">
        <v>2123.90999999999</v>
      </c>
      <c r="F9" s="6">
        <f t="shared" si="1"/>
        <v>0.0003466646591908418</v>
      </c>
      <c r="G9" s="49">
        <v>0</v>
      </c>
      <c r="H9" s="6">
        <f t="shared" si="2"/>
        <v>0</v>
      </c>
      <c r="I9" s="49">
        <v>10171.62</v>
      </c>
      <c r="J9" s="6">
        <f t="shared" si="3"/>
        <v>0.004222934727692311</v>
      </c>
      <c r="K9" s="26">
        <f t="shared" si="4"/>
        <v>14419.43999999998</v>
      </c>
      <c r="L9" s="6">
        <f t="shared" si="5"/>
        <v>0.0006967622729796088</v>
      </c>
    </row>
    <row r="10" spans="1:12" ht="12.75">
      <c r="A10" s="2"/>
      <c r="B10" s="29">
        <v>33030</v>
      </c>
      <c r="C10" s="49">
        <v>37694.9899999999</v>
      </c>
      <c r="D10" s="6">
        <f t="shared" si="0"/>
        <v>0.00338534447319808</v>
      </c>
      <c r="E10" s="51">
        <v>37694.9899999999</v>
      </c>
      <c r="F10" s="6">
        <f t="shared" si="1"/>
        <v>0.006152577492244124</v>
      </c>
      <c r="G10" s="49">
        <v>1211.93</v>
      </c>
      <c r="H10" s="6">
        <f t="shared" si="2"/>
        <v>0.0011825982751530028</v>
      </c>
      <c r="I10" s="49">
        <v>8175.02999999999</v>
      </c>
      <c r="J10" s="6">
        <f t="shared" si="3"/>
        <v>0.0033940137448043115</v>
      </c>
      <c r="K10" s="26">
        <f t="shared" si="4"/>
        <v>84776.93999999978</v>
      </c>
      <c r="L10" s="6">
        <f t="shared" si="5"/>
        <v>0.004096509532315808</v>
      </c>
    </row>
    <row r="11" spans="1:12" ht="12.75">
      <c r="A11" s="2"/>
      <c r="B11" s="29">
        <v>33031</v>
      </c>
      <c r="C11" s="49">
        <v>891.12</v>
      </c>
      <c r="D11" s="6">
        <f t="shared" si="0"/>
        <v>8.003048062769829E-05</v>
      </c>
      <c r="E11" s="51">
        <v>891.12</v>
      </c>
      <c r="F11" s="6">
        <f t="shared" si="1"/>
        <v>0.00014544863534619848</v>
      </c>
      <c r="G11" s="49">
        <v>0</v>
      </c>
      <c r="H11" s="6">
        <f t="shared" si="2"/>
        <v>0</v>
      </c>
      <c r="I11" s="49">
        <v>1594.19</v>
      </c>
      <c r="J11" s="6">
        <f t="shared" si="3"/>
        <v>0.0006618572374449504</v>
      </c>
      <c r="K11" s="26">
        <f t="shared" si="4"/>
        <v>3376.4300000000003</v>
      </c>
      <c r="L11" s="6">
        <f t="shared" si="5"/>
        <v>0.00016315259409218</v>
      </c>
    </row>
    <row r="12" spans="1:12" ht="12.75">
      <c r="A12" s="2"/>
      <c r="B12" s="29">
        <v>33032</v>
      </c>
      <c r="C12" s="49">
        <v>2536.07</v>
      </c>
      <c r="D12" s="6">
        <f t="shared" si="0"/>
        <v>0.00022776158206020157</v>
      </c>
      <c r="E12" s="51">
        <v>2536.07</v>
      </c>
      <c r="F12" s="6">
        <f t="shared" si="1"/>
        <v>0.0004139374277790125</v>
      </c>
      <c r="G12" s="49">
        <v>0</v>
      </c>
      <c r="H12" s="6">
        <f t="shared" si="2"/>
        <v>0</v>
      </c>
      <c r="I12" s="49">
        <v>6094.18999999999</v>
      </c>
      <c r="J12" s="6">
        <f t="shared" si="3"/>
        <v>0.0025301148281350622</v>
      </c>
      <c r="K12" s="26">
        <f t="shared" si="4"/>
        <v>11166.32999999999</v>
      </c>
      <c r="L12" s="6">
        <f t="shared" si="5"/>
        <v>0.0005395686289925545</v>
      </c>
    </row>
    <row r="13" spans="1:12" ht="12.75">
      <c r="A13" s="2"/>
      <c r="B13" s="29">
        <v>33033</v>
      </c>
      <c r="C13" s="49">
        <v>45767.9899999999</v>
      </c>
      <c r="D13" s="6">
        <f t="shared" si="0"/>
        <v>0.004110371484271121</v>
      </c>
      <c r="E13" s="51">
        <v>45767.9899999999</v>
      </c>
      <c r="F13" s="6">
        <f t="shared" si="1"/>
        <v>0.007470252814478908</v>
      </c>
      <c r="G13" s="49">
        <v>800.419999999999</v>
      </c>
      <c r="H13" s="6">
        <f t="shared" si="2"/>
        <v>0.0007810478422004285</v>
      </c>
      <c r="I13" s="49">
        <v>24883.4199999999</v>
      </c>
      <c r="J13" s="6">
        <f t="shared" si="3"/>
        <v>0.010330808510517793</v>
      </c>
      <c r="K13" s="26">
        <f t="shared" si="4"/>
        <v>117219.8199999997</v>
      </c>
      <c r="L13" s="6">
        <f t="shared" si="5"/>
        <v>0.005664183090429344</v>
      </c>
    </row>
    <row r="14" spans="1:12" ht="12.75">
      <c r="A14" s="2"/>
      <c r="B14" s="29">
        <v>33034</v>
      </c>
      <c r="C14" s="49">
        <v>112097.11</v>
      </c>
      <c r="D14" s="6">
        <f t="shared" si="0"/>
        <v>0.010067314828840072</v>
      </c>
      <c r="E14" s="51">
        <v>112097.11</v>
      </c>
      <c r="F14" s="6">
        <f t="shared" si="1"/>
        <v>0.018296493935443824</v>
      </c>
      <c r="G14" s="49">
        <v>300.67</v>
      </c>
      <c r="H14" s="6">
        <f t="shared" si="2"/>
        <v>0.00029339303704855344</v>
      </c>
      <c r="I14" s="49">
        <v>10993.02</v>
      </c>
      <c r="J14" s="6">
        <f t="shared" si="3"/>
        <v>0.00456395401324628</v>
      </c>
      <c r="K14" s="26">
        <f t="shared" si="4"/>
        <v>235487.91</v>
      </c>
      <c r="L14" s="6">
        <f t="shared" si="5"/>
        <v>0.01137901967280406</v>
      </c>
    </row>
    <row r="15" spans="1:12" ht="12.75">
      <c r="A15" s="2"/>
      <c r="B15" s="29">
        <v>33035</v>
      </c>
      <c r="C15" s="49">
        <v>459.649999999999</v>
      </c>
      <c r="D15" s="6">
        <f t="shared" si="0"/>
        <v>4.1280647298367716E-05</v>
      </c>
      <c r="E15" s="51">
        <v>459.649999999999</v>
      </c>
      <c r="F15" s="6">
        <f t="shared" si="1"/>
        <v>7.502408793078371E-05</v>
      </c>
      <c r="G15" s="49">
        <v>0</v>
      </c>
      <c r="H15" s="6">
        <f t="shared" si="2"/>
        <v>0</v>
      </c>
      <c r="I15" s="49">
        <v>0</v>
      </c>
      <c r="J15" s="6">
        <f t="shared" si="3"/>
        <v>0</v>
      </c>
      <c r="K15" s="26">
        <f t="shared" si="4"/>
        <v>919.299999999998</v>
      </c>
      <c r="L15" s="6">
        <f t="shared" si="5"/>
        <v>4.442152798930845E-05</v>
      </c>
    </row>
    <row r="16" spans="1:12" ht="12.75">
      <c r="A16" s="2"/>
      <c r="B16" s="29">
        <v>33054</v>
      </c>
      <c r="C16" s="49">
        <v>918.559999999999</v>
      </c>
      <c r="D16" s="6">
        <f t="shared" si="0"/>
        <v>8.249483603260893E-05</v>
      </c>
      <c r="E16" s="51">
        <v>918.559999999999</v>
      </c>
      <c r="F16" s="6">
        <f t="shared" si="1"/>
        <v>0.00014992739303753023</v>
      </c>
      <c r="G16" s="49">
        <v>0</v>
      </c>
      <c r="H16" s="6">
        <f t="shared" si="2"/>
        <v>0</v>
      </c>
      <c r="I16" s="49">
        <v>0</v>
      </c>
      <c r="J16" s="6">
        <f t="shared" si="3"/>
        <v>0</v>
      </c>
      <c r="K16" s="26">
        <f t="shared" si="4"/>
        <v>1837.119999999998</v>
      </c>
      <c r="L16" s="6">
        <f t="shared" si="5"/>
        <v>8.877154084598981E-05</v>
      </c>
    </row>
    <row r="17" spans="1:12" ht="12.75">
      <c r="A17" s="2"/>
      <c r="B17" s="29">
        <v>33055</v>
      </c>
      <c r="C17" s="49">
        <v>638.659999999999</v>
      </c>
      <c r="D17" s="6">
        <f t="shared" si="0"/>
        <v>5.7357333196074274E-05</v>
      </c>
      <c r="E17" s="51">
        <v>638.659999999999</v>
      </c>
      <c r="F17" s="6">
        <f t="shared" si="1"/>
        <v>0.00010424210594555499</v>
      </c>
      <c r="G17" s="49">
        <v>0</v>
      </c>
      <c r="H17" s="6">
        <f t="shared" si="2"/>
        <v>0</v>
      </c>
      <c r="I17" s="49">
        <v>0</v>
      </c>
      <c r="J17" s="6">
        <f t="shared" si="3"/>
        <v>0</v>
      </c>
      <c r="K17" s="26">
        <f t="shared" si="4"/>
        <v>1277.319999999998</v>
      </c>
      <c r="L17" s="6">
        <f t="shared" si="5"/>
        <v>6.172142514011041E-05</v>
      </c>
    </row>
    <row r="18" spans="1:12" ht="12.75">
      <c r="A18" s="2"/>
      <c r="B18" s="29">
        <v>33056</v>
      </c>
      <c r="C18" s="49">
        <v>26391.8699999999</v>
      </c>
      <c r="D18" s="6">
        <f t="shared" si="0"/>
        <v>0.0023702240335350165</v>
      </c>
      <c r="E18" s="51">
        <v>26391.8699999999</v>
      </c>
      <c r="F18" s="6">
        <f t="shared" si="1"/>
        <v>0.0043076818786855426</v>
      </c>
      <c r="G18" s="49">
        <v>926.74</v>
      </c>
      <c r="H18" s="6">
        <f t="shared" si="2"/>
        <v>0.0009043105835446715</v>
      </c>
      <c r="I18" s="49">
        <v>67337.4199999999</v>
      </c>
      <c r="J18" s="6">
        <f t="shared" si="3"/>
        <v>0.027956365789441835</v>
      </c>
      <c r="K18" s="26">
        <f t="shared" si="4"/>
        <v>121047.8999999997</v>
      </c>
      <c r="L18" s="6">
        <f t="shared" si="5"/>
        <v>0.0058491598802317074</v>
      </c>
    </row>
    <row r="19" spans="1:12" ht="12.75">
      <c r="A19" s="2"/>
      <c r="B19" s="29">
        <v>33109</v>
      </c>
      <c r="C19" s="49">
        <v>27358.38</v>
      </c>
      <c r="D19" s="6">
        <f t="shared" si="0"/>
        <v>0.0024570252049052974</v>
      </c>
      <c r="E19" s="51">
        <v>27358.38</v>
      </c>
      <c r="F19" s="6">
        <f t="shared" si="1"/>
        <v>0.004465435672280646</v>
      </c>
      <c r="G19" s="49">
        <v>21754.2599999999</v>
      </c>
      <c r="H19" s="6">
        <f t="shared" si="2"/>
        <v>0.021227752719406107</v>
      </c>
      <c r="I19" s="49">
        <v>0</v>
      </c>
      <c r="J19" s="6">
        <f t="shared" si="3"/>
        <v>0</v>
      </c>
      <c r="K19" s="26">
        <f t="shared" si="4"/>
        <v>76471.0199999999</v>
      </c>
      <c r="L19" s="6">
        <f t="shared" si="5"/>
        <v>0.003695158876646328</v>
      </c>
    </row>
    <row r="20" spans="1:12" ht="12.75">
      <c r="A20" s="2"/>
      <c r="B20" s="29">
        <v>33122</v>
      </c>
      <c r="C20" s="49">
        <v>101578.63</v>
      </c>
      <c r="D20" s="6">
        <f t="shared" si="0"/>
        <v>0.009122662021280111</v>
      </c>
      <c r="E20" s="51">
        <v>101578.63</v>
      </c>
      <c r="F20" s="6">
        <f t="shared" si="1"/>
        <v>0.016579667288172655</v>
      </c>
      <c r="G20" s="49">
        <v>1756.93</v>
      </c>
      <c r="H20" s="6">
        <f t="shared" si="2"/>
        <v>0.0017144079175897661</v>
      </c>
      <c r="I20" s="49">
        <v>123295.039999999</v>
      </c>
      <c r="J20" s="6">
        <f t="shared" si="3"/>
        <v>0.05118819874987548</v>
      </c>
      <c r="K20" s="26">
        <f t="shared" si="4"/>
        <v>328209.229999999</v>
      </c>
      <c r="L20" s="6">
        <f t="shared" si="5"/>
        <v>0.015859409873593345</v>
      </c>
    </row>
    <row r="21" spans="1:12" ht="12.75">
      <c r="A21" s="2"/>
      <c r="B21" s="29">
        <v>33125</v>
      </c>
      <c r="C21" s="49">
        <v>12869.87</v>
      </c>
      <c r="D21" s="6">
        <f t="shared" si="0"/>
        <v>0.001155828487427053</v>
      </c>
      <c r="E21" s="51">
        <v>12869.87</v>
      </c>
      <c r="F21" s="6">
        <f t="shared" si="1"/>
        <v>0.002100620599451229</v>
      </c>
      <c r="G21" s="49">
        <v>0</v>
      </c>
      <c r="H21" s="6">
        <f t="shared" si="2"/>
        <v>0</v>
      </c>
      <c r="I21" s="49">
        <v>8313.71999999999</v>
      </c>
      <c r="J21" s="6">
        <f t="shared" si="3"/>
        <v>0.003451593443749381</v>
      </c>
      <c r="K21" s="26">
        <f t="shared" si="4"/>
        <v>34053.45999999999</v>
      </c>
      <c r="L21" s="6">
        <f t="shared" si="5"/>
        <v>0.0016454984515640147</v>
      </c>
    </row>
    <row r="22" spans="1:12" ht="12.75">
      <c r="A22" s="2"/>
      <c r="B22" s="29">
        <v>33126</v>
      </c>
      <c r="C22" s="49">
        <v>493174.63</v>
      </c>
      <c r="D22" s="6">
        <f t="shared" si="0"/>
        <v>0.044291456450632094</v>
      </c>
      <c r="E22" s="51">
        <v>493174.63</v>
      </c>
      <c r="F22" s="6">
        <f t="shared" si="1"/>
        <v>0.08049597912836247</v>
      </c>
      <c r="G22" s="49">
        <v>46413.15</v>
      </c>
      <c r="H22" s="6">
        <f t="shared" si="2"/>
        <v>0.04528983615754837</v>
      </c>
      <c r="I22" s="49">
        <v>49028.55</v>
      </c>
      <c r="J22" s="6">
        <f t="shared" si="3"/>
        <v>0.02035510237733998</v>
      </c>
      <c r="K22" s="26">
        <f t="shared" si="4"/>
        <v>1081790.96</v>
      </c>
      <c r="L22" s="6">
        <f t="shared" si="5"/>
        <v>0.05227325944547043</v>
      </c>
    </row>
    <row r="23" spans="1:12" ht="12.75">
      <c r="A23" s="2"/>
      <c r="B23" s="29">
        <v>33127</v>
      </c>
      <c r="C23" s="49">
        <v>72641.66</v>
      </c>
      <c r="D23" s="6">
        <f t="shared" si="0"/>
        <v>0.006523865431584799</v>
      </c>
      <c r="E23" s="51">
        <v>72641.66</v>
      </c>
      <c r="F23" s="6">
        <f t="shared" si="1"/>
        <v>0.011856574104814764</v>
      </c>
      <c r="G23" s="49">
        <v>178.27</v>
      </c>
      <c r="H23" s="6">
        <f t="shared" si="2"/>
        <v>0.0001739554219398198</v>
      </c>
      <c r="I23" s="49">
        <v>79345.1199999999</v>
      </c>
      <c r="J23" s="6">
        <f t="shared" si="3"/>
        <v>0.03294158282760399</v>
      </c>
      <c r="K23" s="26">
        <f t="shared" si="4"/>
        <v>224806.7099999999</v>
      </c>
      <c r="L23" s="6">
        <f t="shared" si="5"/>
        <v>0.010862893027792196</v>
      </c>
    </row>
    <row r="24" spans="1:12" ht="12.75">
      <c r="A24" s="2"/>
      <c r="B24" s="29">
        <v>33128</v>
      </c>
      <c r="C24" s="49">
        <v>10370.65</v>
      </c>
      <c r="D24" s="6">
        <f t="shared" si="0"/>
        <v>0.0009313763622426152</v>
      </c>
      <c r="E24" s="51">
        <v>10370.65</v>
      </c>
      <c r="F24" s="6">
        <f t="shared" si="1"/>
        <v>0.0016926978298692132</v>
      </c>
      <c r="G24" s="49">
        <v>0</v>
      </c>
      <c r="H24" s="6">
        <f t="shared" si="2"/>
        <v>0</v>
      </c>
      <c r="I24" s="49">
        <v>29485.43</v>
      </c>
      <c r="J24" s="6">
        <f t="shared" si="3"/>
        <v>0.012241417424947127</v>
      </c>
      <c r="K24" s="26">
        <f t="shared" si="4"/>
        <v>50226.729999999996</v>
      </c>
      <c r="L24" s="6">
        <f t="shared" si="5"/>
        <v>0.0024270076063379127</v>
      </c>
    </row>
    <row r="25" spans="1:12" ht="12.75">
      <c r="A25" s="2"/>
      <c r="B25" s="29">
        <v>33129</v>
      </c>
      <c r="C25" s="49">
        <v>83893.8399999999</v>
      </c>
      <c r="D25" s="6">
        <f t="shared" si="0"/>
        <v>0.00753441100738757</v>
      </c>
      <c r="E25" s="51">
        <v>83893.8399999999</v>
      </c>
      <c r="F25" s="6">
        <f t="shared" si="1"/>
        <v>0.013693155289918647</v>
      </c>
      <c r="G25" s="49">
        <v>4275.68</v>
      </c>
      <c r="H25" s="6">
        <f t="shared" si="2"/>
        <v>0.004172197893530312</v>
      </c>
      <c r="I25" s="49">
        <v>2819.98999999999</v>
      </c>
      <c r="J25" s="6">
        <f t="shared" si="3"/>
        <v>0.0011707706051489338</v>
      </c>
      <c r="K25" s="26">
        <f t="shared" si="4"/>
        <v>174883.34999999977</v>
      </c>
      <c r="L25" s="6">
        <f t="shared" si="5"/>
        <v>0.008450544574011783</v>
      </c>
    </row>
    <row r="26" spans="1:12" ht="12.75">
      <c r="A26" s="2"/>
      <c r="B26" s="29">
        <v>33130</v>
      </c>
      <c r="C26" s="49">
        <v>259161.79</v>
      </c>
      <c r="D26" s="6">
        <f t="shared" si="0"/>
        <v>0.02327502762145908</v>
      </c>
      <c r="E26" s="51">
        <v>259161.79</v>
      </c>
      <c r="F26" s="6">
        <f t="shared" si="1"/>
        <v>0.042300395782137165</v>
      </c>
      <c r="G26" s="49">
        <v>26272.1699999999</v>
      </c>
      <c r="H26" s="6">
        <f t="shared" si="2"/>
        <v>0.025636318043555605</v>
      </c>
      <c r="I26" s="49">
        <v>75039.99</v>
      </c>
      <c r="J26" s="6">
        <f t="shared" si="3"/>
        <v>0.03115422909395787</v>
      </c>
      <c r="K26" s="26">
        <f t="shared" si="4"/>
        <v>619635.7399999999</v>
      </c>
      <c r="L26" s="6">
        <f t="shared" si="5"/>
        <v>0.029941440626113248</v>
      </c>
    </row>
    <row r="27" spans="1:12" ht="12.75">
      <c r="A27" s="2"/>
      <c r="B27" s="29">
        <v>33131</v>
      </c>
      <c r="C27" s="49">
        <v>1037754.24</v>
      </c>
      <c r="D27" s="6">
        <f t="shared" si="0"/>
        <v>0.09319953609012452</v>
      </c>
      <c r="E27" s="51">
        <v>1037754.24</v>
      </c>
      <c r="F27" s="6">
        <f t="shared" si="1"/>
        <v>0.16938228076210987</v>
      </c>
      <c r="G27" s="49">
        <v>327492.31</v>
      </c>
      <c r="H27" s="6">
        <f t="shared" si="2"/>
        <v>0.31956618033374246</v>
      </c>
      <c r="I27" s="49">
        <v>113172.25</v>
      </c>
      <c r="J27" s="6">
        <f t="shared" si="3"/>
        <v>0.046985536692884335</v>
      </c>
      <c r="K27" s="26">
        <f t="shared" si="4"/>
        <v>2516173.04</v>
      </c>
      <c r="L27" s="6">
        <f t="shared" si="5"/>
        <v>0.12158408693821775</v>
      </c>
    </row>
    <row r="28" spans="1:12" ht="12.75">
      <c r="A28" s="2"/>
      <c r="B28" s="29">
        <v>33132</v>
      </c>
      <c r="C28" s="49">
        <v>502399.409999999</v>
      </c>
      <c r="D28" s="6">
        <f t="shared" si="0"/>
        <v>0.045119923522501985</v>
      </c>
      <c r="E28" s="51">
        <v>502399.409999999</v>
      </c>
      <c r="F28" s="6">
        <f t="shared" si="1"/>
        <v>0.08200164801961028</v>
      </c>
      <c r="G28" s="49">
        <v>52378.1999999999</v>
      </c>
      <c r="H28" s="6">
        <f t="shared" si="2"/>
        <v>0.05111051708895637</v>
      </c>
      <c r="I28" s="49">
        <v>176517.579999999</v>
      </c>
      <c r="J28" s="6">
        <f t="shared" si="3"/>
        <v>0.07328451305005511</v>
      </c>
      <c r="K28" s="26">
        <f t="shared" si="4"/>
        <v>1233694.5999999968</v>
      </c>
      <c r="L28" s="6">
        <f t="shared" si="5"/>
        <v>0.05961340063543856</v>
      </c>
    </row>
    <row r="29" spans="1:12" ht="12.75">
      <c r="A29" s="2"/>
      <c r="B29" s="29">
        <v>33133</v>
      </c>
      <c r="C29" s="49">
        <v>199344.37</v>
      </c>
      <c r="D29" s="6">
        <f t="shared" si="0"/>
        <v>0.01790289269854309</v>
      </c>
      <c r="E29" s="51">
        <v>199344.37</v>
      </c>
      <c r="F29" s="6">
        <f t="shared" si="1"/>
        <v>0.03253699454669143</v>
      </c>
      <c r="G29" s="49">
        <v>40538.3799999999</v>
      </c>
      <c r="H29" s="6">
        <f t="shared" si="2"/>
        <v>0.03955725022525795</v>
      </c>
      <c r="I29" s="49">
        <v>74215.3399999999</v>
      </c>
      <c r="J29" s="6">
        <f t="shared" si="3"/>
        <v>0.030811860511255024</v>
      </c>
      <c r="K29" s="26">
        <f t="shared" si="4"/>
        <v>513442.4599999998</v>
      </c>
      <c r="L29" s="6">
        <f t="shared" si="5"/>
        <v>0.024810071367115657</v>
      </c>
    </row>
    <row r="30" spans="1:12" ht="12.75">
      <c r="A30" s="2"/>
      <c r="B30" s="29">
        <v>33134</v>
      </c>
      <c r="C30" s="49">
        <v>246587.45</v>
      </c>
      <c r="D30" s="6">
        <f t="shared" si="0"/>
        <v>0.022145740349513558</v>
      </c>
      <c r="E30" s="51">
        <v>246587.45</v>
      </c>
      <c r="F30" s="6">
        <f t="shared" si="1"/>
        <v>0.040248011598885615</v>
      </c>
      <c r="G30" s="49">
        <v>79748.7299999999</v>
      </c>
      <c r="H30" s="6">
        <f t="shared" si="2"/>
        <v>0.07781861208456133</v>
      </c>
      <c r="I30" s="49">
        <v>104762.75</v>
      </c>
      <c r="J30" s="6">
        <f t="shared" si="3"/>
        <v>0.04349417842423799</v>
      </c>
      <c r="K30" s="26">
        <f t="shared" si="4"/>
        <v>677686.3799999999</v>
      </c>
      <c r="L30" s="6">
        <f t="shared" si="5"/>
        <v>0.03274650766577089</v>
      </c>
    </row>
    <row r="31" spans="1:12" ht="12.75">
      <c r="A31" s="2"/>
      <c r="B31" s="29">
        <v>33135</v>
      </c>
      <c r="C31" s="49">
        <v>20335.59</v>
      </c>
      <c r="D31" s="6">
        <f t="shared" si="0"/>
        <v>0.0018263163676584693</v>
      </c>
      <c r="E31" s="51">
        <v>20335.59</v>
      </c>
      <c r="F31" s="6">
        <f t="shared" si="1"/>
        <v>0.0033191756603597722</v>
      </c>
      <c r="G31" s="49">
        <v>0</v>
      </c>
      <c r="H31" s="6">
        <f t="shared" si="2"/>
        <v>0</v>
      </c>
      <c r="I31" s="49">
        <v>53917.86</v>
      </c>
      <c r="J31" s="6">
        <f t="shared" si="3"/>
        <v>0.022384989159725997</v>
      </c>
      <c r="K31" s="26">
        <f t="shared" si="4"/>
        <v>94589.04000000001</v>
      </c>
      <c r="L31" s="6">
        <f t="shared" si="5"/>
        <v>0.004570640365323427</v>
      </c>
    </row>
    <row r="32" spans="1:12" ht="12.75">
      <c r="A32" s="2"/>
      <c r="B32" s="29">
        <v>33136</v>
      </c>
      <c r="C32" s="49">
        <v>31858.57</v>
      </c>
      <c r="D32" s="6">
        <f t="shared" si="0"/>
        <v>0.0028611821855767687</v>
      </c>
      <c r="E32" s="51">
        <v>31858.57</v>
      </c>
      <c r="F32" s="6">
        <f t="shared" si="1"/>
        <v>0.005199956830260053</v>
      </c>
      <c r="G32" s="49">
        <v>958.75</v>
      </c>
      <c r="H32" s="6">
        <f t="shared" si="2"/>
        <v>0.0009355458618096271</v>
      </c>
      <c r="I32" s="49">
        <v>13979.99</v>
      </c>
      <c r="J32" s="6">
        <f t="shared" si="3"/>
        <v>0.005804049430060426</v>
      </c>
      <c r="K32" s="26">
        <f t="shared" si="4"/>
        <v>78655.88</v>
      </c>
      <c r="L32" s="6">
        <f t="shared" si="5"/>
        <v>0.003800733574397579</v>
      </c>
    </row>
    <row r="33" spans="1:12" ht="12.75">
      <c r="A33" s="2"/>
      <c r="B33" s="29">
        <v>33137</v>
      </c>
      <c r="C33" s="49">
        <v>88024.72</v>
      </c>
      <c r="D33" s="6">
        <f t="shared" si="0"/>
        <v>0.007905400674116355</v>
      </c>
      <c r="E33" s="51">
        <v>88024.72</v>
      </c>
      <c r="F33" s="6">
        <f t="shared" si="1"/>
        <v>0.014367397657701796</v>
      </c>
      <c r="G33" s="49">
        <v>0</v>
      </c>
      <c r="H33" s="6">
        <f t="shared" si="2"/>
        <v>0</v>
      </c>
      <c r="I33" s="49">
        <v>56460.9199999999</v>
      </c>
      <c r="J33" s="6">
        <f t="shared" si="3"/>
        <v>0.023440787192743822</v>
      </c>
      <c r="K33" s="26">
        <f t="shared" si="4"/>
        <v>232510.3599999999</v>
      </c>
      <c r="L33" s="6">
        <f t="shared" si="5"/>
        <v>0.011235141373375614</v>
      </c>
    </row>
    <row r="34" spans="1:12" ht="12.75">
      <c r="A34" s="2"/>
      <c r="B34" s="29">
        <v>33138</v>
      </c>
      <c r="C34" s="49">
        <v>143267.329999999</v>
      </c>
      <c r="D34" s="6">
        <f t="shared" si="0"/>
        <v>0.012866677078448446</v>
      </c>
      <c r="E34" s="51">
        <v>143267.329999999</v>
      </c>
      <c r="F34" s="6">
        <f t="shared" si="1"/>
        <v>0.02338409825634408</v>
      </c>
      <c r="G34" s="49">
        <v>35519.2699999999</v>
      </c>
      <c r="H34" s="6">
        <f t="shared" si="2"/>
        <v>0.03465961518956844</v>
      </c>
      <c r="I34" s="49">
        <v>30360.3499999999</v>
      </c>
      <c r="J34" s="6">
        <f t="shared" si="3"/>
        <v>0.012604656520779663</v>
      </c>
      <c r="K34" s="26">
        <f t="shared" si="4"/>
        <v>352414.2799999978</v>
      </c>
      <c r="L34" s="6">
        <f t="shared" si="5"/>
        <v>0.01702902295534855</v>
      </c>
    </row>
    <row r="35" spans="1:12" ht="12.75">
      <c r="A35" s="2"/>
      <c r="B35" s="29">
        <v>33139</v>
      </c>
      <c r="C35" s="49">
        <v>3328529.18999999</v>
      </c>
      <c r="D35" s="6">
        <f t="shared" si="0"/>
        <v>0.29893144678497</v>
      </c>
      <c r="E35" s="51">
        <v>1392.93</v>
      </c>
      <c r="F35" s="6">
        <f t="shared" si="1"/>
        <v>0.00022735407984646316</v>
      </c>
      <c r="G35" s="49">
        <v>0</v>
      </c>
      <c r="H35" s="6">
        <f t="shared" si="2"/>
        <v>0</v>
      </c>
      <c r="I35" s="49">
        <v>0</v>
      </c>
      <c r="J35" s="6">
        <f t="shared" si="3"/>
        <v>0</v>
      </c>
      <c r="K35" s="26">
        <f t="shared" si="4"/>
        <v>3329922.1199999903</v>
      </c>
      <c r="L35" s="6">
        <f t="shared" si="5"/>
        <v>0.16090528516892985</v>
      </c>
    </row>
    <row r="36" spans="1:12" ht="12.75">
      <c r="A36" s="2"/>
      <c r="B36" s="29">
        <v>33140</v>
      </c>
      <c r="C36" s="49">
        <v>1482497.92999999</v>
      </c>
      <c r="D36" s="6">
        <f t="shared" si="0"/>
        <v>0.13314146452494277</v>
      </c>
      <c r="E36" s="51">
        <v>0</v>
      </c>
      <c r="F36" s="6">
        <f t="shared" si="1"/>
        <v>0</v>
      </c>
      <c r="G36" s="49">
        <v>0</v>
      </c>
      <c r="H36" s="6">
        <f t="shared" si="2"/>
        <v>0</v>
      </c>
      <c r="I36" s="49">
        <v>0</v>
      </c>
      <c r="J36" s="6">
        <f t="shared" si="3"/>
        <v>0</v>
      </c>
      <c r="K36" s="26">
        <f t="shared" si="4"/>
        <v>1482497.92999999</v>
      </c>
      <c r="L36" s="6">
        <f t="shared" si="5"/>
        <v>0.07163583519154415</v>
      </c>
    </row>
    <row r="37" spans="1:12" ht="12.75">
      <c r="A37" s="2"/>
      <c r="B37" s="29">
        <v>33141</v>
      </c>
      <c r="C37" s="49">
        <v>230494.31</v>
      </c>
      <c r="D37" s="6">
        <f t="shared" si="0"/>
        <v>0.020700433624259006</v>
      </c>
      <c r="E37" s="51">
        <v>32069.8699999999</v>
      </c>
      <c r="F37" s="6">
        <f t="shared" si="1"/>
        <v>0.005234445223123683</v>
      </c>
      <c r="G37" s="49">
        <v>12730.44</v>
      </c>
      <c r="H37" s="6">
        <f t="shared" si="2"/>
        <v>0.012422331641215907</v>
      </c>
      <c r="I37" s="49">
        <v>8968.47999999999</v>
      </c>
      <c r="J37" s="6">
        <f t="shared" si="3"/>
        <v>0.003723429074878328</v>
      </c>
      <c r="K37" s="26">
        <f t="shared" si="4"/>
        <v>284263.09999999986</v>
      </c>
      <c r="L37" s="6">
        <f t="shared" si="5"/>
        <v>0.013735887363186781</v>
      </c>
    </row>
    <row r="38" spans="1:12" ht="12.75">
      <c r="A38" s="2"/>
      <c r="B38" s="29">
        <v>33142</v>
      </c>
      <c r="C38" s="49">
        <v>199737.57</v>
      </c>
      <c r="D38" s="6">
        <f t="shared" si="0"/>
        <v>0.017938205546400632</v>
      </c>
      <c r="E38" s="51">
        <v>199737.57</v>
      </c>
      <c r="F38" s="6">
        <f t="shared" si="1"/>
        <v>0.032601172663463726</v>
      </c>
      <c r="G38" s="49">
        <v>16646.27</v>
      </c>
      <c r="H38" s="6">
        <f t="shared" si="2"/>
        <v>0.016243388801111595</v>
      </c>
      <c r="I38" s="49">
        <v>22431.9599999999</v>
      </c>
      <c r="J38" s="6">
        <f t="shared" si="3"/>
        <v>0.009313039898679305</v>
      </c>
      <c r="K38" s="26">
        <f t="shared" si="4"/>
        <v>438553.36999999994</v>
      </c>
      <c r="L38" s="6">
        <f t="shared" si="5"/>
        <v>0.021191352986251043</v>
      </c>
    </row>
    <row r="39" spans="1:12" ht="12.75">
      <c r="A39" s="2"/>
      <c r="B39" s="29">
        <v>33143</v>
      </c>
      <c r="C39" s="49">
        <v>44867.5199999999</v>
      </c>
      <c r="D39" s="6">
        <f t="shared" si="0"/>
        <v>0.004029501290704796</v>
      </c>
      <c r="E39" s="51">
        <v>44867.5199999999</v>
      </c>
      <c r="F39" s="6">
        <f t="shared" si="1"/>
        <v>0.007323278071828994</v>
      </c>
      <c r="G39" s="49">
        <v>0</v>
      </c>
      <c r="H39" s="6">
        <f t="shared" si="2"/>
        <v>0</v>
      </c>
      <c r="I39" s="49">
        <v>48148.23</v>
      </c>
      <c r="J39" s="6">
        <f t="shared" si="3"/>
        <v>0.019989621372398573</v>
      </c>
      <c r="K39" s="26">
        <f t="shared" si="4"/>
        <v>137883.26999999981</v>
      </c>
      <c r="L39" s="6">
        <f t="shared" si="5"/>
        <v>0.006662662392649167</v>
      </c>
    </row>
    <row r="40" spans="1:12" ht="12.75">
      <c r="A40" s="2"/>
      <c r="B40" s="29">
        <v>33144</v>
      </c>
      <c r="C40" s="49">
        <v>18737.23</v>
      </c>
      <c r="D40" s="6">
        <f t="shared" si="0"/>
        <v>0.0016827694614998286</v>
      </c>
      <c r="E40" s="51">
        <v>18737.23</v>
      </c>
      <c r="F40" s="6">
        <f t="shared" si="1"/>
        <v>0.0030582912892403386</v>
      </c>
      <c r="G40" s="49">
        <v>428.75</v>
      </c>
      <c r="H40" s="6">
        <f t="shared" si="2"/>
        <v>0.0004183731820087381</v>
      </c>
      <c r="I40" s="49">
        <v>27129.1399999999</v>
      </c>
      <c r="J40" s="6">
        <f t="shared" si="3"/>
        <v>0.011263160385309928</v>
      </c>
      <c r="K40" s="26">
        <f t="shared" si="4"/>
        <v>65032.349999999904</v>
      </c>
      <c r="L40" s="6">
        <f t="shared" si="5"/>
        <v>0.003142430496829659</v>
      </c>
    </row>
    <row r="41" spans="1:12" ht="12.75">
      <c r="A41" s="2"/>
      <c r="B41" s="29">
        <v>33145</v>
      </c>
      <c r="C41" s="49">
        <v>28565.07</v>
      </c>
      <c r="D41" s="6">
        <f t="shared" si="0"/>
        <v>0.002565396670778173</v>
      </c>
      <c r="E41" s="51">
        <v>28565.07</v>
      </c>
      <c r="F41" s="6">
        <f t="shared" si="1"/>
        <v>0.004662391653277487</v>
      </c>
      <c r="G41" s="49">
        <v>0</v>
      </c>
      <c r="H41" s="6">
        <f t="shared" si="2"/>
        <v>0</v>
      </c>
      <c r="I41" s="49">
        <v>30508.65</v>
      </c>
      <c r="J41" s="6">
        <f t="shared" si="3"/>
        <v>0.012666225987601781</v>
      </c>
      <c r="K41" s="26">
        <f t="shared" si="4"/>
        <v>87638.79000000001</v>
      </c>
      <c r="L41" s="6">
        <f t="shared" si="5"/>
        <v>0.004234797087930093</v>
      </c>
    </row>
    <row r="42" spans="1:12" ht="12.75">
      <c r="A42" s="2"/>
      <c r="B42" s="29">
        <v>33146</v>
      </c>
      <c r="C42" s="49">
        <v>4043.34</v>
      </c>
      <c r="D42" s="6">
        <f t="shared" si="0"/>
        <v>0.0003631277982103394</v>
      </c>
      <c r="E42" s="51">
        <v>4043.34</v>
      </c>
      <c r="F42" s="6">
        <f t="shared" si="1"/>
        <v>0.0006599540861395751</v>
      </c>
      <c r="G42" s="49">
        <v>0</v>
      </c>
      <c r="H42" s="6">
        <f t="shared" si="2"/>
        <v>0</v>
      </c>
      <c r="I42" s="49">
        <v>50844.66</v>
      </c>
      <c r="J42" s="6">
        <f t="shared" si="3"/>
        <v>0.021109093775790698</v>
      </c>
      <c r="K42" s="26">
        <f t="shared" si="4"/>
        <v>58931.340000000004</v>
      </c>
      <c r="L42" s="6">
        <f t="shared" si="5"/>
        <v>0.002847623375674381</v>
      </c>
    </row>
    <row r="43" spans="1:12" ht="12.75">
      <c r="A43" s="2"/>
      <c r="B43" s="29">
        <v>33147</v>
      </c>
      <c r="C43" s="49">
        <v>9812.12</v>
      </c>
      <c r="D43" s="6">
        <f t="shared" si="0"/>
        <v>0.0008812154138350066</v>
      </c>
      <c r="E43" s="51">
        <v>9812.12</v>
      </c>
      <c r="F43" s="6">
        <f t="shared" si="1"/>
        <v>0.0016015345451265161</v>
      </c>
      <c r="G43" s="49">
        <v>0</v>
      </c>
      <c r="H43" s="6">
        <f t="shared" si="2"/>
        <v>0</v>
      </c>
      <c r="I43" s="49">
        <v>0</v>
      </c>
      <c r="J43" s="6">
        <f t="shared" si="3"/>
        <v>0</v>
      </c>
      <c r="K43" s="26">
        <f t="shared" si="4"/>
        <v>19624.24</v>
      </c>
      <c r="L43" s="6">
        <f t="shared" si="5"/>
        <v>0.0009482635988566392</v>
      </c>
    </row>
    <row r="44" spans="1:12" ht="12.75">
      <c r="A44" s="2"/>
      <c r="B44" s="29">
        <v>33149</v>
      </c>
      <c r="C44" s="49">
        <v>202773.67</v>
      </c>
      <c r="D44" s="6">
        <f t="shared" si="0"/>
        <v>0.018210874257947623</v>
      </c>
      <c r="E44" s="51">
        <v>202773.67</v>
      </c>
      <c r="F44" s="6">
        <f t="shared" si="1"/>
        <v>0.033096725004085184</v>
      </c>
      <c r="G44" s="49">
        <v>90948.19</v>
      </c>
      <c r="H44" s="6">
        <f t="shared" si="2"/>
        <v>0.08874701725535929</v>
      </c>
      <c r="I44" s="49">
        <v>30813.72</v>
      </c>
      <c r="J44" s="6">
        <f t="shared" si="3"/>
        <v>0.012792881397199966</v>
      </c>
      <c r="K44" s="26">
        <f t="shared" si="4"/>
        <v>527309.25</v>
      </c>
      <c r="L44" s="6">
        <f t="shared" si="5"/>
        <v>0.025480129019793643</v>
      </c>
    </row>
    <row r="45" spans="1:12" ht="12.75">
      <c r="A45" s="2"/>
      <c r="B45" s="29">
        <v>33150</v>
      </c>
      <c r="C45" s="49">
        <v>18443.4</v>
      </c>
      <c r="D45" s="6">
        <f t="shared" si="0"/>
        <v>0.001656380921098046</v>
      </c>
      <c r="E45" s="51">
        <v>18443.4</v>
      </c>
      <c r="F45" s="6">
        <f t="shared" si="1"/>
        <v>0.003010332347095876</v>
      </c>
      <c r="G45" s="49">
        <v>626.96</v>
      </c>
      <c r="H45" s="6">
        <f t="shared" si="2"/>
        <v>0.00061178600627918</v>
      </c>
      <c r="I45" s="49">
        <v>0</v>
      </c>
      <c r="J45" s="6">
        <f t="shared" si="3"/>
        <v>0</v>
      </c>
      <c r="K45" s="26">
        <f t="shared" si="4"/>
        <v>37513.76</v>
      </c>
      <c r="L45" s="6">
        <f t="shared" si="5"/>
        <v>0.0018127037309085211</v>
      </c>
    </row>
    <row r="46" spans="1:12" ht="12.75">
      <c r="A46" s="2"/>
      <c r="B46" s="29">
        <v>33154</v>
      </c>
      <c r="C46" s="49">
        <v>29918.24</v>
      </c>
      <c r="D46" s="6">
        <f t="shared" si="0"/>
        <v>0.0026869233399932986</v>
      </c>
      <c r="E46" s="51">
        <v>29918.24</v>
      </c>
      <c r="F46" s="6">
        <f t="shared" si="1"/>
        <v>0.0048832561046324285</v>
      </c>
      <c r="G46" s="49">
        <v>18496.81</v>
      </c>
      <c r="H46" s="6">
        <f t="shared" si="2"/>
        <v>0.018049141123524307</v>
      </c>
      <c r="I46" s="49">
        <v>1702.89</v>
      </c>
      <c r="J46" s="6">
        <f t="shared" si="3"/>
        <v>0.0007069860374689539</v>
      </c>
      <c r="K46" s="26">
        <f t="shared" si="4"/>
        <v>80036.18000000001</v>
      </c>
      <c r="L46" s="6">
        <f t="shared" si="5"/>
        <v>0.0038674310997795468</v>
      </c>
    </row>
    <row r="47" spans="1:12" ht="12.75">
      <c r="A47" s="2"/>
      <c r="B47" s="29">
        <v>33155</v>
      </c>
      <c r="C47" s="49">
        <v>5825.81999999999</v>
      </c>
      <c r="D47" s="6">
        <f t="shared" si="0"/>
        <v>0.0005232103135946409</v>
      </c>
      <c r="E47" s="51">
        <v>5825.81999999999</v>
      </c>
      <c r="F47" s="6">
        <f t="shared" si="1"/>
        <v>0.0009508905296397663</v>
      </c>
      <c r="G47" s="49">
        <v>0</v>
      </c>
      <c r="H47" s="6">
        <f t="shared" si="2"/>
        <v>0</v>
      </c>
      <c r="I47" s="49">
        <v>54803.91</v>
      </c>
      <c r="J47" s="6">
        <f t="shared" si="3"/>
        <v>0.022752849079332883</v>
      </c>
      <c r="K47" s="26">
        <f t="shared" si="4"/>
        <v>66455.54999999999</v>
      </c>
      <c r="L47" s="6">
        <f t="shared" si="5"/>
        <v>0.0032112009946371075</v>
      </c>
    </row>
    <row r="48" spans="1:12" ht="12.75">
      <c r="A48" s="2"/>
      <c r="B48" s="29">
        <v>33156</v>
      </c>
      <c r="C48" s="49">
        <v>22169.63</v>
      </c>
      <c r="D48" s="6">
        <f t="shared" si="0"/>
        <v>0.001991029428402728</v>
      </c>
      <c r="E48" s="51">
        <v>22169.63</v>
      </c>
      <c r="F48" s="6">
        <f t="shared" si="1"/>
        <v>0.003618527728734786</v>
      </c>
      <c r="G48" s="49">
        <v>425.199999999999</v>
      </c>
      <c r="H48" s="6">
        <f t="shared" si="2"/>
        <v>0.0004149091008515802</v>
      </c>
      <c r="I48" s="49">
        <v>75064.38</v>
      </c>
      <c r="J48" s="6">
        <f t="shared" si="3"/>
        <v>0.031164355050099412</v>
      </c>
      <c r="K48" s="26">
        <f t="shared" si="4"/>
        <v>119828.84</v>
      </c>
      <c r="L48" s="6">
        <f t="shared" si="5"/>
        <v>0.005790253638623274</v>
      </c>
    </row>
    <row r="49" spans="1:12" ht="12.75">
      <c r="A49" s="2"/>
      <c r="B49" s="29">
        <v>33157</v>
      </c>
      <c r="C49" s="49">
        <v>5804.22</v>
      </c>
      <c r="D49" s="6">
        <f t="shared" si="0"/>
        <v>0.0005212704419931087</v>
      </c>
      <c r="E49" s="51">
        <v>5804.22</v>
      </c>
      <c r="F49" s="6">
        <f t="shared" si="1"/>
        <v>0.0009473649769381364</v>
      </c>
      <c r="G49" s="49">
        <v>0</v>
      </c>
      <c r="H49" s="6">
        <f t="shared" si="2"/>
        <v>0</v>
      </c>
      <c r="I49" s="49">
        <v>13745.4599999999</v>
      </c>
      <c r="J49" s="6">
        <f t="shared" si="3"/>
        <v>0.0057066799961171515</v>
      </c>
      <c r="K49" s="26">
        <f t="shared" si="4"/>
        <v>25353.8999999999</v>
      </c>
      <c r="L49" s="6">
        <f t="shared" si="5"/>
        <v>0.0012251267034571146</v>
      </c>
    </row>
    <row r="50" spans="1:12" ht="12.75">
      <c r="A50" s="2"/>
      <c r="B50" s="29">
        <v>33158</v>
      </c>
      <c r="C50" s="49">
        <v>1030.53</v>
      </c>
      <c r="D50" s="6">
        <f t="shared" si="0"/>
        <v>9.255073525592728E-05</v>
      </c>
      <c r="E50" s="51">
        <v>1030.53</v>
      </c>
      <c r="F50" s="6">
        <f t="shared" si="1"/>
        <v>0.00016820314007464529</v>
      </c>
      <c r="G50" s="49">
        <v>0</v>
      </c>
      <c r="H50" s="6">
        <f t="shared" si="2"/>
        <v>0</v>
      </c>
      <c r="I50" s="49">
        <v>1025.55</v>
      </c>
      <c r="J50" s="6">
        <f t="shared" si="3"/>
        <v>0.0004257759049182775</v>
      </c>
      <c r="K50" s="26">
        <f t="shared" si="4"/>
        <v>3086.6099999999997</v>
      </c>
      <c r="L50" s="6">
        <f t="shared" si="5"/>
        <v>0.00014914819156649586</v>
      </c>
    </row>
    <row r="51" spans="1:12" ht="12.75">
      <c r="A51" s="2"/>
      <c r="B51" s="29">
        <v>33160</v>
      </c>
      <c r="C51" s="49">
        <v>451391.919999999</v>
      </c>
      <c r="D51" s="6">
        <f t="shared" si="0"/>
        <v>0.04053899846155339</v>
      </c>
      <c r="E51" s="51">
        <v>451391.919999999</v>
      </c>
      <c r="F51" s="6">
        <f t="shared" si="1"/>
        <v>0.07367620384493699</v>
      </c>
      <c r="G51" s="49">
        <v>40475.22</v>
      </c>
      <c r="H51" s="6">
        <f t="shared" si="2"/>
        <v>0.039495618854585926</v>
      </c>
      <c r="I51" s="49">
        <v>86850.49</v>
      </c>
      <c r="J51" s="6">
        <f t="shared" si="3"/>
        <v>0.036057574932812454</v>
      </c>
      <c r="K51" s="26">
        <f t="shared" si="4"/>
        <v>1030109.549999998</v>
      </c>
      <c r="L51" s="6">
        <f t="shared" si="5"/>
        <v>0.049775960195125576</v>
      </c>
    </row>
    <row r="52" spans="1:12" ht="12.75">
      <c r="A52" s="2"/>
      <c r="B52" s="29">
        <v>33161</v>
      </c>
      <c r="C52" s="49">
        <v>15988.2199999999</v>
      </c>
      <c r="D52" s="6">
        <f t="shared" si="0"/>
        <v>0.0014358839785678363</v>
      </c>
      <c r="E52" s="51">
        <v>15988.2199999999</v>
      </c>
      <c r="F52" s="6">
        <f t="shared" si="1"/>
        <v>0.0026095977877443922</v>
      </c>
      <c r="G52" s="49">
        <v>0</v>
      </c>
      <c r="H52" s="6">
        <f t="shared" si="2"/>
        <v>0</v>
      </c>
      <c r="I52" s="49">
        <v>7413.22999999999</v>
      </c>
      <c r="J52" s="6">
        <f t="shared" si="3"/>
        <v>0.003077738493118149</v>
      </c>
      <c r="K52" s="26">
        <f t="shared" si="4"/>
        <v>39389.66999999979</v>
      </c>
      <c r="L52" s="6">
        <f t="shared" si="5"/>
        <v>0.0019033496447238309</v>
      </c>
    </row>
    <row r="53" spans="1:12" ht="12.75">
      <c r="A53" s="2"/>
      <c r="B53" s="29">
        <v>33162</v>
      </c>
      <c r="C53" s="49">
        <v>13754.3799999999</v>
      </c>
      <c r="D53" s="6">
        <f t="shared" si="0"/>
        <v>0.0012352653314211248</v>
      </c>
      <c r="E53" s="51">
        <v>13754.3799999999</v>
      </c>
      <c r="F53" s="6">
        <f t="shared" si="1"/>
        <v>0.002244990350382699</v>
      </c>
      <c r="G53" s="49">
        <v>0</v>
      </c>
      <c r="H53" s="6">
        <f t="shared" si="2"/>
        <v>0</v>
      </c>
      <c r="I53" s="49">
        <v>2600.23</v>
      </c>
      <c r="J53" s="6">
        <f t="shared" si="3"/>
        <v>0.0010795332077867025</v>
      </c>
      <c r="K53" s="26">
        <f t="shared" si="4"/>
        <v>30108.989999999798</v>
      </c>
      <c r="L53" s="6">
        <f t="shared" si="5"/>
        <v>0.0014548975764329404</v>
      </c>
    </row>
    <row r="54" spans="1:12" ht="12.75">
      <c r="A54" s="2"/>
      <c r="B54" s="29">
        <v>33165</v>
      </c>
      <c r="C54" s="49">
        <v>4252.1</v>
      </c>
      <c r="D54" s="6">
        <f t="shared" si="0"/>
        <v>0.0003818762980036762</v>
      </c>
      <c r="E54" s="51">
        <v>4252.1</v>
      </c>
      <c r="F54" s="6">
        <f t="shared" si="1"/>
        <v>0.0006940279001207139</v>
      </c>
      <c r="G54" s="49">
        <v>0</v>
      </c>
      <c r="H54" s="6">
        <f t="shared" si="2"/>
        <v>0</v>
      </c>
      <c r="I54" s="49">
        <v>41317.65</v>
      </c>
      <c r="J54" s="6">
        <f t="shared" si="3"/>
        <v>0.01715378072043944</v>
      </c>
      <c r="K54" s="26">
        <f t="shared" si="4"/>
        <v>49821.850000000006</v>
      </c>
      <c r="L54" s="6">
        <f t="shared" si="5"/>
        <v>0.0024074433854608204</v>
      </c>
    </row>
    <row r="55" spans="1:12" ht="12.75">
      <c r="A55" s="2"/>
      <c r="B55" s="29">
        <v>33166</v>
      </c>
      <c r="C55" s="49">
        <v>269450.419999999</v>
      </c>
      <c r="D55" s="6">
        <f t="shared" si="0"/>
        <v>0.024199037860148</v>
      </c>
      <c r="E55" s="51">
        <v>269450.419999999</v>
      </c>
      <c r="F55" s="6">
        <f t="shared" si="1"/>
        <v>0.04397970630494196</v>
      </c>
      <c r="G55" s="49">
        <v>8417.97999999999</v>
      </c>
      <c r="H55" s="6">
        <f t="shared" si="2"/>
        <v>0.00821424391530242</v>
      </c>
      <c r="I55" s="49">
        <v>28791.1399999999</v>
      </c>
      <c r="J55" s="6">
        <f t="shared" si="3"/>
        <v>0.011953170188804811</v>
      </c>
      <c r="K55" s="26">
        <f t="shared" si="4"/>
        <v>576109.9599999979</v>
      </c>
      <c r="L55" s="6">
        <f t="shared" si="5"/>
        <v>0.027838229863003734</v>
      </c>
    </row>
    <row r="56" spans="1:12" ht="12.75">
      <c r="A56" s="2"/>
      <c r="B56" s="29">
        <v>33167</v>
      </c>
      <c r="C56" s="49">
        <v>866.62</v>
      </c>
      <c r="D56" s="6">
        <f t="shared" si="0"/>
        <v>7.783016330188515E-05</v>
      </c>
      <c r="E56" s="51">
        <v>866.62</v>
      </c>
      <c r="F56" s="6">
        <f t="shared" si="1"/>
        <v>0.0001414497445503664</v>
      </c>
      <c r="G56" s="49">
        <v>0</v>
      </c>
      <c r="H56" s="6">
        <f t="shared" si="2"/>
        <v>0</v>
      </c>
      <c r="I56" s="49">
        <v>0</v>
      </c>
      <c r="J56" s="6">
        <f t="shared" si="3"/>
        <v>0</v>
      </c>
      <c r="K56" s="26">
        <f t="shared" si="4"/>
        <v>1733.24</v>
      </c>
      <c r="L56" s="6">
        <f t="shared" si="5"/>
        <v>8.375195167213004E-05</v>
      </c>
    </row>
    <row r="57" spans="1:12" ht="12.75">
      <c r="A57" s="2"/>
      <c r="B57" s="29">
        <v>33168</v>
      </c>
      <c r="C57" s="49">
        <v>3283.32</v>
      </c>
      <c r="D57" s="6">
        <f t="shared" si="0"/>
        <v>0.0002948712604975024</v>
      </c>
      <c r="E57" s="51">
        <v>3283.32</v>
      </c>
      <c r="F57" s="6">
        <f t="shared" si="1"/>
        <v>0.0005359035970518902</v>
      </c>
      <c r="G57" s="49">
        <v>0</v>
      </c>
      <c r="H57" s="6">
        <f t="shared" si="2"/>
        <v>0</v>
      </c>
      <c r="I57" s="49">
        <v>0</v>
      </c>
      <c r="J57" s="6">
        <f t="shared" si="3"/>
        <v>0</v>
      </c>
      <c r="K57" s="26">
        <f t="shared" si="4"/>
        <v>6566.64</v>
      </c>
      <c r="L57" s="6">
        <f t="shared" si="5"/>
        <v>0.00031730684494257923</v>
      </c>
    </row>
    <row r="58" spans="1:12" ht="12.75">
      <c r="A58" s="2"/>
      <c r="B58" s="29">
        <v>33169</v>
      </c>
      <c r="C58" s="49">
        <v>21082.58</v>
      </c>
      <c r="D58" s="6">
        <f t="shared" si="0"/>
        <v>0.0018934026957894555</v>
      </c>
      <c r="E58" s="51">
        <v>21082.58</v>
      </c>
      <c r="F58" s="6">
        <f t="shared" si="1"/>
        <v>0.0034410993924242047</v>
      </c>
      <c r="G58" s="49">
        <v>0</v>
      </c>
      <c r="H58" s="6">
        <f t="shared" si="2"/>
        <v>0</v>
      </c>
      <c r="I58" s="49">
        <v>32973.98</v>
      </c>
      <c r="J58" s="6">
        <f t="shared" si="3"/>
        <v>0.01368975298450313</v>
      </c>
      <c r="K58" s="26">
        <f t="shared" si="4"/>
        <v>75139.14000000001</v>
      </c>
      <c r="L58" s="6">
        <f t="shared" si="5"/>
        <v>0.0036308010558061287</v>
      </c>
    </row>
    <row r="59" spans="1:12" ht="12.75">
      <c r="A59" s="2"/>
      <c r="B59" s="29">
        <v>33170</v>
      </c>
      <c r="C59" s="49">
        <v>980.46</v>
      </c>
      <c r="D59" s="6">
        <f t="shared" si="0"/>
        <v>8.805400511292875E-05</v>
      </c>
      <c r="E59" s="51">
        <v>980.46</v>
      </c>
      <c r="F59" s="6">
        <f t="shared" si="1"/>
        <v>0.00016003071304822444</v>
      </c>
      <c r="G59" s="49">
        <v>0</v>
      </c>
      <c r="H59" s="6">
        <f t="shared" si="2"/>
        <v>0</v>
      </c>
      <c r="I59" s="49">
        <v>0</v>
      </c>
      <c r="J59" s="6">
        <f t="shared" si="3"/>
        <v>0</v>
      </c>
      <c r="K59" s="26">
        <f t="shared" si="4"/>
        <v>1960.92</v>
      </c>
      <c r="L59" s="6">
        <f t="shared" si="5"/>
        <v>9.47536850481833E-05</v>
      </c>
    </row>
    <row r="60" spans="1:12" ht="12.75">
      <c r="A60" s="2"/>
      <c r="B60" s="29">
        <v>33172</v>
      </c>
      <c r="C60" s="49">
        <v>213928.179999999</v>
      </c>
      <c r="D60" s="6">
        <f t="shared" si="0"/>
        <v>0.01921264820137431</v>
      </c>
      <c r="E60" s="51">
        <v>213928.179999999</v>
      </c>
      <c r="F60" s="6">
        <f t="shared" si="1"/>
        <v>0.034917364488616306</v>
      </c>
      <c r="G60" s="49">
        <v>14068.04</v>
      </c>
      <c r="H60" s="6">
        <f t="shared" si="2"/>
        <v>0.013727558389332263</v>
      </c>
      <c r="I60" s="49">
        <v>110465.039999999</v>
      </c>
      <c r="J60" s="6">
        <f t="shared" si="3"/>
        <v>0.045861588774641214</v>
      </c>
      <c r="K60" s="26">
        <f t="shared" si="4"/>
        <v>552389.439999997</v>
      </c>
      <c r="L60" s="6">
        <f t="shared" si="5"/>
        <v>0.02669202977260779</v>
      </c>
    </row>
    <row r="61" spans="1:12" ht="12.75">
      <c r="A61" s="2"/>
      <c r="B61" s="29">
        <v>33173</v>
      </c>
      <c r="C61" s="49">
        <v>1414.94</v>
      </c>
      <c r="D61" s="6">
        <f t="shared" si="0"/>
        <v>0.0001270741631422877</v>
      </c>
      <c r="E61" s="51">
        <v>1414.94</v>
      </c>
      <c r="F61" s="6">
        <f t="shared" si="1"/>
        <v>0.0002309465527614127</v>
      </c>
      <c r="G61" s="49">
        <v>0</v>
      </c>
      <c r="H61" s="6">
        <f t="shared" si="2"/>
        <v>0</v>
      </c>
      <c r="I61" s="49">
        <v>19583.88</v>
      </c>
      <c r="J61" s="6">
        <f t="shared" si="3"/>
        <v>0.008130607214480967</v>
      </c>
      <c r="K61" s="26">
        <f t="shared" si="4"/>
        <v>22413.760000000002</v>
      </c>
      <c r="L61" s="6">
        <f t="shared" si="5"/>
        <v>0.0010830560939689377</v>
      </c>
    </row>
    <row r="62" spans="1:12" ht="12.75">
      <c r="A62" s="2"/>
      <c r="B62" s="29">
        <v>33174</v>
      </c>
      <c r="C62" s="49">
        <v>2057.92</v>
      </c>
      <c r="D62" s="6">
        <f t="shared" si="0"/>
        <v>0.00018481947065866872</v>
      </c>
      <c r="E62" s="51">
        <v>2057.92</v>
      </c>
      <c r="F62" s="6">
        <f t="shared" si="1"/>
        <v>0.00033589376924729415</v>
      </c>
      <c r="G62" s="49">
        <v>0</v>
      </c>
      <c r="H62" s="6">
        <f t="shared" si="2"/>
        <v>0</v>
      </c>
      <c r="I62" s="49">
        <v>19545.8699999999</v>
      </c>
      <c r="J62" s="6">
        <f t="shared" si="3"/>
        <v>0.008114826665364897</v>
      </c>
      <c r="K62" s="26">
        <f t="shared" si="4"/>
        <v>23661.7099999999</v>
      </c>
      <c r="L62" s="6">
        <f t="shared" si="5"/>
        <v>0.001143358330294678</v>
      </c>
    </row>
    <row r="63" spans="1:12" ht="12.75">
      <c r="A63" s="2"/>
      <c r="B63" s="29">
        <v>33175</v>
      </c>
      <c r="C63" s="49">
        <v>13565.67</v>
      </c>
      <c r="D63" s="6">
        <f t="shared" si="0"/>
        <v>0.0012183174994801463</v>
      </c>
      <c r="E63" s="51">
        <v>13565.67</v>
      </c>
      <c r="F63" s="6">
        <f t="shared" si="1"/>
        <v>0.0022141890980528598</v>
      </c>
      <c r="G63" s="49">
        <v>0</v>
      </c>
      <c r="H63" s="6">
        <f t="shared" si="2"/>
        <v>0</v>
      </c>
      <c r="I63" s="49">
        <v>39192.7799999999</v>
      </c>
      <c r="J63" s="6">
        <f t="shared" si="3"/>
        <v>0.016271601941166128</v>
      </c>
      <c r="K63" s="26">
        <f t="shared" si="4"/>
        <v>66324.1199999999</v>
      </c>
      <c r="L63" s="6">
        <f t="shared" si="5"/>
        <v>0.003204850160933595</v>
      </c>
    </row>
    <row r="64" spans="1:12" ht="12.75">
      <c r="A64" s="2"/>
      <c r="B64" s="29">
        <v>33176</v>
      </c>
      <c r="C64" s="49">
        <v>44680.8399999999</v>
      </c>
      <c r="D64" s="6">
        <f t="shared" si="0"/>
        <v>0.004012735770770804</v>
      </c>
      <c r="E64" s="51">
        <v>44680.8399999999</v>
      </c>
      <c r="F64" s="6">
        <f t="shared" si="1"/>
        <v>0.007292808156165079</v>
      </c>
      <c r="G64" s="49">
        <v>4675.06999999999</v>
      </c>
      <c r="H64" s="6">
        <f t="shared" si="2"/>
        <v>0.004561921660673089</v>
      </c>
      <c r="I64" s="49">
        <v>59929.86</v>
      </c>
      <c r="J64" s="6">
        <f t="shared" si="3"/>
        <v>0.024880981300887995</v>
      </c>
      <c r="K64" s="26">
        <f t="shared" si="4"/>
        <v>153966.6099999998</v>
      </c>
      <c r="L64" s="6">
        <f t="shared" si="5"/>
        <v>0.007439826036695252</v>
      </c>
    </row>
    <row r="65" spans="1:12" ht="12.75">
      <c r="A65" s="2"/>
      <c r="B65" s="29">
        <v>33177</v>
      </c>
      <c r="C65" s="49">
        <v>11220.86</v>
      </c>
      <c r="D65" s="6">
        <f t="shared" si="0"/>
        <v>0.0010077327619805578</v>
      </c>
      <c r="E65" s="51">
        <v>11220.86</v>
      </c>
      <c r="F65" s="6">
        <f t="shared" si="1"/>
        <v>0.0018314691336865346</v>
      </c>
      <c r="G65" s="49">
        <v>0</v>
      </c>
      <c r="H65" s="6">
        <f t="shared" si="2"/>
        <v>0</v>
      </c>
      <c r="I65" s="49">
        <v>20176.22</v>
      </c>
      <c r="J65" s="6">
        <f t="shared" si="3"/>
        <v>0.008376528036985275</v>
      </c>
      <c r="K65" s="26">
        <f t="shared" si="4"/>
        <v>42617.94</v>
      </c>
      <c r="L65" s="6">
        <f t="shared" si="5"/>
        <v>0.002059342994187613</v>
      </c>
    </row>
    <row r="66" spans="1:12" ht="12.75">
      <c r="A66" s="2"/>
      <c r="B66" s="29">
        <v>33178</v>
      </c>
      <c r="C66" s="49">
        <v>241479.799999999</v>
      </c>
      <c r="D66" s="6">
        <f t="shared" si="0"/>
        <v>0.02168702807240369</v>
      </c>
      <c r="E66" s="51">
        <v>241479.799999999</v>
      </c>
      <c r="F66" s="6">
        <f t="shared" si="1"/>
        <v>0.03941434079997396</v>
      </c>
      <c r="G66" s="49">
        <v>57527.9599999999</v>
      </c>
      <c r="H66" s="6">
        <f t="shared" si="2"/>
        <v>0.05613564006920434</v>
      </c>
      <c r="I66" s="49">
        <v>53302.25</v>
      </c>
      <c r="J66" s="6">
        <f t="shared" si="3"/>
        <v>0.022129407369636055</v>
      </c>
      <c r="K66" s="26">
        <f t="shared" si="4"/>
        <v>593789.8099999978</v>
      </c>
      <c r="L66" s="6">
        <f t="shared" si="5"/>
        <v>0.028692538523529976</v>
      </c>
    </row>
    <row r="67" spans="1:12" ht="12.75">
      <c r="A67" s="2"/>
      <c r="B67" s="29">
        <v>33179</v>
      </c>
      <c r="C67" s="49">
        <v>13114.7199999999</v>
      </c>
      <c r="D67" s="6">
        <f t="shared" si="0"/>
        <v>0.0011778181893546092</v>
      </c>
      <c r="E67" s="51">
        <v>13114.7199999999</v>
      </c>
      <c r="F67" s="6">
        <f t="shared" si="1"/>
        <v>0.002140585024404661</v>
      </c>
      <c r="G67" s="49">
        <v>0</v>
      </c>
      <c r="H67" s="6">
        <f t="shared" si="2"/>
        <v>0</v>
      </c>
      <c r="I67" s="49">
        <v>0</v>
      </c>
      <c r="J67" s="6">
        <f t="shared" si="3"/>
        <v>0</v>
      </c>
      <c r="K67" s="26">
        <f t="shared" si="4"/>
        <v>26229.4399999998</v>
      </c>
      <c r="L67" s="6">
        <f t="shared" si="5"/>
        <v>0.0012674337029303603</v>
      </c>
    </row>
    <row r="68" spans="1:12" ht="12.75">
      <c r="A68" s="2"/>
      <c r="B68" s="29">
        <v>33180</v>
      </c>
      <c r="C68" s="49">
        <v>315576.719999999</v>
      </c>
      <c r="D68" s="6">
        <f aca="true" t="shared" si="6" ref="D68:D89">+C68/$C$90</f>
        <v>0.028341588760786973</v>
      </c>
      <c r="E68" s="51">
        <v>315576.719999999</v>
      </c>
      <c r="F68" s="6">
        <f aca="true" t="shared" si="7" ref="F68:F89">+E68/$E$90</f>
        <v>0.05150844248925984</v>
      </c>
      <c r="G68" s="49">
        <v>104646.789999999</v>
      </c>
      <c r="H68" s="6">
        <f aca="true" t="shared" si="8" ref="H68:H89">+G68/$G$90</f>
        <v>0.10211407701294409</v>
      </c>
      <c r="I68" s="49">
        <v>68132.75</v>
      </c>
      <c r="J68" s="6">
        <f aca="true" t="shared" si="9" ref="J68:J89">+I68/$I$90</f>
        <v>0.02828656163602045</v>
      </c>
      <c r="K68" s="26">
        <f aca="true" t="shared" si="10" ref="K68:K89">+C68+E68+G68+I68</f>
        <v>803932.979999997</v>
      </c>
      <c r="L68" s="6">
        <f aca="true" t="shared" si="11" ref="L68:L89">+K68/$K$90</f>
        <v>0.03884687411356259</v>
      </c>
    </row>
    <row r="69" spans="1:12" ht="12.75">
      <c r="A69" s="2"/>
      <c r="B69" s="29">
        <v>33181</v>
      </c>
      <c r="C69" s="49">
        <v>19346.41</v>
      </c>
      <c r="D69" s="6">
        <f t="shared" si="6"/>
        <v>0.001737479229195292</v>
      </c>
      <c r="E69" s="51">
        <v>19346.41</v>
      </c>
      <c r="F69" s="6">
        <f t="shared" si="7"/>
        <v>0.0031577216686282964</v>
      </c>
      <c r="G69" s="49">
        <v>0</v>
      </c>
      <c r="H69" s="6">
        <f t="shared" si="8"/>
        <v>0</v>
      </c>
      <c r="I69" s="49">
        <v>25767.7799999999</v>
      </c>
      <c r="J69" s="6">
        <f t="shared" si="9"/>
        <v>0.010697966795607285</v>
      </c>
      <c r="K69" s="26">
        <f t="shared" si="10"/>
        <v>64460.599999999904</v>
      </c>
      <c r="L69" s="6">
        <f t="shared" si="11"/>
        <v>0.0031148029447488506</v>
      </c>
    </row>
    <row r="70" spans="1:12" ht="12.75">
      <c r="A70" s="2"/>
      <c r="B70" s="29">
        <v>33182</v>
      </c>
      <c r="C70" s="49">
        <v>978.73</v>
      </c>
      <c r="D70" s="6">
        <f t="shared" si="6"/>
        <v>8.78986357670652E-05</v>
      </c>
      <c r="E70" s="51">
        <v>978.73</v>
      </c>
      <c r="F70" s="6">
        <f t="shared" si="7"/>
        <v>0.00015974834239202896</v>
      </c>
      <c r="G70" s="49">
        <v>0</v>
      </c>
      <c r="H70" s="6">
        <f t="shared" si="8"/>
        <v>0</v>
      </c>
      <c r="I70" s="49">
        <v>1704.39</v>
      </c>
      <c r="J70" s="6">
        <f t="shared" si="9"/>
        <v>0.0007076087899991839</v>
      </c>
      <c r="K70" s="26">
        <f t="shared" si="10"/>
        <v>3661.8500000000004</v>
      </c>
      <c r="L70" s="6">
        <f t="shared" si="11"/>
        <v>0.0001769443840614049</v>
      </c>
    </row>
    <row r="71" spans="1:12" ht="12.75">
      <c r="A71" s="2"/>
      <c r="B71" s="29">
        <v>33183</v>
      </c>
      <c r="C71" s="49">
        <v>21633.98</v>
      </c>
      <c r="D71" s="6">
        <f t="shared" si="6"/>
        <v>0.0019429233069508172</v>
      </c>
      <c r="E71" s="51">
        <v>21633.98</v>
      </c>
      <c r="F71" s="6">
        <f t="shared" si="7"/>
        <v>0.0035310989183352983</v>
      </c>
      <c r="G71" s="49">
        <v>0</v>
      </c>
      <c r="H71" s="6">
        <f t="shared" si="8"/>
        <v>0</v>
      </c>
      <c r="I71" s="49">
        <v>26914.1699999999</v>
      </c>
      <c r="J71" s="6">
        <f t="shared" si="9"/>
        <v>0.011173911644360893</v>
      </c>
      <c r="K71" s="26">
        <f t="shared" si="10"/>
        <v>70182.1299999999</v>
      </c>
      <c r="L71" s="6">
        <f t="shared" si="11"/>
        <v>0.003391273199330237</v>
      </c>
    </row>
    <row r="72" spans="1:12" ht="12.75">
      <c r="A72" s="2"/>
      <c r="B72" s="29">
        <v>33184</v>
      </c>
      <c r="C72" s="49">
        <v>639</v>
      </c>
      <c r="D72" s="6">
        <f t="shared" si="6"/>
        <v>5.738786821202443E-05</v>
      </c>
      <c r="E72" s="51">
        <v>639</v>
      </c>
      <c r="F72" s="6">
        <f t="shared" si="7"/>
        <v>0.00010429760075659937</v>
      </c>
      <c r="G72" s="49">
        <v>0</v>
      </c>
      <c r="H72" s="6">
        <f t="shared" si="8"/>
        <v>0</v>
      </c>
      <c r="I72" s="49">
        <v>7491.07999999999</v>
      </c>
      <c r="J72" s="6">
        <f t="shared" si="9"/>
        <v>0.0031100593494370883</v>
      </c>
      <c r="K72" s="26">
        <f t="shared" si="10"/>
        <v>8769.07999999999</v>
      </c>
      <c r="L72" s="6">
        <f t="shared" si="11"/>
        <v>0.0004237310264989507</v>
      </c>
    </row>
    <row r="73" spans="1:12" ht="12.75">
      <c r="A73" s="2"/>
      <c r="B73" s="29">
        <v>33185</v>
      </c>
      <c r="C73" s="49">
        <v>2319.84</v>
      </c>
      <c r="D73" s="6">
        <f t="shared" si="6"/>
        <v>0.00020834221000466785</v>
      </c>
      <c r="E73" s="51">
        <v>2319.84</v>
      </c>
      <c r="F73" s="6">
        <f t="shared" si="7"/>
        <v>0.00037864436015522615</v>
      </c>
      <c r="G73" s="49">
        <v>0</v>
      </c>
      <c r="H73" s="6">
        <f t="shared" si="8"/>
        <v>0</v>
      </c>
      <c r="I73" s="49">
        <v>2269.17</v>
      </c>
      <c r="J73" s="6">
        <f t="shared" si="9"/>
        <v>0.000942087572681398</v>
      </c>
      <c r="K73" s="26">
        <f t="shared" si="10"/>
        <v>6908.85</v>
      </c>
      <c r="L73" s="6">
        <f t="shared" si="11"/>
        <v>0.0003338427865211948</v>
      </c>
    </row>
    <row r="74" spans="1:12" ht="12.75">
      <c r="A74" s="2"/>
      <c r="B74" s="29">
        <v>33186</v>
      </c>
      <c r="C74" s="49">
        <v>51356.82</v>
      </c>
      <c r="D74" s="6">
        <f t="shared" si="6"/>
        <v>0.004612297993659875</v>
      </c>
      <c r="E74" s="51">
        <v>51356.82</v>
      </c>
      <c r="F74" s="6">
        <f t="shared" si="7"/>
        <v>0.00838246182862056</v>
      </c>
      <c r="G74" s="49">
        <v>417.91</v>
      </c>
      <c r="H74" s="6">
        <f t="shared" si="8"/>
        <v>0.00040779553701054635</v>
      </c>
      <c r="I74" s="49">
        <v>73046.96</v>
      </c>
      <c r="J74" s="6">
        <f t="shared" si="9"/>
        <v>0.03032678611040829</v>
      </c>
      <c r="K74" s="26">
        <f t="shared" si="10"/>
        <v>176178.51</v>
      </c>
      <c r="L74" s="6">
        <f t="shared" si="11"/>
        <v>0.008513128046426276</v>
      </c>
    </row>
    <row r="75" spans="1:12" ht="12.75">
      <c r="A75" s="2"/>
      <c r="B75" s="29">
        <v>33187</v>
      </c>
      <c r="C75" s="49">
        <v>9210.98999999999</v>
      </c>
      <c r="D75" s="6">
        <f t="shared" si="6"/>
        <v>0.0008272286075465952</v>
      </c>
      <c r="E75" s="51">
        <v>9210.98999999999</v>
      </c>
      <c r="F75" s="6">
        <f t="shared" si="7"/>
        <v>0.0015034180870000442</v>
      </c>
      <c r="G75" s="49">
        <v>0</v>
      </c>
      <c r="H75" s="6">
        <f t="shared" si="8"/>
        <v>0</v>
      </c>
      <c r="I75" s="49">
        <v>869.269999999999</v>
      </c>
      <c r="J75" s="6">
        <f t="shared" si="9"/>
        <v>0.0003608933946353768</v>
      </c>
      <c r="K75" s="26">
        <f t="shared" si="10"/>
        <v>19291.24999999998</v>
      </c>
      <c r="L75" s="6">
        <f t="shared" si="11"/>
        <v>0.0009321731772258759</v>
      </c>
    </row>
    <row r="76" spans="1:12" ht="12.75">
      <c r="A76" s="2"/>
      <c r="B76" s="29">
        <v>33189</v>
      </c>
      <c r="C76" s="49">
        <v>24355.04</v>
      </c>
      <c r="D76" s="6">
        <f t="shared" si="6"/>
        <v>0.0021872986319539647</v>
      </c>
      <c r="E76" s="51">
        <v>24355.04</v>
      </c>
      <c r="F76" s="6">
        <f t="shared" si="7"/>
        <v>0.00397523041992333</v>
      </c>
      <c r="G76" s="49">
        <v>0</v>
      </c>
      <c r="H76" s="6">
        <f t="shared" si="8"/>
        <v>0</v>
      </c>
      <c r="I76" s="49">
        <v>14017.33</v>
      </c>
      <c r="J76" s="6">
        <f t="shared" si="9"/>
        <v>0.005819551816379619</v>
      </c>
      <c r="K76" s="26">
        <f t="shared" si="10"/>
        <v>62727.41</v>
      </c>
      <c r="L76" s="6">
        <f t="shared" si="11"/>
        <v>0.0030310534091285033</v>
      </c>
    </row>
    <row r="77" spans="2:12" ht="12.75">
      <c r="B77" s="29">
        <v>33190</v>
      </c>
      <c r="C77" s="49">
        <v>962.409999999999</v>
      </c>
      <c r="D77" s="6">
        <f t="shared" si="6"/>
        <v>8.643295500146224E-05</v>
      </c>
      <c r="E77" s="51">
        <v>962.409999999999</v>
      </c>
      <c r="F77" s="6">
        <f t="shared" si="7"/>
        <v>0.0001570845914619072</v>
      </c>
      <c r="G77" s="49">
        <v>0</v>
      </c>
      <c r="H77" s="6">
        <f t="shared" si="8"/>
        <v>0</v>
      </c>
      <c r="I77" s="49">
        <v>0</v>
      </c>
      <c r="J77" s="6">
        <f t="shared" si="9"/>
        <v>0</v>
      </c>
      <c r="K77" s="26">
        <f t="shared" si="10"/>
        <v>1924.819999999998</v>
      </c>
      <c r="L77" s="6">
        <f t="shared" si="11"/>
        <v>9.300929566450646E-05</v>
      </c>
    </row>
    <row r="78" spans="2:12" ht="12.75">
      <c r="B78" s="29">
        <v>33193</v>
      </c>
      <c r="C78" s="49">
        <v>1875.45</v>
      </c>
      <c r="D78" s="6">
        <f t="shared" si="6"/>
        <v>0.00016843204606923509</v>
      </c>
      <c r="E78" s="51">
        <v>1875.45</v>
      </c>
      <c r="F78" s="6">
        <f t="shared" si="7"/>
        <v>0.0003061110099201319</v>
      </c>
      <c r="G78" s="49">
        <v>0</v>
      </c>
      <c r="H78" s="6">
        <f t="shared" si="8"/>
        <v>0</v>
      </c>
      <c r="I78" s="49">
        <v>4885.52999999999</v>
      </c>
      <c r="J78" s="6">
        <f t="shared" si="9"/>
        <v>0.0020283174460098367</v>
      </c>
      <c r="K78" s="26">
        <f t="shared" si="10"/>
        <v>8636.42999999999</v>
      </c>
      <c r="L78" s="6">
        <f t="shared" si="11"/>
        <v>0.00041732124113206084</v>
      </c>
    </row>
    <row r="79" spans="2:12" ht="12.75">
      <c r="B79" s="29">
        <v>33194</v>
      </c>
      <c r="C79" s="49">
        <v>177.84</v>
      </c>
      <c r="D79" s="6">
        <f t="shared" si="6"/>
        <v>1.597160951929018E-05</v>
      </c>
      <c r="E79" s="51">
        <v>177.84</v>
      </c>
      <c r="F79" s="6">
        <f t="shared" si="7"/>
        <v>2.9027050576766247E-05</v>
      </c>
      <c r="G79" s="49">
        <v>0</v>
      </c>
      <c r="H79" s="6">
        <f t="shared" si="8"/>
        <v>0</v>
      </c>
      <c r="I79" s="49">
        <v>734.6</v>
      </c>
      <c r="J79" s="6">
        <f t="shared" si="9"/>
        <v>0.0003049826724713243</v>
      </c>
      <c r="K79" s="26">
        <f t="shared" si="10"/>
        <v>1090.28</v>
      </c>
      <c r="L79" s="6">
        <f t="shared" si="11"/>
        <v>5.2683458649171455E-05</v>
      </c>
    </row>
    <row r="80" spans="2:12" ht="12.75">
      <c r="B80" s="36">
        <v>33196</v>
      </c>
      <c r="C80" s="50">
        <v>3915.36999999999</v>
      </c>
      <c r="D80" s="6">
        <f t="shared" si="6"/>
        <v>0.00035163495705995855</v>
      </c>
      <c r="E80" s="52">
        <v>3915.36999999999</v>
      </c>
      <c r="F80" s="6">
        <f t="shared" si="7"/>
        <v>0.0006390668185827314</v>
      </c>
      <c r="G80" s="50">
        <v>0</v>
      </c>
      <c r="H80" s="6">
        <f t="shared" si="8"/>
        <v>0</v>
      </c>
      <c r="I80" s="50">
        <v>22547.11</v>
      </c>
      <c r="J80" s="6">
        <f t="shared" si="9"/>
        <v>0.00936084653458334</v>
      </c>
      <c r="K80" s="39">
        <f t="shared" si="10"/>
        <v>30377.84999999998</v>
      </c>
      <c r="L80" s="6">
        <f t="shared" si="11"/>
        <v>0.0014678891700533186</v>
      </c>
    </row>
    <row r="81" spans="2:12" ht="12.75">
      <c r="B81" s="36">
        <v>33299</v>
      </c>
      <c r="C81" s="50">
        <v>0</v>
      </c>
      <c r="D81" s="6">
        <f t="shared" si="6"/>
        <v>0</v>
      </c>
      <c r="E81" s="52">
        <v>0</v>
      </c>
      <c r="F81" s="6">
        <f t="shared" si="7"/>
        <v>0</v>
      </c>
      <c r="G81" s="50">
        <v>0</v>
      </c>
      <c r="H81" s="6">
        <f t="shared" si="8"/>
        <v>0</v>
      </c>
      <c r="I81" s="50">
        <v>5994.3</v>
      </c>
      <c r="J81" s="6">
        <f t="shared" si="9"/>
        <v>0.002488643661305281</v>
      </c>
      <c r="K81" s="39">
        <f t="shared" si="10"/>
        <v>5994.3</v>
      </c>
      <c r="L81" s="6">
        <f t="shared" si="11"/>
        <v>0.0002896507834507911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11134757.569999976</v>
      </c>
      <c r="D90" s="10">
        <f t="shared" si="12"/>
        <v>0.9999999999999994</v>
      </c>
      <c r="E90" s="4">
        <f t="shared" si="12"/>
        <v>6126698.939999995</v>
      </c>
      <c r="F90" s="10">
        <f t="shared" si="12"/>
        <v>0.9999999999999998</v>
      </c>
      <c r="G90" s="4">
        <f t="shared" si="12"/>
        <v>1024802.7799999982</v>
      </c>
      <c r="H90" s="10">
        <f t="shared" si="12"/>
        <v>1.0000000000000002</v>
      </c>
      <c r="I90" s="4">
        <f>SUM(I2:I89)</f>
        <v>2408661.4299999946</v>
      </c>
      <c r="J90" s="7">
        <f t="shared" si="12"/>
        <v>1.0000000000000007</v>
      </c>
      <c r="K90" s="4">
        <f>SUM(K2:K89)</f>
        <v>20694920.71999997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-0.4300000239163637</v>
      </c>
      <c r="E91" s="4">
        <f>+E90-E92</f>
        <v>-0.060000005178153515</v>
      </c>
      <c r="F91" s="10"/>
      <c r="G91" s="4">
        <f>+G90-G92</f>
        <v>-1.862645149230957E-09</v>
      </c>
      <c r="I91" s="4">
        <f>+I90-I92</f>
        <v>-5.587935447692871E-09</v>
      </c>
      <c r="J91"/>
      <c r="K91" s="4">
        <f>+K90-K92</f>
        <v>-0.49000003188848495</v>
      </c>
    </row>
    <row r="92" spans="3:11" ht="12.75">
      <c r="C92" s="16">
        <v>11134758</v>
      </c>
      <c r="E92" s="16">
        <v>6126699</v>
      </c>
      <c r="F92" s="10"/>
      <c r="G92" s="16">
        <v>1024802.78</v>
      </c>
      <c r="I92" s="16">
        <v>2408661.43</v>
      </c>
      <c r="J92"/>
      <c r="K92" s="4">
        <f>+C92+E92+G92+I92</f>
        <v>20694921.21</v>
      </c>
    </row>
    <row r="93" spans="3:21" ht="12.75">
      <c r="C93"/>
      <c r="J93"/>
      <c r="M93" s="15"/>
      <c r="O93" s="13"/>
      <c r="P93" s="13"/>
      <c r="Q93" s="15"/>
      <c r="S93" s="13"/>
      <c r="T93" s="13"/>
      <c r="U93" s="15"/>
    </row>
    <row r="94" spans="3:21" ht="12.75">
      <c r="C94" s="13"/>
      <c r="D94" s="13"/>
      <c r="E94" s="14"/>
      <c r="G94" s="13"/>
      <c r="H94" s="13"/>
      <c r="I94" s="14"/>
      <c r="J94"/>
      <c r="K94" s="13"/>
      <c r="L94" s="13"/>
      <c r="M94" s="15"/>
      <c r="O94" s="13"/>
      <c r="P94" s="13"/>
      <c r="Q94" s="15"/>
      <c r="S94" s="13"/>
      <c r="T94" s="13"/>
      <c r="U94" s="15"/>
    </row>
    <row r="95" spans="3:21" ht="12.75">
      <c r="C95"/>
      <c r="J95"/>
      <c r="M95" s="15"/>
      <c r="O95" s="13"/>
      <c r="P95" s="13"/>
      <c r="Q95" s="15"/>
      <c r="S95" s="13"/>
      <c r="T95" s="13"/>
      <c r="U95" s="15"/>
    </row>
    <row r="96" spans="3:10" ht="12.75">
      <c r="C96"/>
      <c r="J96"/>
    </row>
    <row r="97" spans="3:10" ht="12.75">
      <c r="C97"/>
      <c r="J97"/>
    </row>
    <row r="98" spans="3:10" ht="12.75">
      <c r="C98"/>
      <c r="J98"/>
    </row>
    <row r="99" spans="3:10" ht="12.75">
      <c r="C99"/>
      <c r="J99"/>
    </row>
    <row r="100" spans="3:10" ht="12.75">
      <c r="C100"/>
      <c r="J100"/>
    </row>
    <row r="101" spans="3:10" ht="12.75">
      <c r="C101"/>
      <c r="J101"/>
    </row>
    <row r="102" spans="3:10" ht="12.75">
      <c r="C102"/>
      <c r="J102"/>
    </row>
    <row r="103" spans="3:12" ht="12.75">
      <c r="C103" s="4">
        <f>+C92</f>
        <v>11134758</v>
      </c>
      <c r="E103" s="4">
        <f>+E92</f>
        <v>6126699</v>
      </c>
      <c r="F103" s="10"/>
      <c r="G103" s="4">
        <f>+G92</f>
        <v>1024802.78</v>
      </c>
      <c r="I103" s="4">
        <f>+I92</f>
        <v>2408661.43</v>
      </c>
      <c r="J103"/>
      <c r="K103" s="4">
        <f>SUM(C103:I103)</f>
        <v>20694921.21</v>
      </c>
      <c r="L103" s="4"/>
    </row>
    <row r="104" spans="5:12" ht="12.75">
      <c r="E104" s="4"/>
      <c r="F104" s="10"/>
      <c r="G104" s="4"/>
      <c r="I104" s="4"/>
      <c r="J104"/>
      <c r="K104" s="4"/>
      <c r="L104" s="4"/>
    </row>
    <row r="105" spans="5:12" ht="12.75">
      <c r="E105" s="4"/>
      <c r="F105" s="10"/>
      <c r="G105" s="4"/>
      <c r="I105" s="4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45">
      <selection activeCell="K91" sqref="K91"/>
    </sheetView>
  </sheetViews>
  <sheetFormatPr defaultColWidth="9.140625" defaultRowHeight="12.75"/>
  <cols>
    <col min="3" max="3" width="18.421875" style="57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3:6" ht="12.75">
      <c r="C1" s="53">
        <f>+SUM(Dec2019!C1)+1</f>
        <v>2020</v>
      </c>
      <c r="D1" s="5">
        <f>+DATE(C1,4,1)</f>
        <v>43922</v>
      </c>
      <c r="F1" t="s">
        <v>157</v>
      </c>
    </row>
    <row r="2" spans="2:12" ht="12.75">
      <c r="B2" s="28" t="s">
        <v>150</v>
      </c>
      <c r="C2" s="54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49">
        <v>33979.5999999999</v>
      </c>
      <c r="D3" s="6">
        <f>+C3/$C$90</f>
        <v>0.008123064683353309</v>
      </c>
      <c r="E3" s="49">
        <v>33979.5999999999</v>
      </c>
      <c r="F3" s="6">
        <f>+E3/$E$90</f>
        <v>0.01467861405296421</v>
      </c>
      <c r="G3" s="49">
        <v>1373.41</v>
      </c>
      <c r="H3" s="6">
        <f>+G3/$G$90</f>
        <v>0.0040170911446891985</v>
      </c>
      <c r="I3" s="49">
        <v>2769.71999999999</v>
      </c>
      <c r="J3" s="6">
        <f>+I3/$I$90</f>
        <v>0.002207961283143957</v>
      </c>
      <c r="K3" s="26">
        <f>+C3+E3+G3+I3</f>
        <v>72102.32999999978</v>
      </c>
      <c r="L3" s="6">
        <f>+K3/$K$90</f>
        <v>0.00890776641251598</v>
      </c>
    </row>
    <row r="4" spans="2:12" ht="12.75">
      <c r="B4" s="29">
        <v>33012</v>
      </c>
      <c r="C4" s="49">
        <v>0</v>
      </c>
      <c r="D4" s="6">
        <f aca="true" t="shared" si="0" ref="D4:D67">+C4/$C$90</f>
        <v>0</v>
      </c>
      <c r="E4" s="49">
        <v>0</v>
      </c>
      <c r="F4" s="6">
        <f aca="true" t="shared" si="1" ref="F4:F67">+E4/$E$90</f>
        <v>0</v>
      </c>
      <c r="G4" s="49">
        <v>0</v>
      </c>
      <c r="H4" s="6">
        <f aca="true" t="shared" si="2" ref="H4:H67">+G4/$G$90</f>
        <v>0</v>
      </c>
      <c r="I4" s="49">
        <v>39012.33</v>
      </c>
      <c r="J4" s="6">
        <f aca="true" t="shared" si="3" ref="J4:J67">+I4/$I$90</f>
        <v>0.031099791388745367</v>
      </c>
      <c r="K4" s="26">
        <f aca="true" t="shared" si="4" ref="K4:K67">+C4+E4+G4+I4</f>
        <v>39012.33</v>
      </c>
      <c r="L4" s="6">
        <f aca="true" t="shared" si="5" ref="L4:L67">+K4/$K$90</f>
        <v>0.0048197155743509345</v>
      </c>
    </row>
    <row r="5" spans="2:12" ht="12.75">
      <c r="B5" s="29">
        <v>33013</v>
      </c>
      <c r="C5" s="49">
        <v>0</v>
      </c>
      <c r="D5" s="6">
        <f t="shared" si="0"/>
        <v>0</v>
      </c>
      <c r="E5" s="49">
        <v>0</v>
      </c>
      <c r="F5" s="6">
        <f t="shared" si="1"/>
        <v>0</v>
      </c>
      <c r="G5" s="49">
        <v>0</v>
      </c>
      <c r="H5" s="6">
        <f t="shared" si="2"/>
        <v>0</v>
      </c>
      <c r="I5" s="49">
        <v>2553.94</v>
      </c>
      <c r="J5" s="6">
        <f t="shared" si="3"/>
        <v>0.0020359461026647815</v>
      </c>
      <c r="K5" s="26">
        <f t="shared" si="4"/>
        <v>2553.94</v>
      </c>
      <c r="L5" s="6">
        <f t="shared" si="5"/>
        <v>0.00031552241032406487</v>
      </c>
    </row>
    <row r="6" spans="2:12" ht="12.75">
      <c r="B6" s="29">
        <v>33014</v>
      </c>
      <c r="C6" s="49">
        <v>11653.24</v>
      </c>
      <c r="D6" s="6">
        <f t="shared" si="0"/>
        <v>0.0027857897765318136</v>
      </c>
      <c r="E6" s="49">
        <v>11653.24</v>
      </c>
      <c r="F6" s="6">
        <f t="shared" si="1"/>
        <v>0.005034003120300568</v>
      </c>
      <c r="G6" s="49">
        <v>6375.02999999999</v>
      </c>
      <c r="H6" s="6">
        <f t="shared" si="2"/>
        <v>0.01864634490802305</v>
      </c>
      <c r="I6" s="49">
        <v>22288.11</v>
      </c>
      <c r="J6" s="6">
        <f t="shared" si="3"/>
        <v>0.017767602484891558</v>
      </c>
      <c r="K6" s="26">
        <f t="shared" si="4"/>
        <v>51969.61999999999</v>
      </c>
      <c r="L6" s="6">
        <f t="shared" si="5"/>
        <v>0.006420503130858879</v>
      </c>
    </row>
    <row r="7" spans="2:12" ht="12.75">
      <c r="B7" s="29">
        <v>33015</v>
      </c>
      <c r="C7" s="49">
        <v>0</v>
      </c>
      <c r="D7" s="6">
        <f t="shared" si="0"/>
        <v>0</v>
      </c>
      <c r="E7" s="49">
        <v>0</v>
      </c>
      <c r="F7" s="6">
        <f t="shared" si="1"/>
        <v>0</v>
      </c>
      <c r="G7" s="49">
        <v>0</v>
      </c>
      <c r="H7" s="6">
        <f t="shared" si="2"/>
        <v>0</v>
      </c>
      <c r="I7" s="49">
        <v>10833.99</v>
      </c>
      <c r="J7" s="6">
        <f t="shared" si="3"/>
        <v>0.008636624085455891</v>
      </c>
      <c r="K7" s="26">
        <f t="shared" si="4"/>
        <v>10833.99</v>
      </c>
      <c r="L7" s="6">
        <f t="shared" si="5"/>
        <v>0.0013384678724742223</v>
      </c>
    </row>
    <row r="8" spans="2:12" ht="12.75">
      <c r="B8" s="29">
        <v>33016</v>
      </c>
      <c r="C8" s="49">
        <v>50218.01</v>
      </c>
      <c r="D8" s="6">
        <f t="shared" si="0"/>
        <v>0.012004971909595303</v>
      </c>
      <c r="E8" s="49">
        <v>50218.01</v>
      </c>
      <c r="F8" s="6">
        <f t="shared" si="1"/>
        <v>0.021693333273431693</v>
      </c>
      <c r="G8" s="49">
        <v>1650.58999999999</v>
      </c>
      <c r="H8" s="6">
        <f t="shared" si="2"/>
        <v>0.004827815781531009</v>
      </c>
      <c r="I8" s="49">
        <v>16732.81</v>
      </c>
      <c r="J8" s="6">
        <f t="shared" si="3"/>
        <v>0.01333903666731806</v>
      </c>
      <c r="K8" s="26">
        <f t="shared" si="4"/>
        <v>118819.42</v>
      </c>
      <c r="L8" s="6">
        <f t="shared" si="5"/>
        <v>0.014679354171087573</v>
      </c>
    </row>
    <row r="9" spans="2:12" ht="12.75">
      <c r="B9" s="29">
        <v>33018</v>
      </c>
      <c r="C9" s="49">
        <v>0</v>
      </c>
      <c r="D9" s="6">
        <f t="shared" si="0"/>
        <v>0</v>
      </c>
      <c r="E9" s="49">
        <v>0</v>
      </c>
      <c r="F9" s="6">
        <f t="shared" si="1"/>
        <v>0</v>
      </c>
      <c r="G9" s="49">
        <v>0</v>
      </c>
      <c r="H9" s="6">
        <f t="shared" si="2"/>
        <v>0</v>
      </c>
      <c r="I9" s="49">
        <v>5577.97999999999</v>
      </c>
      <c r="J9" s="6">
        <f t="shared" si="3"/>
        <v>0.004446645826347556</v>
      </c>
      <c r="K9" s="26">
        <f t="shared" si="4"/>
        <v>5577.97999999999</v>
      </c>
      <c r="L9" s="6">
        <f t="shared" si="5"/>
        <v>0.0006891225691830756</v>
      </c>
    </row>
    <row r="10" spans="2:12" ht="12.75">
      <c r="B10" s="29">
        <v>33030</v>
      </c>
      <c r="C10" s="49">
        <v>16127.34</v>
      </c>
      <c r="D10" s="6">
        <f t="shared" si="0"/>
        <v>0.0038553551539874382</v>
      </c>
      <c r="E10" s="49">
        <v>16127.34</v>
      </c>
      <c r="F10" s="6">
        <f t="shared" si="1"/>
        <v>0.00696673885392802</v>
      </c>
      <c r="G10" s="49">
        <v>243.38</v>
      </c>
      <c r="H10" s="6">
        <f t="shared" si="2"/>
        <v>0.0007118629126003575</v>
      </c>
      <c r="I10" s="49">
        <v>5724.39</v>
      </c>
      <c r="J10" s="6">
        <f t="shared" si="3"/>
        <v>0.004563360733076442</v>
      </c>
      <c r="K10" s="26">
        <f t="shared" si="4"/>
        <v>38222.450000000004</v>
      </c>
      <c r="L10" s="6">
        <f t="shared" si="5"/>
        <v>0.00472213111995233</v>
      </c>
    </row>
    <row r="11" spans="2:12" ht="12.75">
      <c r="B11" s="29">
        <v>33031</v>
      </c>
      <c r="C11" s="49">
        <v>539.97</v>
      </c>
      <c r="D11" s="6">
        <f t="shared" si="0"/>
        <v>0.00012908366305284052</v>
      </c>
      <c r="E11" s="49">
        <v>539.97</v>
      </c>
      <c r="F11" s="6">
        <f t="shared" si="1"/>
        <v>0.0002332579321174796</v>
      </c>
      <c r="G11" s="49">
        <v>0</v>
      </c>
      <c r="H11" s="6">
        <f t="shared" si="2"/>
        <v>0</v>
      </c>
      <c r="I11" s="49">
        <v>275.37</v>
      </c>
      <c r="J11" s="6">
        <f t="shared" si="3"/>
        <v>0.00021951904832956176</v>
      </c>
      <c r="K11" s="26">
        <f t="shared" si="4"/>
        <v>1355.31</v>
      </c>
      <c r="L11" s="6">
        <f t="shared" si="5"/>
        <v>0.0001674395944839379</v>
      </c>
    </row>
    <row r="12" spans="2:12" ht="12.75">
      <c r="B12" s="29">
        <v>33032</v>
      </c>
      <c r="C12" s="49">
        <v>463.61</v>
      </c>
      <c r="D12" s="6">
        <f t="shared" si="0"/>
        <v>0.00011082926278853898</v>
      </c>
      <c r="E12" s="49">
        <v>463.61</v>
      </c>
      <c r="F12" s="6">
        <f t="shared" si="1"/>
        <v>0.00020027170011108897</v>
      </c>
      <c r="G12" s="49">
        <v>0</v>
      </c>
      <c r="H12" s="6">
        <f t="shared" si="2"/>
        <v>0</v>
      </c>
      <c r="I12" s="49">
        <v>0</v>
      </c>
      <c r="J12" s="6">
        <f t="shared" si="3"/>
        <v>0</v>
      </c>
      <c r="K12" s="26">
        <f t="shared" si="4"/>
        <v>927.22</v>
      </c>
      <c r="L12" s="6">
        <f t="shared" si="5"/>
        <v>0.00011455190384295615</v>
      </c>
    </row>
    <row r="13" spans="2:12" ht="12.75">
      <c r="B13" s="29">
        <v>33033</v>
      </c>
      <c r="C13" s="49">
        <v>31692.47</v>
      </c>
      <c r="D13" s="6">
        <f t="shared" si="0"/>
        <v>0.007576310014986493</v>
      </c>
      <c r="E13" s="49">
        <v>31692.47</v>
      </c>
      <c r="F13" s="6">
        <f t="shared" si="1"/>
        <v>0.01369061247086923</v>
      </c>
      <c r="G13" s="49">
        <v>522.75</v>
      </c>
      <c r="H13" s="6">
        <f t="shared" si="2"/>
        <v>0.001528993087196306</v>
      </c>
      <c r="I13" s="49">
        <v>19271.47</v>
      </c>
      <c r="J13" s="6">
        <f t="shared" si="3"/>
        <v>0.015362801882237351</v>
      </c>
      <c r="K13" s="26">
        <f t="shared" si="4"/>
        <v>83179.16</v>
      </c>
      <c r="L13" s="6">
        <f t="shared" si="5"/>
        <v>0.01027623556228065</v>
      </c>
    </row>
    <row r="14" spans="2:12" ht="12.75">
      <c r="B14" s="29">
        <v>33034</v>
      </c>
      <c r="C14" s="49">
        <v>69475.5099999999</v>
      </c>
      <c r="D14" s="6">
        <f t="shared" si="0"/>
        <v>0.016608614040158228</v>
      </c>
      <c r="E14" s="49">
        <v>69475.5099999999</v>
      </c>
      <c r="F14" s="6">
        <f t="shared" si="1"/>
        <v>0.030012248449742113</v>
      </c>
      <c r="G14" s="49">
        <v>51.67</v>
      </c>
      <c r="H14" s="6">
        <f t="shared" si="2"/>
        <v>0.00015112974235376975</v>
      </c>
      <c r="I14" s="49">
        <v>12123.99</v>
      </c>
      <c r="J14" s="6">
        <f t="shared" si="3"/>
        <v>0.009664984372869678</v>
      </c>
      <c r="K14" s="26">
        <f t="shared" si="4"/>
        <v>151126.6799999998</v>
      </c>
      <c r="L14" s="6">
        <f t="shared" si="5"/>
        <v>0.018670702654672224</v>
      </c>
    </row>
    <row r="15" spans="2:12" ht="12.75">
      <c r="B15" s="29">
        <v>33035</v>
      </c>
      <c r="C15" s="49">
        <v>64.78</v>
      </c>
      <c r="D15" s="6">
        <f t="shared" si="0"/>
        <v>1.5486119029877603E-05</v>
      </c>
      <c r="E15" s="49">
        <v>64.78</v>
      </c>
      <c r="F15" s="6">
        <f t="shared" si="1"/>
        <v>2.7983867330722684E-05</v>
      </c>
      <c r="G15" s="49">
        <v>0</v>
      </c>
      <c r="H15" s="6">
        <f t="shared" si="2"/>
        <v>0</v>
      </c>
      <c r="I15" s="49">
        <v>0</v>
      </c>
      <c r="J15" s="6">
        <f t="shared" si="3"/>
        <v>0</v>
      </c>
      <c r="K15" s="26">
        <f t="shared" si="4"/>
        <v>129.56</v>
      </c>
      <c r="L15" s="6">
        <f t="shared" si="5"/>
        <v>1.600628185532387E-05</v>
      </c>
    </row>
    <row r="16" spans="2:12" ht="12.75">
      <c r="B16" s="29">
        <v>33056</v>
      </c>
      <c r="C16" s="49">
        <v>9151.12999999999</v>
      </c>
      <c r="D16" s="6">
        <f t="shared" si="0"/>
        <v>0.0021876426125020635</v>
      </c>
      <c r="E16" s="49">
        <v>9151.12999999999</v>
      </c>
      <c r="F16" s="6">
        <f t="shared" si="1"/>
        <v>0.003953133804356221</v>
      </c>
      <c r="G16" s="49">
        <v>0</v>
      </c>
      <c r="H16" s="6">
        <f t="shared" si="2"/>
        <v>0</v>
      </c>
      <c r="I16" s="49">
        <v>1056.88</v>
      </c>
      <c r="J16" s="6">
        <f t="shared" si="3"/>
        <v>0.0008425220314433208</v>
      </c>
      <c r="K16" s="26">
        <f t="shared" si="4"/>
        <v>19359.13999999998</v>
      </c>
      <c r="L16" s="6">
        <f t="shared" si="5"/>
        <v>0.0023916938199805052</v>
      </c>
    </row>
    <row r="17" spans="2:12" ht="12.75">
      <c r="B17" s="29">
        <v>33109</v>
      </c>
      <c r="C17" s="49">
        <v>6390.40999999999</v>
      </c>
      <c r="D17" s="6">
        <f t="shared" si="0"/>
        <v>0.0015276728914745288</v>
      </c>
      <c r="E17" s="49">
        <v>6390.40999999999</v>
      </c>
      <c r="F17" s="6">
        <f t="shared" si="1"/>
        <v>0.0027605493304866204</v>
      </c>
      <c r="G17" s="49">
        <v>10335.91</v>
      </c>
      <c r="H17" s="6">
        <f t="shared" si="2"/>
        <v>0.030231535035644515</v>
      </c>
      <c r="I17" s="49">
        <v>0</v>
      </c>
      <c r="J17" s="6">
        <f t="shared" si="3"/>
        <v>0</v>
      </c>
      <c r="K17" s="26">
        <f t="shared" si="4"/>
        <v>23116.72999999998</v>
      </c>
      <c r="L17" s="6">
        <f t="shared" si="5"/>
        <v>0.0028559192339720645</v>
      </c>
    </row>
    <row r="18" spans="2:12" ht="12.75">
      <c r="B18" s="29">
        <v>33122</v>
      </c>
      <c r="C18" s="49">
        <v>48939.08</v>
      </c>
      <c r="D18" s="6">
        <f t="shared" si="0"/>
        <v>0.011699234610878394</v>
      </c>
      <c r="E18" s="49">
        <v>48939.08</v>
      </c>
      <c r="F18" s="6">
        <f t="shared" si="1"/>
        <v>0.021140857085637912</v>
      </c>
      <c r="G18" s="49">
        <v>1309.95</v>
      </c>
      <c r="H18" s="6">
        <f t="shared" si="2"/>
        <v>0.0038314767949742725</v>
      </c>
      <c r="I18" s="49">
        <v>60454.57</v>
      </c>
      <c r="J18" s="6">
        <f t="shared" si="3"/>
        <v>0.048193084481144906</v>
      </c>
      <c r="K18" s="26">
        <f t="shared" si="4"/>
        <v>159642.68</v>
      </c>
      <c r="L18" s="6">
        <f t="shared" si="5"/>
        <v>0.019722798180142595</v>
      </c>
    </row>
    <row r="19" spans="2:12" ht="12.75">
      <c r="B19" s="29">
        <v>33125</v>
      </c>
      <c r="C19" s="49">
        <v>675.259999999999</v>
      </c>
      <c r="D19" s="6">
        <f t="shared" si="0"/>
        <v>0.00016142569830372236</v>
      </c>
      <c r="E19" s="49">
        <v>675.259999999999</v>
      </c>
      <c r="F19" s="6">
        <f t="shared" si="1"/>
        <v>0.00029170093012880166</v>
      </c>
      <c r="G19" s="49">
        <v>0</v>
      </c>
      <c r="H19" s="6">
        <f t="shared" si="2"/>
        <v>0</v>
      </c>
      <c r="I19" s="49">
        <v>4627.76</v>
      </c>
      <c r="J19" s="6">
        <f t="shared" si="3"/>
        <v>0.0036891508555674645</v>
      </c>
      <c r="K19" s="26">
        <f t="shared" si="4"/>
        <v>5978.279999999998</v>
      </c>
      <c r="L19" s="6">
        <f t="shared" si="5"/>
        <v>0.0007385769889629944</v>
      </c>
    </row>
    <row r="20" spans="2:12" ht="12.75">
      <c r="B20" s="29">
        <v>33126</v>
      </c>
      <c r="C20" s="49">
        <v>237434.01</v>
      </c>
      <c r="D20" s="6">
        <f t="shared" si="0"/>
        <v>0.05676028620872413</v>
      </c>
      <c r="E20" s="49">
        <v>237434.01</v>
      </c>
      <c r="F20" s="6">
        <f t="shared" si="1"/>
        <v>0.10256748742885896</v>
      </c>
      <c r="G20" s="49">
        <v>22507.2799999999</v>
      </c>
      <c r="H20" s="6">
        <f t="shared" si="2"/>
        <v>0.06583161268597135</v>
      </c>
      <c r="I20" s="49">
        <v>25939.1399999999</v>
      </c>
      <c r="J20" s="6">
        <f t="shared" si="3"/>
        <v>0.02067812516718323</v>
      </c>
      <c r="K20" s="26">
        <f t="shared" si="4"/>
        <v>523314.4399999998</v>
      </c>
      <c r="L20" s="6">
        <f t="shared" si="5"/>
        <v>0.06465204095091825</v>
      </c>
    </row>
    <row r="21" spans="2:12" ht="12.75">
      <c r="B21" s="29">
        <v>33127</v>
      </c>
      <c r="C21" s="49">
        <v>12074.36</v>
      </c>
      <c r="D21" s="6">
        <f t="shared" si="0"/>
        <v>0.002886461503081089</v>
      </c>
      <c r="E21" s="49">
        <v>12074.36</v>
      </c>
      <c r="F21" s="6">
        <f t="shared" si="1"/>
        <v>0.005215919857106896</v>
      </c>
      <c r="G21" s="49">
        <v>75.37</v>
      </c>
      <c r="H21" s="6">
        <f t="shared" si="2"/>
        <v>0.0002204499454461704</v>
      </c>
      <c r="I21" s="49">
        <v>22258.6399999999</v>
      </c>
      <c r="J21" s="6">
        <f t="shared" si="3"/>
        <v>0.01774410963398444</v>
      </c>
      <c r="K21" s="26">
        <f t="shared" si="4"/>
        <v>46482.7299999999</v>
      </c>
      <c r="L21" s="6">
        <f t="shared" si="5"/>
        <v>0.005742634129244496</v>
      </c>
    </row>
    <row r="22" spans="2:12" ht="12.75">
      <c r="B22" s="29">
        <v>33128</v>
      </c>
      <c r="C22" s="49">
        <v>1380.39</v>
      </c>
      <c r="D22" s="6">
        <f t="shared" si="0"/>
        <v>0.0003299920322268099</v>
      </c>
      <c r="E22" s="49">
        <v>1380.39</v>
      </c>
      <c r="F22" s="6">
        <f t="shared" si="1"/>
        <v>0.0005963051964287787</v>
      </c>
      <c r="G22" s="49">
        <v>0</v>
      </c>
      <c r="H22" s="6">
        <f t="shared" si="2"/>
        <v>0</v>
      </c>
      <c r="I22" s="49">
        <v>13918.6</v>
      </c>
      <c r="J22" s="6">
        <f t="shared" si="3"/>
        <v>0.011095608911936079</v>
      </c>
      <c r="K22" s="26">
        <f t="shared" si="4"/>
        <v>16679.38</v>
      </c>
      <c r="L22" s="6">
        <f t="shared" si="5"/>
        <v>0.0020606271800868467</v>
      </c>
    </row>
    <row r="23" spans="2:12" ht="12.75">
      <c r="B23" s="29">
        <v>33129</v>
      </c>
      <c r="C23" s="49">
        <v>103856.96</v>
      </c>
      <c r="D23" s="6">
        <f t="shared" si="0"/>
        <v>0.024827743819716534</v>
      </c>
      <c r="E23" s="49">
        <v>103856.96</v>
      </c>
      <c r="F23" s="6">
        <f t="shared" si="1"/>
        <v>0.04486445492454728</v>
      </c>
      <c r="G23" s="49">
        <v>2181.36999999999</v>
      </c>
      <c r="H23" s="6">
        <f t="shared" si="2"/>
        <v>0.006380295840492377</v>
      </c>
      <c r="I23" s="49">
        <v>3609.53</v>
      </c>
      <c r="J23" s="6">
        <f t="shared" si="3"/>
        <v>0.002877439773820689</v>
      </c>
      <c r="K23" s="26">
        <f t="shared" si="4"/>
        <v>213504.82</v>
      </c>
      <c r="L23" s="6">
        <f t="shared" si="5"/>
        <v>0.026377109651051164</v>
      </c>
    </row>
    <row r="24" spans="2:12" ht="12.75">
      <c r="B24" s="29">
        <v>33130</v>
      </c>
      <c r="C24" s="49">
        <v>94225.27</v>
      </c>
      <c r="D24" s="6">
        <f t="shared" si="0"/>
        <v>0.02252521992655689</v>
      </c>
      <c r="E24" s="49">
        <v>94225.27</v>
      </c>
      <c r="F24" s="6">
        <f t="shared" si="1"/>
        <v>0.04070372730598216</v>
      </c>
      <c r="G24" s="49">
        <v>6689.8</v>
      </c>
      <c r="H24" s="6">
        <f t="shared" si="2"/>
        <v>0.01956701665179502</v>
      </c>
      <c r="I24" s="49">
        <v>28923.47</v>
      </c>
      <c r="J24" s="6">
        <f t="shared" si="3"/>
        <v>0.02305716893194113</v>
      </c>
      <c r="K24" s="26">
        <f t="shared" si="4"/>
        <v>224063.81</v>
      </c>
      <c r="L24" s="6">
        <f t="shared" si="5"/>
        <v>0.027681603090751274</v>
      </c>
    </row>
    <row r="25" spans="2:12" ht="12.75">
      <c r="B25" s="29">
        <v>33131</v>
      </c>
      <c r="C25" s="49">
        <v>248955.959999999</v>
      </c>
      <c r="D25" s="6">
        <f t="shared" si="0"/>
        <v>0.0595146901784105</v>
      </c>
      <c r="E25" s="49">
        <v>248955.959999999</v>
      </c>
      <c r="F25" s="6">
        <f t="shared" si="1"/>
        <v>0.10754477548367822</v>
      </c>
      <c r="G25" s="49">
        <v>85348.66</v>
      </c>
      <c r="H25" s="6">
        <f t="shared" si="2"/>
        <v>0.2496365588550318</v>
      </c>
      <c r="I25" s="49">
        <v>43933.3</v>
      </c>
      <c r="J25" s="6">
        <f t="shared" si="3"/>
        <v>0.035022682957392366</v>
      </c>
      <c r="K25" s="26">
        <f t="shared" si="4"/>
        <v>627193.879999998</v>
      </c>
      <c r="L25" s="6">
        <f t="shared" si="5"/>
        <v>0.07748565931779983</v>
      </c>
    </row>
    <row r="26" spans="2:12" ht="12.75">
      <c r="B26" s="29">
        <v>33132</v>
      </c>
      <c r="C26" s="49">
        <v>172358.34</v>
      </c>
      <c r="D26" s="6">
        <f t="shared" si="0"/>
        <v>0.04120348516567018</v>
      </c>
      <c r="E26" s="49">
        <v>172358.34</v>
      </c>
      <c r="F26" s="6">
        <f t="shared" si="1"/>
        <v>0.07445589564531634</v>
      </c>
      <c r="G26" s="49">
        <v>20743.9199999999</v>
      </c>
      <c r="H26" s="6">
        <f t="shared" si="2"/>
        <v>0.060673955583650005</v>
      </c>
      <c r="I26" s="49">
        <v>55438.5899999999</v>
      </c>
      <c r="J26" s="6">
        <f t="shared" si="3"/>
        <v>0.044194452981562035</v>
      </c>
      <c r="K26" s="26">
        <f t="shared" si="4"/>
        <v>420899.1899999998</v>
      </c>
      <c r="L26" s="6">
        <f t="shared" si="5"/>
        <v>0.051999313583031115</v>
      </c>
    </row>
    <row r="27" spans="2:12" ht="12.75">
      <c r="B27" s="29">
        <v>33133</v>
      </c>
      <c r="C27" s="49">
        <v>62738.9499999999</v>
      </c>
      <c r="D27" s="6">
        <f t="shared" si="0"/>
        <v>0.014998191533027753</v>
      </c>
      <c r="E27" s="49">
        <v>62738.9499999999</v>
      </c>
      <c r="F27" s="6">
        <f t="shared" si="1"/>
        <v>0.027102168157901223</v>
      </c>
      <c r="G27" s="49">
        <v>20086.0499999999</v>
      </c>
      <c r="H27" s="6">
        <f t="shared" si="2"/>
        <v>0.0587497495917345</v>
      </c>
      <c r="I27" s="49">
        <v>31469.8699999999</v>
      </c>
      <c r="J27" s="6">
        <f t="shared" si="3"/>
        <v>0.025087104308584827</v>
      </c>
      <c r="K27" s="26">
        <f t="shared" si="4"/>
        <v>177033.81999999963</v>
      </c>
      <c r="L27" s="6">
        <f t="shared" si="5"/>
        <v>0.021871358604852315</v>
      </c>
    </row>
    <row r="28" spans="2:12" ht="12.75">
      <c r="B28" s="29">
        <v>33134</v>
      </c>
      <c r="C28" s="49">
        <v>70147.19</v>
      </c>
      <c r="D28" s="6">
        <f t="shared" si="0"/>
        <v>0.0167691839140389</v>
      </c>
      <c r="E28" s="49">
        <v>70147.19</v>
      </c>
      <c r="F28" s="6">
        <f t="shared" si="1"/>
        <v>0.030302402880256204</v>
      </c>
      <c r="G28" s="49">
        <v>27774.07</v>
      </c>
      <c r="H28" s="6">
        <f t="shared" si="2"/>
        <v>0.0812364630001077</v>
      </c>
      <c r="I28" s="49">
        <v>63610.04</v>
      </c>
      <c r="J28" s="6">
        <f t="shared" si="3"/>
        <v>0.05070855737736629</v>
      </c>
      <c r="K28" s="26">
        <f t="shared" si="4"/>
        <v>231678.49000000002</v>
      </c>
      <c r="L28" s="6">
        <f t="shared" si="5"/>
        <v>0.02862234648622903</v>
      </c>
    </row>
    <row r="29" spans="2:12" ht="12.75">
      <c r="B29" s="29">
        <v>33135</v>
      </c>
      <c r="C29" s="49">
        <v>2321.34999999999</v>
      </c>
      <c r="D29" s="6">
        <f t="shared" si="0"/>
        <v>0.0005549352023773729</v>
      </c>
      <c r="E29" s="49">
        <v>2321.34999999999</v>
      </c>
      <c r="F29" s="6">
        <f t="shared" si="1"/>
        <v>0.001002784044893066</v>
      </c>
      <c r="G29" s="49">
        <v>0</v>
      </c>
      <c r="H29" s="6">
        <f t="shared" si="2"/>
        <v>0</v>
      </c>
      <c r="I29" s="49">
        <v>24221.79</v>
      </c>
      <c r="J29" s="6">
        <f t="shared" si="3"/>
        <v>0.019309090640369304</v>
      </c>
      <c r="K29" s="26">
        <f t="shared" si="4"/>
        <v>28864.48999999998</v>
      </c>
      <c r="L29" s="6">
        <f t="shared" si="5"/>
        <v>0.0035660170002329186</v>
      </c>
    </row>
    <row r="30" spans="2:12" ht="12.75">
      <c r="B30" s="29">
        <v>33136</v>
      </c>
      <c r="C30" s="49">
        <v>9904.65999999999</v>
      </c>
      <c r="D30" s="6">
        <f t="shared" si="0"/>
        <v>0.0023677793101337967</v>
      </c>
      <c r="E30" s="49">
        <v>9904.65999999999</v>
      </c>
      <c r="F30" s="6">
        <f t="shared" si="1"/>
        <v>0.004278646054274706</v>
      </c>
      <c r="G30" s="49">
        <v>440.23</v>
      </c>
      <c r="H30" s="6">
        <f t="shared" si="2"/>
        <v>0.0012876300846990526</v>
      </c>
      <c r="I30" s="49">
        <v>5102.75</v>
      </c>
      <c r="J30" s="6">
        <f t="shared" si="3"/>
        <v>0.004067802679535429</v>
      </c>
      <c r="K30" s="26">
        <f t="shared" si="4"/>
        <v>25352.29999999998</v>
      </c>
      <c r="L30" s="6">
        <f t="shared" si="5"/>
        <v>0.003132109134615059</v>
      </c>
    </row>
    <row r="31" spans="2:12" ht="12.75">
      <c r="B31" s="29">
        <v>33137</v>
      </c>
      <c r="C31" s="49">
        <v>39244.8499999999</v>
      </c>
      <c r="D31" s="6">
        <f t="shared" si="0"/>
        <v>0.009381760086596023</v>
      </c>
      <c r="E31" s="49">
        <v>39244.8499999999</v>
      </c>
      <c r="F31" s="6">
        <f t="shared" si="1"/>
        <v>0.01695311324195908</v>
      </c>
      <c r="G31" s="49">
        <v>1016.24</v>
      </c>
      <c r="H31" s="6">
        <f t="shared" si="2"/>
        <v>0.0029724035101527956</v>
      </c>
      <c r="I31" s="49">
        <v>24695.27</v>
      </c>
      <c r="J31" s="6">
        <f t="shared" si="3"/>
        <v>0.019686538724776034</v>
      </c>
      <c r="K31" s="26">
        <f t="shared" si="4"/>
        <v>104201.2099999998</v>
      </c>
      <c r="L31" s="6">
        <f t="shared" si="5"/>
        <v>0.012873370924095314</v>
      </c>
    </row>
    <row r="32" spans="2:12" ht="12.75">
      <c r="B32" s="29">
        <v>33138</v>
      </c>
      <c r="C32" s="49">
        <v>18990.56</v>
      </c>
      <c r="D32" s="6">
        <f t="shared" si="0"/>
        <v>0.0045398282279103495</v>
      </c>
      <c r="E32" s="49">
        <v>18990.56</v>
      </c>
      <c r="F32" s="6">
        <f t="shared" si="1"/>
        <v>0.008203601598890537</v>
      </c>
      <c r="G32" s="49">
        <v>2020.08999999999</v>
      </c>
      <c r="H32" s="6">
        <f t="shared" si="2"/>
        <v>0.005908567471093965</v>
      </c>
      <c r="I32" s="49">
        <v>11353.3799999999</v>
      </c>
      <c r="J32" s="6">
        <f t="shared" si="3"/>
        <v>0.009050670635595226</v>
      </c>
      <c r="K32" s="26">
        <f t="shared" si="4"/>
        <v>51354.589999999895</v>
      </c>
      <c r="L32" s="6">
        <f t="shared" si="5"/>
        <v>0.006344520238535003</v>
      </c>
    </row>
    <row r="33" spans="2:12" ht="12.75">
      <c r="B33" s="29">
        <v>33139</v>
      </c>
      <c r="C33" s="49">
        <v>1165146.62</v>
      </c>
      <c r="D33" s="6">
        <f t="shared" si="0"/>
        <v>0.2785365737045318</v>
      </c>
      <c r="E33" s="49">
        <v>0</v>
      </c>
      <c r="F33" s="6">
        <f t="shared" si="1"/>
        <v>0</v>
      </c>
      <c r="G33" s="49">
        <v>0</v>
      </c>
      <c r="H33" s="6">
        <f t="shared" si="2"/>
        <v>0</v>
      </c>
      <c r="I33" s="49">
        <v>0</v>
      </c>
      <c r="J33" s="6">
        <f t="shared" si="3"/>
        <v>0</v>
      </c>
      <c r="K33" s="26">
        <f t="shared" si="4"/>
        <v>1165146.62</v>
      </c>
      <c r="L33" s="6">
        <f t="shared" si="5"/>
        <v>0.14394616550245398</v>
      </c>
    </row>
    <row r="34" spans="2:12" ht="12.75">
      <c r="B34" s="29">
        <v>33140</v>
      </c>
      <c r="C34" s="49">
        <v>636861.8</v>
      </c>
      <c r="D34" s="6">
        <f t="shared" si="0"/>
        <v>0.15224633591204237</v>
      </c>
      <c r="E34" s="49">
        <v>0</v>
      </c>
      <c r="F34" s="6">
        <f t="shared" si="1"/>
        <v>0</v>
      </c>
      <c r="G34" s="49">
        <v>0</v>
      </c>
      <c r="H34" s="6">
        <f t="shared" si="2"/>
        <v>0</v>
      </c>
      <c r="I34" s="49">
        <v>0</v>
      </c>
      <c r="J34" s="6">
        <f t="shared" si="3"/>
        <v>0</v>
      </c>
      <c r="K34" s="26">
        <f t="shared" si="4"/>
        <v>636861.8</v>
      </c>
      <c r="L34" s="6">
        <f t="shared" si="5"/>
        <v>0.07868006694727463</v>
      </c>
    </row>
    <row r="35" spans="2:12" ht="12.75">
      <c r="B35" s="29">
        <v>33141</v>
      </c>
      <c r="C35" s="49">
        <v>75887.8699999999</v>
      </c>
      <c r="D35" s="6">
        <f t="shared" si="0"/>
        <v>0.01814153423500889</v>
      </c>
      <c r="E35" s="49">
        <v>9700.48999999999</v>
      </c>
      <c r="F35" s="6">
        <f t="shared" si="1"/>
        <v>0.0041904480580889445</v>
      </c>
      <c r="G35" s="49">
        <v>7326.47999999999</v>
      </c>
      <c r="H35" s="6">
        <f t="shared" si="2"/>
        <v>0.021429243947359112</v>
      </c>
      <c r="I35" s="49">
        <v>5495.27999999999</v>
      </c>
      <c r="J35" s="6">
        <f t="shared" si="3"/>
        <v>0.0043807191629606414</v>
      </c>
      <c r="K35" s="26">
        <f t="shared" si="4"/>
        <v>98410.11999999986</v>
      </c>
      <c r="L35" s="6">
        <f t="shared" si="5"/>
        <v>0.012157920022663186</v>
      </c>
    </row>
    <row r="36" spans="2:12" ht="12.75">
      <c r="B36" s="29">
        <v>33142</v>
      </c>
      <c r="C36" s="49">
        <v>128245.5</v>
      </c>
      <c r="D36" s="6">
        <f t="shared" si="0"/>
        <v>0.03065799749994085</v>
      </c>
      <c r="E36" s="49">
        <v>128245.5</v>
      </c>
      <c r="F36" s="6">
        <f t="shared" si="1"/>
        <v>0.055399892833624516</v>
      </c>
      <c r="G36" s="49">
        <v>6469.17</v>
      </c>
      <c r="H36" s="6">
        <f t="shared" si="2"/>
        <v>0.0189216952843572</v>
      </c>
      <c r="I36" s="49">
        <v>11331.7099999999</v>
      </c>
      <c r="J36" s="6">
        <f t="shared" si="3"/>
        <v>0.00903339577712371</v>
      </c>
      <c r="K36" s="26">
        <f t="shared" si="4"/>
        <v>274291.8799999999</v>
      </c>
      <c r="L36" s="6">
        <f t="shared" si="5"/>
        <v>0.03388694922743648</v>
      </c>
    </row>
    <row r="37" spans="2:12" ht="12.75">
      <c r="B37" s="29">
        <v>33143</v>
      </c>
      <c r="C37" s="49">
        <v>20263.1899999999</v>
      </c>
      <c r="D37" s="6">
        <f t="shared" si="0"/>
        <v>0.004844059466888298</v>
      </c>
      <c r="E37" s="49">
        <v>20263.1899999999</v>
      </c>
      <c r="F37" s="6">
        <f t="shared" si="1"/>
        <v>0.008753356292948808</v>
      </c>
      <c r="G37" s="49">
        <v>0</v>
      </c>
      <c r="H37" s="6">
        <f t="shared" si="2"/>
        <v>0</v>
      </c>
      <c r="I37" s="49">
        <v>29794.38</v>
      </c>
      <c r="J37" s="6">
        <f t="shared" si="3"/>
        <v>0.02375143967450822</v>
      </c>
      <c r="K37" s="26">
        <f t="shared" si="4"/>
        <v>70320.7599999998</v>
      </c>
      <c r="L37" s="6">
        <f t="shared" si="5"/>
        <v>0.008687665211798251</v>
      </c>
    </row>
    <row r="38" spans="2:12" ht="12.75">
      <c r="B38" s="29">
        <v>33144</v>
      </c>
      <c r="C38" s="49">
        <v>9319.51</v>
      </c>
      <c r="D38" s="6">
        <f t="shared" si="0"/>
        <v>0.0022278950472388796</v>
      </c>
      <c r="E38" s="49">
        <v>9319.51</v>
      </c>
      <c r="F38" s="6">
        <f t="shared" si="1"/>
        <v>0.0040258711242257385</v>
      </c>
      <c r="G38" s="49">
        <v>278.569999999999</v>
      </c>
      <c r="H38" s="6">
        <f t="shared" si="2"/>
        <v>0.0008147902521286914</v>
      </c>
      <c r="I38" s="49">
        <v>20655.8699999999</v>
      </c>
      <c r="J38" s="6">
        <f t="shared" si="3"/>
        <v>0.016466415821691262</v>
      </c>
      <c r="K38" s="26">
        <f t="shared" si="4"/>
        <v>39573.459999999905</v>
      </c>
      <c r="L38" s="6">
        <f t="shared" si="5"/>
        <v>0.00488903947785106</v>
      </c>
    </row>
    <row r="39" spans="2:12" ht="12.75">
      <c r="B39" s="29">
        <v>33145</v>
      </c>
      <c r="C39" s="49">
        <v>4944.48999999999</v>
      </c>
      <c r="D39" s="6">
        <f t="shared" si="0"/>
        <v>0.0011820154473917775</v>
      </c>
      <c r="E39" s="49">
        <v>4944.48999999999</v>
      </c>
      <c r="F39" s="6">
        <f t="shared" si="1"/>
        <v>0.0021359362793776583</v>
      </c>
      <c r="G39" s="49">
        <v>0</v>
      </c>
      <c r="H39" s="6">
        <f t="shared" si="2"/>
        <v>0</v>
      </c>
      <c r="I39" s="49">
        <v>19915.9199999999</v>
      </c>
      <c r="J39" s="6">
        <f t="shared" si="3"/>
        <v>0.015876543577759607</v>
      </c>
      <c r="K39" s="26">
        <f t="shared" si="4"/>
        <v>29804.899999999878</v>
      </c>
      <c r="L39" s="6">
        <f t="shared" si="5"/>
        <v>0.003682198441415101</v>
      </c>
    </row>
    <row r="40" spans="2:12" ht="12.75">
      <c r="B40" s="29">
        <v>33146</v>
      </c>
      <c r="C40" s="49">
        <v>2592.21999999999</v>
      </c>
      <c r="D40" s="6">
        <f t="shared" si="0"/>
        <v>0.0006196885994385484</v>
      </c>
      <c r="E40" s="49">
        <v>2592.21999999999</v>
      </c>
      <c r="F40" s="6">
        <f t="shared" si="1"/>
        <v>0.001119795316024169</v>
      </c>
      <c r="G40" s="49">
        <v>0</v>
      </c>
      <c r="H40" s="6">
        <f t="shared" si="2"/>
        <v>0</v>
      </c>
      <c r="I40" s="49">
        <v>36090.8799999999</v>
      </c>
      <c r="J40" s="6">
        <f t="shared" si="3"/>
        <v>0.02877087420916001</v>
      </c>
      <c r="K40" s="26">
        <f t="shared" si="4"/>
        <v>41275.31999999988</v>
      </c>
      <c r="L40" s="6">
        <f t="shared" si="5"/>
        <v>0.005099293034799973</v>
      </c>
    </row>
    <row r="41" spans="2:12" ht="12.75">
      <c r="B41" s="29">
        <v>33147</v>
      </c>
      <c r="C41" s="49">
        <v>2389.69999999999</v>
      </c>
      <c r="D41" s="6">
        <f t="shared" si="0"/>
        <v>0.0005712747552593138</v>
      </c>
      <c r="E41" s="49">
        <v>2389.69999999999</v>
      </c>
      <c r="F41" s="6">
        <f t="shared" si="1"/>
        <v>0.00103231009200722</v>
      </c>
      <c r="G41" s="49">
        <v>0</v>
      </c>
      <c r="H41" s="6">
        <f t="shared" si="2"/>
        <v>0</v>
      </c>
      <c r="I41" s="49">
        <v>0</v>
      </c>
      <c r="J41" s="6">
        <f t="shared" si="3"/>
        <v>0</v>
      </c>
      <c r="K41" s="26">
        <f t="shared" si="4"/>
        <v>4779.39999999998</v>
      </c>
      <c r="L41" s="6">
        <f t="shared" si="5"/>
        <v>0.0005904632872748887</v>
      </c>
    </row>
    <row r="42" spans="2:12" ht="12.75">
      <c r="B42" s="29">
        <v>33149</v>
      </c>
      <c r="C42" s="49">
        <v>81904.3699999999</v>
      </c>
      <c r="D42" s="6">
        <f t="shared" si="0"/>
        <v>0.019579821285692106</v>
      </c>
      <c r="E42" s="49">
        <v>81904.3699999999</v>
      </c>
      <c r="F42" s="6">
        <f t="shared" si="1"/>
        <v>0.035381306327360605</v>
      </c>
      <c r="G42" s="49">
        <v>43810.94</v>
      </c>
      <c r="H42" s="6">
        <f t="shared" si="2"/>
        <v>0.1281427535218979</v>
      </c>
      <c r="I42" s="49">
        <v>36176.69</v>
      </c>
      <c r="J42" s="6">
        <f t="shared" si="3"/>
        <v>0.02883928009773604</v>
      </c>
      <c r="K42" s="26">
        <f t="shared" si="4"/>
        <v>243796.3699999998</v>
      </c>
      <c r="L42" s="6">
        <f t="shared" si="5"/>
        <v>0.030119430484137243</v>
      </c>
    </row>
    <row r="43" spans="2:12" ht="12.75">
      <c r="B43" s="29">
        <v>33150</v>
      </c>
      <c r="C43" s="49">
        <v>6688.84</v>
      </c>
      <c r="D43" s="6">
        <f t="shared" si="0"/>
        <v>0.001599014702250795</v>
      </c>
      <c r="E43" s="49">
        <v>6688.84</v>
      </c>
      <c r="F43" s="6">
        <f t="shared" si="1"/>
        <v>0.0028894660567525643</v>
      </c>
      <c r="G43" s="49">
        <v>352.35</v>
      </c>
      <c r="H43" s="6">
        <f t="shared" si="2"/>
        <v>0.0010305896016711974</v>
      </c>
      <c r="I43" s="49">
        <v>0</v>
      </c>
      <c r="J43" s="6">
        <f t="shared" si="3"/>
        <v>0</v>
      </c>
      <c r="K43" s="26">
        <f t="shared" si="4"/>
        <v>13730.03</v>
      </c>
      <c r="L43" s="6">
        <f t="shared" si="5"/>
        <v>0.0016962544771692838</v>
      </c>
    </row>
    <row r="44" spans="2:12" ht="12.75">
      <c r="B44" s="29">
        <v>33154</v>
      </c>
      <c r="C44" s="49">
        <v>28001.1399999999</v>
      </c>
      <c r="D44" s="6">
        <f t="shared" si="0"/>
        <v>0.006693871364808049</v>
      </c>
      <c r="E44" s="49">
        <v>28001.1399999999</v>
      </c>
      <c r="F44" s="6">
        <f t="shared" si="1"/>
        <v>0.012096020173957849</v>
      </c>
      <c r="G44" s="49">
        <v>4922.68999999999</v>
      </c>
      <c r="H44" s="6">
        <f t="shared" si="2"/>
        <v>0.014398391162908402</v>
      </c>
      <c r="I44" s="49">
        <v>568.82</v>
      </c>
      <c r="J44" s="6">
        <f t="shared" si="3"/>
        <v>0.00045345108425326404</v>
      </c>
      <c r="K44" s="26">
        <f t="shared" si="4"/>
        <v>61493.78999999979</v>
      </c>
      <c r="L44" s="6">
        <f t="shared" si="5"/>
        <v>0.007597151397746936</v>
      </c>
    </row>
    <row r="45" spans="2:12" ht="12.75">
      <c r="B45" s="29">
        <v>33155</v>
      </c>
      <c r="C45" s="49">
        <v>0</v>
      </c>
      <c r="D45" s="6">
        <f t="shared" si="0"/>
        <v>0</v>
      </c>
      <c r="E45" s="49">
        <v>0</v>
      </c>
      <c r="F45" s="6">
        <f t="shared" si="1"/>
        <v>0</v>
      </c>
      <c r="G45" s="49">
        <v>0</v>
      </c>
      <c r="H45" s="6">
        <f t="shared" si="2"/>
        <v>0</v>
      </c>
      <c r="I45" s="49">
        <v>28702.4599999999</v>
      </c>
      <c r="J45" s="6">
        <f t="shared" si="3"/>
        <v>0.022880984507815998</v>
      </c>
      <c r="K45" s="26">
        <f t="shared" si="4"/>
        <v>28702.4599999999</v>
      </c>
      <c r="L45" s="6">
        <f t="shared" si="5"/>
        <v>0.0035459992644424018</v>
      </c>
    </row>
    <row r="46" spans="2:12" ht="12.75">
      <c r="B46" s="29">
        <v>33156</v>
      </c>
      <c r="C46" s="49">
        <v>6024.88</v>
      </c>
      <c r="D46" s="6">
        <f t="shared" si="0"/>
        <v>0.0014402903491930992</v>
      </c>
      <c r="E46" s="49">
        <v>6024.88</v>
      </c>
      <c r="F46" s="6">
        <f t="shared" si="1"/>
        <v>0.0026026465360222983</v>
      </c>
      <c r="G46" s="49">
        <v>176.039999999999</v>
      </c>
      <c r="H46" s="6">
        <f t="shared" si="2"/>
        <v>0.0005148999389192466</v>
      </c>
      <c r="I46" s="49">
        <v>40493.8799999999</v>
      </c>
      <c r="J46" s="6">
        <f t="shared" si="3"/>
        <v>0.03228085122116226</v>
      </c>
      <c r="K46" s="26">
        <f t="shared" si="4"/>
        <v>52719.679999999906</v>
      </c>
      <c r="L46" s="6">
        <f t="shared" si="5"/>
        <v>0.006513168087391781</v>
      </c>
    </row>
    <row r="47" spans="2:12" ht="12.75">
      <c r="B47" s="29">
        <v>33157</v>
      </c>
      <c r="C47" s="49">
        <v>87.5999999999999</v>
      </c>
      <c r="D47" s="6">
        <f t="shared" si="0"/>
        <v>2.094140208424323E-05</v>
      </c>
      <c r="E47" s="49">
        <v>87.5999999999999</v>
      </c>
      <c r="F47" s="6">
        <f t="shared" si="1"/>
        <v>3.784172241696981E-05</v>
      </c>
      <c r="G47" s="49">
        <v>0</v>
      </c>
      <c r="H47" s="6">
        <f t="shared" si="2"/>
        <v>0</v>
      </c>
      <c r="I47" s="49">
        <v>8525.68</v>
      </c>
      <c r="J47" s="6">
        <f t="shared" si="3"/>
        <v>0.006796488942013938</v>
      </c>
      <c r="K47" s="26">
        <f t="shared" si="4"/>
        <v>8700.88</v>
      </c>
      <c r="L47" s="6">
        <f t="shared" si="5"/>
        <v>0.0010749362277659026</v>
      </c>
    </row>
    <row r="48" spans="2:12" ht="12.75">
      <c r="B48" s="29">
        <v>33158</v>
      </c>
      <c r="C48" s="49">
        <v>54.1</v>
      </c>
      <c r="D48" s="6">
        <f t="shared" si="0"/>
        <v>1.2932989186730137E-05</v>
      </c>
      <c r="E48" s="49">
        <v>54.1</v>
      </c>
      <c r="F48" s="6">
        <f t="shared" si="1"/>
        <v>2.3370287474407182E-05</v>
      </c>
      <c r="G48" s="49">
        <v>0</v>
      </c>
      <c r="H48" s="6">
        <f t="shared" si="2"/>
        <v>0</v>
      </c>
      <c r="I48" s="49">
        <v>621.11</v>
      </c>
      <c r="J48" s="6">
        <f t="shared" si="3"/>
        <v>0.0004951355489268042</v>
      </c>
      <c r="K48" s="26">
        <f t="shared" si="4"/>
        <v>729.3100000000001</v>
      </c>
      <c r="L48" s="6">
        <f t="shared" si="5"/>
        <v>9.010143115086642E-05</v>
      </c>
    </row>
    <row r="49" spans="2:12" ht="12.75">
      <c r="B49" s="29">
        <v>33160</v>
      </c>
      <c r="C49" s="49">
        <v>152674.84</v>
      </c>
      <c r="D49" s="6">
        <f t="shared" si="0"/>
        <v>0.036498004709903026</v>
      </c>
      <c r="E49" s="49">
        <v>152674.84</v>
      </c>
      <c r="F49" s="6">
        <f t="shared" si="1"/>
        <v>0.0659529556545124</v>
      </c>
      <c r="G49" s="49">
        <v>15907.79</v>
      </c>
      <c r="H49" s="6">
        <f t="shared" si="2"/>
        <v>0.04652874403169876</v>
      </c>
      <c r="I49" s="49">
        <v>47175.4599999999</v>
      </c>
      <c r="J49" s="6">
        <f t="shared" si="3"/>
        <v>0.03760726325928491</v>
      </c>
      <c r="K49" s="26">
        <f t="shared" si="4"/>
        <v>368432.9299999999</v>
      </c>
      <c r="L49" s="6">
        <f t="shared" si="5"/>
        <v>0.04551745386201611</v>
      </c>
    </row>
    <row r="50" spans="2:12" ht="12.75">
      <c r="B50" s="29">
        <v>33161</v>
      </c>
      <c r="C50" s="49">
        <v>0</v>
      </c>
      <c r="D50" s="6">
        <f t="shared" si="0"/>
        <v>0</v>
      </c>
      <c r="E50" s="49">
        <v>0</v>
      </c>
      <c r="F50" s="6">
        <f t="shared" si="1"/>
        <v>0</v>
      </c>
      <c r="G50" s="49">
        <v>0</v>
      </c>
      <c r="H50" s="6">
        <f t="shared" si="2"/>
        <v>0</v>
      </c>
      <c r="I50" s="49">
        <v>1329.16</v>
      </c>
      <c r="J50" s="6">
        <f t="shared" si="3"/>
        <v>0.0010595777981541937</v>
      </c>
      <c r="K50" s="26">
        <f t="shared" si="4"/>
        <v>1329.16</v>
      </c>
      <c r="L50" s="6">
        <f t="shared" si="5"/>
        <v>0.00016420893478559954</v>
      </c>
    </row>
    <row r="51" spans="2:12" ht="12.75">
      <c r="B51" s="29">
        <v>33162</v>
      </c>
      <c r="C51" s="49">
        <v>382.44</v>
      </c>
      <c r="D51" s="6">
        <f t="shared" si="0"/>
        <v>9.14249978664154E-05</v>
      </c>
      <c r="E51" s="49">
        <v>382.44</v>
      </c>
      <c r="F51" s="6">
        <f t="shared" si="1"/>
        <v>0.00016520762923682593</v>
      </c>
      <c r="G51" s="49">
        <v>0</v>
      </c>
      <c r="H51" s="6">
        <f t="shared" si="2"/>
        <v>0</v>
      </c>
      <c r="I51" s="49">
        <v>458.23</v>
      </c>
      <c r="J51" s="6">
        <f t="shared" si="3"/>
        <v>0.00036529111201675954</v>
      </c>
      <c r="K51" s="26">
        <f t="shared" si="4"/>
        <v>1223.1100000000001</v>
      </c>
      <c r="L51" s="6">
        <f t="shared" si="5"/>
        <v>0.00015110715807398255</v>
      </c>
    </row>
    <row r="52" spans="2:12" ht="12.75">
      <c r="B52" s="29">
        <v>33165</v>
      </c>
      <c r="C52" s="49">
        <v>0</v>
      </c>
      <c r="D52" s="6">
        <f t="shared" si="0"/>
        <v>0</v>
      </c>
      <c r="E52" s="49">
        <v>0</v>
      </c>
      <c r="F52" s="6">
        <f t="shared" si="1"/>
        <v>0</v>
      </c>
      <c r="G52" s="49">
        <v>0</v>
      </c>
      <c r="H52" s="6">
        <f t="shared" si="2"/>
        <v>0</v>
      </c>
      <c r="I52" s="49">
        <v>20320.57</v>
      </c>
      <c r="J52" s="6">
        <f t="shared" si="3"/>
        <v>0.016199121864815494</v>
      </c>
      <c r="K52" s="26">
        <f t="shared" si="4"/>
        <v>20320.57</v>
      </c>
      <c r="L52" s="6">
        <f t="shared" si="5"/>
        <v>0.0025104721432605633</v>
      </c>
    </row>
    <row r="53" spans="2:12" ht="12.75">
      <c r="B53" s="29">
        <v>33166</v>
      </c>
      <c r="C53" s="49">
        <v>157898.329999999</v>
      </c>
      <c r="D53" s="6">
        <f t="shared" si="0"/>
        <v>0.03774671708859027</v>
      </c>
      <c r="E53" s="49">
        <v>157898.329999999</v>
      </c>
      <c r="F53" s="6">
        <f t="shared" si="1"/>
        <v>0.06820941522788887</v>
      </c>
      <c r="G53" s="49">
        <v>5621.75</v>
      </c>
      <c r="H53" s="6">
        <f t="shared" si="2"/>
        <v>0.016443073912856685</v>
      </c>
      <c r="I53" s="49">
        <v>23644.72</v>
      </c>
      <c r="J53" s="6">
        <f t="shared" si="3"/>
        <v>0.018849062833347696</v>
      </c>
      <c r="K53" s="26">
        <f t="shared" si="4"/>
        <v>345063.129999998</v>
      </c>
      <c r="L53" s="6">
        <f t="shared" si="5"/>
        <v>0.042630269501854196</v>
      </c>
    </row>
    <row r="54" spans="2:12" ht="12.75">
      <c r="B54" s="29">
        <v>33168</v>
      </c>
      <c r="C54" s="49">
        <v>1715.60999999999</v>
      </c>
      <c r="D54" s="6">
        <f t="shared" si="0"/>
        <v>0.00041012875376425067</v>
      </c>
      <c r="E54" s="49">
        <v>1715.60999999999</v>
      </c>
      <c r="F54" s="6">
        <f t="shared" si="1"/>
        <v>0.0007411145821435761</v>
      </c>
      <c r="G54" s="49">
        <v>0</v>
      </c>
      <c r="H54" s="6">
        <f t="shared" si="2"/>
        <v>0</v>
      </c>
      <c r="I54" s="49">
        <v>0</v>
      </c>
      <c r="J54" s="6">
        <f t="shared" si="3"/>
        <v>0</v>
      </c>
      <c r="K54" s="26">
        <f t="shared" si="4"/>
        <v>3431.21999999998</v>
      </c>
      <c r="L54" s="6">
        <f t="shared" si="5"/>
        <v>0.0004239045571752396</v>
      </c>
    </row>
    <row r="55" spans="2:12" ht="12.75">
      <c r="B55" s="29">
        <v>33169</v>
      </c>
      <c r="C55" s="49">
        <v>8737.48999999999</v>
      </c>
      <c r="D55" s="6">
        <f t="shared" si="0"/>
        <v>0.002088759033071397</v>
      </c>
      <c r="E55" s="49">
        <v>8737.48999999999</v>
      </c>
      <c r="F55" s="6">
        <f t="shared" si="1"/>
        <v>0.0037744483013818445</v>
      </c>
      <c r="G55" s="49">
        <v>0</v>
      </c>
      <c r="H55" s="6">
        <f t="shared" si="2"/>
        <v>0</v>
      </c>
      <c r="I55" s="49">
        <v>26751.4</v>
      </c>
      <c r="J55" s="6">
        <f t="shared" si="3"/>
        <v>0.021325641389706353</v>
      </c>
      <c r="K55" s="26">
        <f t="shared" si="4"/>
        <v>44226.37999999998</v>
      </c>
      <c r="L55" s="6">
        <f t="shared" si="5"/>
        <v>0.0054638769969177076</v>
      </c>
    </row>
    <row r="56" spans="2:12" ht="12.75">
      <c r="B56" s="29">
        <v>33171</v>
      </c>
      <c r="C56" s="49">
        <v>25</v>
      </c>
      <c r="D56" s="6">
        <f t="shared" si="0"/>
        <v>5.97642753545755E-06</v>
      </c>
      <c r="E56" s="49">
        <v>25</v>
      </c>
      <c r="F56" s="6">
        <f t="shared" si="1"/>
        <v>1.0799578315345278E-05</v>
      </c>
      <c r="G56" s="49">
        <v>0</v>
      </c>
      <c r="H56" s="6">
        <f t="shared" si="2"/>
        <v>0</v>
      </c>
      <c r="I56" s="49">
        <v>0</v>
      </c>
      <c r="J56" s="6">
        <f t="shared" si="3"/>
        <v>0</v>
      </c>
      <c r="K56" s="26">
        <f t="shared" si="4"/>
        <v>50</v>
      </c>
      <c r="L56" s="6">
        <f t="shared" si="5"/>
        <v>6.17716959529325E-06</v>
      </c>
    </row>
    <row r="57" spans="2:12" ht="12.75">
      <c r="B57" s="29">
        <v>33172</v>
      </c>
      <c r="C57" s="49">
        <v>123897.53</v>
      </c>
      <c r="D57" s="6">
        <f t="shared" si="0"/>
        <v>0.029618584394687113</v>
      </c>
      <c r="E57" s="49">
        <v>123897.53</v>
      </c>
      <c r="F57" s="6">
        <f t="shared" si="1"/>
        <v>0.05352164313251364</v>
      </c>
      <c r="G57" s="49">
        <v>5943.77999999999</v>
      </c>
      <c r="H57" s="6">
        <f t="shared" si="2"/>
        <v>0.017384980453018926</v>
      </c>
      <c r="I57" s="49">
        <v>52615.9899999999</v>
      </c>
      <c r="J57" s="6">
        <f t="shared" si="3"/>
        <v>0.041944336898419275</v>
      </c>
      <c r="K57" s="26">
        <f t="shared" si="4"/>
        <v>306354.8299999999</v>
      </c>
      <c r="L57" s="6">
        <f t="shared" si="5"/>
        <v>0.037848114824944636</v>
      </c>
    </row>
    <row r="58" spans="2:12" ht="12.75">
      <c r="B58" s="29">
        <v>33173</v>
      </c>
      <c r="C58" s="49">
        <v>289.25</v>
      </c>
      <c r="D58" s="6">
        <f t="shared" si="0"/>
        <v>6.914726658524385E-05</v>
      </c>
      <c r="E58" s="49">
        <v>289.25</v>
      </c>
      <c r="F58" s="6">
        <f t="shared" si="1"/>
        <v>0.00012495112110854487</v>
      </c>
      <c r="G58" s="49">
        <v>0</v>
      </c>
      <c r="H58" s="6">
        <f t="shared" si="2"/>
        <v>0</v>
      </c>
      <c r="I58" s="49">
        <v>8177.76</v>
      </c>
      <c r="J58" s="6">
        <f t="shared" si="3"/>
        <v>0.006519134592248818</v>
      </c>
      <c r="K58" s="26">
        <f t="shared" si="4"/>
        <v>8756.26</v>
      </c>
      <c r="L58" s="6">
        <f t="shared" si="5"/>
        <v>0.0010817780608096495</v>
      </c>
    </row>
    <row r="59" spans="2:12" ht="12.75">
      <c r="B59" s="29">
        <v>33174</v>
      </c>
      <c r="C59" s="49">
        <v>0</v>
      </c>
      <c r="D59" s="6">
        <f t="shared" si="0"/>
        <v>0</v>
      </c>
      <c r="E59" s="49">
        <v>0</v>
      </c>
      <c r="F59" s="6">
        <f t="shared" si="1"/>
        <v>0</v>
      </c>
      <c r="G59" s="49">
        <v>0</v>
      </c>
      <c r="H59" s="6">
        <f t="shared" si="2"/>
        <v>0</v>
      </c>
      <c r="I59" s="49">
        <v>8302.40999999999</v>
      </c>
      <c r="J59" s="6">
        <f t="shared" si="3"/>
        <v>0.0066185028944396075</v>
      </c>
      <c r="K59" s="26">
        <f t="shared" si="4"/>
        <v>8302.40999999999</v>
      </c>
      <c r="L59" s="6">
        <f t="shared" si="5"/>
        <v>0.0010257078923931716</v>
      </c>
    </row>
    <row r="60" spans="2:12" ht="12.75">
      <c r="B60" s="29">
        <v>33175</v>
      </c>
      <c r="C60" s="49">
        <v>3502.96</v>
      </c>
      <c r="D60" s="6">
        <f t="shared" si="0"/>
        <v>0.0008374074639842552</v>
      </c>
      <c r="E60" s="49">
        <v>3502.96</v>
      </c>
      <c r="F60" s="6">
        <f t="shared" si="1"/>
        <v>0.0015132196342208758</v>
      </c>
      <c r="G60" s="49">
        <v>0</v>
      </c>
      <c r="H60" s="6">
        <f t="shared" si="2"/>
        <v>0</v>
      </c>
      <c r="I60" s="49">
        <v>20378.07</v>
      </c>
      <c r="J60" s="6">
        <f t="shared" si="3"/>
        <v>0.016244959629564557</v>
      </c>
      <c r="K60" s="26">
        <f t="shared" si="4"/>
        <v>27383.989999999998</v>
      </c>
      <c r="L60" s="6">
        <f t="shared" si="5"/>
        <v>0.0033831110085162878</v>
      </c>
    </row>
    <row r="61" spans="2:12" ht="12.75">
      <c r="B61" s="29">
        <v>33176</v>
      </c>
      <c r="C61" s="49">
        <v>16761.24</v>
      </c>
      <c r="D61" s="6">
        <f t="shared" si="0"/>
        <v>0.004006893450576501</v>
      </c>
      <c r="E61" s="49">
        <v>16761.24</v>
      </c>
      <c r="F61" s="6">
        <f t="shared" si="1"/>
        <v>0.007240572961691916</v>
      </c>
      <c r="G61" s="49">
        <v>1165.30999999999</v>
      </c>
      <c r="H61" s="6">
        <f t="shared" si="2"/>
        <v>0.003408418812894714</v>
      </c>
      <c r="I61" s="49">
        <v>37885.79</v>
      </c>
      <c r="J61" s="6">
        <f t="shared" si="3"/>
        <v>0.0302017379017817</v>
      </c>
      <c r="K61" s="26">
        <f t="shared" si="4"/>
        <v>72573.57999999999</v>
      </c>
      <c r="L61" s="6">
        <f t="shared" si="5"/>
        <v>0.008965986235951644</v>
      </c>
    </row>
    <row r="62" spans="2:12" ht="12.75">
      <c r="B62" s="29">
        <v>33177</v>
      </c>
      <c r="C62" s="49">
        <v>9784.56999999999</v>
      </c>
      <c r="D62" s="6">
        <f t="shared" si="0"/>
        <v>0.002339070942824473</v>
      </c>
      <c r="E62" s="49">
        <v>9784.56999999999</v>
      </c>
      <c r="F62" s="6">
        <f t="shared" si="1"/>
        <v>0.004226769199879113</v>
      </c>
      <c r="G62" s="49">
        <v>0</v>
      </c>
      <c r="H62" s="6">
        <f t="shared" si="2"/>
        <v>0</v>
      </c>
      <c r="I62" s="49">
        <v>6796.47</v>
      </c>
      <c r="J62" s="6">
        <f t="shared" si="3"/>
        <v>0.005417999877983863</v>
      </c>
      <c r="K62" s="26">
        <f t="shared" si="4"/>
        <v>26365.609999999982</v>
      </c>
      <c r="L62" s="6">
        <f t="shared" si="5"/>
        <v>0.003257296889067191</v>
      </c>
    </row>
    <row r="63" spans="2:12" ht="12.75">
      <c r="B63" s="29">
        <v>33178</v>
      </c>
      <c r="C63" s="49">
        <v>49614.9199999999</v>
      </c>
      <c r="D63" s="6">
        <f t="shared" si="0"/>
        <v>0.011860798962300915</v>
      </c>
      <c r="E63" s="49">
        <v>49614.9199999999</v>
      </c>
      <c r="F63" s="6">
        <f t="shared" si="1"/>
        <v>0.021432808565983584</v>
      </c>
      <c r="G63" s="49">
        <v>2895.65999999999</v>
      </c>
      <c r="H63" s="6">
        <f t="shared" si="2"/>
        <v>0.00846952486441098</v>
      </c>
      <c r="I63" s="49">
        <v>28703.99</v>
      </c>
      <c r="J63" s="6">
        <f t="shared" si="3"/>
        <v>0.02288220419094766</v>
      </c>
      <c r="K63" s="26">
        <f t="shared" si="4"/>
        <v>130829.48999999979</v>
      </c>
      <c r="L63" s="6">
        <f t="shared" si="5"/>
        <v>0.01616311895591442</v>
      </c>
    </row>
    <row r="64" spans="2:12" ht="12.75">
      <c r="B64" s="29">
        <v>33179</v>
      </c>
      <c r="C64" s="49">
        <v>940.62</v>
      </c>
      <c r="D64" s="6">
        <f t="shared" si="0"/>
        <v>0.0002248618907360832</v>
      </c>
      <c r="E64" s="49">
        <v>940.62</v>
      </c>
      <c r="F64" s="6">
        <f t="shared" si="1"/>
        <v>0.000406331974199203</v>
      </c>
      <c r="G64" s="49">
        <v>0</v>
      </c>
      <c r="H64" s="6">
        <f t="shared" si="2"/>
        <v>0</v>
      </c>
      <c r="I64" s="49">
        <v>0</v>
      </c>
      <c r="J64" s="6">
        <f t="shared" si="3"/>
        <v>0</v>
      </c>
      <c r="K64" s="26">
        <f t="shared" si="4"/>
        <v>1881.24</v>
      </c>
      <c r="L64" s="6">
        <f t="shared" si="5"/>
        <v>0.00023241477058898947</v>
      </c>
    </row>
    <row r="65" spans="2:12" ht="12.75">
      <c r="B65" s="29">
        <v>33180</v>
      </c>
      <c r="C65" s="49">
        <v>88172.77</v>
      </c>
      <c r="D65" s="6">
        <f t="shared" si="0"/>
        <v>0.021078326820222617</v>
      </c>
      <c r="E65" s="49">
        <v>88172.77</v>
      </c>
      <c r="F65" s="6">
        <f t="shared" si="1"/>
        <v>0.03808914939583707</v>
      </c>
      <c r="G65" s="49">
        <v>36189.4</v>
      </c>
      <c r="H65" s="6">
        <f t="shared" si="2"/>
        <v>0.1058504876705538</v>
      </c>
      <c r="I65" s="49">
        <v>38742.76</v>
      </c>
      <c r="J65" s="6">
        <f t="shared" si="3"/>
        <v>0.03088489597581658</v>
      </c>
      <c r="K65" s="26">
        <f t="shared" si="4"/>
        <v>251277.7</v>
      </c>
      <c r="L65" s="6">
        <f t="shared" si="5"/>
        <v>0.031043699368304374</v>
      </c>
    </row>
    <row r="66" spans="2:12" ht="12.75">
      <c r="B66" s="29">
        <v>33181</v>
      </c>
      <c r="C66" s="49">
        <v>8292.57999999999</v>
      </c>
      <c r="D66" s="6">
        <f t="shared" si="0"/>
        <v>0.0019824001380793804</v>
      </c>
      <c r="E66" s="49">
        <v>8292.57999999999</v>
      </c>
      <c r="F66" s="6">
        <f t="shared" si="1"/>
        <v>0.0035822546858506337</v>
      </c>
      <c r="G66" s="49">
        <v>0</v>
      </c>
      <c r="H66" s="6">
        <f t="shared" si="2"/>
        <v>0</v>
      </c>
      <c r="I66" s="49">
        <v>22259.5999999999</v>
      </c>
      <c r="J66" s="6">
        <f t="shared" si="3"/>
        <v>0.017744874925361115</v>
      </c>
      <c r="K66" s="26">
        <f t="shared" si="4"/>
        <v>38844.75999999988</v>
      </c>
      <c r="L66" s="6">
        <f t="shared" si="5"/>
        <v>0.004799013408169253</v>
      </c>
    </row>
    <row r="67" spans="2:12" ht="12.75">
      <c r="B67" s="29">
        <v>33182</v>
      </c>
      <c r="C67" s="49">
        <v>0</v>
      </c>
      <c r="D67" s="6">
        <f t="shared" si="0"/>
        <v>0</v>
      </c>
      <c r="E67" s="49">
        <v>0</v>
      </c>
      <c r="F67" s="6">
        <f t="shared" si="1"/>
        <v>0</v>
      </c>
      <c r="G67" s="49">
        <v>0</v>
      </c>
      <c r="H67" s="6">
        <f t="shared" si="2"/>
        <v>0</v>
      </c>
      <c r="I67" s="49">
        <v>10345.32</v>
      </c>
      <c r="J67" s="6">
        <f t="shared" si="3"/>
        <v>0.008247066859370236</v>
      </c>
      <c r="K67" s="26">
        <f t="shared" si="4"/>
        <v>10345.32</v>
      </c>
      <c r="L67" s="6">
        <f t="shared" si="5"/>
        <v>0.0012780959231515833</v>
      </c>
    </row>
    <row r="68" spans="2:12" ht="12.75">
      <c r="B68" s="29">
        <v>33183</v>
      </c>
      <c r="C68" s="49">
        <v>9558.01</v>
      </c>
      <c r="D68" s="6">
        <f aca="true" t="shared" si="6" ref="D68:D89">+C68/$C$90</f>
        <v>0.0022849101659271447</v>
      </c>
      <c r="E68" s="49">
        <v>9558.01</v>
      </c>
      <c r="F68" s="6">
        <f aca="true" t="shared" si="7" ref="F68:F89">+E68/$E$90</f>
        <v>0.004128899101354133</v>
      </c>
      <c r="G68" s="49">
        <v>0</v>
      </c>
      <c r="H68" s="6">
        <f aca="true" t="shared" si="8" ref="H68:H89">+G68/$G$90</f>
        <v>0</v>
      </c>
      <c r="I68" s="49">
        <v>12619.51</v>
      </c>
      <c r="J68" s="6">
        <f aca="true" t="shared" si="9" ref="J68:J89">+I68/$I$90</f>
        <v>0.010060002271799352</v>
      </c>
      <c r="K68" s="26">
        <f aca="true" t="shared" si="10" ref="K68:K89">+C68+E68+G68+I68</f>
        <v>31735.53</v>
      </c>
      <c r="L68" s="6">
        <f aca="true" t="shared" si="11" ref="L68:L89">+K68/$K$90</f>
        <v>0.003920715020130336</v>
      </c>
    </row>
    <row r="69" spans="2:12" ht="12.75">
      <c r="B69" s="29">
        <v>33184</v>
      </c>
      <c r="C69" s="49">
        <v>0</v>
      </c>
      <c r="D69" s="6">
        <f t="shared" si="6"/>
        <v>0</v>
      </c>
      <c r="E69" s="49">
        <v>0</v>
      </c>
      <c r="F69" s="6">
        <f t="shared" si="7"/>
        <v>0</v>
      </c>
      <c r="G69" s="49">
        <v>0</v>
      </c>
      <c r="H69" s="6">
        <f t="shared" si="8"/>
        <v>0</v>
      </c>
      <c r="I69" s="49">
        <v>3739.38999999999</v>
      </c>
      <c r="J69" s="6">
        <f t="shared" si="9"/>
        <v>0.0029809613760870017</v>
      </c>
      <c r="K69" s="26">
        <f t="shared" si="10"/>
        <v>3739.38999999999</v>
      </c>
      <c r="L69" s="6">
        <f t="shared" si="11"/>
        <v>0.00046197692425887127</v>
      </c>
    </row>
    <row r="70" spans="2:12" ht="12.75">
      <c r="B70" s="29">
        <v>33185</v>
      </c>
      <c r="C70" s="49">
        <v>0</v>
      </c>
      <c r="D70" s="6">
        <f t="shared" si="6"/>
        <v>0</v>
      </c>
      <c r="E70" s="49">
        <v>0</v>
      </c>
      <c r="F70" s="6">
        <f t="shared" si="7"/>
        <v>0</v>
      </c>
      <c r="G70" s="49">
        <v>0</v>
      </c>
      <c r="H70" s="6">
        <f t="shared" si="8"/>
        <v>0</v>
      </c>
      <c r="I70" s="49">
        <v>1763.51</v>
      </c>
      <c r="J70" s="6">
        <f t="shared" si="9"/>
        <v>0.0014058322871760374</v>
      </c>
      <c r="K70" s="26">
        <f t="shared" si="10"/>
        <v>1763.51</v>
      </c>
      <c r="L70" s="6">
        <f t="shared" si="11"/>
        <v>0.00021787000705991198</v>
      </c>
    </row>
    <row r="71" spans="2:12" ht="12.75">
      <c r="B71" s="29">
        <v>33186</v>
      </c>
      <c r="C71" s="49">
        <v>16557.22</v>
      </c>
      <c r="D71" s="6">
        <f t="shared" si="6"/>
        <v>0.0039581210207451385</v>
      </c>
      <c r="E71" s="49">
        <v>16557.22</v>
      </c>
      <c r="F71" s="6">
        <f t="shared" si="7"/>
        <v>0.007152439762976046</v>
      </c>
      <c r="G71" s="49">
        <v>85.9699999999999</v>
      </c>
      <c r="H71" s="6">
        <f t="shared" si="8"/>
        <v>0.00025145391813728604</v>
      </c>
      <c r="I71" s="49">
        <v>51926.01</v>
      </c>
      <c r="J71" s="6">
        <f t="shared" si="9"/>
        <v>0.04139429966500093</v>
      </c>
      <c r="K71" s="26">
        <f t="shared" si="10"/>
        <v>85126.42000000001</v>
      </c>
      <c r="L71" s="6">
        <f t="shared" si="11"/>
        <v>0.010516806667603266</v>
      </c>
    </row>
    <row r="72" spans="2:12" ht="12.75">
      <c r="B72" s="29">
        <v>33187</v>
      </c>
      <c r="C72" s="49">
        <v>3623.07999999999</v>
      </c>
      <c r="D72" s="6">
        <f t="shared" si="6"/>
        <v>0.0008661230030066192</v>
      </c>
      <c r="E72" s="49">
        <v>3623.07999999999</v>
      </c>
      <c r="F72" s="6">
        <f t="shared" si="7"/>
        <v>0.0015651094481104425</v>
      </c>
      <c r="G72" s="49">
        <v>0</v>
      </c>
      <c r="H72" s="6">
        <f t="shared" si="8"/>
        <v>0</v>
      </c>
      <c r="I72" s="49">
        <v>1009.57</v>
      </c>
      <c r="J72" s="6">
        <f t="shared" si="9"/>
        <v>0.0008048075157863081</v>
      </c>
      <c r="K72" s="26">
        <f t="shared" si="10"/>
        <v>8255.72999999998</v>
      </c>
      <c r="L72" s="6">
        <f t="shared" si="11"/>
        <v>0.0010199408868590044</v>
      </c>
    </row>
    <row r="73" spans="2:12" ht="12.75">
      <c r="B73" s="29">
        <v>33189</v>
      </c>
      <c r="C73" s="49">
        <v>9257.45</v>
      </c>
      <c r="D73" s="6">
        <f t="shared" si="6"/>
        <v>0.0022130591635248597</v>
      </c>
      <c r="E73" s="49">
        <v>9257.45</v>
      </c>
      <c r="F73" s="6">
        <f t="shared" si="7"/>
        <v>0.003999062251015726</v>
      </c>
      <c r="G73" s="49">
        <v>0</v>
      </c>
      <c r="H73" s="6">
        <f t="shared" si="8"/>
        <v>0</v>
      </c>
      <c r="I73" s="49">
        <v>10666.04</v>
      </c>
      <c r="J73" s="6">
        <f t="shared" si="9"/>
        <v>0.008502737953462755</v>
      </c>
      <c r="K73" s="26">
        <f t="shared" si="10"/>
        <v>29180.940000000002</v>
      </c>
      <c r="L73" s="6">
        <f t="shared" si="11"/>
        <v>0.0036051123066015325</v>
      </c>
    </row>
    <row r="74" spans="2:12" ht="12.75">
      <c r="B74" s="29">
        <v>33193</v>
      </c>
      <c r="C74" s="49">
        <v>0</v>
      </c>
      <c r="D74" s="6">
        <f t="shared" si="6"/>
        <v>0</v>
      </c>
      <c r="E74" s="49">
        <v>0</v>
      </c>
      <c r="F74" s="6">
        <f t="shared" si="7"/>
        <v>0</v>
      </c>
      <c r="G74" s="49">
        <v>0</v>
      </c>
      <c r="H74" s="6">
        <f t="shared" si="8"/>
        <v>0</v>
      </c>
      <c r="I74" s="49">
        <v>1668.74</v>
      </c>
      <c r="J74" s="6">
        <f t="shared" si="9"/>
        <v>0.001330283679084406</v>
      </c>
      <c r="K74" s="26">
        <f t="shared" si="10"/>
        <v>1668.74</v>
      </c>
      <c r="L74" s="6">
        <f t="shared" si="11"/>
        <v>0.00020616179980899316</v>
      </c>
    </row>
    <row r="75" spans="2:12" ht="12.75">
      <c r="B75" s="29">
        <v>33196</v>
      </c>
      <c r="C75" s="49">
        <v>0</v>
      </c>
      <c r="D75" s="6">
        <f t="shared" si="6"/>
        <v>0</v>
      </c>
      <c r="E75" s="49">
        <v>0</v>
      </c>
      <c r="F75" s="6">
        <f t="shared" si="7"/>
        <v>0</v>
      </c>
      <c r="G75" s="49">
        <v>0</v>
      </c>
      <c r="H75" s="6">
        <f t="shared" si="8"/>
        <v>0</v>
      </c>
      <c r="I75" s="49">
        <v>17861.72</v>
      </c>
      <c r="J75" s="6">
        <f t="shared" si="9"/>
        <v>0.014238979467367904</v>
      </c>
      <c r="K75" s="26">
        <f t="shared" si="10"/>
        <v>17861.72</v>
      </c>
      <c r="L75" s="6">
        <f t="shared" si="11"/>
        <v>0.002206697474072827</v>
      </c>
    </row>
    <row r="76" spans="2:12" ht="12.75">
      <c r="B76" s="29">
        <v>33299</v>
      </c>
      <c r="C76" s="49">
        <v>0</v>
      </c>
      <c r="D76" s="6">
        <f t="shared" si="6"/>
        <v>0</v>
      </c>
      <c r="E76" s="49">
        <v>0</v>
      </c>
      <c r="F76" s="6">
        <f t="shared" si="7"/>
        <v>0</v>
      </c>
      <c r="G76" s="49">
        <v>0</v>
      </c>
      <c r="H76" s="6">
        <f t="shared" si="8"/>
        <v>0</v>
      </c>
      <c r="I76" s="49">
        <v>3131.61999999999</v>
      </c>
      <c r="J76" s="6">
        <f t="shared" si="9"/>
        <v>0.00249646018858198</v>
      </c>
      <c r="K76" s="26">
        <f t="shared" si="10"/>
        <v>3131.61999999999</v>
      </c>
      <c r="L76" s="6">
        <f t="shared" si="11"/>
        <v>0.0003868909569602437</v>
      </c>
    </row>
    <row r="77" spans="2:12" ht="12.75">
      <c r="B77" s="29"/>
      <c r="C77" s="49"/>
      <c r="D77" s="6">
        <f t="shared" si="6"/>
        <v>0</v>
      </c>
      <c r="E77" s="29"/>
      <c r="F77" s="6">
        <f t="shared" si="7"/>
        <v>0</v>
      </c>
      <c r="G77" s="29"/>
      <c r="H77" s="6">
        <f t="shared" si="8"/>
        <v>0</v>
      </c>
      <c r="I77" s="29"/>
      <c r="J77" s="6">
        <f t="shared" si="9"/>
        <v>0</v>
      </c>
      <c r="K77" s="26">
        <f t="shared" si="10"/>
        <v>0</v>
      </c>
      <c r="L77" s="6">
        <f t="shared" si="11"/>
        <v>0</v>
      </c>
    </row>
    <row r="78" spans="2:12" ht="12.75">
      <c r="B78" s="29"/>
      <c r="C78" s="49"/>
      <c r="D78" s="6">
        <f t="shared" si="6"/>
        <v>0</v>
      </c>
      <c r="E78" s="29"/>
      <c r="F78" s="6">
        <f t="shared" si="7"/>
        <v>0</v>
      </c>
      <c r="G78" s="29"/>
      <c r="H78" s="6">
        <f t="shared" si="8"/>
        <v>0</v>
      </c>
      <c r="I78" s="29"/>
      <c r="J78" s="6">
        <f t="shared" si="9"/>
        <v>0</v>
      </c>
      <c r="K78" s="26">
        <f t="shared" si="10"/>
        <v>0</v>
      </c>
      <c r="L78" s="6">
        <f t="shared" si="11"/>
        <v>0</v>
      </c>
    </row>
    <row r="79" spans="2:12" ht="12.75">
      <c r="B79" s="29"/>
      <c r="C79" s="49"/>
      <c r="D79" s="6">
        <f t="shared" si="6"/>
        <v>0</v>
      </c>
      <c r="E79" s="29"/>
      <c r="F79" s="6">
        <f t="shared" si="7"/>
        <v>0</v>
      </c>
      <c r="G79" s="29"/>
      <c r="H79" s="6">
        <f t="shared" si="8"/>
        <v>0</v>
      </c>
      <c r="I79" s="29"/>
      <c r="J79" s="6">
        <f t="shared" si="9"/>
        <v>0</v>
      </c>
      <c r="K79" s="26">
        <f t="shared" si="10"/>
        <v>0</v>
      </c>
      <c r="L79" s="6">
        <f t="shared" si="11"/>
        <v>0</v>
      </c>
    </row>
    <row r="80" spans="2:12" ht="12.75">
      <c r="B80" s="36"/>
      <c r="C80" s="50"/>
      <c r="D80" s="6">
        <f t="shared" si="6"/>
        <v>0</v>
      </c>
      <c r="E80" s="36"/>
      <c r="F80" s="6">
        <f t="shared" si="7"/>
        <v>0</v>
      </c>
      <c r="G80" s="36"/>
      <c r="H80" s="6">
        <f t="shared" si="8"/>
        <v>0</v>
      </c>
      <c r="I80" s="36"/>
      <c r="J80" s="6">
        <f t="shared" si="9"/>
        <v>0</v>
      </c>
      <c r="K80" s="39">
        <f t="shared" si="10"/>
        <v>0</v>
      </c>
      <c r="L80" s="6">
        <f t="shared" si="11"/>
        <v>0</v>
      </c>
    </row>
    <row r="81" spans="2:12" ht="12.75">
      <c r="B81" s="36"/>
      <c r="C81" s="50"/>
      <c r="D81" s="6">
        <f t="shared" si="6"/>
        <v>0</v>
      </c>
      <c r="E81" s="36"/>
      <c r="F81" s="6">
        <f t="shared" si="7"/>
        <v>0</v>
      </c>
      <c r="G81" s="36"/>
      <c r="H81" s="6">
        <f t="shared" si="8"/>
        <v>0</v>
      </c>
      <c r="I81" s="36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55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55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55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55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55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55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55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56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57">
        <f aca="true" t="shared" si="12" ref="C90:J90">SUM(C2:C89)</f>
        <v>4183100.999999998</v>
      </c>
      <c r="D90" s="10">
        <f t="shared" si="12"/>
        <v>0.9999999999999994</v>
      </c>
      <c r="E90" s="4">
        <f t="shared" si="12"/>
        <v>2314905.199999998</v>
      </c>
      <c r="F90" s="10">
        <f t="shared" si="12"/>
        <v>0.9999999999999994</v>
      </c>
      <c r="G90" s="4">
        <f t="shared" si="12"/>
        <v>341891.6699999996</v>
      </c>
      <c r="H90" s="10">
        <f t="shared" si="12"/>
        <v>1</v>
      </c>
      <c r="I90" s="4">
        <f>SUM(I2:I89)</f>
        <v>1254424.1699999983</v>
      </c>
      <c r="J90" s="7">
        <f t="shared" si="12"/>
        <v>1.0000000000000004</v>
      </c>
      <c r="K90" s="4">
        <f>SUM(K2:K89)</f>
        <v>8094322.039999994</v>
      </c>
      <c r="L90" s="10"/>
    </row>
    <row r="91" spans="3:11" ht="12.75">
      <c r="C91" s="57">
        <f>+C90-C92</f>
        <v>-0.5300000016577542</v>
      </c>
      <c r="E91" s="4">
        <f>+E90-E92</f>
        <v>-0.5300000021234155</v>
      </c>
      <c r="F91" s="10"/>
      <c r="G91" s="4">
        <f>+G90-G92</f>
        <v>0</v>
      </c>
      <c r="I91" s="4">
        <f>+I90-I92</f>
        <v>0.1699999982956797</v>
      </c>
      <c r="K91" s="4">
        <f>+K90-K92</f>
        <v>-0.8900000052526593</v>
      </c>
    </row>
    <row r="92" spans="3:11" ht="12.75">
      <c r="C92" s="19">
        <v>4183101.53</v>
      </c>
      <c r="E92" s="16">
        <v>2314905.73</v>
      </c>
      <c r="F92" s="10"/>
      <c r="G92" s="16">
        <v>341891.67</v>
      </c>
      <c r="I92" s="16">
        <v>1254424</v>
      </c>
      <c r="K92" s="4">
        <f>+C92+E92+G92+I92</f>
        <v>8094322.93</v>
      </c>
    </row>
    <row r="94" spans="3:12" ht="12.75">
      <c r="C94" s="19"/>
      <c r="D94" s="13"/>
      <c r="E94" s="14"/>
      <c r="G94" s="13"/>
      <c r="H94" s="13"/>
      <c r="I94" s="14"/>
      <c r="K94" s="13"/>
      <c r="L94" s="13"/>
    </row>
    <row r="103" spans="3:12" ht="12.75">
      <c r="C103" s="57">
        <f>+C92</f>
        <v>4183101.53</v>
      </c>
      <c r="E103" s="4">
        <f>+E92</f>
        <v>2314905.73</v>
      </c>
      <c r="F103" s="10"/>
      <c r="G103" s="4">
        <f>+G92</f>
        <v>341891.67</v>
      </c>
      <c r="I103" s="4">
        <f>+I92</f>
        <v>1254424</v>
      </c>
      <c r="K103" s="4">
        <f>SUM(C103:I103)</f>
        <v>8094322.93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D1" sqref="D1"/>
    </sheetView>
  </sheetViews>
  <sheetFormatPr defaultColWidth="9.140625" defaultRowHeight="12.75"/>
  <cols>
    <col min="3" max="3" width="15.00390625" style="48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3:11" ht="12.75">
      <c r="C1" s="46">
        <f>+SUM(Dec2019!C1)+1</f>
        <v>2020</v>
      </c>
      <c r="D1" s="5">
        <f>+DATE(C1,5,1)</f>
        <v>43952</v>
      </c>
      <c r="F1" t="s">
        <v>157</v>
      </c>
      <c r="I1"/>
      <c r="K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 s="29">
        <v>33010</v>
      </c>
      <c r="C3" s="31">
        <v>10748.8799999999</v>
      </c>
      <c r="D3" s="6">
        <f>+C3/$C$90</f>
        <v>0.00809797128298792</v>
      </c>
      <c r="E3" s="31">
        <v>10748.8799999999</v>
      </c>
      <c r="F3" s="6">
        <f>+E3/$E$90</f>
        <v>0.019021822515867013</v>
      </c>
      <c r="G3" s="31">
        <v>310.98</v>
      </c>
      <c r="H3" s="6">
        <f>+G3/$G$90</f>
        <v>0.003220850746638116</v>
      </c>
      <c r="I3" s="31">
        <v>3541.13</v>
      </c>
      <c r="J3" s="6">
        <f>+I3/$I$90</f>
        <v>0.003602648245008043</v>
      </c>
      <c r="K3" s="26">
        <f>+C3+E3+G3+I3</f>
        <v>25349.8699999998</v>
      </c>
      <c r="L3" s="6">
        <f>+K3/$K$90</f>
        <v>0.00852981719387516</v>
      </c>
      <c r="M3" s="4"/>
      <c r="N3" s="4"/>
    </row>
    <row r="4" spans="2:14" ht="12.75">
      <c r="B4" s="29">
        <v>33012</v>
      </c>
      <c r="C4" s="31">
        <v>0</v>
      </c>
      <c r="D4" s="6">
        <f aca="true" t="shared" si="0" ref="D4:D67">+C4/$C$90</f>
        <v>0</v>
      </c>
      <c r="E4" s="31">
        <v>0</v>
      </c>
      <c r="F4" s="6">
        <f aca="true" t="shared" si="1" ref="F4:F67">+E4/$E$90</f>
        <v>0</v>
      </c>
      <c r="G4" s="31">
        <v>0</v>
      </c>
      <c r="H4" s="6">
        <f aca="true" t="shared" si="2" ref="H4:H67">+G4/$G$90</f>
        <v>0</v>
      </c>
      <c r="I4" s="31">
        <v>23957.33</v>
      </c>
      <c r="J4" s="6">
        <f aca="true" t="shared" si="3" ref="J4:J67">+I4/$I$90</f>
        <v>0.024373528472430704</v>
      </c>
      <c r="K4" s="26">
        <f aca="true" t="shared" si="4" ref="K4:K67">+C4+E4+G4+I4</f>
        <v>23957.33</v>
      </c>
      <c r="L4" s="6">
        <f aca="true" t="shared" si="5" ref="L4:L67">+K4/$K$90</f>
        <v>0.008061250229422983</v>
      </c>
      <c r="M4" s="4"/>
      <c r="N4" s="4"/>
    </row>
    <row r="5" spans="2:14" ht="12.75">
      <c r="B5" s="29">
        <v>33013</v>
      </c>
      <c r="C5" s="31">
        <v>0</v>
      </c>
      <c r="D5" s="6">
        <f t="shared" si="0"/>
        <v>0</v>
      </c>
      <c r="E5" s="31">
        <v>0</v>
      </c>
      <c r="F5" s="6">
        <f t="shared" si="1"/>
        <v>0</v>
      </c>
      <c r="G5" s="31">
        <v>0</v>
      </c>
      <c r="H5" s="6">
        <f t="shared" si="2"/>
        <v>0</v>
      </c>
      <c r="I5" s="31">
        <v>672.71</v>
      </c>
      <c r="J5" s="6">
        <f t="shared" si="3"/>
        <v>0.0006843966476518401</v>
      </c>
      <c r="K5" s="26">
        <f t="shared" si="4"/>
        <v>672.71</v>
      </c>
      <c r="L5" s="6">
        <f t="shared" si="5"/>
        <v>0.00022635592705176806</v>
      </c>
      <c r="M5" s="4"/>
      <c r="N5" s="4"/>
    </row>
    <row r="6" spans="2:14" ht="12.75">
      <c r="B6" s="29">
        <v>33014</v>
      </c>
      <c r="C6" s="31">
        <v>1170.55</v>
      </c>
      <c r="D6" s="6">
        <f t="shared" si="0"/>
        <v>0.0008818667884748549</v>
      </c>
      <c r="E6" s="31">
        <v>1170.55</v>
      </c>
      <c r="F6" s="6">
        <f t="shared" si="1"/>
        <v>0.0020714711063802315</v>
      </c>
      <c r="G6" s="31">
        <v>680.269999999999</v>
      </c>
      <c r="H6" s="6">
        <f t="shared" si="2"/>
        <v>0.0070456239546450175</v>
      </c>
      <c r="I6" s="31">
        <v>26590.45</v>
      </c>
      <c r="J6" s="6">
        <f t="shared" si="3"/>
        <v>0.027052392322923505</v>
      </c>
      <c r="K6" s="26">
        <f t="shared" si="4"/>
        <v>29611.82</v>
      </c>
      <c r="L6" s="6">
        <f t="shared" si="5"/>
        <v>0.009963893754797887</v>
      </c>
      <c r="M6" s="4"/>
      <c r="N6" s="4"/>
    </row>
    <row r="7" spans="2:14" ht="12.75">
      <c r="B7" s="29">
        <v>33015</v>
      </c>
      <c r="C7" s="31">
        <v>0</v>
      </c>
      <c r="D7" s="6">
        <f t="shared" si="0"/>
        <v>0</v>
      </c>
      <c r="E7" s="31">
        <v>0</v>
      </c>
      <c r="F7" s="6">
        <f t="shared" si="1"/>
        <v>0</v>
      </c>
      <c r="G7" s="31">
        <v>0</v>
      </c>
      <c r="H7" s="6">
        <f t="shared" si="2"/>
        <v>0</v>
      </c>
      <c r="I7" s="31">
        <v>7141.36999999999</v>
      </c>
      <c r="J7" s="6">
        <f t="shared" si="3"/>
        <v>0.007265433377891534</v>
      </c>
      <c r="K7" s="26">
        <f t="shared" si="4"/>
        <v>7141.36999999999</v>
      </c>
      <c r="L7" s="6">
        <f t="shared" si="5"/>
        <v>0.002402954358891175</v>
      </c>
      <c r="M7" s="4"/>
      <c r="N7" s="4"/>
    </row>
    <row r="8" spans="2:14" ht="12.75">
      <c r="B8" s="29">
        <v>33016</v>
      </c>
      <c r="C8" s="31">
        <v>13668.94</v>
      </c>
      <c r="D8" s="6">
        <f t="shared" si="0"/>
        <v>0.0102978806711849</v>
      </c>
      <c r="E8" s="31">
        <v>13668.94</v>
      </c>
      <c r="F8" s="6">
        <f t="shared" si="1"/>
        <v>0.024189324902691045</v>
      </c>
      <c r="G8" s="31">
        <v>707.83</v>
      </c>
      <c r="H8" s="6">
        <f t="shared" si="2"/>
        <v>0.0073310656119134916</v>
      </c>
      <c r="I8" s="31">
        <v>10337.6299999999</v>
      </c>
      <c r="J8" s="6">
        <f t="shared" si="3"/>
        <v>0.01051722037232243</v>
      </c>
      <c r="K8" s="26">
        <f t="shared" si="4"/>
        <v>38383.3399999999</v>
      </c>
      <c r="L8" s="6">
        <f t="shared" si="5"/>
        <v>0.012915366962053766</v>
      </c>
      <c r="M8" s="4"/>
      <c r="N8" s="4"/>
    </row>
    <row r="9" spans="2:14" ht="12.75">
      <c r="B9" s="29">
        <v>33018</v>
      </c>
      <c r="C9" s="31">
        <v>0</v>
      </c>
      <c r="D9" s="6">
        <f t="shared" si="0"/>
        <v>0</v>
      </c>
      <c r="E9" s="31">
        <v>0</v>
      </c>
      <c r="F9" s="6">
        <f t="shared" si="1"/>
        <v>0</v>
      </c>
      <c r="G9" s="31">
        <v>0</v>
      </c>
      <c r="H9" s="6">
        <f t="shared" si="2"/>
        <v>0</v>
      </c>
      <c r="I9" s="31">
        <v>4335.96</v>
      </c>
      <c r="J9" s="6">
        <f t="shared" si="3"/>
        <v>0.004411286421121244</v>
      </c>
      <c r="K9" s="26">
        <f t="shared" si="4"/>
        <v>4335.96</v>
      </c>
      <c r="L9" s="6">
        <f t="shared" si="5"/>
        <v>0.001458979717053982</v>
      </c>
      <c r="M9" s="4"/>
      <c r="N9" s="4"/>
    </row>
    <row r="10" spans="2:14" ht="12.75">
      <c r="B10" s="29">
        <v>33030</v>
      </c>
      <c r="C10" s="31">
        <v>10839.94</v>
      </c>
      <c r="D10" s="6">
        <f t="shared" si="0"/>
        <v>0.00816657389693744</v>
      </c>
      <c r="E10" s="31">
        <v>10839.94</v>
      </c>
      <c r="F10" s="6">
        <f t="shared" si="1"/>
        <v>0.019182967412665265</v>
      </c>
      <c r="G10" s="31">
        <v>0</v>
      </c>
      <c r="H10" s="6">
        <f t="shared" si="2"/>
        <v>0</v>
      </c>
      <c r="I10" s="31">
        <v>3312.09999999999</v>
      </c>
      <c r="J10" s="6">
        <f t="shared" si="3"/>
        <v>0.0033696394236560367</v>
      </c>
      <c r="K10" s="26">
        <f t="shared" si="4"/>
        <v>24991.979999999992</v>
      </c>
      <c r="L10" s="6">
        <f t="shared" si="5"/>
        <v>0.008409393054598927</v>
      </c>
      <c r="M10" s="4"/>
      <c r="N10" s="4"/>
    </row>
    <row r="11" spans="2:14" ht="12.75">
      <c r="B11" s="29">
        <v>33031</v>
      </c>
      <c r="C11" s="31">
        <v>0</v>
      </c>
      <c r="D11" s="6">
        <f t="shared" si="0"/>
        <v>0</v>
      </c>
      <c r="E11" s="31">
        <v>0</v>
      </c>
      <c r="F11" s="6">
        <f t="shared" si="1"/>
        <v>0</v>
      </c>
      <c r="G11" s="31">
        <v>0</v>
      </c>
      <c r="H11" s="6">
        <f t="shared" si="2"/>
        <v>0</v>
      </c>
      <c r="I11" s="31">
        <v>1793.16</v>
      </c>
      <c r="J11" s="6">
        <f t="shared" si="3"/>
        <v>0.001824311653912345</v>
      </c>
      <c r="K11" s="26">
        <f t="shared" si="4"/>
        <v>1793.16</v>
      </c>
      <c r="L11" s="6">
        <f t="shared" si="5"/>
        <v>0.0006033690507828758</v>
      </c>
      <c r="M11" s="4"/>
      <c r="N11" s="4"/>
    </row>
    <row r="12" spans="2:14" ht="12.75">
      <c r="B12" s="29">
        <v>33032</v>
      </c>
      <c r="C12" s="31">
        <v>136.62</v>
      </c>
      <c r="D12" s="6">
        <f t="shared" si="0"/>
        <v>0.0001029265222685359</v>
      </c>
      <c r="E12" s="31">
        <v>136.62</v>
      </c>
      <c r="F12" s="6">
        <f t="shared" si="1"/>
        <v>0.00024177043488417174</v>
      </c>
      <c r="G12" s="31">
        <v>0</v>
      </c>
      <c r="H12" s="6">
        <f t="shared" si="2"/>
        <v>0</v>
      </c>
      <c r="I12" s="31">
        <v>3779.05999999999</v>
      </c>
      <c r="J12" s="6">
        <f t="shared" si="3"/>
        <v>0.003844711681519757</v>
      </c>
      <c r="K12" s="26">
        <f t="shared" si="4"/>
        <v>4052.29999999999</v>
      </c>
      <c r="L12" s="6">
        <f t="shared" si="5"/>
        <v>0.0013635327603155557</v>
      </c>
      <c r="M12" s="4"/>
      <c r="N12" s="4"/>
    </row>
    <row r="13" spans="2:14" ht="12.75">
      <c r="B13" s="29">
        <v>33033</v>
      </c>
      <c r="C13" s="31">
        <v>15629.15</v>
      </c>
      <c r="D13" s="6">
        <f t="shared" si="0"/>
        <v>0.011774660046210566</v>
      </c>
      <c r="E13" s="31">
        <v>15629.15</v>
      </c>
      <c r="F13" s="6">
        <f t="shared" si="1"/>
        <v>0.027658222751939337</v>
      </c>
      <c r="G13" s="31">
        <v>52.7199999999999</v>
      </c>
      <c r="H13" s="6">
        <f t="shared" si="2"/>
        <v>0.0005460262761681174</v>
      </c>
      <c r="I13" s="31">
        <v>17204.7799999999</v>
      </c>
      <c r="J13" s="6">
        <f t="shared" si="3"/>
        <v>0.017503669866045336</v>
      </c>
      <c r="K13" s="26">
        <f t="shared" si="4"/>
        <v>48515.7999999999</v>
      </c>
      <c r="L13" s="6">
        <f t="shared" si="5"/>
        <v>0.01632477424991177</v>
      </c>
      <c r="M13" s="4"/>
      <c r="N13" s="4"/>
    </row>
    <row r="14" spans="2:14" ht="12.75">
      <c r="B14" s="29">
        <v>33034</v>
      </c>
      <c r="C14" s="31">
        <v>17485.7799999999</v>
      </c>
      <c r="D14" s="6">
        <f t="shared" si="0"/>
        <v>0.013173404512902278</v>
      </c>
      <c r="E14" s="31">
        <v>17485.7799999999</v>
      </c>
      <c r="F14" s="6">
        <f t="shared" si="1"/>
        <v>0.030943819608321828</v>
      </c>
      <c r="G14" s="31">
        <v>0</v>
      </c>
      <c r="H14" s="6">
        <f t="shared" si="2"/>
        <v>0</v>
      </c>
      <c r="I14" s="31">
        <v>5272.8</v>
      </c>
      <c r="J14" s="6">
        <f t="shared" si="3"/>
        <v>0.005364401664519068</v>
      </c>
      <c r="K14" s="26">
        <f t="shared" si="4"/>
        <v>40244.359999999804</v>
      </c>
      <c r="L14" s="6">
        <f t="shared" si="5"/>
        <v>0.013541569794421143</v>
      </c>
      <c r="M14" s="4"/>
      <c r="N14" s="4"/>
    </row>
    <row r="15" spans="2:14" ht="12.75">
      <c r="B15" s="29">
        <v>33035</v>
      </c>
      <c r="C15" s="31">
        <v>58.5</v>
      </c>
      <c r="D15" s="6">
        <f t="shared" si="0"/>
        <v>4.407262152473539E-05</v>
      </c>
      <c r="E15" s="31">
        <v>58.5</v>
      </c>
      <c r="F15" s="6">
        <f t="shared" si="1"/>
        <v>0.0001035248897725373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117</v>
      </c>
      <c r="L15" s="6">
        <f t="shared" si="5"/>
        <v>3.936858893885457E-05</v>
      </c>
      <c r="M15" s="4"/>
      <c r="N15" s="4"/>
    </row>
    <row r="16" spans="2:14" ht="12.75">
      <c r="B16" s="29">
        <v>33056</v>
      </c>
      <c r="C16" s="31">
        <v>81.7999999999999</v>
      </c>
      <c r="D16" s="6">
        <f t="shared" si="0"/>
        <v>6.162633232005728E-05</v>
      </c>
      <c r="E16" s="31">
        <v>81.7999999999999</v>
      </c>
      <c r="F16" s="6">
        <f t="shared" si="1"/>
        <v>0.00014475788005800924</v>
      </c>
      <c r="G16" s="31">
        <v>0</v>
      </c>
      <c r="H16" s="6">
        <f t="shared" si="2"/>
        <v>0</v>
      </c>
      <c r="I16" s="31">
        <v>204.97</v>
      </c>
      <c r="J16" s="6">
        <f t="shared" si="3"/>
        <v>0.00020853083924603122</v>
      </c>
      <c r="K16" s="26">
        <f t="shared" si="4"/>
        <v>368.5699999999998</v>
      </c>
      <c r="L16" s="6">
        <f t="shared" si="5"/>
        <v>0.00012401778483071474</v>
      </c>
      <c r="M16" s="4"/>
      <c r="N16" s="4"/>
    </row>
    <row r="17" spans="2:14" ht="12.75">
      <c r="B17" s="29">
        <v>33109</v>
      </c>
      <c r="C17" s="31">
        <v>1813.36999999999</v>
      </c>
      <c r="D17" s="6">
        <f t="shared" si="0"/>
        <v>0.0013661533281078457</v>
      </c>
      <c r="E17" s="31">
        <v>1813.36999999999</v>
      </c>
      <c r="F17" s="6">
        <f t="shared" si="1"/>
        <v>0.003209041527638033</v>
      </c>
      <c r="G17" s="31">
        <v>3822.52</v>
      </c>
      <c r="H17" s="6">
        <f t="shared" si="2"/>
        <v>0.03959021929397109</v>
      </c>
      <c r="I17" s="31">
        <v>0</v>
      </c>
      <c r="J17" s="6">
        <f t="shared" si="3"/>
        <v>0</v>
      </c>
      <c r="K17" s="26">
        <f t="shared" si="4"/>
        <v>7449.25999999998</v>
      </c>
      <c r="L17" s="6">
        <f t="shared" si="5"/>
        <v>0.0025065543148602653</v>
      </c>
      <c r="M17" s="4"/>
      <c r="N17" s="4"/>
    </row>
    <row r="18" spans="2:14" ht="12.75">
      <c r="B18" s="29">
        <v>33122</v>
      </c>
      <c r="C18" s="31">
        <v>12437.62</v>
      </c>
      <c r="D18" s="6">
        <f t="shared" si="0"/>
        <v>0.00937023109279452</v>
      </c>
      <c r="E18" s="31">
        <v>12437.62</v>
      </c>
      <c r="F18" s="6">
        <f t="shared" si="1"/>
        <v>0.022010311786883854</v>
      </c>
      <c r="G18" s="31">
        <v>14063.8899999999</v>
      </c>
      <c r="H18" s="6">
        <f t="shared" si="2"/>
        <v>0.14566110556028042</v>
      </c>
      <c r="I18" s="31">
        <v>17678.6699999999</v>
      </c>
      <c r="J18" s="6">
        <f t="shared" si="3"/>
        <v>0.017985792515263763</v>
      </c>
      <c r="K18" s="26">
        <f t="shared" si="4"/>
        <v>56617.7999999998</v>
      </c>
      <c r="L18" s="6">
        <f t="shared" si="5"/>
        <v>0.01905096491301088</v>
      </c>
      <c r="M18" s="4"/>
      <c r="N18" s="4"/>
    </row>
    <row r="19" spans="2:14" ht="12.75">
      <c r="B19" s="29">
        <v>33125</v>
      </c>
      <c r="C19" s="31">
        <v>258.85</v>
      </c>
      <c r="D19" s="6">
        <f t="shared" si="0"/>
        <v>0.0001950119330201326</v>
      </c>
      <c r="E19" s="31">
        <v>258.85</v>
      </c>
      <c r="F19" s="6">
        <f t="shared" si="1"/>
        <v>0.00045807551654053475</v>
      </c>
      <c r="G19" s="31">
        <v>0</v>
      </c>
      <c r="H19" s="6">
        <f t="shared" si="2"/>
        <v>0</v>
      </c>
      <c r="I19" s="31">
        <v>687.23</v>
      </c>
      <c r="J19" s="6">
        <f t="shared" si="3"/>
        <v>0.0006991688962045666</v>
      </c>
      <c r="K19" s="26">
        <f t="shared" si="4"/>
        <v>1204.93</v>
      </c>
      <c r="L19" s="6">
        <f t="shared" si="5"/>
        <v>0.0004054392638469577</v>
      </c>
      <c r="M19" s="4"/>
      <c r="N19" s="4"/>
    </row>
    <row r="20" spans="2:14" ht="12.75">
      <c r="B20" s="29">
        <v>33126</v>
      </c>
      <c r="C20" s="31">
        <v>64010.05</v>
      </c>
      <c r="D20" s="6">
        <f t="shared" si="0"/>
        <v>0.04822377277657075</v>
      </c>
      <c r="E20" s="31">
        <v>64010.05</v>
      </c>
      <c r="F20" s="6">
        <f t="shared" si="1"/>
        <v>0.11327578411255729</v>
      </c>
      <c r="G20" s="31">
        <v>2150.9</v>
      </c>
      <c r="H20" s="6">
        <f t="shared" si="2"/>
        <v>0.022277084928110886</v>
      </c>
      <c r="I20" s="31">
        <v>18025.15</v>
      </c>
      <c r="J20" s="6">
        <f t="shared" si="3"/>
        <v>0.018338291735549593</v>
      </c>
      <c r="K20" s="26">
        <f t="shared" si="4"/>
        <v>148196.15</v>
      </c>
      <c r="L20" s="6">
        <f t="shared" si="5"/>
        <v>0.04986558386043447</v>
      </c>
      <c r="M20" s="4"/>
      <c r="N20" s="4"/>
    </row>
    <row r="21" spans="2:14" ht="12.75">
      <c r="B21" s="29">
        <v>33127</v>
      </c>
      <c r="C21" s="31">
        <v>1200.07999999999</v>
      </c>
      <c r="D21" s="6">
        <f t="shared" si="0"/>
        <v>0.0009041140451180172</v>
      </c>
      <c r="E21" s="31">
        <v>1200.07999999999</v>
      </c>
      <c r="F21" s="6">
        <f t="shared" si="1"/>
        <v>0.002123729055012402</v>
      </c>
      <c r="G21" s="31">
        <v>0</v>
      </c>
      <c r="H21" s="6">
        <f t="shared" si="2"/>
        <v>0</v>
      </c>
      <c r="I21" s="31">
        <v>33413.66</v>
      </c>
      <c r="J21" s="6">
        <f t="shared" si="3"/>
        <v>0.03399413846944208</v>
      </c>
      <c r="K21" s="26">
        <f t="shared" si="4"/>
        <v>35813.819999999985</v>
      </c>
      <c r="L21" s="6">
        <f t="shared" si="5"/>
        <v>0.012050765452223318</v>
      </c>
      <c r="M21" s="4"/>
      <c r="N21" s="4"/>
    </row>
    <row r="22" spans="2:14" ht="12.75">
      <c r="B22" s="29">
        <v>33128</v>
      </c>
      <c r="C22" s="31">
        <v>129.13</v>
      </c>
      <c r="D22" s="6">
        <f t="shared" si="0"/>
        <v>9.728371995707831E-05</v>
      </c>
      <c r="E22" s="31">
        <v>129.13</v>
      </c>
      <c r="F22" s="6">
        <f t="shared" si="1"/>
        <v>0.00022851570968081608</v>
      </c>
      <c r="G22" s="31">
        <v>0</v>
      </c>
      <c r="H22" s="6">
        <f t="shared" si="2"/>
        <v>0</v>
      </c>
      <c r="I22" s="31">
        <v>16124.17</v>
      </c>
      <c r="J22" s="6">
        <f t="shared" si="3"/>
        <v>0.01640428697978084</v>
      </c>
      <c r="K22" s="26">
        <f t="shared" si="4"/>
        <v>16382.43</v>
      </c>
      <c r="L22" s="6">
        <f t="shared" si="5"/>
        <v>0.005512420106748371</v>
      </c>
      <c r="M22" s="4"/>
      <c r="N22" s="4"/>
    </row>
    <row r="23" spans="2:14" ht="12.75">
      <c r="B23" s="29">
        <v>33129</v>
      </c>
      <c r="C23" s="31">
        <v>4800.17</v>
      </c>
      <c r="D23" s="6">
        <f t="shared" si="0"/>
        <v>0.003616343173750241</v>
      </c>
      <c r="E23" s="31">
        <v>4800.17</v>
      </c>
      <c r="F23" s="6">
        <f t="shared" si="1"/>
        <v>0.008494650771614366</v>
      </c>
      <c r="G23" s="31">
        <v>0</v>
      </c>
      <c r="H23" s="6">
        <f t="shared" si="2"/>
        <v>0</v>
      </c>
      <c r="I23" s="31">
        <v>1576.25</v>
      </c>
      <c r="J23" s="6">
        <f t="shared" si="3"/>
        <v>0.0016036333871374186</v>
      </c>
      <c r="K23" s="26">
        <f t="shared" si="4"/>
        <v>11176.59</v>
      </c>
      <c r="L23" s="6">
        <f t="shared" si="5"/>
        <v>0.003760739978188997</v>
      </c>
      <c r="M23" s="4"/>
      <c r="N23" s="4"/>
    </row>
    <row r="24" spans="2:14" ht="12.75">
      <c r="B24" s="29">
        <v>33130</v>
      </c>
      <c r="C24" s="31">
        <v>9106.84</v>
      </c>
      <c r="D24" s="6">
        <f t="shared" si="0"/>
        <v>0.006860894232586689</v>
      </c>
      <c r="E24" s="31">
        <v>9106.84</v>
      </c>
      <c r="F24" s="6">
        <f t="shared" si="1"/>
        <v>0.016115976191045017</v>
      </c>
      <c r="G24" s="31">
        <v>248.22</v>
      </c>
      <c r="H24" s="6">
        <f t="shared" si="2"/>
        <v>0.002570839193293823</v>
      </c>
      <c r="I24" s="31">
        <v>29805.5</v>
      </c>
      <c r="J24" s="6">
        <f t="shared" si="3"/>
        <v>0.03032329574643891</v>
      </c>
      <c r="K24" s="26">
        <f t="shared" si="4"/>
        <v>48267.4</v>
      </c>
      <c r="L24" s="6">
        <f t="shared" si="5"/>
        <v>0.016241191707241618</v>
      </c>
      <c r="M24" s="4"/>
      <c r="N24" s="4"/>
    </row>
    <row r="25" spans="2:14" ht="12.75">
      <c r="B25" s="29">
        <v>33131</v>
      </c>
      <c r="C25" s="31">
        <v>43910.66</v>
      </c>
      <c r="D25" s="6">
        <f t="shared" si="0"/>
        <v>0.033081331608227994</v>
      </c>
      <c r="E25" s="31">
        <v>43910.66</v>
      </c>
      <c r="F25" s="6">
        <f t="shared" si="1"/>
        <v>0.07770677327075834</v>
      </c>
      <c r="G25" s="31">
        <v>26049.84</v>
      </c>
      <c r="H25" s="6">
        <f t="shared" si="2"/>
        <v>0.2698007801588638</v>
      </c>
      <c r="I25" s="31">
        <v>37814.11</v>
      </c>
      <c r="J25" s="6">
        <f t="shared" si="3"/>
        <v>0.03847103524243422</v>
      </c>
      <c r="K25" s="26">
        <f t="shared" si="4"/>
        <v>151685.27000000002</v>
      </c>
      <c r="L25" s="6">
        <f t="shared" si="5"/>
        <v>0.05103961574965103</v>
      </c>
      <c r="M25" s="4"/>
      <c r="N25" s="4"/>
    </row>
    <row r="26" spans="2:14" ht="12.75">
      <c r="B26" s="29">
        <v>33132</v>
      </c>
      <c r="C26" s="31">
        <v>19610.88</v>
      </c>
      <c r="D26" s="6">
        <f t="shared" si="0"/>
        <v>0.014774408410376118</v>
      </c>
      <c r="E26" s="31">
        <v>19610.88</v>
      </c>
      <c r="F26" s="6">
        <f t="shared" si="1"/>
        <v>0.03470451607423002</v>
      </c>
      <c r="G26" s="31">
        <v>7356.86999999999</v>
      </c>
      <c r="H26" s="6">
        <f t="shared" si="2"/>
        <v>0.07619583327680082</v>
      </c>
      <c r="I26" s="31">
        <v>25713.9399999999</v>
      </c>
      <c r="J26" s="6">
        <f t="shared" si="3"/>
        <v>0.026160655161838665</v>
      </c>
      <c r="K26" s="26">
        <f t="shared" si="4"/>
        <v>72292.56999999989</v>
      </c>
      <c r="L26" s="6">
        <f t="shared" si="5"/>
        <v>0.024325268988575777</v>
      </c>
      <c r="M26" s="4"/>
      <c r="N26" s="4"/>
    </row>
    <row r="27" spans="2:14" ht="12.75">
      <c r="B27" s="29">
        <v>33133</v>
      </c>
      <c r="C27" s="31">
        <v>17442.07</v>
      </c>
      <c r="D27" s="6">
        <f t="shared" si="0"/>
        <v>0.013140474354152845</v>
      </c>
      <c r="E27" s="31">
        <v>17442.07</v>
      </c>
      <c r="F27" s="6">
        <f t="shared" si="1"/>
        <v>0.030866467934271447</v>
      </c>
      <c r="G27" s="31">
        <v>1405.52</v>
      </c>
      <c r="H27" s="6">
        <f t="shared" si="2"/>
        <v>0.014557110236718775</v>
      </c>
      <c r="I27" s="31">
        <v>28551.07</v>
      </c>
      <c r="J27" s="6">
        <f t="shared" si="3"/>
        <v>0.029047073173987335</v>
      </c>
      <c r="K27" s="26">
        <f t="shared" si="4"/>
        <v>64840.729999999996</v>
      </c>
      <c r="L27" s="6">
        <f t="shared" si="5"/>
        <v>0.02181784654585689</v>
      </c>
      <c r="M27" s="4"/>
      <c r="N27" s="4"/>
    </row>
    <row r="28" spans="2:14" ht="12.75">
      <c r="B28" s="29">
        <v>33134</v>
      </c>
      <c r="C28" s="31">
        <v>3894.02</v>
      </c>
      <c r="D28" s="6">
        <f t="shared" si="0"/>
        <v>0.0029336695670042754</v>
      </c>
      <c r="E28" s="31">
        <v>3894.02</v>
      </c>
      <c r="F28" s="6">
        <f t="shared" si="1"/>
        <v>0.006891076773881294</v>
      </c>
      <c r="G28" s="31">
        <v>453.72</v>
      </c>
      <c r="H28" s="6">
        <f t="shared" si="2"/>
        <v>0.004699223103622889</v>
      </c>
      <c r="I28" s="31">
        <v>57585.33</v>
      </c>
      <c r="J28" s="6">
        <f t="shared" si="3"/>
        <v>0.058585730561348776</v>
      </c>
      <c r="K28" s="26">
        <f t="shared" si="4"/>
        <v>65827.09</v>
      </c>
      <c r="L28" s="6">
        <f t="shared" si="5"/>
        <v>0.02214974057479474</v>
      </c>
      <c r="M28" s="4"/>
      <c r="N28" s="4"/>
    </row>
    <row r="29" spans="2:14" ht="12.75">
      <c r="B29" s="29">
        <v>33135</v>
      </c>
      <c r="C29" s="31">
        <v>1296.52</v>
      </c>
      <c r="D29" s="6">
        <f t="shared" si="0"/>
        <v>0.0009767698334914518</v>
      </c>
      <c r="E29" s="31">
        <v>1296.52</v>
      </c>
      <c r="F29" s="6">
        <f t="shared" si="1"/>
        <v>0.002294394702357095</v>
      </c>
      <c r="G29" s="31">
        <v>0</v>
      </c>
      <c r="H29" s="6">
        <f t="shared" si="2"/>
        <v>0</v>
      </c>
      <c r="I29" s="31">
        <v>9777.62</v>
      </c>
      <c r="J29" s="6">
        <f t="shared" si="3"/>
        <v>0.009947481604277601</v>
      </c>
      <c r="K29" s="26">
        <f t="shared" si="4"/>
        <v>12370.66</v>
      </c>
      <c r="L29" s="6">
        <f t="shared" si="5"/>
        <v>0.00416252502942163</v>
      </c>
      <c r="M29" s="4"/>
      <c r="N29" s="4"/>
    </row>
    <row r="30" spans="2:14" ht="12.75">
      <c r="B30" s="29">
        <v>33136</v>
      </c>
      <c r="C30" s="31">
        <v>913.73</v>
      </c>
      <c r="D30" s="6">
        <f t="shared" si="0"/>
        <v>0.000688384213090538</v>
      </c>
      <c r="E30" s="31">
        <v>913.73</v>
      </c>
      <c r="F30" s="6">
        <f t="shared" si="1"/>
        <v>0.0016169879919976156</v>
      </c>
      <c r="G30" s="31">
        <v>1.31</v>
      </c>
      <c r="H30" s="6">
        <f t="shared" si="2"/>
        <v>1.3567800109640272E-05</v>
      </c>
      <c r="I30" s="31">
        <v>1684.73</v>
      </c>
      <c r="J30" s="6">
        <f t="shared" si="3"/>
        <v>0.0017139979548371283</v>
      </c>
      <c r="K30" s="26">
        <f t="shared" si="4"/>
        <v>3513.5</v>
      </c>
      <c r="L30" s="6">
        <f t="shared" si="5"/>
        <v>0.0011822353609971415</v>
      </c>
      <c r="M30" s="4"/>
      <c r="N30" s="4"/>
    </row>
    <row r="31" spans="2:14" ht="12.75">
      <c r="B31" s="29">
        <v>33137</v>
      </c>
      <c r="C31" s="31">
        <v>8591</v>
      </c>
      <c r="D31" s="6">
        <f t="shared" si="0"/>
        <v>0.006472271649897466</v>
      </c>
      <c r="E31" s="31">
        <v>8591</v>
      </c>
      <c r="F31" s="6">
        <f t="shared" si="1"/>
        <v>0.015203116718561845</v>
      </c>
      <c r="G31" s="31">
        <v>301.12</v>
      </c>
      <c r="H31" s="6">
        <f t="shared" si="2"/>
        <v>0.003118729747339602</v>
      </c>
      <c r="I31" s="31">
        <v>18876.5</v>
      </c>
      <c r="J31" s="6">
        <f t="shared" si="3"/>
        <v>0.01920443180478952</v>
      </c>
      <c r="K31" s="26">
        <f t="shared" si="4"/>
        <v>36359.619999999995</v>
      </c>
      <c r="L31" s="6">
        <f t="shared" si="5"/>
        <v>0.012234418237204748</v>
      </c>
      <c r="M31" s="4"/>
      <c r="N31" s="4"/>
    </row>
    <row r="32" spans="2:14" ht="12.75">
      <c r="B32" s="29">
        <v>33138</v>
      </c>
      <c r="C32" s="31">
        <v>38222.61</v>
      </c>
      <c r="D32" s="6">
        <f t="shared" si="0"/>
        <v>0.028796079046454124</v>
      </c>
      <c r="E32" s="31">
        <v>38222.61</v>
      </c>
      <c r="F32" s="6">
        <f t="shared" si="1"/>
        <v>0.06764088012083216</v>
      </c>
      <c r="G32" s="31">
        <v>10995.75</v>
      </c>
      <c r="H32" s="6">
        <f t="shared" si="2"/>
        <v>0.1138840748515855</v>
      </c>
      <c r="I32" s="31">
        <v>18702.66</v>
      </c>
      <c r="J32" s="6">
        <f t="shared" si="3"/>
        <v>0.019027571771152746</v>
      </c>
      <c r="K32" s="26">
        <f t="shared" si="4"/>
        <v>106143.63</v>
      </c>
      <c r="L32" s="6">
        <f t="shared" si="5"/>
        <v>0.03571559776023823</v>
      </c>
      <c r="M32" s="4"/>
      <c r="N32" s="4"/>
    </row>
    <row r="33" spans="2:14" ht="12.75">
      <c r="B33" s="29">
        <v>33139</v>
      </c>
      <c r="C33" s="31">
        <v>94459.1199999999</v>
      </c>
      <c r="D33" s="6">
        <f t="shared" si="0"/>
        <v>0.07116343667212921</v>
      </c>
      <c r="E33" s="31">
        <v>0</v>
      </c>
      <c r="F33" s="6">
        <f t="shared" si="1"/>
        <v>0</v>
      </c>
      <c r="G33" s="31">
        <v>0</v>
      </c>
      <c r="H33" s="6">
        <f t="shared" si="2"/>
        <v>0</v>
      </c>
      <c r="I33" s="31">
        <v>0</v>
      </c>
      <c r="J33" s="6">
        <f t="shared" si="3"/>
        <v>0</v>
      </c>
      <c r="K33" s="26">
        <f t="shared" si="4"/>
        <v>94459.1199999999</v>
      </c>
      <c r="L33" s="6">
        <f t="shared" si="5"/>
        <v>0.031783950998341304</v>
      </c>
      <c r="M33" s="4"/>
      <c r="N33" s="4"/>
    </row>
    <row r="34" spans="2:14" ht="12.75">
      <c r="B34" s="29">
        <v>33140</v>
      </c>
      <c r="C34" s="31">
        <v>665135.66</v>
      </c>
      <c r="D34" s="6">
        <f t="shared" si="0"/>
        <v>0.5010986701843604</v>
      </c>
      <c r="E34" s="31">
        <v>0</v>
      </c>
      <c r="F34" s="6">
        <f t="shared" si="1"/>
        <v>0</v>
      </c>
      <c r="G34" s="31">
        <v>0</v>
      </c>
      <c r="H34" s="6">
        <f t="shared" si="2"/>
        <v>0</v>
      </c>
      <c r="I34" s="31">
        <v>0</v>
      </c>
      <c r="J34" s="6">
        <f t="shared" si="3"/>
        <v>0</v>
      </c>
      <c r="K34" s="26">
        <f t="shared" si="4"/>
        <v>665135.66</v>
      </c>
      <c r="L34" s="6">
        <f t="shared" si="5"/>
        <v>0.22380728535994648</v>
      </c>
      <c r="M34" s="4"/>
      <c r="N34" s="4"/>
    </row>
    <row r="35" spans="2:14" ht="12.75">
      <c r="B35" s="29">
        <v>33141</v>
      </c>
      <c r="C35" s="31">
        <v>7102.93</v>
      </c>
      <c r="D35" s="6">
        <f t="shared" si="0"/>
        <v>0.00535119223259297</v>
      </c>
      <c r="E35" s="31">
        <v>4424.54</v>
      </c>
      <c r="F35" s="6">
        <f t="shared" si="1"/>
        <v>0.00782991479990055</v>
      </c>
      <c r="G35" s="31">
        <v>0</v>
      </c>
      <c r="H35" s="6">
        <f t="shared" si="2"/>
        <v>0</v>
      </c>
      <c r="I35" s="31">
        <v>3447.09999999999</v>
      </c>
      <c r="J35" s="6">
        <f t="shared" si="3"/>
        <v>0.0035069847097867596</v>
      </c>
      <c r="K35" s="26">
        <f t="shared" si="4"/>
        <v>14974.56999999999</v>
      </c>
      <c r="L35" s="6">
        <f t="shared" si="5"/>
        <v>0.005038698212530796</v>
      </c>
      <c r="M35" s="4"/>
      <c r="N35" s="4"/>
    </row>
    <row r="36" spans="2:14" ht="12.75">
      <c r="B36" s="29">
        <v>33142</v>
      </c>
      <c r="C36" s="31">
        <v>19137.66</v>
      </c>
      <c r="D36" s="6">
        <f t="shared" si="0"/>
        <v>0.014417894804257564</v>
      </c>
      <c r="E36" s="31">
        <v>19137.66</v>
      </c>
      <c r="F36" s="6">
        <f t="shared" si="1"/>
        <v>0.03386707935050079</v>
      </c>
      <c r="G36" s="31">
        <v>97.8199999999999</v>
      </c>
      <c r="H36" s="6">
        <f t="shared" si="2"/>
        <v>0.0010131314555152748</v>
      </c>
      <c r="I36" s="31">
        <v>5039.96</v>
      </c>
      <c r="J36" s="6">
        <f t="shared" si="3"/>
        <v>0.005127516653980716</v>
      </c>
      <c r="K36" s="26">
        <f t="shared" si="4"/>
        <v>43413.1</v>
      </c>
      <c r="L36" s="6">
        <f t="shared" si="5"/>
        <v>0.014607799046678527</v>
      </c>
      <c r="M36" s="4"/>
      <c r="N36" s="4"/>
    </row>
    <row r="37" spans="2:14" ht="12.75">
      <c r="B37" s="29">
        <v>33143</v>
      </c>
      <c r="C37" s="31">
        <v>7062.55</v>
      </c>
      <c r="D37" s="6">
        <f t="shared" si="0"/>
        <v>0.005320770823068717</v>
      </c>
      <c r="E37" s="31">
        <v>7062.55</v>
      </c>
      <c r="F37" s="6">
        <f t="shared" si="1"/>
        <v>0.012498285645521938</v>
      </c>
      <c r="G37" s="31">
        <v>0</v>
      </c>
      <c r="H37" s="6">
        <f t="shared" si="2"/>
        <v>0</v>
      </c>
      <c r="I37" s="31">
        <v>45638.48</v>
      </c>
      <c r="J37" s="6">
        <f t="shared" si="3"/>
        <v>0.04643133403089823</v>
      </c>
      <c r="K37" s="26">
        <f t="shared" si="4"/>
        <v>59763.58</v>
      </c>
      <c r="L37" s="6">
        <f t="shared" si="5"/>
        <v>0.020109468500293597</v>
      </c>
      <c r="M37" s="4"/>
      <c r="N37" s="4"/>
    </row>
    <row r="38" spans="2:14" ht="12.75">
      <c r="B38" s="29">
        <v>33144</v>
      </c>
      <c r="C38" s="31">
        <v>341.889999999999</v>
      </c>
      <c r="D38" s="6">
        <f t="shared" si="0"/>
        <v>0.00025757245424088446</v>
      </c>
      <c r="E38" s="31">
        <v>341.889999999999</v>
      </c>
      <c r="F38" s="6">
        <f t="shared" si="1"/>
        <v>0.0006050277703304731</v>
      </c>
      <c r="G38" s="31">
        <v>0</v>
      </c>
      <c r="H38" s="6">
        <f t="shared" si="2"/>
        <v>0</v>
      </c>
      <c r="I38" s="31">
        <v>10743.42</v>
      </c>
      <c r="J38" s="6">
        <f t="shared" si="3"/>
        <v>0.010930059954981688</v>
      </c>
      <c r="K38" s="26">
        <f t="shared" si="4"/>
        <v>11427.199999999999</v>
      </c>
      <c r="L38" s="6">
        <f t="shared" si="5"/>
        <v>0.0038450661497613585</v>
      </c>
      <c r="M38" s="4"/>
      <c r="N38" s="4"/>
    </row>
    <row r="39" spans="2:14" ht="12.75">
      <c r="B39" s="29">
        <v>33145</v>
      </c>
      <c r="C39" s="31">
        <v>1919.05999999999</v>
      </c>
      <c r="D39" s="6">
        <f t="shared" si="0"/>
        <v>0.001445777864329201</v>
      </c>
      <c r="E39" s="31">
        <v>1919.05999999999</v>
      </c>
      <c r="F39" s="6">
        <f t="shared" si="1"/>
        <v>0.003396076495160417</v>
      </c>
      <c r="G39" s="31">
        <v>0</v>
      </c>
      <c r="H39" s="6">
        <f t="shared" si="2"/>
        <v>0</v>
      </c>
      <c r="I39" s="31">
        <v>20958.5099999999</v>
      </c>
      <c r="J39" s="6">
        <f t="shared" si="3"/>
        <v>0.021322611502397018</v>
      </c>
      <c r="K39" s="26">
        <f t="shared" si="4"/>
        <v>24796.62999999988</v>
      </c>
      <c r="L39" s="6">
        <f t="shared" si="5"/>
        <v>0.008343660970417648</v>
      </c>
      <c r="M39" s="4"/>
      <c r="N39" s="4"/>
    </row>
    <row r="40" spans="2:14" ht="12.75">
      <c r="B40" s="29">
        <v>33146</v>
      </c>
      <c r="C40" s="31">
        <v>704.019999999999</v>
      </c>
      <c r="D40" s="6">
        <f t="shared" si="0"/>
        <v>0.0005303932821511823</v>
      </c>
      <c r="E40" s="31">
        <v>704.019999999999</v>
      </c>
      <c r="F40" s="6">
        <f t="shared" si="1"/>
        <v>0.0012458733828660104</v>
      </c>
      <c r="G40" s="31">
        <v>0</v>
      </c>
      <c r="H40" s="6">
        <f t="shared" si="2"/>
        <v>0</v>
      </c>
      <c r="I40" s="31">
        <v>23950.33</v>
      </c>
      <c r="J40" s="6">
        <f t="shared" si="3"/>
        <v>0.024366406865001702</v>
      </c>
      <c r="K40" s="26">
        <f t="shared" si="4"/>
        <v>25358.37</v>
      </c>
      <c r="L40" s="6">
        <f t="shared" si="5"/>
        <v>0.00853267730503745</v>
      </c>
      <c r="M40" s="4"/>
      <c r="N40" s="4"/>
    </row>
    <row r="41" spans="2:14" ht="12.75">
      <c r="B41" s="29">
        <v>33149</v>
      </c>
      <c r="C41" s="31">
        <v>4456.48999999999</v>
      </c>
      <c r="D41" s="6">
        <f t="shared" si="0"/>
        <v>0.0033574221726285058</v>
      </c>
      <c r="E41" s="31">
        <v>4456.48999999999</v>
      </c>
      <c r="F41" s="6">
        <f t="shared" si="1"/>
        <v>0.007886455316622456</v>
      </c>
      <c r="G41" s="31">
        <v>0</v>
      </c>
      <c r="H41" s="6">
        <f t="shared" si="2"/>
        <v>0</v>
      </c>
      <c r="I41" s="31">
        <v>9405.45</v>
      </c>
      <c r="J41" s="6">
        <f t="shared" si="3"/>
        <v>0.009568846084727444</v>
      </c>
      <c r="K41" s="26">
        <f t="shared" si="4"/>
        <v>18318.42999999998</v>
      </c>
      <c r="L41" s="6">
        <f t="shared" si="5"/>
        <v>0.006163852484403256</v>
      </c>
      <c r="M41" s="4"/>
      <c r="N41" s="4"/>
    </row>
    <row r="42" spans="2:14" ht="12.75">
      <c r="B42" s="29">
        <v>33150</v>
      </c>
      <c r="C42" s="31">
        <v>1679.41</v>
      </c>
      <c r="D42" s="6">
        <f t="shared" si="0"/>
        <v>0.0012652307917069379</v>
      </c>
      <c r="E42" s="31">
        <v>1679.41</v>
      </c>
      <c r="F42" s="6">
        <f t="shared" si="1"/>
        <v>0.0029719783783401176</v>
      </c>
      <c r="G42" s="31">
        <v>0.23</v>
      </c>
      <c r="H42" s="6">
        <f t="shared" si="2"/>
        <v>2.3821328436772997E-06</v>
      </c>
      <c r="I42" s="31">
        <v>0</v>
      </c>
      <c r="J42" s="6">
        <f t="shared" si="3"/>
        <v>0</v>
      </c>
      <c r="K42" s="26">
        <f t="shared" si="4"/>
        <v>3359.05</v>
      </c>
      <c r="L42" s="6">
        <f t="shared" si="5"/>
        <v>0.001130265458761192</v>
      </c>
      <c r="M42" s="4"/>
      <c r="N42" s="4"/>
    </row>
    <row r="43" spans="2:14" ht="12.75">
      <c r="B43" s="29">
        <v>33154</v>
      </c>
      <c r="C43" s="31">
        <v>4740.3</v>
      </c>
      <c r="D43" s="6">
        <f t="shared" si="0"/>
        <v>0.0035712384241658665</v>
      </c>
      <c r="E43" s="31">
        <v>4740.3</v>
      </c>
      <c r="F43" s="6">
        <f t="shared" si="1"/>
        <v>0.008388701452799291</v>
      </c>
      <c r="G43" s="31">
        <v>56.8599999999999</v>
      </c>
      <c r="H43" s="6">
        <f t="shared" si="2"/>
        <v>0.0005889046673543088</v>
      </c>
      <c r="I43" s="31">
        <v>150.669999999999</v>
      </c>
      <c r="J43" s="6">
        <f t="shared" si="3"/>
        <v>0.00015328751304678398</v>
      </c>
      <c r="K43" s="26">
        <f t="shared" si="4"/>
        <v>9688.13</v>
      </c>
      <c r="L43" s="6">
        <f t="shared" si="5"/>
        <v>0.003259897500480215</v>
      </c>
      <c r="M43" s="4"/>
      <c r="N43" s="4"/>
    </row>
    <row r="44" spans="2:14" ht="12.75">
      <c r="B44" s="29">
        <v>33155</v>
      </c>
      <c r="C44" s="31">
        <v>0</v>
      </c>
      <c r="D44" s="6">
        <f t="shared" si="0"/>
        <v>0</v>
      </c>
      <c r="E44" s="31">
        <v>0</v>
      </c>
      <c r="F44" s="6">
        <f t="shared" si="1"/>
        <v>0</v>
      </c>
      <c r="G44" s="31">
        <v>0</v>
      </c>
      <c r="H44" s="6">
        <f t="shared" si="2"/>
        <v>0</v>
      </c>
      <c r="I44" s="31">
        <v>20415.83</v>
      </c>
      <c r="J44" s="6">
        <f t="shared" si="3"/>
        <v>0.020770503799601412</v>
      </c>
      <c r="K44" s="26">
        <f t="shared" si="4"/>
        <v>20415.83</v>
      </c>
      <c r="L44" s="6">
        <f t="shared" si="5"/>
        <v>0.0068695933257738075</v>
      </c>
      <c r="M44" s="4"/>
      <c r="N44" s="4"/>
    </row>
    <row r="45" spans="2:14" ht="12.75">
      <c r="B45" s="29">
        <v>33156</v>
      </c>
      <c r="C45" s="31">
        <v>15631.68</v>
      </c>
      <c r="D45" s="6">
        <f t="shared" si="0"/>
        <v>0.011776566092919244</v>
      </c>
      <c r="E45" s="31">
        <v>15631.68</v>
      </c>
      <c r="F45" s="6">
        <f t="shared" si="1"/>
        <v>0.02766269998221497</v>
      </c>
      <c r="G45" s="31">
        <v>899.389999999999</v>
      </c>
      <c r="H45" s="6">
        <f t="shared" si="2"/>
        <v>0.009315071557717061</v>
      </c>
      <c r="I45" s="31">
        <v>27559.45</v>
      </c>
      <c r="J45" s="6">
        <f t="shared" si="3"/>
        <v>0.028038226265595136</v>
      </c>
      <c r="K45" s="26">
        <f t="shared" si="4"/>
        <v>59722.2</v>
      </c>
      <c r="L45" s="6">
        <f t="shared" si="5"/>
        <v>0.020095544806188553</v>
      </c>
      <c r="M45" s="4"/>
      <c r="N45" s="4"/>
    </row>
    <row r="46" spans="2:14" ht="12.75">
      <c r="B46" s="29">
        <v>33157</v>
      </c>
      <c r="C46" s="31">
        <v>49.0099999999999</v>
      </c>
      <c r="D46" s="6">
        <f t="shared" si="0"/>
        <v>3.69230629218338E-05</v>
      </c>
      <c r="E46" s="31">
        <v>49.0099999999999</v>
      </c>
      <c r="F46" s="6">
        <f t="shared" si="1"/>
        <v>8.673085209832551E-05</v>
      </c>
      <c r="G46" s="31">
        <v>0</v>
      </c>
      <c r="H46" s="6">
        <f t="shared" si="2"/>
        <v>0</v>
      </c>
      <c r="I46" s="31">
        <v>14387.99</v>
      </c>
      <c r="J46" s="6">
        <f t="shared" si="3"/>
        <v>0.01463794521034056</v>
      </c>
      <c r="K46" s="26">
        <f t="shared" si="4"/>
        <v>14486.01</v>
      </c>
      <c r="L46" s="6">
        <f t="shared" si="5"/>
        <v>0.00487430575259946</v>
      </c>
      <c r="M46" s="4"/>
      <c r="N46" s="4"/>
    </row>
    <row r="47" spans="2:14" ht="12.75">
      <c r="B47" s="29">
        <v>33158</v>
      </c>
      <c r="C47" s="31">
        <v>38.64</v>
      </c>
      <c r="D47" s="6">
        <f t="shared" si="0"/>
        <v>2.911053155069702E-05</v>
      </c>
      <c r="E47" s="31">
        <v>38.64</v>
      </c>
      <c r="F47" s="6">
        <f t="shared" si="1"/>
        <v>6.837951693693746E-05</v>
      </c>
      <c r="G47" s="31">
        <v>0</v>
      </c>
      <c r="H47" s="6">
        <f t="shared" si="2"/>
        <v>0</v>
      </c>
      <c r="I47" s="31">
        <v>0</v>
      </c>
      <c r="J47" s="6">
        <f t="shared" si="3"/>
        <v>0</v>
      </c>
      <c r="K47" s="26">
        <f t="shared" si="4"/>
        <v>77.28</v>
      </c>
      <c r="L47" s="6">
        <f t="shared" si="5"/>
        <v>2.6003457719612665E-05</v>
      </c>
      <c r="M47" s="4"/>
      <c r="N47" s="4"/>
    </row>
    <row r="48" spans="2:14" ht="12.75">
      <c r="B48" s="29">
        <v>33160</v>
      </c>
      <c r="C48" s="31">
        <v>23426.22</v>
      </c>
      <c r="D48" s="6">
        <f t="shared" si="0"/>
        <v>0.01764880218487499</v>
      </c>
      <c r="E48" s="31">
        <v>23426.22</v>
      </c>
      <c r="F48" s="6">
        <f t="shared" si="1"/>
        <v>0.04145635629550785</v>
      </c>
      <c r="G48" s="31">
        <v>3720</v>
      </c>
      <c r="H48" s="6">
        <f t="shared" si="2"/>
        <v>0.03852840947165023</v>
      </c>
      <c r="I48" s="31">
        <v>35968.8899999999</v>
      </c>
      <c r="J48" s="6">
        <f t="shared" si="3"/>
        <v>0.036593759176699804</v>
      </c>
      <c r="K48" s="26">
        <f t="shared" si="4"/>
        <v>86541.3299999999</v>
      </c>
      <c r="L48" s="6">
        <f t="shared" si="5"/>
        <v>0.029119743991382563</v>
      </c>
      <c r="M48" s="4"/>
      <c r="N48" s="4"/>
    </row>
    <row r="49" spans="2:14" ht="12.75">
      <c r="B49" s="29">
        <v>33161</v>
      </c>
      <c r="C49" s="31">
        <v>0</v>
      </c>
      <c r="D49" s="6">
        <f t="shared" si="0"/>
        <v>0</v>
      </c>
      <c r="E49" s="31">
        <v>0</v>
      </c>
      <c r="F49" s="6">
        <f t="shared" si="1"/>
        <v>0</v>
      </c>
      <c r="G49" s="31">
        <v>0</v>
      </c>
      <c r="H49" s="6">
        <f t="shared" si="2"/>
        <v>0</v>
      </c>
      <c r="I49" s="31">
        <v>707.289999999999</v>
      </c>
      <c r="J49" s="6">
        <f t="shared" si="3"/>
        <v>0.0007195773883511012</v>
      </c>
      <c r="K49" s="26">
        <f t="shared" si="4"/>
        <v>707.289999999999</v>
      </c>
      <c r="L49" s="6">
        <f t="shared" si="5"/>
        <v>0.0002379915322270292</v>
      </c>
      <c r="M49" s="4"/>
      <c r="N49" s="4"/>
    </row>
    <row r="50" spans="2:14" ht="12.75">
      <c r="B50" s="29">
        <v>33162</v>
      </c>
      <c r="C50" s="31">
        <v>227.56</v>
      </c>
      <c r="D50" s="6">
        <f t="shared" si="0"/>
        <v>0.00017143873084049207</v>
      </c>
      <c r="E50" s="31">
        <v>227.56</v>
      </c>
      <c r="F50" s="6">
        <f t="shared" si="1"/>
        <v>0.000402702972933993</v>
      </c>
      <c r="G50" s="31">
        <v>0</v>
      </c>
      <c r="H50" s="6">
        <f t="shared" si="2"/>
        <v>0</v>
      </c>
      <c r="I50" s="31">
        <v>9024.14999999999</v>
      </c>
      <c r="J50" s="6">
        <f t="shared" si="3"/>
        <v>0.009180921954344883</v>
      </c>
      <c r="K50" s="26">
        <f t="shared" si="4"/>
        <v>9479.269999999991</v>
      </c>
      <c r="L50" s="6">
        <f t="shared" si="5"/>
        <v>0.0031896195219693647</v>
      </c>
      <c r="M50" s="4"/>
      <c r="N50" s="4"/>
    </row>
    <row r="51" spans="2:14" ht="12.75">
      <c r="B51" s="29">
        <v>33165</v>
      </c>
      <c r="C51" s="31">
        <v>0</v>
      </c>
      <c r="D51" s="6">
        <f t="shared" si="0"/>
        <v>0</v>
      </c>
      <c r="E51" s="31">
        <v>0</v>
      </c>
      <c r="F51" s="6">
        <f t="shared" si="1"/>
        <v>0</v>
      </c>
      <c r="G51" s="31">
        <v>0</v>
      </c>
      <c r="H51" s="6">
        <f t="shared" si="2"/>
        <v>0</v>
      </c>
      <c r="I51" s="31">
        <v>19819.6399999999</v>
      </c>
      <c r="J51" s="6">
        <f t="shared" si="3"/>
        <v>0.020163956494873344</v>
      </c>
      <c r="K51" s="26">
        <f t="shared" si="4"/>
        <v>19819.6399999999</v>
      </c>
      <c r="L51" s="6">
        <f t="shared" si="5"/>
        <v>0.006668985128855349</v>
      </c>
      <c r="M51" s="4"/>
      <c r="N51" s="4"/>
    </row>
    <row r="52" spans="2:14" ht="12.75">
      <c r="B52" s="29">
        <v>33166</v>
      </c>
      <c r="C52" s="31">
        <v>41969.72</v>
      </c>
      <c r="D52" s="6">
        <f t="shared" si="0"/>
        <v>0.03161906983007039</v>
      </c>
      <c r="E52" s="31">
        <v>41969.72</v>
      </c>
      <c r="F52" s="6">
        <f t="shared" si="1"/>
        <v>0.07427197669716674</v>
      </c>
      <c r="G52" s="31">
        <v>1363.05</v>
      </c>
      <c r="H52" s="6">
        <f t="shared" si="2"/>
        <v>0.0141172442285841</v>
      </c>
      <c r="I52" s="31">
        <v>14827.3099999999</v>
      </c>
      <c r="J52" s="6">
        <f t="shared" si="3"/>
        <v>0.015084897292584524</v>
      </c>
      <c r="K52" s="26">
        <f t="shared" si="4"/>
        <v>100129.7999999999</v>
      </c>
      <c r="L52" s="6">
        <f t="shared" si="5"/>
        <v>0.033692042194271084</v>
      </c>
      <c r="M52" s="4"/>
      <c r="N52" s="4"/>
    </row>
    <row r="53" spans="2:14" ht="12.75">
      <c r="B53" s="29">
        <v>33168</v>
      </c>
      <c r="C53" s="31">
        <v>813.659999999999</v>
      </c>
      <c r="D53" s="6">
        <f t="shared" si="0"/>
        <v>0.0006129936620481393</v>
      </c>
      <c r="E53" s="31">
        <v>813.659999999999</v>
      </c>
      <c r="F53" s="6">
        <f t="shared" si="1"/>
        <v>0.001439898492518335</v>
      </c>
      <c r="G53" s="31">
        <v>0</v>
      </c>
      <c r="H53" s="6">
        <f t="shared" si="2"/>
        <v>0</v>
      </c>
      <c r="I53" s="31">
        <v>0</v>
      </c>
      <c r="J53" s="6">
        <f t="shared" si="3"/>
        <v>0</v>
      </c>
      <c r="K53" s="26">
        <f t="shared" si="4"/>
        <v>1627.319999999998</v>
      </c>
      <c r="L53" s="6">
        <f t="shared" si="5"/>
        <v>0.0005475665995895449</v>
      </c>
      <c r="M53" s="4"/>
      <c r="N53" s="4"/>
    </row>
    <row r="54" spans="2:14" ht="12.75">
      <c r="B54" s="29">
        <v>33169</v>
      </c>
      <c r="C54" s="31">
        <v>4560.42</v>
      </c>
      <c r="D54" s="6">
        <f t="shared" si="0"/>
        <v>0.003435720763313398</v>
      </c>
      <c r="E54" s="31">
        <v>4560.42</v>
      </c>
      <c r="F54" s="6">
        <f t="shared" si="1"/>
        <v>0.008070375689170505</v>
      </c>
      <c r="G54" s="31">
        <v>0</v>
      </c>
      <c r="H54" s="6">
        <f t="shared" si="2"/>
        <v>0</v>
      </c>
      <c r="I54" s="31">
        <v>17496.29</v>
      </c>
      <c r="J54" s="6">
        <f t="shared" si="3"/>
        <v>0.017800244120563708</v>
      </c>
      <c r="K54" s="26">
        <f t="shared" si="4"/>
        <v>26617.13</v>
      </c>
      <c r="L54" s="6">
        <f t="shared" si="5"/>
        <v>0.008956229484632943</v>
      </c>
      <c r="M54" s="4"/>
      <c r="N54" s="4"/>
    </row>
    <row r="55" spans="2:14" ht="12.75">
      <c r="B55" s="29">
        <v>33170</v>
      </c>
      <c r="C55" s="31">
        <v>176.44</v>
      </c>
      <c r="D55" s="6">
        <f t="shared" si="0"/>
        <v>0.00013292604003118484</v>
      </c>
      <c r="E55" s="31">
        <v>176.44</v>
      </c>
      <c r="F55" s="6">
        <f t="shared" si="1"/>
        <v>0.0003122381461789142</v>
      </c>
      <c r="G55" s="31">
        <v>0</v>
      </c>
      <c r="H55" s="6">
        <f t="shared" si="2"/>
        <v>0</v>
      </c>
      <c r="I55" s="31">
        <v>0</v>
      </c>
      <c r="J55" s="6">
        <f t="shared" si="3"/>
        <v>0</v>
      </c>
      <c r="K55" s="26">
        <f t="shared" si="4"/>
        <v>352.88</v>
      </c>
      <c r="L55" s="6">
        <f t="shared" si="5"/>
        <v>0.00011873835610891455</v>
      </c>
      <c r="M55" s="4"/>
      <c r="N55" s="4"/>
    </row>
    <row r="56" spans="2:14" ht="12.75">
      <c r="B56" s="29">
        <v>33172</v>
      </c>
      <c r="C56" s="31">
        <v>52713.1999999999</v>
      </c>
      <c r="D56" s="6">
        <f t="shared" si="0"/>
        <v>0.03971297287107141</v>
      </c>
      <c r="E56" s="31">
        <v>52713.1999999999</v>
      </c>
      <c r="F56" s="6">
        <f t="shared" si="1"/>
        <v>0.09328424306936245</v>
      </c>
      <c r="G56" s="31">
        <v>505.089999999999</v>
      </c>
      <c r="H56" s="6">
        <f t="shared" si="2"/>
        <v>0.005231267295708543</v>
      </c>
      <c r="I56" s="31">
        <v>28865.99</v>
      </c>
      <c r="J56" s="6">
        <f t="shared" si="3"/>
        <v>0.02936746411849317</v>
      </c>
      <c r="K56" s="26">
        <f t="shared" si="4"/>
        <v>134797.4799999998</v>
      </c>
      <c r="L56" s="6">
        <f t="shared" si="5"/>
        <v>0.045357150257380026</v>
      </c>
      <c r="M56" s="4"/>
      <c r="N56" s="4"/>
    </row>
    <row r="57" spans="2:14" ht="12.75">
      <c r="B57" s="29">
        <v>33173</v>
      </c>
      <c r="C57" s="31">
        <v>128.88</v>
      </c>
      <c r="D57" s="6">
        <f t="shared" si="0"/>
        <v>9.709537542064782E-05</v>
      </c>
      <c r="E57" s="31">
        <v>128.88</v>
      </c>
      <c r="F57" s="6">
        <f t="shared" si="1"/>
        <v>0.0002280732956219591</v>
      </c>
      <c r="G57" s="31">
        <v>0</v>
      </c>
      <c r="H57" s="6">
        <f t="shared" si="2"/>
        <v>0</v>
      </c>
      <c r="I57" s="31">
        <v>12108.87</v>
      </c>
      <c r="J57" s="6">
        <f t="shared" si="3"/>
        <v>0.012319231221257209</v>
      </c>
      <c r="K57" s="26">
        <f t="shared" si="4"/>
        <v>12366.630000000001</v>
      </c>
      <c r="L57" s="6">
        <f t="shared" si="5"/>
        <v>0.00416116900024707</v>
      </c>
      <c r="M57" s="4"/>
      <c r="N57" s="4"/>
    </row>
    <row r="58" spans="2:14" ht="12.75">
      <c r="B58" s="29">
        <v>33174</v>
      </c>
      <c r="C58" s="31">
        <v>19.89</v>
      </c>
      <c r="D58" s="6">
        <f t="shared" si="0"/>
        <v>1.4984691318410033E-05</v>
      </c>
      <c r="E58" s="31">
        <v>19.89</v>
      </c>
      <c r="F58" s="6">
        <f t="shared" si="1"/>
        <v>3.5198462522662684E-05</v>
      </c>
      <c r="G58" s="31">
        <v>0</v>
      </c>
      <c r="H58" s="6">
        <f t="shared" si="2"/>
        <v>0</v>
      </c>
      <c r="I58" s="31">
        <v>15856.2099999999</v>
      </c>
      <c r="J58" s="6">
        <f t="shared" si="3"/>
        <v>0.016131671847398603</v>
      </c>
      <c r="K58" s="26">
        <f t="shared" si="4"/>
        <v>15895.989999999902</v>
      </c>
      <c r="L58" s="6">
        <f t="shared" si="5"/>
        <v>0.0053487409921892225</v>
      </c>
      <c r="M58" s="4"/>
      <c r="N58" s="4"/>
    </row>
    <row r="59" spans="2:14" ht="12.75">
      <c r="B59" s="29">
        <v>33175</v>
      </c>
      <c r="C59" s="31">
        <v>0</v>
      </c>
      <c r="D59" s="6">
        <f t="shared" si="0"/>
        <v>0</v>
      </c>
      <c r="E59" s="31">
        <v>0</v>
      </c>
      <c r="F59" s="6">
        <f t="shared" si="1"/>
        <v>0</v>
      </c>
      <c r="G59" s="31">
        <v>0</v>
      </c>
      <c r="H59" s="6">
        <f t="shared" si="2"/>
        <v>0</v>
      </c>
      <c r="I59" s="31">
        <v>22518.7799999999</v>
      </c>
      <c r="J59" s="6">
        <f t="shared" si="3"/>
        <v>0.022909987277146517</v>
      </c>
      <c r="K59" s="26">
        <f t="shared" si="4"/>
        <v>22518.7799999999</v>
      </c>
      <c r="L59" s="6">
        <f t="shared" si="5"/>
        <v>0.007577201651491417</v>
      </c>
      <c r="M59" s="4"/>
      <c r="N59" s="4"/>
    </row>
    <row r="60" spans="2:14" ht="12.75">
      <c r="B60" s="29">
        <v>33176</v>
      </c>
      <c r="C60" s="31">
        <v>7056.18999999999</v>
      </c>
      <c r="D60" s="6">
        <f t="shared" si="0"/>
        <v>0.005315979338061917</v>
      </c>
      <c r="E60" s="31">
        <v>7056.18999999999</v>
      </c>
      <c r="F60" s="6">
        <f t="shared" si="1"/>
        <v>0.012487030631864597</v>
      </c>
      <c r="G60" s="31">
        <v>124.03</v>
      </c>
      <c r="H60" s="6">
        <f t="shared" si="2"/>
        <v>0.0012845910287012847</v>
      </c>
      <c r="I60" s="31">
        <v>35138.1699999999</v>
      </c>
      <c r="J60" s="6">
        <f t="shared" si="3"/>
        <v>0.03574860750192562</v>
      </c>
      <c r="K60" s="26">
        <f t="shared" si="4"/>
        <v>49374.57999999988</v>
      </c>
      <c r="L60" s="6">
        <f t="shared" si="5"/>
        <v>0.016613739692722954</v>
      </c>
      <c r="M60" s="4"/>
      <c r="N60" s="4"/>
    </row>
    <row r="61" spans="2:14" ht="12.75">
      <c r="B61" s="29">
        <v>33177</v>
      </c>
      <c r="C61" s="31">
        <v>3106.61</v>
      </c>
      <c r="D61" s="6">
        <f t="shared" si="0"/>
        <v>0.0023404520812813374</v>
      </c>
      <c r="E61" s="31">
        <v>3106.61</v>
      </c>
      <c r="F61" s="6">
        <f t="shared" si="1"/>
        <v>0.005497631757542942</v>
      </c>
      <c r="G61" s="31">
        <v>0</v>
      </c>
      <c r="H61" s="6">
        <f t="shared" si="2"/>
        <v>0</v>
      </c>
      <c r="I61" s="31">
        <v>15628.41</v>
      </c>
      <c r="J61" s="6">
        <f t="shared" si="3"/>
        <v>0.015899914394209232</v>
      </c>
      <c r="K61" s="26">
        <f t="shared" si="4"/>
        <v>21841.63</v>
      </c>
      <c r="L61" s="6">
        <f t="shared" si="5"/>
        <v>0.007349351736962002</v>
      </c>
      <c r="M61" s="4"/>
      <c r="N61" s="4"/>
    </row>
    <row r="62" spans="2:14" ht="12.75">
      <c r="B62" s="29">
        <v>33178</v>
      </c>
      <c r="C62" s="31">
        <v>54651.48</v>
      </c>
      <c r="D62" s="6">
        <f t="shared" si="0"/>
        <v>0.04117323066336147</v>
      </c>
      <c r="E62" s="31">
        <v>54651.48</v>
      </c>
      <c r="F62" s="6">
        <f t="shared" si="1"/>
        <v>0.09671433235736798</v>
      </c>
      <c r="G62" s="31">
        <v>21029.57</v>
      </c>
      <c r="H62" s="6">
        <f t="shared" si="2"/>
        <v>0.2178053451539601</v>
      </c>
      <c r="I62" s="31">
        <v>16178.91</v>
      </c>
      <c r="J62" s="6">
        <f t="shared" si="3"/>
        <v>0.016459977949875623</v>
      </c>
      <c r="K62" s="26">
        <f t="shared" si="4"/>
        <v>146511.44</v>
      </c>
      <c r="L62" s="6">
        <f t="shared" si="5"/>
        <v>0.049298706463244926</v>
      </c>
      <c r="M62" s="4"/>
      <c r="N62" s="4"/>
    </row>
    <row r="63" spans="2:14" ht="12.75">
      <c r="B63" s="29">
        <v>33179</v>
      </c>
      <c r="C63" s="31">
        <v>835.96</v>
      </c>
      <c r="D63" s="6">
        <f t="shared" si="0"/>
        <v>0.0006297939946977402</v>
      </c>
      <c r="E63" s="31">
        <v>835.96</v>
      </c>
      <c r="F63" s="6">
        <f t="shared" si="1"/>
        <v>0.001479361826568381</v>
      </c>
      <c r="G63" s="31">
        <v>0</v>
      </c>
      <c r="H63" s="6">
        <f t="shared" si="2"/>
        <v>0</v>
      </c>
      <c r="I63" s="31">
        <v>957.22</v>
      </c>
      <c r="J63" s="6">
        <f t="shared" si="3"/>
        <v>0.0009738492947411133</v>
      </c>
      <c r="K63" s="26">
        <f t="shared" si="4"/>
        <v>2629.1400000000003</v>
      </c>
      <c r="L63" s="6">
        <f t="shared" si="5"/>
        <v>0.000884662666005984</v>
      </c>
      <c r="M63" s="4"/>
      <c r="N63" s="4"/>
    </row>
    <row r="64" spans="2:14" ht="12.75">
      <c r="B64" s="29">
        <v>33180</v>
      </c>
      <c r="C64" s="31">
        <v>4221.25</v>
      </c>
      <c r="D64" s="6">
        <f t="shared" si="0"/>
        <v>0.0031801974976288765</v>
      </c>
      <c r="E64" s="31">
        <v>4221.25</v>
      </c>
      <c r="F64" s="6">
        <f t="shared" si="1"/>
        <v>0.007470161383800395</v>
      </c>
      <c r="G64" s="31">
        <v>115.23</v>
      </c>
      <c r="H64" s="6">
        <f t="shared" si="2"/>
        <v>0.0011934485546823271</v>
      </c>
      <c r="I64" s="31">
        <v>33751.87</v>
      </c>
      <c r="J64" s="6">
        <f t="shared" si="3"/>
        <v>0.03433822401923669</v>
      </c>
      <c r="K64" s="26">
        <f t="shared" si="4"/>
        <v>42309.600000000006</v>
      </c>
      <c r="L64" s="6">
        <f t="shared" si="5"/>
        <v>0.014236489321088562</v>
      </c>
      <c r="M64" s="4"/>
      <c r="N64" s="4"/>
    </row>
    <row r="65" spans="2:14" ht="12.75">
      <c r="B65" s="29">
        <v>33181</v>
      </c>
      <c r="C65" s="31">
        <v>3889.54</v>
      </c>
      <c r="D65" s="6">
        <f t="shared" si="0"/>
        <v>0.002930294432911441</v>
      </c>
      <c r="E65" s="31">
        <v>3889.54</v>
      </c>
      <c r="F65" s="6">
        <f t="shared" si="1"/>
        <v>0.006883148713946577</v>
      </c>
      <c r="G65" s="31">
        <v>0</v>
      </c>
      <c r="H65" s="6">
        <f t="shared" si="2"/>
        <v>0</v>
      </c>
      <c r="I65" s="31">
        <v>22051.82</v>
      </c>
      <c r="J65" s="6">
        <f t="shared" si="3"/>
        <v>0.022434915019282898</v>
      </c>
      <c r="K65" s="26">
        <f t="shared" si="4"/>
        <v>29830.9</v>
      </c>
      <c r="L65" s="6">
        <f t="shared" si="5"/>
        <v>0.010037610596376726</v>
      </c>
      <c r="M65" s="4"/>
      <c r="N65" s="4"/>
    </row>
    <row r="66" spans="2:14" ht="12.75">
      <c r="B66" s="29">
        <v>33182</v>
      </c>
      <c r="C66" s="31">
        <v>0</v>
      </c>
      <c r="D66" s="6">
        <f t="shared" si="0"/>
        <v>0</v>
      </c>
      <c r="E66" s="31">
        <v>0</v>
      </c>
      <c r="F66" s="6">
        <f t="shared" si="1"/>
        <v>0</v>
      </c>
      <c r="G66" s="31">
        <v>0</v>
      </c>
      <c r="H66" s="6">
        <f t="shared" si="2"/>
        <v>0</v>
      </c>
      <c r="I66" s="31">
        <v>928.49</v>
      </c>
      <c r="J66" s="6">
        <f t="shared" si="3"/>
        <v>0.0009446201831075159</v>
      </c>
      <c r="K66" s="26">
        <f t="shared" si="4"/>
        <v>928.49</v>
      </c>
      <c r="L66" s="6">
        <f t="shared" si="5"/>
        <v>0.00031242171917809474</v>
      </c>
      <c r="M66" s="4"/>
      <c r="N66" s="4"/>
    </row>
    <row r="67" spans="2:14" ht="12.75">
      <c r="B67" s="29">
        <v>33183</v>
      </c>
      <c r="C67" s="31">
        <v>1644.58999999999</v>
      </c>
      <c r="D67" s="6">
        <f t="shared" si="0"/>
        <v>0.0012389981646728913</v>
      </c>
      <c r="E67" s="31">
        <v>1644.58999999999</v>
      </c>
      <c r="F67" s="6">
        <f t="shared" si="1"/>
        <v>0.002910358948222497</v>
      </c>
      <c r="G67" s="31">
        <v>0</v>
      </c>
      <c r="H67" s="6">
        <f t="shared" si="2"/>
        <v>0</v>
      </c>
      <c r="I67" s="31">
        <v>9948.88999999999</v>
      </c>
      <c r="J67" s="6">
        <f t="shared" si="3"/>
        <v>0.010121726990615434</v>
      </c>
      <c r="K67" s="26">
        <f t="shared" si="4"/>
        <v>13238.06999999997</v>
      </c>
      <c r="L67" s="6">
        <f t="shared" si="5"/>
        <v>0.004454394326271636</v>
      </c>
      <c r="M67" s="4"/>
      <c r="N67" s="4"/>
    </row>
    <row r="68" spans="2:14" ht="12.75">
      <c r="B68" s="29">
        <v>33184</v>
      </c>
      <c r="C68" s="31">
        <v>0</v>
      </c>
      <c r="D68" s="6">
        <f aca="true" t="shared" si="6" ref="D68:D89">+C68/$C$90</f>
        <v>0</v>
      </c>
      <c r="E68" s="31">
        <v>0</v>
      </c>
      <c r="F68" s="6">
        <f aca="true" t="shared" si="7" ref="F68:F89">+E68/$E$90</f>
        <v>0</v>
      </c>
      <c r="G68" s="31">
        <v>0</v>
      </c>
      <c r="H68" s="6">
        <f aca="true" t="shared" si="8" ref="H68:H89">+G68/$G$90</f>
        <v>0</v>
      </c>
      <c r="I68" s="31">
        <v>3732.92</v>
      </c>
      <c r="J68" s="6">
        <f aca="true" t="shared" si="9" ref="J68:J89">+I68/$I$90</f>
        <v>0.003797770114837756</v>
      </c>
      <c r="K68" s="26">
        <f aca="true" t="shared" si="10" ref="K68:K89">+C68+E68+G68+I68</f>
        <v>3732.92</v>
      </c>
      <c r="L68" s="6">
        <f aca="true" t="shared" si="11" ref="L68:L89">+K68/$K$90</f>
        <v>0.0012560666070224704</v>
      </c>
      <c r="M68" s="4"/>
      <c r="N68" s="4"/>
    </row>
    <row r="69" spans="2:14" ht="12.75">
      <c r="B69" s="29">
        <v>33185</v>
      </c>
      <c r="C69" s="31">
        <v>0</v>
      </c>
      <c r="D69" s="6">
        <f t="shared" si="6"/>
        <v>0</v>
      </c>
      <c r="E69" s="31">
        <v>0</v>
      </c>
      <c r="F69" s="6">
        <f t="shared" si="7"/>
        <v>0</v>
      </c>
      <c r="G69" s="31">
        <v>0</v>
      </c>
      <c r="H69" s="6">
        <f t="shared" si="8"/>
        <v>0</v>
      </c>
      <c r="I69" s="31">
        <v>571.84</v>
      </c>
      <c r="J69" s="6">
        <f t="shared" si="9"/>
        <v>0.0005817742845999438</v>
      </c>
      <c r="K69" s="26">
        <f t="shared" si="10"/>
        <v>571.84</v>
      </c>
      <c r="L69" s="6">
        <f t="shared" si="11"/>
        <v>0.0001924148196478171</v>
      </c>
      <c r="M69" s="4"/>
      <c r="N69" s="4"/>
    </row>
    <row r="70" spans="2:14" ht="12.75">
      <c r="B70" s="29">
        <v>33186</v>
      </c>
      <c r="C70" s="31">
        <v>5185.27999999999</v>
      </c>
      <c r="D70" s="6">
        <f t="shared" si="6"/>
        <v>0.003906476631449222</v>
      </c>
      <c r="E70" s="31">
        <v>5185.27999999999</v>
      </c>
      <c r="F70" s="6">
        <f t="shared" si="7"/>
        <v>0.00917616308444002</v>
      </c>
      <c r="G70" s="31">
        <v>39.3999999999999</v>
      </c>
      <c r="H70" s="6">
        <f t="shared" si="8"/>
        <v>0.0004080697132212407</v>
      </c>
      <c r="I70" s="31">
        <v>42279.51</v>
      </c>
      <c r="J70" s="6">
        <f t="shared" si="9"/>
        <v>0.04301401035864258</v>
      </c>
      <c r="K70" s="26">
        <f t="shared" si="10"/>
        <v>52689.46999999998</v>
      </c>
      <c r="L70" s="6">
        <f t="shared" si="11"/>
        <v>0.017729146032787257</v>
      </c>
      <c r="M70" s="4"/>
      <c r="N70" s="4"/>
    </row>
    <row r="71" spans="2:14" ht="12.75">
      <c r="B71" s="29">
        <v>33187</v>
      </c>
      <c r="C71" s="31">
        <v>665.13</v>
      </c>
      <c r="D71" s="6">
        <f t="shared" si="6"/>
        <v>0.0005010944060640555</v>
      </c>
      <c r="E71" s="31">
        <v>665.13</v>
      </c>
      <c r="F71" s="6">
        <f t="shared" si="7"/>
        <v>0.0011770514518702176</v>
      </c>
      <c r="G71" s="31">
        <v>0</v>
      </c>
      <c r="H71" s="6">
        <f t="shared" si="8"/>
        <v>0</v>
      </c>
      <c r="I71" s="31">
        <v>859.25</v>
      </c>
      <c r="J71" s="6">
        <f t="shared" si="9"/>
        <v>0.000874177311909803</v>
      </c>
      <c r="K71" s="26">
        <f t="shared" si="10"/>
        <v>2189.51</v>
      </c>
      <c r="L71" s="6">
        <f t="shared" si="11"/>
        <v>0.0007367343518590725</v>
      </c>
      <c r="M71" s="4"/>
      <c r="N71" s="4"/>
    </row>
    <row r="72" spans="2:14" ht="12.75">
      <c r="B72" s="29">
        <v>33189</v>
      </c>
      <c r="C72" s="31">
        <v>2146.46999999999</v>
      </c>
      <c r="D72" s="6">
        <f t="shared" si="6"/>
        <v>0.0016171035884478347</v>
      </c>
      <c r="E72" s="31">
        <v>2146.46999999999</v>
      </c>
      <c r="F72" s="6">
        <f t="shared" si="7"/>
        <v>0.0037985140196590953</v>
      </c>
      <c r="G72" s="31">
        <v>0</v>
      </c>
      <c r="H72" s="6">
        <f t="shared" si="8"/>
        <v>0</v>
      </c>
      <c r="I72" s="31">
        <v>7942.46</v>
      </c>
      <c r="J72" s="6">
        <f t="shared" si="9"/>
        <v>0.008080440305791253</v>
      </c>
      <c r="K72" s="26">
        <f t="shared" si="10"/>
        <v>12235.39999999998</v>
      </c>
      <c r="L72" s="6">
        <f t="shared" si="11"/>
        <v>0.004117012248738979</v>
      </c>
      <c r="M72" s="4"/>
      <c r="N72" s="4"/>
    </row>
    <row r="73" spans="2:14" ht="12.75">
      <c r="B73" s="29">
        <v>33193</v>
      </c>
      <c r="C73" s="31">
        <v>0</v>
      </c>
      <c r="D73" s="6">
        <f t="shared" si="6"/>
        <v>0</v>
      </c>
      <c r="E73" s="31">
        <v>0</v>
      </c>
      <c r="F73" s="6">
        <f t="shared" si="7"/>
        <v>0</v>
      </c>
      <c r="G73" s="31">
        <v>0</v>
      </c>
      <c r="H73" s="6">
        <f t="shared" si="8"/>
        <v>0</v>
      </c>
      <c r="I73" s="31">
        <v>873.7</v>
      </c>
      <c r="J73" s="6">
        <f t="shared" si="9"/>
        <v>0.0008888783443882397</v>
      </c>
      <c r="K73" s="26">
        <f t="shared" si="10"/>
        <v>873.7</v>
      </c>
      <c r="L73" s="6">
        <f t="shared" si="11"/>
        <v>0.0002939857791100619</v>
      </c>
      <c r="M73" s="4"/>
      <c r="N73" s="4"/>
    </row>
    <row r="74" spans="2:14" ht="12.75">
      <c r="B74" s="29">
        <v>33196</v>
      </c>
      <c r="C74" s="31">
        <v>0</v>
      </c>
      <c r="D74" s="6">
        <f t="shared" si="6"/>
        <v>0</v>
      </c>
      <c r="E74" s="31">
        <v>0</v>
      </c>
      <c r="F74" s="6">
        <f t="shared" si="7"/>
        <v>0</v>
      </c>
      <c r="G74" s="31">
        <v>0</v>
      </c>
      <c r="H74" s="6">
        <f t="shared" si="8"/>
        <v>0</v>
      </c>
      <c r="I74" s="31">
        <v>8938.92</v>
      </c>
      <c r="J74" s="6">
        <f t="shared" si="9"/>
        <v>0.009094211297034362</v>
      </c>
      <c r="K74" s="26">
        <f t="shared" si="10"/>
        <v>8938.92</v>
      </c>
      <c r="L74" s="6">
        <f t="shared" si="11"/>
        <v>0.0030078005729684268</v>
      </c>
      <c r="M74" s="4"/>
      <c r="N74" s="4"/>
    </row>
    <row r="75" spans="2:14" ht="12.75">
      <c r="B75" s="29">
        <v>33299</v>
      </c>
      <c r="C75" s="31">
        <v>0</v>
      </c>
      <c r="D75" s="6">
        <f t="shared" si="6"/>
        <v>0</v>
      </c>
      <c r="E75" s="31">
        <v>0</v>
      </c>
      <c r="F75" s="6">
        <f t="shared" si="7"/>
        <v>0</v>
      </c>
      <c r="G75" s="31">
        <v>0</v>
      </c>
      <c r="H75" s="6">
        <f t="shared" si="8"/>
        <v>0</v>
      </c>
      <c r="I75" s="31">
        <v>91.1299999999999</v>
      </c>
      <c r="J75" s="6">
        <f t="shared" si="9"/>
        <v>9.271315500068695E-05</v>
      </c>
      <c r="K75" s="26">
        <f t="shared" si="10"/>
        <v>91.1299999999999</v>
      </c>
      <c r="L75" s="6">
        <f t="shared" si="11"/>
        <v>3.066375649570781E-05</v>
      </c>
      <c r="M75" s="4"/>
      <c r="N75" s="4"/>
    </row>
    <row r="76" spans="2:14" ht="12.75">
      <c r="B76" s="29"/>
      <c r="C76" s="31"/>
      <c r="D76" s="6">
        <f t="shared" si="6"/>
        <v>0</v>
      </c>
      <c r="E76" s="29"/>
      <c r="F76" s="6">
        <f t="shared" si="7"/>
        <v>0</v>
      </c>
      <c r="G76" s="29"/>
      <c r="H76" s="6">
        <f t="shared" si="8"/>
        <v>0</v>
      </c>
      <c r="I76" s="29"/>
      <c r="J76" s="6">
        <f t="shared" si="9"/>
        <v>0</v>
      </c>
      <c r="K76" s="26">
        <f t="shared" si="10"/>
        <v>0</v>
      </c>
      <c r="L76" s="6">
        <f t="shared" si="11"/>
        <v>0</v>
      </c>
      <c r="M76" s="4"/>
      <c r="N76" s="4"/>
    </row>
    <row r="77" spans="2:12" ht="12.75">
      <c r="B77" s="29"/>
      <c r="C77" s="31"/>
      <c r="D77" s="6">
        <f t="shared" si="6"/>
        <v>0</v>
      </c>
      <c r="E77" s="29"/>
      <c r="F77" s="6">
        <f t="shared" si="7"/>
        <v>0</v>
      </c>
      <c r="G77" s="29"/>
      <c r="H77" s="6">
        <f t="shared" si="8"/>
        <v>0</v>
      </c>
      <c r="I77" s="29"/>
      <c r="J77" s="6">
        <f t="shared" si="9"/>
        <v>0</v>
      </c>
      <c r="K77" s="26">
        <f t="shared" si="10"/>
        <v>0</v>
      </c>
      <c r="L77" s="6">
        <f t="shared" si="11"/>
        <v>0</v>
      </c>
    </row>
    <row r="78" spans="2:12" ht="12.75">
      <c r="B78" s="29"/>
      <c r="C78" s="31"/>
      <c r="D78" s="6">
        <f t="shared" si="6"/>
        <v>0</v>
      </c>
      <c r="E78" s="29"/>
      <c r="F78" s="6">
        <f t="shared" si="7"/>
        <v>0</v>
      </c>
      <c r="G78" s="29"/>
      <c r="H78" s="6">
        <f t="shared" si="8"/>
        <v>0</v>
      </c>
      <c r="I78" s="29"/>
      <c r="J78" s="6">
        <f t="shared" si="9"/>
        <v>0</v>
      </c>
      <c r="K78" s="26">
        <f t="shared" si="10"/>
        <v>0</v>
      </c>
      <c r="L78" s="6">
        <f t="shared" si="11"/>
        <v>0</v>
      </c>
    </row>
    <row r="79" spans="2:12" ht="12.75">
      <c r="B79" s="29"/>
      <c r="C79" s="31"/>
      <c r="D79" s="6">
        <f t="shared" si="6"/>
        <v>0</v>
      </c>
      <c r="E79" s="29"/>
      <c r="F79" s="6">
        <f t="shared" si="7"/>
        <v>0</v>
      </c>
      <c r="G79" s="29"/>
      <c r="H79" s="6">
        <f t="shared" si="8"/>
        <v>0</v>
      </c>
      <c r="I79" s="29"/>
      <c r="J79" s="6">
        <f t="shared" si="9"/>
        <v>0</v>
      </c>
      <c r="K79" s="26">
        <f t="shared" si="10"/>
        <v>0</v>
      </c>
      <c r="L79" s="6">
        <f t="shared" si="11"/>
        <v>0</v>
      </c>
    </row>
    <row r="80" spans="2:12" ht="12.75">
      <c r="B80" s="36"/>
      <c r="C80" s="37"/>
      <c r="D80" s="6">
        <f t="shared" si="6"/>
        <v>0</v>
      </c>
      <c r="E80" s="36"/>
      <c r="F80" s="6">
        <f t="shared" si="7"/>
        <v>0</v>
      </c>
      <c r="G80" s="36"/>
      <c r="H80" s="6">
        <f t="shared" si="8"/>
        <v>0</v>
      </c>
      <c r="I80" s="36"/>
      <c r="J80" s="6">
        <f t="shared" si="9"/>
        <v>0</v>
      </c>
      <c r="K80" s="39">
        <f t="shared" si="10"/>
        <v>0</v>
      </c>
      <c r="L80" s="6">
        <f t="shared" si="11"/>
        <v>0</v>
      </c>
    </row>
    <row r="81" spans="2:12" ht="12.75">
      <c r="B81" s="36"/>
      <c r="C81" s="37"/>
      <c r="D81" s="6">
        <f t="shared" si="6"/>
        <v>0</v>
      </c>
      <c r="E81" s="36"/>
      <c r="F81" s="6">
        <f t="shared" si="7"/>
        <v>0</v>
      </c>
      <c r="G81" s="36"/>
      <c r="H81" s="6">
        <f t="shared" si="8"/>
        <v>0</v>
      </c>
      <c r="I81" s="36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1327354.669999999</v>
      </c>
      <c r="D90" s="10">
        <f t="shared" si="12"/>
        <v>1.0000000000000004</v>
      </c>
      <c r="E90" s="4">
        <f t="shared" si="12"/>
        <v>565081.4999999997</v>
      </c>
      <c r="F90" s="10">
        <f t="shared" si="12"/>
        <v>0.9999999999999998</v>
      </c>
      <c r="G90" s="4">
        <f t="shared" si="12"/>
        <v>96552.12999999987</v>
      </c>
      <c r="H90" s="10">
        <f t="shared" si="12"/>
        <v>1</v>
      </c>
      <c r="I90" s="4">
        <f>SUM(I2:I89)</f>
        <v>982924.1599999988</v>
      </c>
      <c r="J90" s="7">
        <f t="shared" si="12"/>
        <v>1</v>
      </c>
      <c r="K90" s="4">
        <f>SUM(K2:K89)</f>
        <v>2971912.4599999976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8">
        <f>+C90-C92</f>
        <v>-0.44000000110827386</v>
      </c>
      <c r="E91" s="4">
        <f>+E90-E92</f>
        <v>-0.500000000349246</v>
      </c>
      <c r="F91" s="10"/>
      <c r="G91" s="4">
        <f>+G90-G92</f>
        <v>-1.3096723705530167E-10</v>
      </c>
      <c r="I91" s="4">
        <f>+I90-I92</f>
        <v>0.15999999875202775</v>
      </c>
      <c r="K91" s="4">
        <f>+K90-K92</f>
        <v>-0.7800000025890768</v>
      </c>
    </row>
    <row r="92" spans="3:11" ht="12.75">
      <c r="C92" s="16">
        <v>1327355.11</v>
      </c>
      <c r="E92" s="16">
        <v>565082</v>
      </c>
      <c r="F92" s="10"/>
      <c r="G92" s="16">
        <v>96552.13</v>
      </c>
      <c r="I92" s="16">
        <v>982924</v>
      </c>
      <c r="K92" s="4">
        <f>+C92+E92+G92+I92</f>
        <v>2971913.24</v>
      </c>
    </row>
    <row r="93" spans="9:11" ht="12.75">
      <c r="I93"/>
      <c r="K93"/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95" spans="9:11" ht="12.75">
      <c r="I95"/>
      <c r="K95"/>
    </row>
    <row r="96" spans="9:11" ht="12.75">
      <c r="I96"/>
      <c r="K96"/>
    </row>
    <row r="97" spans="9:11" ht="12.75">
      <c r="I97"/>
      <c r="K97"/>
    </row>
    <row r="98" spans="9:11" ht="12.75">
      <c r="I98"/>
      <c r="K98"/>
    </row>
    <row r="99" spans="9:11" ht="12.75">
      <c r="I99"/>
      <c r="K99"/>
    </row>
    <row r="100" spans="9:11" ht="12.75">
      <c r="I100"/>
      <c r="K100"/>
    </row>
    <row r="101" spans="9:11" ht="12.75">
      <c r="I101"/>
      <c r="K101"/>
    </row>
    <row r="102" spans="9:11" ht="12.75">
      <c r="I102"/>
      <c r="K102"/>
    </row>
    <row r="103" spans="3:12" ht="12.75">
      <c r="C103" s="48">
        <f>+C92</f>
        <v>1327355.11</v>
      </c>
      <c r="E103" s="48">
        <f>+E92</f>
        <v>565082</v>
      </c>
      <c r="F103" s="10"/>
      <c r="G103" s="4">
        <f>+G92</f>
        <v>96552.13</v>
      </c>
      <c r="I103" s="4">
        <f>+I92</f>
        <v>982924</v>
      </c>
      <c r="K103" s="4">
        <f>SUM(C103:I103)</f>
        <v>2971913.24</v>
      </c>
      <c r="L103" s="4"/>
    </row>
    <row r="104" spans="5:12" ht="12.75">
      <c r="E104" s="4"/>
      <c r="F104" s="10"/>
      <c r="G104" s="4"/>
      <c r="L104" s="4"/>
    </row>
    <row r="105" spans="5:12" ht="12.75">
      <c r="E105" s="4"/>
      <c r="F105" s="10"/>
      <c r="G105" s="4"/>
      <c r="K105" s="4">
        <f>SUM(K101:K102)</f>
        <v>0</v>
      </c>
      <c r="L105" s="4"/>
    </row>
    <row r="106" spans="5:11" ht="12.75">
      <c r="E106" s="4"/>
      <c r="F106" s="10"/>
      <c r="G106" s="4"/>
      <c r="H106" s="10"/>
      <c r="I106"/>
      <c r="J106" s="10"/>
      <c r="K106"/>
    </row>
    <row r="107" spans="5:11" ht="12.75">
      <c r="E107" s="4"/>
      <c r="F107" s="10"/>
      <c r="G107" s="4"/>
      <c r="H107" s="10"/>
      <c r="I107"/>
      <c r="J107" s="10"/>
      <c r="K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2011-03-01T22:35:48Z</cp:lastPrinted>
  <dcterms:created xsi:type="dcterms:W3CDTF">1996-10-14T23:33:28Z</dcterms:created>
  <dcterms:modified xsi:type="dcterms:W3CDTF">2020-10-02T15:00:05Z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