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285" tabRatio="581" activeTab="1"/>
  </bookViews>
  <sheets>
    <sheet name="TaxCollected" sheetId="1" r:id="rId1"/>
    <sheet name="Months" sheetId="2" r:id="rId2"/>
    <sheet name="MunFY" sheetId="3" r:id="rId3"/>
  </sheets>
  <definedNames>
    <definedName name="Percentage">#REF!</definedName>
    <definedName name="_xlnm.Print_Area" localSheetId="1">'Months'!$A$3526:$G$3528</definedName>
    <definedName name="_xlnm.Print_Area" localSheetId="2">'MunFY'!$B$1:$Q$34</definedName>
    <definedName name="_xlnm.Print_Area" localSheetId="0">'TaxCollected'!$P$34:$Q$38</definedName>
    <definedName name="RoomsBreakDown">#REF!</definedName>
    <definedName name="TaxCollected">'TaxCollected'!$A$1:$E$40</definedName>
  </definedNames>
  <calcPr fullCalcOnLoad="1"/>
</workbook>
</file>

<file path=xl/sharedStrings.xml><?xml version="1.0" encoding="utf-8"?>
<sst xmlns="http://schemas.openxmlformats.org/spreadsheetml/2006/main" count="10011" uniqueCount="729">
  <si>
    <t>Miami</t>
  </si>
  <si>
    <t>Miami Beach</t>
  </si>
  <si>
    <t>Coral Gables</t>
  </si>
  <si>
    <t>Hialeah</t>
  </si>
  <si>
    <t>Miami Springs</t>
  </si>
  <si>
    <t>North Miami</t>
  </si>
  <si>
    <t>North Miami Beach</t>
  </si>
  <si>
    <t>Opa Locka</t>
  </si>
  <si>
    <t>South Miami</t>
  </si>
  <si>
    <t>Homestead</t>
  </si>
  <si>
    <t>Miami Shores</t>
  </si>
  <si>
    <t>Bay Harbour Islands</t>
  </si>
  <si>
    <t>West Miami</t>
  </si>
  <si>
    <t>Florida City</t>
  </si>
  <si>
    <t>Pine Crest</t>
  </si>
  <si>
    <t>Medley</t>
  </si>
  <si>
    <t>North Bay Village</t>
  </si>
  <si>
    <t>Key Biscayne</t>
  </si>
  <si>
    <t>SweetWater</t>
  </si>
  <si>
    <t>Virginia Gardens</t>
  </si>
  <si>
    <t>Hialeah Gardens</t>
  </si>
  <si>
    <t>Adventura</t>
  </si>
  <si>
    <t>UnIncorporated Miami-Dade County</t>
  </si>
  <si>
    <t>Sunny Isles Beach</t>
  </si>
  <si>
    <t>Miami Lakes</t>
  </si>
  <si>
    <t>Convention Tax</t>
  </si>
  <si>
    <t>22.25%</t>
  </si>
  <si>
    <t>35.27%</t>
  </si>
  <si>
    <t>4.93%</t>
  </si>
  <si>
    <t>1.56%</t>
  </si>
  <si>
    <t>4.31%</t>
  </si>
  <si>
    <t>0.33%</t>
  </si>
  <si>
    <t>0.00%</t>
  </si>
  <si>
    <t>0.01%</t>
  </si>
  <si>
    <t>0.10%</t>
  </si>
  <si>
    <t>0.27%</t>
  </si>
  <si>
    <t>0.07%</t>
  </si>
  <si>
    <t>0.09%</t>
  </si>
  <si>
    <t>0.04%</t>
  </si>
  <si>
    <t>0.78%</t>
  </si>
  <si>
    <t>0.17%</t>
  </si>
  <si>
    <t>1.68%</t>
  </si>
  <si>
    <t>0.53%</t>
  </si>
  <si>
    <t>2.81%</t>
  </si>
  <si>
    <t>24.67%</t>
  </si>
  <si>
    <t>22.13%</t>
  </si>
  <si>
    <t>36.96%</t>
  </si>
  <si>
    <t>5.66%</t>
  </si>
  <si>
    <t>1.28%</t>
  </si>
  <si>
    <t>3.56%</t>
  </si>
  <si>
    <t>0.38%</t>
  </si>
  <si>
    <t>0.35%</t>
  </si>
  <si>
    <t>0.06%</t>
  </si>
  <si>
    <t>0.84%</t>
  </si>
  <si>
    <t>0.15%</t>
  </si>
  <si>
    <t>1.76%</t>
  </si>
  <si>
    <t>0.34%</t>
  </si>
  <si>
    <t>2.77%</t>
  </si>
  <si>
    <t>23.53%</t>
  </si>
  <si>
    <t>21.53%</t>
  </si>
  <si>
    <t>38.43%</t>
  </si>
  <si>
    <t>5.48%</t>
  </si>
  <si>
    <t>1.15%</t>
  </si>
  <si>
    <t>3.31%</t>
  </si>
  <si>
    <t>0.03%</t>
  </si>
  <si>
    <t>0.19%</t>
  </si>
  <si>
    <t>0.56%</t>
  </si>
  <si>
    <t>0.08%</t>
  </si>
  <si>
    <t>0.16%</t>
  </si>
  <si>
    <t>2.18%</t>
  </si>
  <si>
    <t>3.06%</t>
  </si>
  <si>
    <t>23.56%</t>
  </si>
  <si>
    <t>22.96%</t>
  </si>
  <si>
    <t>36.10%</t>
  </si>
  <si>
    <t>4.73%</t>
  </si>
  <si>
    <t>1.01%</t>
  </si>
  <si>
    <t>3.82%</t>
  </si>
  <si>
    <t>0.37%</t>
  </si>
  <si>
    <t>0.25%</t>
  </si>
  <si>
    <t>0.11%</t>
  </si>
  <si>
    <t>1.10%</t>
  </si>
  <si>
    <t>0.02%</t>
  </si>
  <si>
    <t>0.12%</t>
  </si>
  <si>
    <t>1.80%</t>
  </si>
  <si>
    <t>0.66%</t>
  </si>
  <si>
    <t>4.14%</t>
  </si>
  <si>
    <t>22.56%</t>
  </si>
  <si>
    <t>21.35%</t>
  </si>
  <si>
    <t>39.49%</t>
  </si>
  <si>
    <t>3.95%</t>
  </si>
  <si>
    <t>0.98%</t>
  </si>
  <si>
    <t>4.33%</t>
  </si>
  <si>
    <t>0.32%</t>
  </si>
  <si>
    <t>0.05%</t>
  </si>
  <si>
    <t>0.30%</t>
  </si>
  <si>
    <t>0.77%</t>
  </si>
  <si>
    <t>2.75%</t>
  </si>
  <si>
    <t>0.26%</t>
  </si>
  <si>
    <t>3.74%</t>
  </si>
  <si>
    <t>21.30%</t>
  </si>
  <si>
    <t>21.49%</t>
  </si>
  <si>
    <t>39.74%</t>
  </si>
  <si>
    <t>4.56%</t>
  </si>
  <si>
    <t>0.86%</t>
  </si>
  <si>
    <t>2.27%</t>
  </si>
  <si>
    <t>0.22%</t>
  </si>
  <si>
    <t>0.50%</t>
  </si>
  <si>
    <t>0.79%</t>
  </si>
  <si>
    <t>0.14%</t>
  </si>
  <si>
    <t>1.98%</t>
  </si>
  <si>
    <t>23.10%</t>
  </si>
  <si>
    <t>22.34%</t>
  </si>
  <si>
    <t>39.36%</t>
  </si>
  <si>
    <t>4.42%</t>
  </si>
  <si>
    <t>0.76%</t>
  </si>
  <si>
    <t>3.16%</t>
  </si>
  <si>
    <t>0.41%</t>
  </si>
  <si>
    <t>1.08%</t>
  </si>
  <si>
    <t>2.04%</t>
  </si>
  <si>
    <t>0.18%</t>
  </si>
  <si>
    <t>3.91%</t>
  </si>
  <si>
    <t>21.71%</t>
  </si>
  <si>
    <t>20.40%</t>
  </si>
  <si>
    <t>41.81%</t>
  </si>
  <si>
    <t>4.87%</t>
  </si>
  <si>
    <t>0.75%</t>
  </si>
  <si>
    <t>3.58%</t>
  </si>
  <si>
    <t>0.40%</t>
  </si>
  <si>
    <t>0.71%</t>
  </si>
  <si>
    <t>2.13%</t>
  </si>
  <si>
    <t>3.63%</t>
  </si>
  <si>
    <t>20.89%</t>
  </si>
  <si>
    <t>21.23%</t>
  </si>
  <si>
    <t>43.22%</t>
  </si>
  <si>
    <t>0.85%</t>
  </si>
  <si>
    <t>3.03%</t>
  </si>
  <si>
    <t>0.60%</t>
  </si>
  <si>
    <t>1.37%</t>
  </si>
  <si>
    <t>4.06%</t>
  </si>
  <si>
    <t>20.42%</t>
  </si>
  <si>
    <t>20.71%</t>
  </si>
  <si>
    <t>39.73%</t>
  </si>
  <si>
    <t>4.71%</t>
  </si>
  <si>
    <t>0.99%</t>
  </si>
  <si>
    <t>2.96%</t>
  </si>
  <si>
    <t>0.23%</t>
  </si>
  <si>
    <t>0.81%</t>
  </si>
  <si>
    <t>0.13%</t>
  </si>
  <si>
    <t>3.55%</t>
  </si>
  <si>
    <t>20.87%</t>
  </si>
  <si>
    <t>21.64%</t>
  </si>
  <si>
    <t>37.27%</t>
  </si>
  <si>
    <t>5.37%</t>
  </si>
  <si>
    <t>1.22%</t>
  </si>
  <si>
    <t>3.72%</t>
  </si>
  <si>
    <t>0.28%</t>
  </si>
  <si>
    <t>0.87%</t>
  </si>
  <si>
    <t>1.87%</t>
  </si>
  <si>
    <t>0.21%</t>
  </si>
  <si>
    <t>3.17%</t>
  </si>
  <si>
    <t>23.67%</t>
  </si>
  <si>
    <t>20.46%</t>
  </si>
  <si>
    <t>39.05%</t>
  </si>
  <si>
    <t>4.55%</t>
  </si>
  <si>
    <t>1.34%</t>
  </si>
  <si>
    <t>3.53%</t>
  </si>
  <si>
    <t>0.31%</t>
  </si>
  <si>
    <t>0.44%</t>
  </si>
  <si>
    <t>1.91%</t>
  </si>
  <si>
    <t>2.80%</t>
  </si>
  <si>
    <t>20.65%</t>
  </si>
  <si>
    <t>3.48%</t>
  </si>
  <si>
    <t>23.09%</t>
  </si>
  <si>
    <t>37.26%</t>
  </si>
  <si>
    <t>4.60%</t>
  </si>
  <si>
    <t>1.39%</t>
  </si>
  <si>
    <t>4.40%</t>
  </si>
  <si>
    <t>0.55%</t>
  </si>
  <si>
    <t>1.58%</t>
  </si>
  <si>
    <t>0.29%</t>
  </si>
  <si>
    <t>2.94%</t>
  </si>
  <si>
    <t>19.59%</t>
  </si>
  <si>
    <t>3.35%</t>
  </si>
  <si>
    <t>23.06%</t>
  </si>
  <si>
    <t>39.28%</t>
  </si>
  <si>
    <t>4.35%</t>
  </si>
  <si>
    <t>1.20%</t>
  </si>
  <si>
    <t>3.21%</t>
  </si>
  <si>
    <t>1.48%</t>
  </si>
  <si>
    <t>3.25%</t>
  </si>
  <si>
    <t>20.19%</t>
  </si>
  <si>
    <t>2.15%</t>
  </si>
  <si>
    <t>24.43%</t>
  </si>
  <si>
    <t>36.23%</t>
  </si>
  <si>
    <t>4.96%</t>
  </si>
  <si>
    <t>3.62%</t>
  </si>
  <si>
    <t>0.20%</t>
  </si>
  <si>
    <t>1.71%</t>
  </si>
  <si>
    <t>3.37%</t>
  </si>
  <si>
    <t>20.79%</t>
  </si>
  <si>
    <t>2.28%</t>
  </si>
  <si>
    <t>23.71%</t>
  </si>
  <si>
    <t>38.61%</t>
  </si>
  <si>
    <t>5.15%</t>
  </si>
  <si>
    <t>1.52%</t>
  </si>
  <si>
    <t>2.46%</t>
  </si>
  <si>
    <t>0.97%</t>
  </si>
  <si>
    <t>3.77%</t>
  </si>
  <si>
    <t>20.08%</t>
  </si>
  <si>
    <t>2.32%</t>
  </si>
  <si>
    <t>19.33%</t>
  </si>
  <si>
    <t>38.75%</t>
  </si>
  <si>
    <t>3.86%</t>
  </si>
  <si>
    <t>21.34%</t>
  </si>
  <si>
    <t>2.68%</t>
  </si>
  <si>
    <t>21.39%</t>
  </si>
  <si>
    <t>41.78%</t>
  </si>
  <si>
    <t>4.30%</t>
  </si>
  <si>
    <t>1.73%</t>
  </si>
  <si>
    <t>3.44%</t>
  </si>
  <si>
    <t>18.58%</t>
  </si>
  <si>
    <t>2.82%</t>
  </si>
  <si>
    <t>22.04%</t>
  </si>
  <si>
    <t>39.96%</t>
  </si>
  <si>
    <t>4.27%</t>
  </si>
  <si>
    <t>1.90%</t>
  </si>
  <si>
    <t>3.84%</t>
  </si>
  <si>
    <t>18.78%</t>
  </si>
  <si>
    <t>3.39%</t>
  </si>
  <si>
    <t>20.67%</t>
  </si>
  <si>
    <t>42.62%</t>
  </si>
  <si>
    <t>4.34%</t>
  </si>
  <si>
    <t>2.74%</t>
  </si>
  <si>
    <t>0.45%</t>
  </si>
  <si>
    <t>2.36%</t>
  </si>
  <si>
    <t>3.59%</t>
  </si>
  <si>
    <t>17.97%</t>
  </si>
  <si>
    <t>2.90%</t>
  </si>
  <si>
    <t>19.72%</t>
  </si>
  <si>
    <t>43.71%</t>
  </si>
  <si>
    <t>4.02%</t>
  </si>
  <si>
    <t>3.00%</t>
  </si>
  <si>
    <t>0.42%</t>
  </si>
  <si>
    <t>3.87%</t>
  </si>
  <si>
    <t>17.65%</t>
  </si>
  <si>
    <t>21.89%</t>
  </si>
  <si>
    <t>42.41%</t>
  </si>
  <si>
    <t>1.03%</t>
  </si>
  <si>
    <t>2.93%</t>
  </si>
  <si>
    <t>0.73%</t>
  </si>
  <si>
    <t>1.72%</t>
  </si>
  <si>
    <t>3.24%</t>
  </si>
  <si>
    <t>17.60%</t>
  </si>
  <si>
    <t>22.43%</t>
  </si>
  <si>
    <t>40.15%</t>
  </si>
  <si>
    <t>1.07%</t>
  </si>
  <si>
    <t>1.89%</t>
  </si>
  <si>
    <t>2.53%</t>
  </si>
  <si>
    <t>19.44%</t>
  </si>
  <si>
    <t>2.73%</t>
  </si>
  <si>
    <t>22.11%</t>
  </si>
  <si>
    <t>39.38%</t>
  </si>
  <si>
    <t>3.47%</t>
  </si>
  <si>
    <t>1.30%</t>
  </si>
  <si>
    <t>2.58%</t>
  </si>
  <si>
    <t>2.25%</t>
  </si>
  <si>
    <t>19.17%</t>
  </si>
  <si>
    <t>3.96%</t>
  </si>
  <si>
    <t>19.55%</t>
  </si>
  <si>
    <t>41.33%</t>
  </si>
  <si>
    <t>4.18%</t>
  </si>
  <si>
    <t>1.47%</t>
  </si>
  <si>
    <t>3.71%</t>
  </si>
  <si>
    <t>2.92%</t>
  </si>
  <si>
    <t>1.92%</t>
  </si>
  <si>
    <t>19.24%</t>
  </si>
  <si>
    <t>24.36%</t>
  </si>
  <si>
    <t>35.33%</t>
  </si>
  <si>
    <t>3.61%</t>
  </si>
  <si>
    <t>1.69%</t>
  </si>
  <si>
    <t>0.43%</t>
  </si>
  <si>
    <t>2.24%</t>
  </si>
  <si>
    <t>22.58%</t>
  </si>
  <si>
    <t>2.40%</t>
  </si>
  <si>
    <t>22.86%</t>
  </si>
  <si>
    <t>37.48%</t>
  </si>
  <si>
    <t>4.37%</t>
  </si>
  <si>
    <t>1.50%</t>
  </si>
  <si>
    <t>3.26%</t>
  </si>
  <si>
    <t>19.61%</t>
  </si>
  <si>
    <t>2.35%</t>
  </si>
  <si>
    <t>21.97%</t>
  </si>
  <si>
    <t>36.09%</t>
  </si>
  <si>
    <t>1.32%</t>
  </si>
  <si>
    <t>0.24%</t>
  </si>
  <si>
    <t>0.51%</t>
  </si>
  <si>
    <t>1.17%</t>
  </si>
  <si>
    <t>3.32%</t>
  </si>
  <si>
    <t>20.44%</t>
  </si>
  <si>
    <t>2.07%</t>
  </si>
  <si>
    <t>19.71%</t>
  </si>
  <si>
    <t>39.43%</t>
  </si>
  <si>
    <t>3.75%</t>
  </si>
  <si>
    <t>3.30%</t>
  </si>
  <si>
    <t>5.23%</t>
  </si>
  <si>
    <t>4.74%</t>
  </si>
  <si>
    <t>17.70%</t>
  </si>
  <si>
    <t>2.88%</t>
  </si>
  <si>
    <t>21.01%</t>
  </si>
  <si>
    <t>40.36%</t>
  </si>
  <si>
    <t>0.91%</t>
  </si>
  <si>
    <t>1.05%</t>
  </si>
  <si>
    <t>4.00%</t>
  </si>
  <si>
    <t>17.74%</t>
  </si>
  <si>
    <t>2.76%</t>
  </si>
  <si>
    <t>22.44%</t>
  </si>
  <si>
    <t>38.51%</t>
  </si>
  <si>
    <t>2.65%</t>
  </si>
  <si>
    <t>0.46%</t>
  </si>
  <si>
    <t>1.11%</t>
  </si>
  <si>
    <t>4.98%</t>
  </si>
  <si>
    <t>14.87%</t>
  </si>
  <si>
    <t>2.52%</t>
  </si>
  <si>
    <t>18.38%</t>
  </si>
  <si>
    <t>45.53%</t>
  </si>
  <si>
    <t>0.94%</t>
  </si>
  <si>
    <t>2.48%</t>
  </si>
  <si>
    <t>0.54%</t>
  </si>
  <si>
    <t>5.44%</t>
  </si>
  <si>
    <t>3.50%</t>
  </si>
  <si>
    <t>11.92%</t>
  </si>
  <si>
    <t>2.67%</t>
  </si>
  <si>
    <t>3.11%</t>
  </si>
  <si>
    <t>19.90%</t>
  </si>
  <si>
    <t>39.81%</t>
  </si>
  <si>
    <t>0.89%</t>
  </si>
  <si>
    <t>5.36%</t>
  </si>
  <si>
    <t>3.99%</t>
  </si>
  <si>
    <t>16.75%</t>
  </si>
  <si>
    <t>2.42%</t>
  </si>
  <si>
    <t>1.40%</t>
  </si>
  <si>
    <t>38.89%</t>
  </si>
  <si>
    <t>1.24%</t>
  </si>
  <si>
    <t>3.13%</t>
  </si>
  <si>
    <t>0.67%</t>
  </si>
  <si>
    <t>5.07%</t>
  </si>
  <si>
    <t>19.06%</t>
  </si>
  <si>
    <t>1.46%</t>
  </si>
  <si>
    <t>19.49%</t>
  </si>
  <si>
    <t>41.32%</t>
  </si>
  <si>
    <t>3.93%</t>
  </si>
  <si>
    <t>3.57%</t>
  </si>
  <si>
    <t>0.69%</t>
  </si>
  <si>
    <t>2.55%</t>
  </si>
  <si>
    <t>18.13%</t>
  </si>
  <si>
    <t>2.10%</t>
  </si>
  <si>
    <t>1.66%</t>
  </si>
  <si>
    <t>20.33%</t>
  </si>
  <si>
    <t>38.80%</t>
  </si>
  <si>
    <t>4.05%</t>
  </si>
  <si>
    <t>1.65%</t>
  </si>
  <si>
    <t>1.27%</t>
  </si>
  <si>
    <t>3.49%</t>
  </si>
  <si>
    <t>2.41%</t>
  </si>
  <si>
    <t>17.39%</t>
  </si>
  <si>
    <t>3.04%</t>
  </si>
  <si>
    <t>1.84%</t>
  </si>
  <si>
    <t>19.14%</t>
  </si>
  <si>
    <t>4.26%</t>
  </si>
  <si>
    <t>1.49%</t>
  </si>
  <si>
    <t>0.39%</t>
  </si>
  <si>
    <t>0.72%</t>
  </si>
  <si>
    <t>2.85%</t>
  </si>
  <si>
    <t>2.79%</t>
  </si>
  <si>
    <t>1.82%</t>
  </si>
  <si>
    <t>22.79%</t>
  </si>
  <si>
    <t>35.39%</t>
  </si>
  <si>
    <t>5.20%</t>
  </si>
  <si>
    <t>3.94%</t>
  </si>
  <si>
    <t>2.29%</t>
  </si>
  <si>
    <t>2.30%</t>
  </si>
  <si>
    <t>21.76%</t>
  </si>
  <si>
    <t>37.57%</t>
  </si>
  <si>
    <t>4.83%</t>
  </si>
  <si>
    <t>4.41%</t>
  </si>
  <si>
    <t>19.03%</t>
  </si>
  <si>
    <t>21.75%</t>
  </si>
  <si>
    <t>38.42%</t>
  </si>
  <si>
    <t>3.65%</t>
  </si>
  <si>
    <t>1.16%</t>
  </si>
  <si>
    <t>4.17%</t>
  </si>
  <si>
    <t>0.57%</t>
  </si>
  <si>
    <t>1.18%</t>
  </si>
  <si>
    <t>16.78%</t>
  </si>
  <si>
    <t>41.07%</t>
  </si>
  <si>
    <t>17.42%</t>
  </si>
  <si>
    <t>20.36%</t>
  </si>
  <si>
    <t>39.26%</t>
  </si>
  <si>
    <t>0.93%</t>
  </si>
  <si>
    <t>0.96%</t>
  </si>
  <si>
    <t>5.00%</t>
  </si>
  <si>
    <t>2.38%</t>
  </si>
  <si>
    <t>1.31%</t>
  </si>
  <si>
    <t>20.30%</t>
  </si>
  <si>
    <t>42.86%</t>
  </si>
  <si>
    <t>3.45%</t>
  </si>
  <si>
    <t>2.49%</t>
  </si>
  <si>
    <t>0.49%</t>
  </si>
  <si>
    <t>1.13%</t>
  </si>
  <si>
    <t>4.85%</t>
  </si>
  <si>
    <t>4.03%</t>
  </si>
  <si>
    <t>15.23%</t>
  </si>
  <si>
    <t>2.57%</t>
  </si>
  <si>
    <t>17.96%</t>
  </si>
  <si>
    <t>46.10%</t>
  </si>
  <si>
    <t>3.68%</t>
  </si>
  <si>
    <t>2.44%</t>
  </si>
  <si>
    <t>1.06%</t>
  </si>
  <si>
    <t>5.52%</t>
  </si>
  <si>
    <t>3.85%</t>
  </si>
  <si>
    <t>13.81%</t>
  </si>
  <si>
    <t>2.50%</t>
  </si>
  <si>
    <t>1.00%</t>
  </si>
  <si>
    <t>19.36%</t>
  </si>
  <si>
    <t>45.93%</t>
  </si>
  <si>
    <t>3.18%</t>
  </si>
  <si>
    <t>0.92%</t>
  </si>
  <si>
    <t>0.82%</t>
  </si>
  <si>
    <t>13.96%</t>
  </si>
  <si>
    <t>2.54%</t>
  </si>
  <si>
    <t>18.20%</t>
  </si>
  <si>
    <t>45.45%</t>
  </si>
  <si>
    <t>3.64%</t>
  </si>
  <si>
    <t>2.87%</t>
  </si>
  <si>
    <t>4.32%</t>
  </si>
  <si>
    <t>3.20%</t>
  </si>
  <si>
    <t>15.43%</t>
  </si>
  <si>
    <t>41.43%</t>
  </si>
  <si>
    <t>3.40%</t>
  </si>
  <si>
    <t>1.59%</t>
  </si>
  <si>
    <t>2.37%</t>
  </si>
  <si>
    <t>17.38%</t>
  </si>
  <si>
    <t>Muncipality</t>
  </si>
  <si>
    <t>Pct</t>
  </si>
  <si>
    <t>20.12%</t>
  </si>
  <si>
    <t>43.91%</t>
  </si>
  <si>
    <t>4.62%</t>
  </si>
  <si>
    <t>3.89%</t>
  </si>
  <si>
    <t>14.72%</t>
  </si>
  <si>
    <t>3.05%</t>
  </si>
  <si>
    <t>Palmetto Bay</t>
  </si>
  <si>
    <t>47.14%</t>
  </si>
  <si>
    <t>3.10%</t>
  </si>
  <si>
    <t>3.78%</t>
  </si>
  <si>
    <t>5.49%</t>
  </si>
  <si>
    <t>12.64%</t>
  </si>
  <si>
    <t>1.02%</t>
  </si>
  <si>
    <t>18.37%</t>
  </si>
  <si>
    <t>48.73%</t>
  </si>
  <si>
    <t>4.20%</t>
  </si>
  <si>
    <t>13.82%</t>
  </si>
  <si>
    <t>2.69%</t>
  </si>
  <si>
    <t>20.85%</t>
  </si>
  <si>
    <t>42.46%</t>
  </si>
  <si>
    <t>3.07%</t>
  </si>
  <si>
    <t>1.44%</t>
  </si>
  <si>
    <t>1.04%</t>
  </si>
  <si>
    <t>4.58%</t>
  </si>
  <si>
    <t>15.01%</t>
  </si>
  <si>
    <t>18.27%</t>
  </si>
  <si>
    <t>43.85%</t>
  </si>
  <si>
    <t>3.54%</t>
  </si>
  <si>
    <t>4.44%</t>
  </si>
  <si>
    <t>2.95%</t>
  </si>
  <si>
    <t>15.07%</t>
  </si>
  <si>
    <t>4.13%</t>
  </si>
  <si>
    <t>1.19%</t>
  </si>
  <si>
    <t>20.43%</t>
  </si>
  <si>
    <t>43.32%</t>
  </si>
  <si>
    <t>1.53%</t>
  </si>
  <si>
    <t>1.99%</t>
  </si>
  <si>
    <t>3.92%</t>
  </si>
  <si>
    <t>25.32%</t>
  </si>
  <si>
    <t>30.00%</t>
  </si>
  <si>
    <t>3.97%</t>
  </si>
  <si>
    <t>0.63%</t>
  </si>
  <si>
    <t>2.26%</t>
  </si>
  <si>
    <t>23.15%</t>
  </si>
  <si>
    <t>1.54%</t>
  </si>
  <si>
    <t>20.02%</t>
  </si>
  <si>
    <t>41.95%</t>
  </si>
  <si>
    <t>2.64%</t>
  </si>
  <si>
    <t>1.21%</t>
  </si>
  <si>
    <t>2.99%</t>
  </si>
  <si>
    <t>4.09%</t>
  </si>
  <si>
    <t>16.45%</t>
  </si>
  <si>
    <t>3.01%</t>
  </si>
  <si>
    <t>24.23%</t>
  </si>
  <si>
    <t>37.04%</t>
  </si>
  <si>
    <t>4.11%</t>
  </si>
  <si>
    <t>0.52%</t>
  </si>
  <si>
    <t>16.17%</t>
  </si>
  <si>
    <t>3.33%</t>
  </si>
  <si>
    <t>20.47%</t>
  </si>
  <si>
    <t>44.08%</t>
  </si>
  <si>
    <t>2.20%</t>
  </si>
  <si>
    <t>4.43%</t>
  </si>
  <si>
    <t>3.81%</t>
  </si>
  <si>
    <t>14.63%</t>
  </si>
  <si>
    <t>3.67%</t>
  </si>
  <si>
    <t>Miami Gardens</t>
  </si>
  <si>
    <t>Doral</t>
  </si>
  <si>
    <t>19.91%</t>
  </si>
  <si>
    <t>44.97%</t>
  </si>
  <si>
    <t>2.31%</t>
  </si>
  <si>
    <t>4.19%</t>
  </si>
  <si>
    <t>3.60%</t>
  </si>
  <si>
    <t>7.59%</t>
  </si>
  <si>
    <t>1.09%</t>
  </si>
  <si>
    <t>3.14%</t>
  </si>
  <si>
    <t>5.47%</t>
  </si>
  <si>
    <t>43.16%</t>
  </si>
  <si>
    <t>3.27%</t>
  </si>
  <si>
    <t>2.89%</t>
  </si>
  <si>
    <t>8.17%</t>
  </si>
  <si>
    <t>6.21%</t>
  </si>
  <si>
    <t>19.84%</t>
  </si>
  <si>
    <t>45.61%</t>
  </si>
  <si>
    <t>2.00%</t>
  </si>
  <si>
    <t>0.80%</t>
  </si>
  <si>
    <t>5.85%</t>
  </si>
  <si>
    <t>7.51%</t>
  </si>
  <si>
    <t>5.17%</t>
  </si>
  <si>
    <t>5.13%</t>
  </si>
  <si>
    <t>45.50%</t>
  </si>
  <si>
    <t>1.12%</t>
  </si>
  <si>
    <t>1.96%</t>
  </si>
  <si>
    <t>4.65%</t>
  </si>
  <si>
    <t>7.98%</t>
  </si>
  <si>
    <t>46.46%</t>
  </si>
  <si>
    <t>0.95%</t>
  </si>
  <si>
    <t>3.83%</t>
  </si>
  <si>
    <t>7.64%</t>
  </si>
  <si>
    <t>5.43%</t>
  </si>
  <si>
    <t>20.78%</t>
  </si>
  <si>
    <t>39.94%</t>
  </si>
  <si>
    <t>1.55%</t>
  </si>
  <si>
    <t>3.12%</t>
  </si>
  <si>
    <t>0.74%</t>
  </si>
  <si>
    <t>0.88%</t>
  </si>
  <si>
    <t>9.67%</t>
  </si>
  <si>
    <t>0.47%</t>
  </si>
  <si>
    <t>7.34%</t>
  </si>
  <si>
    <t>18.31%</t>
  </si>
  <si>
    <t>46.28%</t>
  </si>
  <si>
    <t>2.34%</t>
  </si>
  <si>
    <t>0.36%</t>
  </si>
  <si>
    <t>4.12%</t>
  </si>
  <si>
    <t>8.91%</t>
  </si>
  <si>
    <t>4.23%</t>
  </si>
  <si>
    <t>21.04%</t>
  </si>
  <si>
    <t>42.56%</t>
  </si>
  <si>
    <t>1.45%</t>
  </si>
  <si>
    <t>3.88%</t>
  </si>
  <si>
    <t>0.48%</t>
  </si>
  <si>
    <t>2.14%</t>
  </si>
  <si>
    <t>2.62%</t>
  </si>
  <si>
    <t>8.74%</t>
  </si>
  <si>
    <t>1.62%</t>
  </si>
  <si>
    <t>6.83%</t>
  </si>
  <si>
    <t>22.67%</t>
  </si>
  <si>
    <t>37.78%</t>
  </si>
  <si>
    <t>3.46%</t>
  </si>
  <si>
    <t>12.03%</t>
  </si>
  <si>
    <t>20.56%</t>
  </si>
  <si>
    <t>40.70%</t>
  </si>
  <si>
    <t>3.66%</t>
  </si>
  <si>
    <t>3.15%</t>
  </si>
  <si>
    <t>8.86%</t>
  </si>
  <si>
    <t>8.64%</t>
  </si>
  <si>
    <t>22.82%</t>
  </si>
  <si>
    <t>39.75%</t>
  </si>
  <si>
    <t>3.34%</t>
  </si>
  <si>
    <t>2.97%</t>
  </si>
  <si>
    <t>10.03%</t>
  </si>
  <si>
    <t>3.42%</t>
  </si>
  <si>
    <t>5.09%</t>
  </si>
  <si>
    <t>19.95%</t>
  </si>
  <si>
    <t>40.03%</t>
  </si>
  <si>
    <t>2.98%</t>
  </si>
  <si>
    <t>2.83%</t>
  </si>
  <si>
    <t>4.47%</t>
  </si>
  <si>
    <t>9.55%</t>
  </si>
  <si>
    <t>6.24%</t>
  </si>
  <si>
    <t>21.18%</t>
  </si>
  <si>
    <t>41.12%</t>
  </si>
  <si>
    <t>8.83%</t>
  </si>
  <si>
    <t>4.07%</t>
  </si>
  <si>
    <t>6.26%</t>
  </si>
  <si>
    <t>42.77%</t>
  </si>
  <si>
    <t>9.27%</t>
  </si>
  <si>
    <t>4.08%</t>
  </si>
  <si>
    <t>6.31%</t>
  </si>
  <si>
    <t>21.57%</t>
  </si>
  <si>
    <t>42.61%</t>
  </si>
  <si>
    <t>2.56%</t>
  </si>
  <si>
    <t>5.55%</t>
  </si>
  <si>
    <t>17.24%</t>
  </si>
  <si>
    <t>45.09%</t>
  </si>
  <si>
    <t>3.19%</t>
  </si>
  <si>
    <t>4.89%</t>
  </si>
  <si>
    <t>8.05%</t>
  </si>
  <si>
    <t>6.28%</t>
  </si>
  <si>
    <t>22.19%</t>
  </si>
  <si>
    <t>37.88%</t>
  </si>
  <si>
    <t>3.52%</t>
  </si>
  <si>
    <t>3.70%</t>
  </si>
  <si>
    <t>2.09%</t>
  </si>
  <si>
    <t>8.73%</t>
  </si>
  <si>
    <t>4.45%</t>
  </si>
  <si>
    <t>7.75%</t>
  </si>
  <si>
    <t>1.86%</t>
  </si>
  <si>
    <t>1.33%</t>
  </si>
  <si>
    <t>11.16%</t>
  </si>
  <si>
    <t>5.22%</t>
  </si>
  <si>
    <t>23.40%</t>
  </si>
  <si>
    <t>38.69%</t>
  </si>
  <si>
    <t>1.14%</t>
  </si>
  <si>
    <t>7.67%</t>
  </si>
  <si>
    <t>10.13%</t>
  </si>
  <si>
    <t>23.35%</t>
  </si>
  <si>
    <t>36.49%</t>
  </si>
  <si>
    <t>11.67%</t>
  </si>
  <si>
    <t>5.04%</t>
  </si>
  <si>
    <t>6.62%</t>
  </si>
  <si>
    <t>45.69%</t>
  </si>
  <si>
    <t>1.43%</t>
  </si>
  <si>
    <t>8.76%</t>
  </si>
  <si>
    <t>4.22%</t>
  </si>
  <si>
    <t>5.62%</t>
  </si>
  <si>
    <t>22.09%</t>
  </si>
  <si>
    <t>40.05%</t>
  </si>
  <si>
    <t>3.43%</t>
  </si>
  <si>
    <t>5.95%</t>
  </si>
  <si>
    <t>6.93%</t>
  </si>
  <si>
    <t>42.64%</t>
  </si>
  <si>
    <t>9.39%</t>
  </si>
  <si>
    <t>6.43%</t>
  </si>
  <si>
    <t>21.93%</t>
  </si>
  <si>
    <t>40.78%</t>
  </si>
  <si>
    <t>3.36%</t>
  </si>
  <si>
    <t>9.26%</t>
  </si>
  <si>
    <t>6.20%</t>
  </si>
  <si>
    <t>18.98%</t>
  </si>
  <si>
    <t>46.35%</t>
  </si>
  <si>
    <t>3.51%</t>
  </si>
  <si>
    <t>7.96%</t>
  </si>
  <si>
    <t>5.88%</t>
  </si>
  <si>
    <t>23.32%</t>
  </si>
  <si>
    <t>37.38%</t>
  </si>
  <si>
    <t>9.63%</t>
  </si>
  <si>
    <t>6.59%</t>
  </si>
  <si>
    <t>21.84%</t>
  </si>
  <si>
    <t>41.56%</t>
  </si>
  <si>
    <t>2.05%</t>
  </si>
  <si>
    <t>1.26%</t>
  </si>
  <si>
    <t>2.60%</t>
  </si>
  <si>
    <t>9.81%</t>
  </si>
  <si>
    <t>6.95%</t>
  </si>
  <si>
    <t>20.18%</t>
  </si>
  <si>
    <t>39.67%</t>
  </si>
  <si>
    <t>6.63%</t>
  </si>
  <si>
    <t>10.23%</t>
  </si>
  <si>
    <t>21.78%</t>
  </si>
  <si>
    <t>-1.52%</t>
  </si>
  <si>
    <t>10.21%</t>
  </si>
  <si>
    <t>7.72%</t>
  </si>
  <si>
    <t>20.09%</t>
  </si>
  <si>
    <t>39.97%</t>
  </si>
  <si>
    <t>1.35%</t>
  </si>
  <si>
    <t>10.77%</t>
  </si>
  <si>
    <t>4.39%</t>
  </si>
  <si>
    <t>7.47%</t>
  </si>
  <si>
    <t>Cutler Bay</t>
  </si>
  <si>
    <t>18.06%</t>
  </si>
  <si>
    <t>46.49%</t>
  </si>
  <si>
    <t>0.70%</t>
  </si>
  <si>
    <t>5.72%</t>
  </si>
  <si>
    <t>8.60%</t>
  </si>
  <si>
    <t>0.90%</t>
  </si>
  <si>
    <t>4.99%</t>
  </si>
  <si>
    <t>21.25%</t>
  </si>
  <si>
    <t>39.44%</t>
  </si>
  <si>
    <t>9.51%</t>
  </si>
  <si>
    <t>6.74%</t>
  </si>
  <si>
    <t>19.09%</t>
  </si>
  <si>
    <t>43.60%</t>
  </si>
  <si>
    <t>8.55%</t>
  </si>
  <si>
    <t>5.84%</t>
  </si>
  <si>
    <t>6.51%</t>
  </si>
  <si>
    <t>42.51%</t>
  </si>
  <si>
    <t>3.02%</t>
  </si>
  <si>
    <t>4.86%</t>
  </si>
  <si>
    <t>7.91%</t>
  </si>
  <si>
    <t>4.72%</t>
  </si>
  <si>
    <t>7.03%</t>
  </si>
  <si>
    <t>19.43%</t>
  </si>
  <si>
    <t>44.73%</t>
  </si>
  <si>
    <t>2.70%</t>
  </si>
  <si>
    <t>0.83%</t>
  </si>
  <si>
    <t>8.33%</t>
  </si>
  <si>
    <t>6.64%</t>
  </si>
  <si>
    <t>44.35%</t>
  </si>
  <si>
    <t>9.85%</t>
  </si>
  <si>
    <t>6.18%</t>
  </si>
  <si>
    <t>IndianCreekVillage</t>
  </si>
  <si>
    <t>Change</t>
  </si>
  <si>
    <t>Pct of Collections</t>
  </si>
  <si>
    <t>Tourist Tax</t>
  </si>
  <si>
    <t>Total Room Tax</t>
  </si>
  <si>
    <t>Hotel F and B Tax</t>
  </si>
  <si>
    <t>Homeless Tax</t>
  </si>
  <si>
    <t>All Collections</t>
  </si>
  <si>
    <t xml:space="preserve">                              Totals</t>
  </si>
  <si>
    <t>2% Tourist</t>
  </si>
  <si>
    <t>1%Sports</t>
  </si>
  <si>
    <t>Golden Beach</t>
  </si>
  <si>
    <t>Fiscal Year 2014-2015</t>
  </si>
  <si>
    <t>Pinecrest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</si>
</sst>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-yy"/>
    <numFmt numFmtId="166" formatCode="&quot;$&quot;#,##0.00;\(&quot;$&quot;#,##0.00\)"/>
    <numFmt numFmtId="167" formatCode="#,##0.0000_);[Red]\(#,##0.0000\)"/>
    <numFmt numFmtId="168" formatCode="#,##0.000000000000000"/>
    <numFmt numFmtId="169" formatCode="#,##0.0000"/>
    <numFmt numFmtId="170" formatCode="yy"/>
    <numFmt numFmtId="171" formatCode="mmm\-yyyy"/>
    <numFmt numFmtId="172" formatCode="m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0000000000000000"/>
    <numFmt numFmtId="177" formatCode="0.0%"/>
    <numFmt numFmtId="178" formatCode="[$-409]dddd\,\ mmmm\ dd\,\ yyyy"/>
    <numFmt numFmtId="179" formatCode="[$-409]mmmm\-yy;@"/>
    <numFmt numFmtId="180" formatCode="[$-409]h:mm:ss\ AM/PM"/>
    <numFmt numFmtId="181" formatCode="[$-409]mmm\-yy;@"/>
  </numFmts>
  <fonts count="33">
    <font>
      <sz val="10"/>
      <name val="Arial"/>
      <family val="0"/>
    </font>
    <font>
      <sz val="10"/>
      <color indexed="9"/>
      <name val="Arial"/>
      <family val="2"/>
    </font>
    <font>
      <i/>
      <sz val="11"/>
      <color indexed="18"/>
      <name val="Times New Roman"/>
      <family val="0"/>
    </font>
    <font>
      <sz val="8"/>
      <color indexed="8"/>
      <name val="Arial"/>
      <family val="0"/>
    </font>
    <font>
      <i/>
      <sz val="8"/>
      <color indexed="18"/>
      <name val="Times New Roman"/>
      <family val="0"/>
    </font>
    <font>
      <sz val="10"/>
      <color indexed="8"/>
      <name val="Arial"/>
      <family val="0"/>
    </font>
    <font>
      <i/>
      <sz val="10"/>
      <color indexed="24"/>
      <name val="Arial"/>
      <family val="2"/>
    </font>
    <font>
      <i/>
      <sz val="8"/>
      <color indexed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8"/>
      <name val="Times New Roman"/>
      <family val="0"/>
    </font>
    <font>
      <sz val="11"/>
      <color indexed="18"/>
      <name val="Times New Roman"/>
      <family val="0"/>
    </font>
    <font>
      <i/>
      <sz val="10"/>
      <color indexed="18"/>
      <name val="Arial"/>
      <family val="2"/>
    </font>
    <font>
      <sz val="8"/>
      <color indexed="9"/>
      <name val="Arial"/>
      <family val="0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2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0" fontId="3" fillId="0" borderId="0" xfId="0" applyNumberFormat="1" applyFont="1" applyFill="1" applyAlignment="1">
      <alignment horizontal="right"/>
    </xf>
    <xf numFmtId="8" fontId="0" fillId="0" borderId="0" xfId="0" applyNumberForma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6" fontId="5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/>
    </xf>
    <xf numFmtId="14" fontId="3" fillId="0" borderId="0" xfId="0" applyNumberFormat="1" applyFont="1" applyFill="1" applyAlignment="1">
      <alignment horizontal="right"/>
    </xf>
    <xf numFmtId="166" fontId="0" fillId="0" borderId="0" xfId="0" applyNumberFormat="1" applyAlignment="1">
      <alignment/>
    </xf>
    <xf numFmtId="2" fontId="5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0" fontId="0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44" fontId="0" fillId="0" borderId="0" xfId="0" applyNumberFormat="1" applyAlignment="1">
      <alignment horizontal="right"/>
    </xf>
    <xf numFmtId="10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7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left"/>
    </xf>
    <xf numFmtId="171" fontId="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10" fontId="0" fillId="0" borderId="10" xfId="0" applyNumberFormat="1" applyBorder="1" applyAlignment="1">
      <alignment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/>
    </xf>
    <xf numFmtId="164" fontId="0" fillId="0" borderId="10" xfId="0" applyNumberFormat="1" applyBorder="1" applyAlignment="1">
      <alignment/>
    </xf>
    <xf numFmtId="0" fontId="12" fillId="24" borderId="10" xfId="0" applyFont="1" applyFill="1" applyBorder="1" applyAlignment="1">
      <alignment horizontal="right"/>
    </xf>
    <xf numFmtId="0" fontId="3" fillId="25" borderId="10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20" borderId="11" xfId="57" applyFont="1" applyFill="1" applyBorder="1" applyAlignment="1">
      <alignment horizontal="center"/>
      <protection/>
    </xf>
    <xf numFmtId="166" fontId="5" fillId="0" borderId="7" xfId="57" applyNumberFormat="1" applyFont="1" applyFill="1" applyBorder="1" applyAlignment="1">
      <alignment horizontal="right" wrapText="1"/>
      <protection/>
    </xf>
    <xf numFmtId="0" fontId="5" fillId="20" borderId="11" xfId="59" applyFont="1" applyFill="1" applyBorder="1" applyAlignment="1">
      <alignment horizontal="center"/>
      <protection/>
    </xf>
    <xf numFmtId="0" fontId="5" fillId="0" borderId="7" xfId="59" applyFont="1" applyFill="1" applyBorder="1" applyAlignment="1">
      <alignment horizontal="right" wrapText="1"/>
      <protection/>
    </xf>
    <xf numFmtId="164" fontId="0" fillId="0" borderId="12" xfId="0" applyNumberFormat="1" applyBorder="1" applyAlignment="1">
      <alignment/>
    </xf>
    <xf numFmtId="0" fontId="13" fillId="0" borderId="0" xfId="0" applyFont="1" applyFill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14" fillId="0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left"/>
    </xf>
    <xf numFmtId="164" fontId="5" fillId="26" borderId="10" xfId="58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 horizontal="right"/>
    </xf>
    <xf numFmtId="10" fontId="1" fillId="0" borderId="0" xfId="0" applyNumberFormat="1" applyFont="1" applyFill="1" applyAlignment="1">
      <alignment horizontal="right"/>
    </xf>
    <xf numFmtId="10" fontId="1" fillId="0" borderId="0" xfId="0" applyNumberFormat="1" applyFont="1" applyAlignment="1">
      <alignment/>
    </xf>
    <xf numFmtId="10" fontId="5" fillId="20" borderId="11" xfId="59" applyNumberFormat="1" applyFont="1" applyFill="1" applyBorder="1" applyAlignment="1">
      <alignment horizontal="center"/>
      <protection/>
    </xf>
    <xf numFmtId="10" fontId="5" fillId="0" borderId="7" xfId="59" applyNumberFormat="1" applyFont="1" applyFill="1" applyBorder="1" applyAlignment="1">
      <alignment horizontal="right" wrapText="1"/>
      <protection/>
    </xf>
    <xf numFmtId="176" fontId="0" fillId="0" borderId="0" xfId="0" applyNumberFormat="1" applyAlignment="1">
      <alignment/>
    </xf>
    <xf numFmtId="179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onths" xfId="57"/>
    <cellStyle name="Normal_MuncipalitybyMuncipality" xfId="58"/>
    <cellStyle name="Normal_MunF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3"/>
  <sheetViews>
    <sheetView zoomScalePageLayoutView="0" workbookViewId="0" topLeftCell="A1">
      <selection activeCell="B2" sqref="B2:D29"/>
    </sheetView>
  </sheetViews>
  <sheetFormatPr defaultColWidth="9.140625" defaultRowHeight="12.75"/>
  <cols>
    <col min="1" max="1" width="31.421875" style="0" customWidth="1"/>
    <col min="2" max="2" width="13.7109375" style="0" customWidth="1"/>
    <col min="3" max="3" width="34.421875" style="0" customWidth="1"/>
    <col min="4" max="4" width="20.28125" style="0" customWidth="1"/>
    <col min="5" max="5" width="17.28125" style="0" customWidth="1"/>
    <col min="6" max="6" width="22.421875" style="0" customWidth="1"/>
    <col min="7" max="7" width="20.28125" style="0" customWidth="1"/>
    <col min="8" max="8" width="19.140625" style="0" customWidth="1"/>
    <col min="9" max="9" width="18.8515625" style="0" customWidth="1"/>
    <col min="10" max="10" width="24.7109375" style="0" customWidth="1"/>
    <col min="11" max="11" width="14.57421875" style="0" customWidth="1"/>
    <col min="12" max="12" width="16.00390625" style="0" customWidth="1"/>
    <col min="13" max="13" width="21.28125" style="0" customWidth="1"/>
    <col min="14" max="14" width="26.421875" style="0" customWidth="1"/>
    <col min="15" max="15" width="25.00390625" style="0" customWidth="1"/>
    <col min="16" max="16" width="20.28125" style="0" customWidth="1"/>
  </cols>
  <sheetData>
    <row r="1" spans="1:17" ht="12.75">
      <c r="A1" s="3">
        <f>DATE(2015,9,1)</f>
        <v>42248</v>
      </c>
      <c r="D1" s="47" t="s">
        <v>25</v>
      </c>
      <c r="E1" s="44" t="s">
        <v>717</v>
      </c>
      <c r="F1" s="47" t="s">
        <v>718</v>
      </c>
      <c r="G1" s="47" t="s">
        <v>724</v>
      </c>
      <c r="H1" s="47" t="s">
        <v>725</v>
      </c>
      <c r="I1" s="44" t="s">
        <v>717</v>
      </c>
      <c r="J1" s="47" t="s">
        <v>719</v>
      </c>
      <c r="K1" s="44" t="s">
        <v>717</v>
      </c>
      <c r="L1" s="47" t="s">
        <v>720</v>
      </c>
      <c r="M1" s="44" t="s">
        <v>717</v>
      </c>
      <c r="N1" s="67" t="s">
        <v>721</v>
      </c>
      <c r="O1" s="44" t="s">
        <v>717</v>
      </c>
      <c r="P1" s="47" t="s">
        <v>722</v>
      </c>
      <c r="Q1" s="44"/>
    </row>
    <row r="2" spans="1:17" ht="12.75">
      <c r="A2" s="3"/>
      <c r="B2">
        <v>1</v>
      </c>
      <c r="C2" t="s">
        <v>0</v>
      </c>
      <c r="D2" s="1">
        <v>916109.845</v>
      </c>
      <c r="E2" s="4">
        <f aca="true" t="shared" si="0" ref="E2:E30">+D2/$D$35</f>
        <v>0.18226373599888696</v>
      </c>
      <c r="F2" s="1">
        <v>916109.845</v>
      </c>
      <c r="G2" s="1">
        <f>+F2*(0.666666666666667)</f>
        <v>610739.8966666666</v>
      </c>
      <c r="H2" s="1">
        <f>+F2*(0.333333333333333)</f>
        <v>305369.9483333333</v>
      </c>
      <c r="I2" s="4">
        <f>+H2/$H$35</f>
        <v>0.37814161109569894</v>
      </c>
      <c r="J2" s="1">
        <f aca="true" t="shared" si="1" ref="J2:J30">+D2+F2</f>
        <v>1832219.69</v>
      </c>
      <c r="K2" s="4">
        <f>+J2/$J$35</f>
        <v>0.24597018259109363</v>
      </c>
      <c r="L2" s="1">
        <v>239654.58</v>
      </c>
      <c r="M2" s="4">
        <f>+L2/$L$35</f>
        <v>0.5034697996476388</v>
      </c>
      <c r="N2" s="1">
        <v>541508.04</v>
      </c>
      <c r="O2" s="4">
        <f>+N2/$N$35</f>
        <v>0.28799982844719235</v>
      </c>
      <c r="P2" s="1">
        <f>+N2+L2+J2</f>
        <v>2613382.31</v>
      </c>
      <c r="Q2" s="4">
        <f>+P2/$P$35</f>
        <v>0.2665304129577598</v>
      </c>
    </row>
    <row r="3" spans="2:17" ht="12.75">
      <c r="B3">
        <v>2</v>
      </c>
      <c r="C3" t="s">
        <v>1</v>
      </c>
      <c r="D3" s="1">
        <v>2603623.58</v>
      </c>
      <c r="E3" s="4">
        <f t="shared" si="0"/>
        <v>0.518001376598673</v>
      </c>
      <c r="F3" s="1">
        <v>0</v>
      </c>
      <c r="G3" s="1">
        <f aca="true" t="shared" si="2" ref="G3:G30">+F3*(0.666666666666667)</f>
        <v>0</v>
      </c>
      <c r="H3" s="1">
        <f aca="true" t="shared" si="3" ref="H3:H27">+F3*(0.333333333333333)</f>
        <v>0</v>
      </c>
      <c r="I3" s="4">
        <f aca="true" t="shared" si="4" ref="I3:I30">+H3/$H$35</f>
        <v>0</v>
      </c>
      <c r="J3" s="1">
        <f t="shared" si="1"/>
        <v>2603623.58</v>
      </c>
      <c r="K3" s="4">
        <f aca="true" t="shared" si="5" ref="K3:K30">+J3/$J$35</f>
        <v>0.34952891886620696</v>
      </c>
      <c r="L3" s="1">
        <v>0</v>
      </c>
      <c r="M3" s="4">
        <f aca="true" t="shared" si="6" ref="M3:M30">+L3/$L$35</f>
        <v>0</v>
      </c>
      <c r="N3" s="1">
        <v>0</v>
      </c>
      <c r="O3" s="4">
        <f aca="true" t="shared" si="7" ref="O3:O30">+N3/$N$35</f>
        <v>0</v>
      </c>
      <c r="P3" s="1">
        <f aca="true" t="shared" si="8" ref="P3:P30">+N3+L3+J3</f>
        <v>2603623.58</v>
      </c>
      <c r="Q3" s="4">
        <f aca="true" t="shared" si="9" ref="Q3:Q30">+P3/$P$35</f>
        <v>0.26553515163419045</v>
      </c>
    </row>
    <row r="4" spans="2:17" ht="12.75">
      <c r="B4">
        <v>3</v>
      </c>
      <c r="C4" t="s">
        <v>2</v>
      </c>
      <c r="D4" s="1">
        <v>101737.15</v>
      </c>
      <c r="E4" s="4">
        <f t="shared" si="0"/>
        <v>0.020241014928596427</v>
      </c>
      <c r="F4" s="1">
        <v>101737.15</v>
      </c>
      <c r="G4" s="1">
        <f t="shared" si="2"/>
        <v>67824.76666666666</v>
      </c>
      <c r="H4" s="1">
        <f t="shared" si="3"/>
        <v>33912.38333333333</v>
      </c>
      <c r="I4" s="4">
        <f t="shared" si="4"/>
        <v>0.041993926841038136</v>
      </c>
      <c r="J4" s="1">
        <f t="shared" si="1"/>
        <v>203474.3</v>
      </c>
      <c r="K4" s="4">
        <f t="shared" si="5"/>
        <v>0.027315834993343488</v>
      </c>
      <c r="L4" s="1">
        <v>45538.26</v>
      </c>
      <c r="M4" s="4">
        <f t="shared" si="6"/>
        <v>0.09566743368101743</v>
      </c>
      <c r="N4" s="1">
        <v>169531.19</v>
      </c>
      <c r="O4" s="4">
        <f t="shared" si="7"/>
        <v>0.0901647806308626</v>
      </c>
      <c r="P4" s="1">
        <f t="shared" si="8"/>
        <v>418543.75</v>
      </c>
      <c r="Q4" s="4">
        <f t="shared" si="9"/>
        <v>0.042685923946729924</v>
      </c>
    </row>
    <row r="5" spans="2:18" ht="12.75">
      <c r="B5">
        <v>4</v>
      </c>
      <c r="C5" t="s">
        <v>3</v>
      </c>
      <c r="D5" s="1">
        <v>61123.01</v>
      </c>
      <c r="E5" s="4">
        <f t="shared" si="0"/>
        <v>0.012160668525614772</v>
      </c>
      <c r="F5" s="1">
        <v>61123.01</v>
      </c>
      <c r="G5" s="1">
        <f t="shared" si="2"/>
        <v>40748.67333333333</v>
      </c>
      <c r="H5" s="1">
        <f t="shared" si="3"/>
        <v>20374.336666666666</v>
      </c>
      <c r="I5" s="4">
        <f t="shared" si="4"/>
        <v>0.02522967480653864</v>
      </c>
      <c r="J5" s="1">
        <f t="shared" si="1"/>
        <v>122246.02</v>
      </c>
      <c r="K5" s="4">
        <f t="shared" si="5"/>
        <v>0.01641117384806321</v>
      </c>
      <c r="L5" s="1">
        <v>2631.25</v>
      </c>
      <c r="M5" s="4">
        <f t="shared" si="6"/>
        <v>0.005527767966390835</v>
      </c>
      <c r="N5" s="1">
        <v>67564.09</v>
      </c>
      <c r="O5" s="4">
        <f t="shared" si="7"/>
        <v>0.035933808719055514</v>
      </c>
      <c r="P5" s="1">
        <f t="shared" si="8"/>
        <v>192441.36</v>
      </c>
      <c r="Q5" s="4">
        <f t="shared" si="9"/>
        <v>0.019626472160115337</v>
      </c>
      <c r="R5" s="21"/>
    </row>
    <row r="6" spans="2:18" ht="12.75">
      <c r="B6">
        <v>5</v>
      </c>
      <c r="C6" t="s">
        <v>4</v>
      </c>
      <c r="D6" s="1">
        <v>158008.06</v>
      </c>
      <c r="E6" s="4">
        <f t="shared" si="0"/>
        <v>0.03143633865602251</v>
      </c>
      <c r="F6" s="1">
        <v>158008.06</v>
      </c>
      <c r="G6" s="1">
        <f t="shared" si="2"/>
        <v>105338.70666666667</v>
      </c>
      <c r="H6" s="1">
        <f t="shared" si="3"/>
        <v>52669.35333333333</v>
      </c>
      <c r="I6" s="4">
        <f t="shared" si="4"/>
        <v>0.0652208058898285</v>
      </c>
      <c r="J6" s="1">
        <f t="shared" si="1"/>
        <v>316016.12</v>
      </c>
      <c r="K6" s="4">
        <f t="shared" si="5"/>
        <v>0.042424248119574</v>
      </c>
      <c r="L6" s="1">
        <v>10922.89</v>
      </c>
      <c r="M6" s="4">
        <f t="shared" si="6"/>
        <v>0.02294696491873094</v>
      </c>
      <c r="N6" s="1">
        <v>3921.62</v>
      </c>
      <c r="O6" s="4">
        <f t="shared" si="7"/>
        <v>0.0020857047426942697</v>
      </c>
      <c r="P6" s="1">
        <f t="shared" si="8"/>
        <v>330860.63</v>
      </c>
      <c r="Q6" s="4">
        <f t="shared" si="9"/>
        <v>0.03374340600987866</v>
      </c>
      <c r="R6" s="21"/>
    </row>
    <row r="7" spans="2:18" ht="12.75">
      <c r="B7">
        <v>6</v>
      </c>
      <c r="C7" t="s">
        <v>5</v>
      </c>
      <c r="D7" s="1">
        <v>11478.62</v>
      </c>
      <c r="E7" s="4">
        <f t="shared" si="0"/>
        <v>0.0022837175877217473</v>
      </c>
      <c r="F7" s="1">
        <v>11478.62</v>
      </c>
      <c r="G7" s="1">
        <f t="shared" si="2"/>
        <v>7652.413333333334</v>
      </c>
      <c r="H7" s="1">
        <f t="shared" si="3"/>
        <v>3826.206666666667</v>
      </c>
      <c r="I7" s="4">
        <f t="shared" si="4"/>
        <v>0.0047380168258701685</v>
      </c>
      <c r="J7" s="1">
        <f t="shared" si="1"/>
        <v>22957.24</v>
      </c>
      <c r="K7" s="4">
        <f t="shared" si="5"/>
        <v>0.0030819429271538713</v>
      </c>
      <c r="L7" s="1">
        <v>0</v>
      </c>
      <c r="M7" s="4">
        <f t="shared" si="6"/>
        <v>0</v>
      </c>
      <c r="N7" s="1">
        <v>18980.52</v>
      </c>
      <c r="O7" s="4">
        <f t="shared" si="7"/>
        <v>0.010094746707433011</v>
      </c>
      <c r="P7" s="1">
        <f t="shared" si="8"/>
        <v>41937.76</v>
      </c>
      <c r="Q7" s="4">
        <f t="shared" si="9"/>
        <v>0.004277096561246495</v>
      </c>
      <c r="R7" s="21"/>
    </row>
    <row r="8" spans="2:18" ht="12.75">
      <c r="B8">
        <v>7</v>
      </c>
      <c r="C8" t="s">
        <v>6</v>
      </c>
      <c r="D8" s="1">
        <v>1111.365</v>
      </c>
      <c r="E8" s="4">
        <f t="shared" si="0"/>
        <v>0.00022111053392118388</v>
      </c>
      <c r="F8" s="1">
        <v>1111.365</v>
      </c>
      <c r="G8" s="1">
        <f t="shared" si="2"/>
        <v>740.91</v>
      </c>
      <c r="H8" s="1">
        <f t="shared" si="3"/>
        <v>370.455</v>
      </c>
      <c r="I8" s="4">
        <f t="shared" si="4"/>
        <v>0.0004587368577131397</v>
      </c>
      <c r="J8" s="1">
        <f t="shared" si="1"/>
        <v>2222.73</v>
      </c>
      <c r="K8" s="4">
        <f t="shared" si="5"/>
        <v>0.000298395059792585</v>
      </c>
      <c r="L8" s="1">
        <v>0</v>
      </c>
      <c r="M8" s="4">
        <f t="shared" si="6"/>
        <v>0</v>
      </c>
      <c r="N8" s="1">
        <v>34235.49</v>
      </c>
      <c r="O8" s="4">
        <f t="shared" si="7"/>
        <v>0.0182080680589813</v>
      </c>
      <c r="P8" s="1">
        <f t="shared" si="8"/>
        <v>36458.22</v>
      </c>
      <c r="Q8" s="4">
        <f t="shared" si="9"/>
        <v>0.003718255991525732</v>
      </c>
      <c r="R8" s="21"/>
    </row>
    <row r="9" spans="2:18" ht="12.75">
      <c r="B9">
        <v>9</v>
      </c>
      <c r="C9" t="s">
        <v>8</v>
      </c>
      <c r="D9" s="1">
        <v>5903.23</v>
      </c>
      <c r="E9" s="4">
        <f t="shared" si="0"/>
        <v>0.0011744713367431493</v>
      </c>
      <c r="F9" s="1">
        <v>5903.23</v>
      </c>
      <c r="G9" s="1">
        <f t="shared" si="2"/>
        <v>3935.486666666666</v>
      </c>
      <c r="H9" s="1">
        <f t="shared" si="3"/>
        <v>1967.743333333333</v>
      </c>
      <c r="I9" s="4">
        <f t="shared" si="4"/>
        <v>0.002436669483525158</v>
      </c>
      <c r="J9" s="1">
        <f t="shared" si="1"/>
        <v>11806.46</v>
      </c>
      <c r="K9" s="4">
        <f t="shared" si="5"/>
        <v>0.001584983033314331</v>
      </c>
      <c r="L9" s="1">
        <v>0</v>
      </c>
      <c r="M9" s="4">
        <f t="shared" si="6"/>
        <v>0</v>
      </c>
      <c r="N9" s="1">
        <v>41653.05</v>
      </c>
      <c r="O9" s="4">
        <f t="shared" si="7"/>
        <v>0.022153080597477972</v>
      </c>
      <c r="P9" s="1">
        <f t="shared" si="8"/>
        <v>53459.51</v>
      </c>
      <c r="Q9" s="4">
        <f t="shared" si="9"/>
        <v>0.00545216259492454</v>
      </c>
      <c r="R9" s="21"/>
    </row>
    <row r="10" spans="2:18" ht="12.75">
      <c r="B10">
        <v>10</v>
      </c>
      <c r="C10" t="s">
        <v>9</v>
      </c>
      <c r="D10" s="1">
        <v>33993.2</v>
      </c>
      <c r="E10" s="4">
        <f t="shared" si="0"/>
        <v>0.006763083776877611</v>
      </c>
      <c r="F10" s="1">
        <v>33993.2</v>
      </c>
      <c r="G10" s="1">
        <f t="shared" si="2"/>
        <v>22662.13333333333</v>
      </c>
      <c r="H10" s="1">
        <f t="shared" si="3"/>
        <v>11331.066666666666</v>
      </c>
      <c r="I10" s="4">
        <f t="shared" si="4"/>
        <v>0.01403133421658438</v>
      </c>
      <c r="J10" s="1">
        <f t="shared" si="1"/>
        <v>67986.4</v>
      </c>
      <c r="K10" s="4">
        <f t="shared" si="5"/>
        <v>0.009126977137611226</v>
      </c>
      <c r="L10" s="1">
        <v>721.42</v>
      </c>
      <c r="M10" s="4">
        <f t="shared" si="6"/>
        <v>0.0015155695453923708</v>
      </c>
      <c r="N10" s="1">
        <v>22646.76</v>
      </c>
      <c r="O10" s="4">
        <f t="shared" si="7"/>
        <v>0.01204462817372894</v>
      </c>
      <c r="P10" s="1">
        <f t="shared" si="8"/>
        <v>91354.57999999999</v>
      </c>
      <c r="Q10" s="4">
        <f t="shared" si="9"/>
        <v>0.009316958272738403</v>
      </c>
      <c r="R10" s="21"/>
    </row>
    <row r="11" spans="2:18" ht="12.75">
      <c r="B11">
        <v>11</v>
      </c>
      <c r="C11" t="s">
        <v>10</v>
      </c>
      <c r="D11" s="1">
        <v>3016.425</v>
      </c>
      <c r="E11" s="4">
        <f t="shared" si="0"/>
        <v>0.000600129878377677</v>
      </c>
      <c r="F11" s="1">
        <v>3016.425</v>
      </c>
      <c r="G11" s="1">
        <f t="shared" si="2"/>
        <v>2010.95</v>
      </c>
      <c r="H11" s="1">
        <f t="shared" si="3"/>
        <v>1005.475</v>
      </c>
      <c r="I11" s="4">
        <f t="shared" si="4"/>
        <v>0.0012450862912070809</v>
      </c>
      <c r="J11" s="1">
        <f t="shared" si="1"/>
        <v>6032.85</v>
      </c>
      <c r="K11" s="4">
        <f t="shared" si="5"/>
        <v>0.0008098926259463347</v>
      </c>
      <c r="L11" s="1">
        <v>0</v>
      </c>
      <c r="M11" s="4">
        <f t="shared" si="6"/>
        <v>0</v>
      </c>
      <c r="N11" s="1">
        <v>1514.87</v>
      </c>
      <c r="O11" s="4">
        <f t="shared" si="7"/>
        <v>0.0008056801891986649</v>
      </c>
      <c r="P11" s="1">
        <f t="shared" si="8"/>
        <v>7547.72</v>
      </c>
      <c r="Q11" s="4">
        <f t="shared" si="9"/>
        <v>0.0007697675616735704</v>
      </c>
      <c r="R11" s="21"/>
    </row>
    <row r="12" spans="2:18" ht="12.75">
      <c r="B12">
        <v>13</v>
      </c>
      <c r="C12" t="s">
        <v>11</v>
      </c>
      <c r="D12" s="1">
        <v>3801.635</v>
      </c>
      <c r="E12" s="4">
        <f t="shared" si="0"/>
        <v>0.0007563505640572269</v>
      </c>
      <c r="F12" s="1">
        <v>3801.635</v>
      </c>
      <c r="G12" s="1">
        <f t="shared" si="2"/>
        <v>2534.423333333333</v>
      </c>
      <c r="H12" s="1">
        <f t="shared" si="3"/>
        <v>1267.2116666666666</v>
      </c>
      <c r="I12" s="4">
        <f t="shared" si="4"/>
        <v>0.001569196523259498</v>
      </c>
      <c r="J12" s="1">
        <f t="shared" si="1"/>
        <v>7603.27</v>
      </c>
      <c r="K12" s="4">
        <f t="shared" si="5"/>
        <v>0.0010207169589959949</v>
      </c>
      <c r="L12" s="1">
        <v>6256.31</v>
      </c>
      <c r="M12" s="4">
        <f t="shared" si="6"/>
        <v>0.013143346320498107</v>
      </c>
      <c r="N12" s="1">
        <v>557.37</v>
      </c>
      <c r="O12" s="4">
        <f t="shared" si="7"/>
        <v>0.00029643597605976746</v>
      </c>
      <c r="P12" s="1">
        <f t="shared" si="8"/>
        <v>14416.95</v>
      </c>
      <c r="Q12" s="4">
        <f t="shared" si="9"/>
        <v>0.0014703381217466705</v>
      </c>
      <c r="R12" s="21"/>
    </row>
    <row r="13" spans="2:18" ht="12.75">
      <c r="B13">
        <v>15</v>
      </c>
      <c r="C13" t="s">
        <v>12</v>
      </c>
      <c r="D13" s="1">
        <v>721.14</v>
      </c>
      <c r="E13" s="4">
        <f t="shared" si="0"/>
        <v>0.00014347370164790373</v>
      </c>
      <c r="F13" s="1">
        <v>721.14</v>
      </c>
      <c r="G13" s="1">
        <f t="shared" si="2"/>
        <v>480.76</v>
      </c>
      <c r="H13" s="1">
        <f t="shared" si="3"/>
        <v>240.38</v>
      </c>
      <c r="I13" s="4">
        <f t="shared" si="4"/>
        <v>0.0002976641315600667</v>
      </c>
      <c r="J13" s="1">
        <f t="shared" si="1"/>
        <v>1442.28</v>
      </c>
      <c r="K13" s="4">
        <f t="shared" si="5"/>
        <v>0.00019362190947062822</v>
      </c>
      <c r="L13" s="1">
        <v>0</v>
      </c>
      <c r="M13" s="4">
        <f t="shared" si="6"/>
        <v>0</v>
      </c>
      <c r="N13" s="1">
        <v>4767.73</v>
      </c>
      <c r="O13" s="4">
        <f t="shared" si="7"/>
        <v>0.002535706435831557</v>
      </c>
      <c r="P13" s="1">
        <f t="shared" si="8"/>
        <v>6210.009999999999</v>
      </c>
      <c r="Q13" s="4">
        <f t="shared" si="9"/>
        <v>0.0006333388434743854</v>
      </c>
      <c r="R13" s="21"/>
    </row>
    <row r="14" spans="2:18" ht="12.75">
      <c r="B14">
        <v>16</v>
      </c>
      <c r="C14" t="s">
        <v>13</v>
      </c>
      <c r="D14" s="1">
        <v>33673.61</v>
      </c>
      <c r="E14" s="4">
        <f t="shared" si="0"/>
        <v>0.0066995000617742296</v>
      </c>
      <c r="F14" s="1">
        <v>33673.61</v>
      </c>
      <c r="G14" s="1">
        <f t="shared" si="2"/>
        <v>22449.073333333334</v>
      </c>
      <c r="H14" s="1">
        <f t="shared" si="3"/>
        <v>11224.536666666667</v>
      </c>
      <c r="I14" s="4">
        <f t="shared" si="4"/>
        <v>0.013899417418451868</v>
      </c>
      <c r="J14" s="1">
        <f t="shared" si="1"/>
        <v>67347.22</v>
      </c>
      <c r="K14" s="4">
        <f t="shared" si="5"/>
        <v>0.009041169075310261</v>
      </c>
      <c r="L14" s="1">
        <v>31</v>
      </c>
      <c r="M14" s="4">
        <f t="shared" si="6"/>
        <v>6.512524729999653E-05</v>
      </c>
      <c r="N14" s="1">
        <v>11106.61</v>
      </c>
      <c r="O14" s="4">
        <f t="shared" si="7"/>
        <v>0.005907025451791761</v>
      </c>
      <c r="P14" s="1">
        <f t="shared" si="8"/>
        <v>78484.83</v>
      </c>
      <c r="Q14" s="4">
        <f t="shared" si="9"/>
        <v>0.008004414077027856</v>
      </c>
      <c r="R14" s="21"/>
    </row>
    <row r="15" spans="2:18" ht="12.75">
      <c r="B15">
        <v>20</v>
      </c>
      <c r="C15" t="s">
        <v>14</v>
      </c>
      <c r="D15" s="1">
        <v>11.62</v>
      </c>
      <c r="E15" s="4">
        <f t="shared" si="0"/>
        <v>2.3118457070036905E-06</v>
      </c>
      <c r="F15" s="1">
        <v>11.62</v>
      </c>
      <c r="G15" s="1">
        <f t="shared" si="2"/>
        <v>7.746666666666666</v>
      </c>
      <c r="H15" s="1">
        <f t="shared" si="3"/>
        <v>3.873333333333333</v>
      </c>
      <c r="I15" s="4">
        <f t="shared" si="4"/>
        <v>4.796374086485253E-06</v>
      </c>
      <c r="J15" s="1">
        <f t="shared" si="1"/>
        <v>23.24</v>
      </c>
      <c r="K15" s="4">
        <f t="shared" si="5"/>
        <v>3.1199026375581715E-06</v>
      </c>
      <c r="L15" s="1">
        <v>0</v>
      </c>
      <c r="M15" s="4">
        <f t="shared" si="6"/>
        <v>0</v>
      </c>
      <c r="N15" s="1">
        <v>28493.02</v>
      </c>
      <c r="O15" s="4">
        <f t="shared" si="7"/>
        <v>0.015153948354935635</v>
      </c>
      <c r="P15" s="1">
        <f t="shared" si="8"/>
        <v>28516.260000000002</v>
      </c>
      <c r="Q15" s="4">
        <f t="shared" si="9"/>
        <v>0.0029082811667960084</v>
      </c>
      <c r="R15" s="21"/>
    </row>
    <row r="16" spans="2:18" ht="12.75">
      <c r="B16">
        <v>22</v>
      </c>
      <c r="C16" t="s">
        <v>15</v>
      </c>
      <c r="D16" s="1">
        <v>2234.21</v>
      </c>
      <c r="E16" s="4">
        <f t="shared" si="0"/>
        <v>0.00044450505998663647</v>
      </c>
      <c r="F16" s="1">
        <v>2234.21</v>
      </c>
      <c r="G16" s="1">
        <f t="shared" si="2"/>
        <v>1489.4733333333334</v>
      </c>
      <c r="H16" s="1">
        <f t="shared" si="3"/>
        <v>744.7366666666667</v>
      </c>
      <c r="I16" s="4">
        <f t="shared" si="4"/>
        <v>0.0009222123018731686</v>
      </c>
      <c r="J16" s="1">
        <f t="shared" si="1"/>
        <v>4468.42</v>
      </c>
      <c r="K16" s="4">
        <f t="shared" si="5"/>
        <v>0.0005998724330343239</v>
      </c>
      <c r="L16" s="1">
        <v>0</v>
      </c>
      <c r="M16" s="4">
        <f t="shared" si="6"/>
        <v>0</v>
      </c>
      <c r="N16" s="1">
        <v>0</v>
      </c>
      <c r="O16" s="4">
        <f t="shared" si="7"/>
        <v>0</v>
      </c>
      <c r="P16" s="1">
        <f t="shared" si="8"/>
        <v>4468.42</v>
      </c>
      <c r="Q16" s="4">
        <f t="shared" si="9"/>
        <v>0.0004557197097843342</v>
      </c>
      <c r="R16" s="21"/>
    </row>
    <row r="17" spans="2:18" ht="12.75">
      <c r="B17">
        <v>23</v>
      </c>
      <c r="C17" t="s">
        <v>16</v>
      </c>
      <c r="D17" s="1">
        <v>10604.45</v>
      </c>
      <c r="E17" s="4">
        <f t="shared" si="0"/>
        <v>0.0021097979524643106</v>
      </c>
      <c r="F17" s="1">
        <v>10604.45</v>
      </c>
      <c r="G17" s="1">
        <f t="shared" si="2"/>
        <v>7069.633333333333</v>
      </c>
      <c r="H17" s="1">
        <f t="shared" si="3"/>
        <v>3534.8166666666666</v>
      </c>
      <c r="I17" s="4">
        <f t="shared" si="4"/>
        <v>0.004377186676542904</v>
      </c>
      <c r="J17" s="1">
        <f t="shared" si="1"/>
        <v>21208.9</v>
      </c>
      <c r="K17" s="4">
        <f t="shared" si="5"/>
        <v>0.0028472333498152976</v>
      </c>
      <c r="L17" s="1">
        <v>10136.12</v>
      </c>
      <c r="M17" s="4">
        <f t="shared" si="6"/>
        <v>0.02129410715040132</v>
      </c>
      <c r="N17" s="1">
        <v>5943.98</v>
      </c>
      <c r="O17" s="4">
        <f t="shared" si="7"/>
        <v>0.003161292342572683</v>
      </c>
      <c r="P17" s="1">
        <f t="shared" si="8"/>
        <v>37289</v>
      </c>
      <c r="Q17" s="4">
        <f t="shared" si="9"/>
        <v>0.0038029845578857937</v>
      </c>
      <c r="R17" s="21"/>
    </row>
    <row r="18" spans="2:18" ht="12.75">
      <c r="B18">
        <v>24</v>
      </c>
      <c r="C18" t="s">
        <v>17</v>
      </c>
      <c r="D18" s="1">
        <v>76992.59</v>
      </c>
      <c r="E18" s="4">
        <f t="shared" si="0"/>
        <v>0.015317985254956564</v>
      </c>
      <c r="F18" s="1">
        <v>76992.59</v>
      </c>
      <c r="G18" s="1">
        <f t="shared" si="2"/>
        <v>51328.393333333326</v>
      </c>
      <c r="H18" s="1">
        <f t="shared" si="3"/>
        <v>25664.196666666663</v>
      </c>
      <c r="I18" s="4">
        <f t="shared" si="4"/>
        <v>0.031780143160704266</v>
      </c>
      <c r="J18" s="1">
        <f t="shared" si="1"/>
        <v>153985.18</v>
      </c>
      <c r="K18" s="4">
        <f t="shared" si="5"/>
        <v>0.020672064080330028</v>
      </c>
      <c r="L18" s="1">
        <v>29359.01</v>
      </c>
      <c r="M18" s="4">
        <f t="shared" si="6"/>
        <v>0.06167783183009907</v>
      </c>
      <c r="N18" s="1">
        <v>19018.97</v>
      </c>
      <c r="O18" s="4">
        <f t="shared" si="7"/>
        <v>0.010115196253119895</v>
      </c>
      <c r="P18" s="1">
        <f t="shared" si="8"/>
        <v>202363.15999999997</v>
      </c>
      <c r="Q18" s="4">
        <f t="shared" si="9"/>
        <v>0.020638364465793452</v>
      </c>
      <c r="R18" s="21"/>
    </row>
    <row r="19" spans="2:18" ht="12.75">
      <c r="B19">
        <v>25</v>
      </c>
      <c r="C19" t="s">
        <v>18</v>
      </c>
      <c r="D19" s="1">
        <v>121.68</v>
      </c>
      <c r="E19" s="4">
        <f t="shared" si="0"/>
        <v>2.4208725097092005E-05</v>
      </c>
      <c r="F19" s="1">
        <v>121.68</v>
      </c>
      <c r="G19" s="1">
        <f t="shared" si="2"/>
        <v>81.12</v>
      </c>
      <c r="H19" s="1">
        <f t="shared" si="3"/>
        <v>40.56</v>
      </c>
      <c r="I19" s="4">
        <f t="shared" si="4"/>
        <v>5.0225714186189816E-05</v>
      </c>
      <c r="J19" s="1">
        <f t="shared" si="1"/>
        <v>243.36</v>
      </c>
      <c r="K19" s="4">
        <f t="shared" si="5"/>
        <v>3.2670374607407774E-05</v>
      </c>
      <c r="L19" s="1">
        <v>0</v>
      </c>
      <c r="M19" s="4">
        <f t="shared" si="6"/>
        <v>0</v>
      </c>
      <c r="N19" s="1">
        <v>17944.7</v>
      </c>
      <c r="O19" s="4">
        <f t="shared" si="7"/>
        <v>0.009543848179126449</v>
      </c>
      <c r="P19" s="1">
        <f t="shared" si="8"/>
        <v>18188.06</v>
      </c>
      <c r="Q19" s="4">
        <f t="shared" si="9"/>
        <v>0.0018549414389739682</v>
      </c>
      <c r="R19" s="21"/>
    </row>
    <row r="20" spans="2:18" ht="12.75">
      <c r="B20">
        <v>26</v>
      </c>
      <c r="C20" t="s">
        <v>19</v>
      </c>
      <c r="D20" s="1">
        <v>0</v>
      </c>
      <c r="E20" s="4">
        <f t="shared" si="0"/>
        <v>0</v>
      </c>
      <c r="F20" s="1">
        <v>0</v>
      </c>
      <c r="G20" s="1">
        <f t="shared" si="2"/>
        <v>0</v>
      </c>
      <c r="H20" s="1">
        <f t="shared" si="3"/>
        <v>0</v>
      </c>
      <c r="I20" s="4">
        <f t="shared" si="4"/>
        <v>0</v>
      </c>
      <c r="J20" s="1">
        <f t="shared" si="1"/>
        <v>0</v>
      </c>
      <c r="K20" s="4">
        <f t="shared" si="5"/>
        <v>0</v>
      </c>
      <c r="L20" s="1">
        <v>0</v>
      </c>
      <c r="M20" s="4">
        <f t="shared" si="6"/>
        <v>0</v>
      </c>
      <c r="N20" s="1">
        <v>883.82</v>
      </c>
      <c r="O20" s="4">
        <f t="shared" si="7"/>
        <v>0.0004700576714949561</v>
      </c>
      <c r="P20" s="1">
        <f t="shared" si="8"/>
        <v>883.82</v>
      </c>
      <c r="Q20" s="4">
        <f t="shared" si="9"/>
        <v>9.013794448632633E-05</v>
      </c>
      <c r="R20" s="21"/>
    </row>
    <row r="21" spans="2:18" ht="12.75">
      <c r="B21">
        <v>27</v>
      </c>
      <c r="C21" t="s">
        <v>20</v>
      </c>
      <c r="D21" s="1">
        <v>25969.735</v>
      </c>
      <c r="E21" s="4">
        <f t="shared" si="0"/>
        <v>0.005166783164524397</v>
      </c>
      <c r="F21" s="1">
        <v>25969.735</v>
      </c>
      <c r="G21" s="1">
        <f t="shared" si="2"/>
        <v>17313.156666666666</v>
      </c>
      <c r="H21" s="1">
        <f t="shared" si="3"/>
        <v>8656.578333333333</v>
      </c>
      <c r="I21" s="4">
        <f t="shared" si="4"/>
        <v>0.01071949776135018</v>
      </c>
      <c r="J21" s="1">
        <f t="shared" si="1"/>
        <v>51939.47</v>
      </c>
      <c r="K21" s="4">
        <f t="shared" si="5"/>
        <v>0.006972723298036727</v>
      </c>
      <c r="L21" s="1">
        <v>1150.3</v>
      </c>
      <c r="M21" s="4">
        <f t="shared" si="6"/>
        <v>0.002416566837715678</v>
      </c>
      <c r="N21" s="1">
        <v>4727.33</v>
      </c>
      <c r="O21" s="4">
        <f t="shared" si="7"/>
        <v>0.0025142197870474197</v>
      </c>
      <c r="P21" s="1">
        <f t="shared" si="8"/>
        <v>57817.1</v>
      </c>
      <c r="Q21" s="4">
        <f t="shared" si="9"/>
        <v>0.0058965791113126855</v>
      </c>
      <c r="R21" s="21"/>
    </row>
    <row r="22" spans="2:18" ht="12.75">
      <c r="B22">
        <v>28</v>
      </c>
      <c r="C22" t="s">
        <v>21</v>
      </c>
      <c r="D22" s="1">
        <v>73240.595</v>
      </c>
      <c r="E22" s="4">
        <f t="shared" si="0"/>
        <v>0.014571510768429085</v>
      </c>
      <c r="F22" s="1">
        <v>73240.595</v>
      </c>
      <c r="G22" s="1">
        <f t="shared" si="2"/>
        <v>48827.06333333333</v>
      </c>
      <c r="H22" s="1">
        <f t="shared" si="3"/>
        <v>24413.531666666666</v>
      </c>
      <c r="I22" s="4">
        <f t="shared" si="4"/>
        <v>0.03023143648337017</v>
      </c>
      <c r="J22" s="1">
        <f t="shared" si="1"/>
        <v>146481.19</v>
      </c>
      <c r="K22" s="4">
        <f t="shared" si="5"/>
        <v>0.01966467517356539</v>
      </c>
      <c r="L22" s="1">
        <v>23026.21</v>
      </c>
      <c r="M22" s="4">
        <f t="shared" si="6"/>
        <v>0.04837379421392429</v>
      </c>
      <c r="N22" s="1">
        <v>96953.57</v>
      </c>
      <c r="O22" s="4">
        <f t="shared" si="7"/>
        <v>0.05156453730094729</v>
      </c>
      <c r="P22" s="1">
        <f t="shared" si="8"/>
        <v>266460.97</v>
      </c>
      <c r="Q22" s="4">
        <f t="shared" si="9"/>
        <v>0.027175492885013534</v>
      </c>
      <c r="R22" s="21"/>
    </row>
    <row r="23" spans="2:18" ht="12.75">
      <c r="B23">
        <v>30</v>
      </c>
      <c r="C23" t="s">
        <v>22</v>
      </c>
      <c r="D23" s="1">
        <v>413115.955</v>
      </c>
      <c r="E23" s="4">
        <f t="shared" si="0"/>
        <v>0.08219107978153871</v>
      </c>
      <c r="F23" s="1">
        <v>413115.955</v>
      </c>
      <c r="G23" s="1">
        <f t="shared" si="2"/>
        <v>275410.63666666666</v>
      </c>
      <c r="H23" s="1">
        <f t="shared" si="3"/>
        <v>137705.31833333333</v>
      </c>
      <c r="I23" s="4">
        <f t="shared" si="4"/>
        <v>0.17052139942130878</v>
      </c>
      <c r="J23" s="1">
        <f t="shared" si="1"/>
        <v>826231.91</v>
      </c>
      <c r="K23" s="4">
        <f t="shared" si="5"/>
        <v>0.11091923903802609</v>
      </c>
      <c r="L23" s="1">
        <v>41016.21</v>
      </c>
      <c r="M23" s="4">
        <f t="shared" si="6"/>
        <v>0.08616744579221261</v>
      </c>
      <c r="N23" s="1">
        <v>566739.83</v>
      </c>
      <c r="O23" s="4">
        <f t="shared" si="7"/>
        <v>0.301419298989893</v>
      </c>
      <c r="P23" s="1">
        <f t="shared" si="8"/>
        <v>1433987.95</v>
      </c>
      <c r="Q23" s="4">
        <f t="shared" si="9"/>
        <v>0.1462477950613936</v>
      </c>
      <c r="R23" s="21"/>
    </row>
    <row r="24" spans="2:18" ht="12.75">
      <c r="B24">
        <v>31</v>
      </c>
      <c r="C24" t="s">
        <v>23</v>
      </c>
      <c r="D24" s="1">
        <v>200619.475</v>
      </c>
      <c r="E24" s="4">
        <f t="shared" si="0"/>
        <v>0.03991405094837214</v>
      </c>
      <c r="F24" s="1">
        <v>200619.475</v>
      </c>
      <c r="G24" s="1">
        <f t="shared" si="2"/>
        <v>133746.31666666665</v>
      </c>
      <c r="H24" s="1">
        <f t="shared" si="3"/>
        <v>66873.15833333333</v>
      </c>
      <c r="I24" s="4">
        <f t="shared" si="4"/>
        <v>0.08280947083771738</v>
      </c>
      <c r="J24" s="1">
        <f t="shared" si="1"/>
        <v>401238.95</v>
      </c>
      <c r="K24" s="4">
        <f t="shared" si="5"/>
        <v>0.053865166023927345</v>
      </c>
      <c r="L24" s="1">
        <v>32044.74</v>
      </c>
      <c r="M24" s="4">
        <f t="shared" si="6"/>
        <v>0.06732005216658359</v>
      </c>
      <c r="N24" s="1">
        <v>20156.72</v>
      </c>
      <c r="O24" s="4">
        <f t="shared" si="7"/>
        <v>0.010720306021787028</v>
      </c>
      <c r="P24" s="1">
        <f t="shared" si="8"/>
        <v>453440.41000000003</v>
      </c>
      <c r="Q24" s="4">
        <f t="shared" si="9"/>
        <v>0.046244921482244176</v>
      </c>
      <c r="R24" s="21"/>
    </row>
    <row r="25" spans="2:18" ht="12.75">
      <c r="B25">
        <v>32</v>
      </c>
      <c r="C25" t="s">
        <v>24</v>
      </c>
      <c r="D25" s="1">
        <v>41919.325</v>
      </c>
      <c r="E25" s="4">
        <f t="shared" si="0"/>
        <v>0.008340018204969232</v>
      </c>
      <c r="F25" s="1">
        <v>41919.325</v>
      </c>
      <c r="G25" s="1">
        <f t="shared" si="2"/>
        <v>27946.216666666664</v>
      </c>
      <c r="H25" s="1">
        <f t="shared" si="3"/>
        <v>13973.108333333332</v>
      </c>
      <c r="I25" s="4">
        <f t="shared" si="4"/>
        <v>0.017302991751545045</v>
      </c>
      <c r="J25" s="1">
        <f t="shared" si="1"/>
        <v>83838.65</v>
      </c>
      <c r="K25" s="4">
        <f t="shared" si="5"/>
        <v>0.01125509575147661</v>
      </c>
      <c r="L25" s="1">
        <v>7634.45</v>
      </c>
      <c r="M25" s="4">
        <f t="shared" si="6"/>
        <v>0.01603856271772447</v>
      </c>
      <c r="N25" s="1">
        <v>37637.54</v>
      </c>
      <c r="O25" s="4">
        <f t="shared" si="7"/>
        <v>0.02001744067027027</v>
      </c>
      <c r="P25" s="1">
        <f t="shared" si="8"/>
        <v>129110.63999999998</v>
      </c>
      <c r="Q25" s="4">
        <f t="shared" si="9"/>
        <v>0.013167576770059584</v>
      </c>
      <c r="R25" s="21"/>
    </row>
    <row r="26" spans="2:18" ht="12.75">
      <c r="B26">
        <v>33</v>
      </c>
      <c r="C26" t="s">
        <v>450</v>
      </c>
      <c r="D26" s="1">
        <v>4269.795</v>
      </c>
      <c r="E26" s="4">
        <f t="shared" si="0"/>
        <v>0.0008494928778430141</v>
      </c>
      <c r="F26" s="1">
        <v>4269.795</v>
      </c>
      <c r="G26" s="1">
        <f t="shared" si="2"/>
        <v>2846.5299999999997</v>
      </c>
      <c r="H26" s="1">
        <f t="shared" si="3"/>
        <v>1423.2649999999999</v>
      </c>
      <c r="I26" s="4">
        <f t="shared" si="4"/>
        <v>0.0017624383900692168</v>
      </c>
      <c r="J26" s="1">
        <f t="shared" si="1"/>
        <v>8539.59</v>
      </c>
      <c r="K26" s="4">
        <f t="shared" si="5"/>
        <v>0.0011464152050200253</v>
      </c>
      <c r="L26" s="1">
        <v>0</v>
      </c>
      <c r="M26" s="4">
        <f t="shared" si="6"/>
        <v>0</v>
      </c>
      <c r="N26" s="1">
        <v>12621.54</v>
      </c>
      <c r="O26" s="4">
        <f t="shared" si="7"/>
        <v>0.0067127375518549574</v>
      </c>
      <c r="P26" s="1">
        <f t="shared" si="8"/>
        <v>21161.13</v>
      </c>
      <c r="Q26" s="4">
        <f t="shared" si="9"/>
        <v>0.002158155236595613</v>
      </c>
      <c r="R26" s="21"/>
    </row>
    <row r="27" spans="2:18" ht="12.75">
      <c r="B27">
        <v>34</v>
      </c>
      <c r="C27" t="s">
        <v>510</v>
      </c>
      <c r="D27" s="1">
        <v>9037.55</v>
      </c>
      <c r="E27" s="4">
        <f t="shared" si="0"/>
        <v>0.001798056899253976</v>
      </c>
      <c r="F27" s="1">
        <v>9037.55</v>
      </c>
      <c r="G27" s="1">
        <f t="shared" si="2"/>
        <v>6025.033333333333</v>
      </c>
      <c r="H27" s="1">
        <f t="shared" si="3"/>
        <v>3012.5166666666664</v>
      </c>
      <c r="I27" s="4">
        <f t="shared" si="4"/>
        <v>0.00373041915880506</v>
      </c>
      <c r="J27" s="1">
        <f t="shared" si="1"/>
        <v>18075.1</v>
      </c>
      <c r="K27" s="4">
        <f t="shared" si="5"/>
        <v>0.002426529783310142</v>
      </c>
      <c r="L27" s="1">
        <v>89.08</v>
      </c>
      <c r="M27" s="4">
        <f t="shared" si="6"/>
        <v>0.00018714054933818359</v>
      </c>
      <c r="N27" s="1">
        <v>16741.53</v>
      </c>
      <c r="O27" s="4">
        <f t="shared" si="7"/>
        <v>0.008903944931165792</v>
      </c>
      <c r="P27" s="1">
        <f t="shared" si="8"/>
        <v>34905.71</v>
      </c>
      <c r="Q27" s="4">
        <f t="shared" si="9"/>
        <v>0.003559920515756382</v>
      </c>
      <c r="R27" s="21"/>
    </row>
    <row r="28" spans="2:18" ht="12.75">
      <c r="B28">
        <v>35</v>
      </c>
      <c r="C28" t="s">
        <v>511</v>
      </c>
      <c r="D28" s="1">
        <v>233849.14</v>
      </c>
      <c r="E28" s="4">
        <f t="shared" si="0"/>
        <v>0.04652522636794364</v>
      </c>
      <c r="F28" s="1">
        <v>233849.14</v>
      </c>
      <c r="G28" s="1">
        <f t="shared" si="2"/>
        <v>155899.42666666667</v>
      </c>
      <c r="H28" s="1">
        <f>+F28*(0.333333333333333)</f>
        <v>77949.71333333333</v>
      </c>
      <c r="I28" s="4">
        <f t="shared" si="4"/>
        <v>0.09652564158716541</v>
      </c>
      <c r="J28" s="1">
        <f t="shared" si="1"/>
        <v>467698.28</v>
      </c>
      <c r="K28" s="4">
        <f t="shared" si="5"/>
        <v>0.06278713844033651</v>
      </c>
      <c r="L28" s="1">
        <v>25794.04</v>
      </c>
      <c r="M28" s="4">
        <f t="shared" si="6"/>
        <v>0.05418849141503234</v>
      </c>
      <c r="N28" s="1">
        <v>122870.04</v>
      </c>
      <c r="O28" s="4">
        <f t="shared" si="7"/>
        <v>0.06534815335576487</v>
      </c>
      <c r="P28" s="1">
        <f t="shared" si="8"/>
        <v>616362.36</v>
      </c>
      <c r="Q28" s="4">
        <f t="shared" si="9"/>
        <v>0.06286080445016076</v>
      </c>
      <c r="R28" s="21"/>
    </row>
    <row r="29" spans="2:18" ht="12.75">
      <c r="B29">
        <v>36</v>
      </c>
      <c r="C29" t="s">
        <v>683</v>
      </c>
      <c r="D29" s="1">
        <v>0</v>
      </c>
      <c r="E29" s="4">
        <f t="shared" si="0"/>
        <v>0</v>
      </c>
      <c r="F29" s="1">
        <v>0</v>
      </c>
      <c r="G29" s="1">
        <f t="shared" si="2"/>
        <v>0</v>
      </c>
      <c r="H29" s="1">
        <f>+F29*(0.333333333333333)</f>
        <v>0</v>
      </c>
      <c r="I29" s="4">
        <f t="shared" si="4"/>
        <v>0</v>
      </c>
      <c r="J29" s="1">
        <f t="shared" si="1"/>
        <v>0</v>
      </c>
      <c r="K29" s="4">
        <f t="shared" si="5"/>
        <v>0</v>
      </c>
      <c r="L29" s="1">
        <v>0</v>
      </c>
      <c r="M29" s="4">
        <f t="shared" si="6"/>
        <v>0</v>
      </c>
      <c r="N29" s="1">
        <v>11517.44</v>
      </c>
      <c r="O29" s="4">
        <f t="shared" si="7"/>
        <v>0.006125524459712235</v>
      </c>
      <c r="P29" s="1">
        <f t="shared" si="8"/>
        <v>11517.44</v>
      </c>
      <c r="Q29" s="4">
        <f t="shared" si="9"/>
        <v>0.0011746264707119033</v>
      </c>
      <c r="R29" s="21"/>
    </row>
    <row r="30" spans="4:18" ht="12.75">
      <c r="D30" s="1"/>
      <c r="E30" s="4">
        <f t="shared" si="0"/>
        <v>0</v>
      </c>
      <c r="F30" s="1">
        <v>0</v>
      </c>
      <c r="G30" s="1">
        <f t="shared" si="2"/>
        <v>0</v>
      </c>
      <c r="H30" s="1">
        <f>+F30*(0.333333333333333)</f>
        <v>0</v>
      </c>
      <c r="I30" s="4">
        <f t="shared" si="4"/>
        <v>0</v>
      </c>
      <c r="J30" s="1">
        <f t="shared" si="1"/>
        <v>0</v>
      </c>
      <c r="K30" s="4">
        <f t="shared" si="5"/>
        <v>0</v>
      </c>
      <c r="L30" s="1">
        <v>0</v>
      </c>
      <c r="M30" s="4">
        <f t="shared" si="6"/>
        <v>0</v>
      </c>
      <c r="N30" s="1">
        <v>0</v>
      </c>
      <c r="O30" s="4">
        <f t="shared" si="7"/>
        <v>0</v>
      </c>
      <c r="P30" s="1">
        <f t="shared" si="8"/>
        <v>0</v>
      </c>
      <c r="Q30" s="4">
        <f t="shared" si="9"/>
        <v>0</v>
      </c>
      <c r="R30" s="21"/>
    </row>
    <row r="31" spans="4:18" ht="12.75">
      <c r="D31" s="1"/>
      <c r="E31" s="4"/>
      <c r="F31" s="1"/>
      <c r="G31" s="1"/>
      <c r="H31" s="1"/>
      <c r="I31" s="4"/>
      <c r="J31" s="1"/>
      <c r="K31" s="4"/>
      <c r="L31" s="1"/>
      <c r="M31" s="4"/>
      <c r="N31" s="1"/>
      <c r="O31" s="4"/>
      <c r="P31" s="1"/>
      <c r="Q31" s="4"/>
      <c r="R31" s="21"/>
    </row>
    <row r="32" spans="4:17" ht="12.75">
      <c r="D32" s="1"/>
      <c r="E32" s="4"/>
      <c r="F32" s="1"/>
      <c r="G32" s="1"/>
      <c r="H32" s="1"/>
      <c r="I32" s="4"/>
      <c r="J32" s="1"/>
      <c r="K32" s="4"/>
      <c r="L32" s="1"/>
      <c r="M32" s="4"/>
      <c r="N32" s="1"/>
      <c r="O32" s="4"/>
      <c r="P32" s="1"/>
      <c r="Q32" s="4"/>
    </row>
    <row r="33" spans="4:17" ht="12.75">
      <c r="D33" s="1"/>
      <c r="E33" s="4"/>
      <c r="F33" s="1"/>
      <c r="G33" s="1"/>
      <c r="H33" s="1"/>
      <c r="I33" s="4"/>
      <c r="J33" s="1"/>
      <c r="K33" s="4"/>
      <c r="L33" s="1"/>
      <c r="M33" s="4"/>
      <c r="N33" s="1"/>
      <c r="O33" s="4"/>
      <c r="P33" s="1"/>
      <c r="Q33" s="4"/>
    </row>
    <row r="34" spans="4:17" ht="12.75">
      <c r="D34" s="1"/>
      <c r="E34" s="4"/>
      <c r="F34" s="1"/>
      <c r="G34" s="1"/>
      <c r="H34" s="1"/>
      <c r="I34" s="4"/>
      <c r="J34" s="1"/>
      <c r="K34" s="4"/>
      <c r="L34" s="1"/>
      <c r="M34" s="4"/>
      <c r="N34" s="1"/>
      <c r="O34" s="4"/>
      <c r="P34" s="1"/>
      <c r="Q34" s="4"/>
    </row>
    <row r="35" spans="2:17" ht="12.75">
      <c r="B35" s="1"/>
      <c r="C35" s="4"/>
      <c r="D35" s="1">
        <f>SUM(D2:D30)</f>
        <v>5026286.989999999</v>
      </c>
      <c r="E35" s="4">
        <f>SUM(E2:E29)</f>
        <v>1</v>
      </c>
      <c r="F35" s="1">
        <f>SUM(F2:F29)</f>
        <v>2422663.41</v>
      </c>
      <c r="G35" s="1">
        <f>SUM(G2:G30)</f>
        <v>1615108.9400000002</v>
      </c>
      <c r="H35" s="1">
        <f>SUM(H2:H30)</f>
        <v>807554.4700000001</v>
      </c>
      <c r="I35" s="4">
        <f>SUM(I2:I29)</f>
        <v>0.9999999999999998</v>
      </c>
      <c r="J35" s="1">
        <f>SUM(J2:J30)</f>
        <v>7448950.4</v>
      </c>
      <c r="K35" s="4">
        <f>SUM(K2:K29)</f>
        <v>1</v>
      </c>
      <c r="L35" s="1">
        <f>SUM(L2:L30)</f>
        <v>476005.87</v>
      </c>
      <c r="M35" s="4">
        <f>SUM(M2:M29)</f>
        <v>0.9999999999999999</v>
      </c>
      <c r="N35" s="1">
        <f>SUM(N2:N30)</f>
        <v>1880237.3699999996</v>
      </c>
      <c r="O35" s="4">
        <f>SUM(O2:O30)</f>
        <v>0.9999999999999999</v>
      </c>
      <c r="P35" s="1">
        <f>SUM(P2:P30)</f>
        <v>9805193.64</v>
      </c>
      <c r="Q35" s="4">
        <f>SUM(Q2:Q30)</f>
        <v>0.9999999999999999</v>
      </c>
    </row>
    <row r="36" spans="3:16" ht="12.75">
      <c r="C36" s="1"/>
      <c r="D36" s="4"/>
      <c r="E36" s="1"/>
      <c r="F36" s="1"/>
      <c r="G36" s="1"/>
      <c r="H36" s="4"/>
      <c r="I36" s="1"/>
      <c r="J36" s="4"/>
      <c r="K36" s="1"/>
      <c r="L36" s="4"/>
      <c r="M36" s="1"/>
      <c r="N36" s="4"/>
      <c r="O36" s="1"/>
      <c r="P36" s="1">
        <v>100</v>
      </c>
    </row>
    <row r="37" spans="2:16" ht="12.75">
      <c r="B37" s="26"/>
      <c r="C37" s="26"/>
      <c r="D37" s="26"/>
      <c r="E37" s="26"/>
      <c r="F37" s="26"/>
      <c r="G37" s="2"/>
      <c r="H37" s="11"/>
      <c r="I37" s="2"/>
      <c r="J37" s="26"/>
      <c r="P37" s="1">
        <f>SUM(P35:P36)</f>
        <v>9805293.64</v>
      </c>
    </row>
    <row r="38" spans="2:16" ht="12.75">
      <c r="B38" s="26"/>
      <c r="C38" s="26"/>
      <c r="D38" s="26"/>
      <c r="E38" s="26"/>
      <c r="F38" s="2"/>
      <c r="G38" s="2"/>
      <c r="H38" s="11"/>
      <c r="I38" s="2"/>
      <c r="J38" s="2"/>
      <c r="P38" s="1"/>
    </row>
    <row r="39" spans="2:16" ht="12.75">
      <c r="B39" s="26"/>
      <c r="C39" s="26"/>
      <c r="D39" s="26"/>
      <c r="E39" s="26"/>
      <c r="F39" s="2"/>
      <c r="G39" s="2"/>
      <c r="H39" s="11"/>
      <c r="I39" s="2"/>
      <c r="J39" s="2"/>
      <c r="P39" s="1"/>
    </row>
    <row r="40" spans="2:10" ht="12.75">
      <c r="B40" s="26"/>
      <c r="C40" s="26"/>
      <c r="D40" s="26"/>
      <c r="E40" s="26"/>
      <c r="F40" s="2"/>
      <c r="G40" s="2"/>
      <c r="H40" s="2"/>
      <c r="I40" s="2"/>
      <c r="J40" s="2"/>
    </row>
    <row r="41" spans="6:10" ht="12.75">
      <c r="F41" s="2"/>
      <c r="G41" s="2"/>
      <c r="H41" s="2"/>
      <c r="I41" s="2"/>
      <c r="J41" s="2"/>
    </row>
    <row r="42" spans="6:10" ht="12.75">
      <c r="F42" s="2"/>
      <c r="G42" s="2"/>
      <c r="H42" s="2"/>
      <c r="I42" s="2"/>
      <c r="J42" s="2"/>
    </row>
    <row r="43" spans="1:10" ht="12.75">
      <c r="A43" s="11"/>
      <c r="B43" s="8"/>
      <c r="C43" s="7"/>
      <c r="D43" s="7"/>
      <c r="E43" s="7"/>
      <c r="F43" s="7"/>
      <c r="G43" s="21"/>
      <c r="H43" s="21"/>
      <c r="I43" s="2"/>
      <c r="J43" s="2"/>
    </row>
    <row r="44" spans="1:10" ht="12.75">
      <c r="A44" s="11"/>
      <c r="B44" s="8"/>
      <c r="C44" s="7"/>
      <c r="D44" s="7"/>
      <c r="E44" s="7"/>
      <c r="F44" s="7"/>
      <c r="G44" s="21"/>
      <c r="H44" s="21"/>
      <c r="I44" s="8"/>
      <c r="J44" s="2"/>
    </row>
    <row r="45" spans="1:10" ht="12.75">
      <c r="A45" s="11"/>
      <c r="B45" s="8"/>
      <c r="C45" s="7"/>
      <c r="D45" s="7"/>
      <c r="E45" s="7"/>
      <c r="F45" s="7"/>
      <c r="G45" s="21"/>
      <c r="H45" s="21"/>
      <c r="I45" s="8"/>
      <c r="J45" s="2"/>
    </row>
    <row r="46" spans="1:10" ht="12.75">
      <c r="A46" s="11"/>
      <c r="B46" s="8"/>
      <c r="C46" s="7"/>
      <c r="D46" s="7"/>
      <c r="E46" s="7"/>
      <c r="F46" s="7"/>
      <c r="G46" s="21"/>
      <c r="H46" s="21"/>
      <c r="I46" s="8"/>
      <c r="J46" s="2"/>
    </row>
    <row r="47" spans="1:10" ht="12.75">
      <c r="A47" s="11"/>
      <c r="B47" s="8"/>
      <c r="C47" s="7"/>
      <c r="D47" s="7"/>
      <c r="E47" s="7"/>
      <c r="F47" s="7"/>
      <c r="G47" s="21"/>
      <c r="H47" s="21"/>
      <c r="I47" s="8"/>
      <c r="J47" s="2"/>
    </row>
    <row r="48" spans="1:10" ht="12.75">
      <c r="A48" s="11"/>
      <c r="B48" s="8"/>
      <c r="C48" s="7"/>
      <c r="D48" s="7"/>
      <c r="E48" s="7"/>
      <c r="F48" s="7"/>
      <c r="G48" s="21"/>
      <c r="H48" s="21"/>
      <c r="I48" s="8"/>
      <c r="J48" s="2"/>
    </row>
    <row r="49" spans="1:10" ht="12.75">
      <c r="A49" s="11"/>
      <c r="B49" s="8"/>
      <c r="C49" s="7"/>
      <c r="D49" s="7"/>
      <c r="E49" s="7"/>
      <c r="F49" s="7"/>
      <c r="G49" s="21"/>
      <c r="H49" s="21"/>
      <c r="I49" s="8"/>
      <c r="J49" s="2"/>
    </row>
    <row r="50" spans="1:10" ht="12.75">
      <c r="A50" s="11"/>
      <c r="B50" s="8"/>
      <c r="C50" s="7"/>
      <c r="D50" s="7"/>
      <c r="E50" s="7"/>
      <c r="F50" s="7"/>
      <c r="G50" s="21"/>
      <c r="H50" s="21"/>
      <c r="I50" s="8"/>
      <c r="J50" s="2"/>
    </row>
    <row r="51" spans="1:10" ht="12.75">
      <c r="A51" s="11"/>
      <c r="B51" s="8"/>
      <c r="C51" s="7"/>
      <c r="D51" s="7"/>
      <c r="E51" s="7"/>
      <c r="F51" s="7"/>
      <c r="G51" s="21"/>
      <c r="H51" s="21"/>
      <c r="I51" s="8"/>
      <c r="J51" s="2"/>
    </row>
    <row r="52" spans="1:10" ht="12.75">
      <c r="A52" s="11"/>
      <c r="B52" s="8"/>
      <c r="C52" s="7"/>
      <c r="D52" s="7"/>
      <c r="E52" s="7"/>
      <c r="F52" s="7"/>
      <c r="G52" s="21"/>
      <c r="H52" s="21"/>
      <c r="I52" s="8"/>
      <c r="J52" s="2"/>
    </row>
    <row r="53" spans="1:10" ht="12.75">
      <c r="A53" s="11"/>
      <c r="B53" s="8"/>
      <c r="C53" s="7"/>
      <c r="D53" s="7"/>
      <c r="E53" s="7"/>
      <c r="F53" s="7"/>
      <c r="G53" s="21"/>
      <c r="H53" s="21"/>
      <c r="I53" s="8"/>
      <c r="J53" s="2"/>
    </row>
    <row r="54" spans="1:10" ht="12.75">
      <c r="A54" s="11"/>
      <c r="B54" s="8"/>
      <c r="C54" s="7"/>
      <c r="D54" s="7"/>
      <c r="E54" s="7"/>
      <c r="F54" s="7"/>
      <c r="G54" s="21"/>
      <c r="H54" s="21"/>
      <c r="I54" s="8"/>
      <c r="J54" s="2"/>
    </row>
    <row r="55" spans="1:10" ht="12.75">
      <c r="A55" s="11"/>
      <c r="B55" s="8"/>
      <c r="C55" s="7"/>
      <c r="D55" s="7"/>
      <c r="E55" s="7"/>
      <c r="F55" s="7"/>
      <c r="G55" s="21"/>
      <c r="H55" s="21"/>
      <c r="I55" s="8"/>
      <c r="J55" s="2"/>
    </row>
    <row r="56" spans="1:10" ht="12.75">
      <c r="A56" s="11"/>
      <c r="B56" s="8"/>
      <c r="C56" s="7"/>
      <c r="D56" s="7"/>
      <c r="E56" s="7"/>
      <c r="F56" s="7"/>
      <c r="G56" s="21"/>
      <c r="H56" s="21"/>
      <c r="I56" s="8"/>
      <c r="J56" s="2"/>
    </row>
    <row r="57" spans="1:10" ht="12.75">
      <c r="A57" s="11"/>
      <c r="B57" s="8"/>
      <c r="C57" s="7"/>
      <c r="D57" s="7"/>
      <c r="E57" s="7"/>
      <c r="F57" s="7"/>
      <c r="G57" s="21"/>
      <c r="H57" s="21"/>
      <c r="I57" s="8"/>
      <c r="J57" s="2"/>
    </row>
    <row r="58" spans="1:10" ht="12.75">
      <c r="A58" s="11"/>
      <c r="B58" s="8"/>
      <c r="C58" s="7"/>
      <c r="D58" s="7"/>
      <c r="E58" s="7"/>
      <c r="F58" s="7"/>
      <c r="G58" s="21"/>
      <c r="H58" s="21"/>
      <c r="I58" s="8"/>
      <c r="J58" s="2"/>
    </row>
    <row r="59" spans="1:10" ht="12.75">
      <c r="A59" s="11"/>
      <c r="B59" s="8"/>
      <c r="C59" s="7"/>
      <c r="D59" s="7"/>
      <c r="E59" s="7"/>
      <c r="F59" s="7"/>
      <c r="G59" s="21"/>
      <c r="H59" s="21"/>
      <c r="I59" s="8"/>
      <c r="J59" s="2"/>
    </row>
    <row r="60" spans="1:10" ht="12.75">
      <c r="A60" s="11"/>
      <c r="B60" s="8"/>
      <c r="C60" s="7"/>
      <c r="D60" s="7"/>
      <c r="E60" s="7"/>
      <c r="F60" s="7"/>
      <c r="G60" s="21"/>
      <c r="H60" s="21"/>
      <c r="I60" s="8"/>
      <c r="J60" s="2"/>
    </row>
    <row r="61" spans="1:10" ht="12.75">
      <c r="A61" s="11"/>
      <c r="B61" s="8"/>
      <c r="C61" s="7"/>
      <c r="D61" s="7"/>
      <c r="E61" s="7"/>
      <c r="F61" s="7"/>
      <c r="G61" s="21"/>
      <c r="H61" s="21"/>
      <c r="I61" s="8"/>
      <c r="J61" s="2"/>
    </row>
    <row r="62" spans="1:10" ht="12.75">
      <c r="A62" s="11"/>
      <c r="B62" s="8"/>
      <c r="C62" s="7"/>
      <c r="D62" s="7"/>
      <c r="E62" s="7"/>
      <c r="F62" s="7"/>
      <c r="G62" s="21"/>
      <c r="H62" s="21"/>
      <c r="I62" s="8"/>
      <c r="J62" s="2"/>
    </row>
    <row r="63" spans="1:10" ht="12.75">
      <c r="A63" s="11"/>
      <c r="B63" s="8"/>
      <c r="C63" s="7"/>
      <c r="D63" s="7"/>
      <c r="E63" s="7"/>
      <c r="F63" s="7"/>
      <c r="G63" s="21"/>
      <c r="H63" s="21"/>
      <c r="I63" s="8"/>
      <c r="J63" s="2"/>
    </row>
    <row r="64" spans="1:10" ht="12.75">
      <c r="A64" s="11"/>
      <c r="B64" s="8"/>
      <c r="C64" s="7"/>
      <c r="D64" s="7"/>
      <c r="E64" s="7"/>
      <c r="F64" s="7"/>
      <c r="G64" s="21"/>
      <c r="H64" s="21"/>
      <c r="I64" s="8"/>
      <c r="J64" s="2"/>
    </row>
    <row r="65" spans="1:10" ht="12.75">
      <c r="A65" s="11"/>
      <c r="B65" s="8"/>
      <c r="C65" s="7"/>
      <c r="D65" s="7"/>
      <c r="E65" s="7"/>
      <c r="F65" s="7"/>
      <c r="G65" s="21"/>
      <c r="H65" s="21"/>
      <c r="I65" s="8"/>
      <c r="J65" s="2"/>
    </row>
    <row r="66" spans="1:10" ht="12.75">
      <c r="A66" s="11"/>
      <c r="B66" s="8"/>
      <c r="C66" s="7"/>
      <c r="D66" s="7"/>
      <c r="E66" s="7"/>
      <c r="F66" s="7"/>
      <c r="G66" s="21"/>
      <c r="H66" s="21"/>
      <c r="I66" s="8"/>
      <c r="J66" s="2"/>
    </row>
    <row r="67" spans="1:10" ht="12.75">
      <c r="A67" s="11"/>
      <c r="B67" s="8"/>
      <c r="C67" s="7"/>
      <c r="D67" s="7"/>
      <c r="E67" s="7"/>
      <c r="F67" s="7"/>
      <c r="G67" s="21"/>
      <c r="H67" s="21"/>
      <c r="I67" s="8"/>
      <c r="J67" s="2"/>
    </row>
    <row r="68" spans="1:10" ht="12.75">
      <c r="A68" s="11"/>
      <c r="B68" s="8"/>
      <c r="C68" s="7"/>
      <c r="D68" s="7"/>
      <c r="E68" s="7"/>
      <c r="F68" s="7"/>
      <c r="G68" s="21"/>
      <c r="H68" s="21"/>
      <c r="I68" s="8"/>
      <c r="J68" s="2"/>
    </row>
    <row r="69" spans="1:10" ht="12.75">
      <c r="A69" s="11"/>
      <c r="B69" s="8"/>
      <c r="C69" s="7"/>
      <c r="D69" s="7"/>
      <c r="E69" s="7"/>
      <c r="F69" s="7"/>
      <c r="G69" s="21"/>
      <c r="H69" s="21"/>
      <c r="I69" s="8"/>
      <c r="J69" s="2"/>
    </row>
    <row r="70" spans="1:10" ht="12.75">
      <c r="A70" s="11"/>
      <c r="B70" s="8"/>
      <c r="C70" s="7"/>
      <c r="D70" s="7"/>
      <c r="E70" s="7"/>
      <c r="F70" s="7"/>
      <c r="G70" s="21"/>
      <c r="H70" s="21"/>
      <c r="I70" s="8"/>
      <c r="J70" s="2"/>
    </row>
    <row r="71" spans="1:10" ht="12.75">
      <c r="A71" s="11"/>
      <c r="B71" s="8"/>
      <c r="C71" s="7"/>
      <c r="D71" s="7"/>
      <c r="E71" s="7"/>
      <c r="F71" s="7"/>
      <c r="G71" s="21"/>
      <c r="H71" s="21"/>
      <c r="I71" s="8"/>
      <c r="J71" s="2"/>
    </row>
    <row r="72" spans="1:10" ht="12.75">
      <c r="A72" s="8"/>
      <c r="B72" s="7"/>
      <c r="C72" s="7"/>
      <c r="D72" s="7"/>
      <c r="E72" s="7"/>
      <c r="F72" s="21"/>
      <c r="G72" s="21"/>
      <c r="H72" s="11"/>
      <c r="I72" s="8"/>
      <c r="J72" s="2"/>
    </row>
    <row r="73" spans="1:10" ht="12.75">
      <c r="A73" s="8"/>
      <c r="B73" s="7"/>
      <c r="C73" s="7"/>
      <c r="D73" s="7"/>
      <c r="E73" s="7"/>
      <c r="F73" s="21"/>
      <c r="G73" s="21"/>
      <c r="H73" s="11"/>
      <c r="I73" s="8"/>
      <c r="J73" s="2"/>
    </row>
    <row r="74" spans="1:10" ht="12.75">
      <c r="A74" s="8"/>
      <c r="B74" s="7"/>
      <c r="C74" s="7"/>
      <c r="D74" s="7"/>
      <c r="E74" s="7"/>
      <c r="F74" s="21"/>
      <c r="G74" s="21"/>
      <c r="H74" s="2"/>
      <c r="I74" s="2"/>
      <c r="J74" s="2"/>
    </row>
    <row r="75" spans="1:10" ht="12.75">
      <c r="A75" s="8"/>
      <c r="B75" s="7"/>
      <c r="C75" s="7"/>
      <c r="D75" s="7"/>
      <c r="E75" s="7"/>
      <c r="F75" s="21"/>
      <c r="G75" s="21"/>
      <c r="H75" s="2"/>
      <c r="I75" s="2"/>
      <c r="J75" s="2"/>
    </row>
    <row r="76" spans="1:10" ht="12.75">
      <c r="A76" s="8"/>
      <c r="B76" s="7"/>
      <c r="C76" s="7"/>
      <c r="D76" s="7"/>
      <c r="E76" s="7"/>
      <c r="F76" s="21"/>
      <c r="G76" s="21"/>
      <c r="H76" s="2"/>
      <c r="I76" s="2"/>
      <c r="J76" s="2"/>
    </row>
    <row r="77" spans="1:10" ht="12.75">
      <c r="A77" s="8"/>
      <c r="B77" s="7"/>
      <c r="C77" s="7"/>
      <c r="D77" s="7"/>
      <c r="E77" s="7"/>
      <c r="F77" s="21"/>
      <c r="G77" s="21"/>
      <c r="H77" s="2"/>
      <c r="I77" s="2"/>
      <c r="J77" s="2"/>
    </row>
    <row r="78" spans="6:10" ht="12.75">
      <c r="F78" s="2"/>
      <c r="G78" s="2"/>
      <c r="H78" s="2"/>
      <c r="I78" s="2"/>
      <c r="J78" s="2"/>
    </row>
    <row r="79" spans="6:10" ht="12.75">
      <c r="F79" s="2"/>
      <c r="G79" s="2"/>
      <c r="H79" s="2"/>
      <c r="I79" s="2"/>
      <c r="J79" s="2"/>
    </row>
    <row r="80" spans="6:10" ht="12.75">
      <c r="F80" s="2"/>
      <c r="G80" s="2"/>
      <c r="H80" s="2"/>
      <c r="I80" s="2"/>
      <c r="J80" s="2"/>
    </row>
    <row r="81" spans="6:10" ht="12.75">
      <c r="F81" s="2"/>
      <c r="G81" s="2"/>
      <c r="H81" s="2"/>
      <c r="I81" s="2"/>
      <c r="J81" s="2"/>
    </row>
    <row r="82" spans="6:10" ht="12.75">
      <c r="F82" s="2"/>
      <c r="G82" s="2"/>
      <c r="H82" s="2"/>
      <c r="I82" s="2"/>
      <c r="J82" s="2"/>
    </row>
    <row r="83" spans="6:10" ht="12.75">
      <c r="F83" s="2"/>
      <c r="G83" s="2"/>
      <c r="H83" s="2"/>
      <c r="I83" s="2"/>
      <c r="J83" s="2"/>
    </row>
    <row r="84" spans="6:10" ht="12.75">
      <c r="F84" s="2"/>
      <c r="G84" s="2"/>
      <c r="H84" s="2"/>
      <c r="I84" s="2"/>
      <c r="J84" s="2"/>
    </row>
    <row r="85" spans="6:10" ht="12.75">
      <c r="F85" s="2"/>
      <c r="G85" s="2"/>
      <c r="H85" s="2"/>
      <c r="I85" s="2"/>
      <c r="J85" s="2"/>
    </row>
    <row r="86" spans="6:10" ht="12.75">
      <c r="F86" s="2"/>
      <c r="G86" s="2"/>
      <c r="H86" s="2"/>
      <c r="I86" s="2"/>
      <c r="J86" s="2"/>
    </row>
    <row r="87" spans="6:10" ht="12.75">
      <c r="F87" s="2"/>
      <c r="G87" s="2"/>
      <c r="H87" s="2"/>
      <c r="I87" s="2"/>
      <c r="J87" s="2"/>
    </row>
    <row r="88" spans="6:10" ht="12.75">
      <c r="F88" s="2"/>
      <c r="G88" s="2"/>
      <c r="H88" s="2"/>
      <c r="I88" s="2"/>
      <c r="J88" s="2"/>
    </row>
    <row r="89" spans="6:10" ht="12.75">
      <c r="F89" s="2"/>
      <c r="G89" s="2"/>
      <c r="H89" s="2"/>
      <c r="I89" s="2"/>
      <c r="J89" s="2"/>
    </row>
    <row r="90" spans="6:10" ht="12.75">
      <c r="F90" s="2"/>
      <c r="G90" s="2"/>
      <c r="H90" s="2"/>
      <c r="I90" s="2"/>
      <c r="J90" s="2"/>
    </row>
    <row r="91" spans="6:10" ht="12.75">
      <c r="F91" s="2"/>
      <c r="G91" s="2"/>
      <c r="H91" s="2"/>
      <c r="I91" s="2"/>
      <c r="J91" s="2"/>
    </row>
    <row r="92" spans="6:10" ht="12.75">
      <c r="F92" s="2"/>
      <c r="G92" s="2"/>
      <c r="H92" s="2"/>
      <c r="I92" s="2"/>
      <c r="J92" s="2"/>
    </row>
    <row r="93" spans="6:10" ht="12.75">
      <c r="F93" s="2"/>
      <c r="G93" s="2"/>
      <c r="H93" s="2"/>
      <c r="I93" s="2"/>
      <c r="J93" s="2"/>
    </row>
    <row r="94" spans="6:10" ht="12.75">
      <c r="F94" s="2"/>
      <c r="G94" s="2"/>
      <c r="H94" s="2"/>
      <c r="I94" s="2"/>
      <c r="J94" s="2"/>
    </row>
    <row r="95" spans="6:10" ht="12.75">
      <c r="F95" s="2"/>
      <c r="G95" s="2"/>
      <c r="H95" s="2"/>
      <c r="I95" s="2"/>
      <c r="J95" s="2"/>
    </row>
    <row r="96" spans="6:10" ht="12.75">
      <c r="F96" s="2"/>
      <c r="G96" s="2"/>
      <c r="H96" s="2"/>
      <c r="I96" s="2"/>
      <c r="J96" s="2"/>
    </row>
    <row r="97" spans="6:10" ht="12.75">
      <c r="F97" s="2"/>
      <c r="G97" s="2"/>
      <c r="H97" s="2"/>
      <c r="I97" s="2"/>
      <c r="J97" s="2"/>
    </row>
    <row r="98" spans="6:10" ht="12.75">
      <c r="F98" s="2"/>
      <c r="G98" s="2"/>
      <c r="H98" s="2"/>
      <c r="I98" s="2"/>
      <c r="J98" s="2"/>
    </row>
    <row r="99" spans="6:10" ht="12.75">
      <c r="F99" s="2"/>
      <c r="G99" s="2"/>
      <c r="H99" s="2"/>
      <c r="I99" s="2"/>
      <c r="J99" s="2"/>
    </row>
    <row r="100" spans="6:10" ht="12.75">
      <c r="F100" s="2"/>
      <c r="G100" s="2"/>
      <c r="H100" s="2"/>
      <c r="I100" s="2"/>
      <c r="J100" s="2"/>
    </row>
    <row r="101" spans="6:10" ht="12.75">
      <c r="F101" s="2"/>
      <c r="G101" s="2"/>
      <c r="H101" s="2"/>
      <c r="I101" s="2"/>
      <c r="J101" s="2"/>
    </row>
    <row r="102" spans="6:10" ht="12.75">
      <c r="F102" s="2"/>
      <c r="G102" s="2"/>
      <c r="H102" s="2"/>
      <c r="I102" s="2"/>
      <c r="J102" s="2"/>
    </row>
    <row r="103" spans="6:10" ht="12.75">
      <c r="F103" s="2"/>
      <c r="G103" s="2"/>
      <c r="H103" s="2"/>
      <c r="I103" s="2"/>
      <c r="J103" s="2"/>
    </row>
    <row r="104" spans="6:10" ht="12.75">
      <c r="F104" s="2"/>
      <c r="G104" s="2"/>
      <c r="H104" s="2"/>
      <c r="I104" s="2"/>
      <c r="J104" s="2"/>
    </row>
    <row r="105" spans="6:10" ht="12.75">
      <c r="F105" s="2"/>
      <c r="G105" s="2"/>
      <c r="H105" s="2"/>
      <c r="I105" s="2"/>
      <c r="J105" s="2"/>
    </row>
    <row r="106" spans="6:10" ht="12.75">
      <c r="F106" s="2"/>
      <c r="G106" s="2"/>
      <c r="H106" s="2"/>
      <c r="I106" s="2"/>
      <c r="J106" s="2"/>
    </row>
    <row r="107" spans="6:10" ht="12.75">
      <c r="F107" s="2"/>
      <c r="G107" s="2"/>
      <c r="H107" s="2"/>
      <c r="I107" s="2"/>
      <c r="J107" s="2"/>
    </row>
    <row r="108" spans="6:10" ht="12.75">
      <c r="F108" s="2"/>
      <c r="G108" s="2"/>
      <c r="H108" s="2"/>
      <c r="I108" s="2"/>
      <c r="J108" s="2"/>
    </row>
    <row r="109" spans="6:10" ht="12.75">
      <c r="F109" s="2"/>
      <c r="G109" s="2"/>
      <c r="H109" s="2"/>
      <c r="I109" s="2"/>
      <c r="J109" s="2"/>
    </row>
    <row r="110" spans="6:10" ht="12.75">
      <c r="F110" s="2"/>
      <c r="G110" s="2"/>
      <c r="H110" s="2"/>
      <c r="I110" s="2"/>
      <c r="J110" s="2"/>
    </row>
    <row r="111" spans="6:10" ht="12.75">
      <c r="F111" s="2"/>
      <c r="G111" s="2"/>
      <c r="H111" s="2"/>
      <c r="I111" s="2"/>
      <c r="J111" s="2"/>
    </row>
    <row r="112" spans="6:10" ht="12.75">
      <c r="F112" s="2"/>
      <c r="G112" s="2"/>
      <c r="H112" s="2"/>
      <c r="I112" s="2"/>
      <c r="J112" s="2"/>
    </row>
    <row r="113" spans="6:10" ht="12.75">
      <c r="F113" s="2"/>
      <c r="G113" s="2"/>
      <c r="H113" s="2"/>
      <c r="I113" s="2"/>
      <c r="J113" s="2"/>
    </row>
    <row r="114" spans="6:10" ht="12.75">
      <c r="F114" s="2"/>
      <c r="G114" s="2"/>
      <c r="H114" s="2"/>
      <c r="I114" s="2"/>
      <c r="J114" s="2"/>
    </row>
    <row r="115" spans="6:10" ht="12.75">
      <c r="F115" s="2"/>
      <c r="G115" s="2"/>
      <c r="H115" s="2"/>
      <c r="I115" s="2"/>
      <c r="J115" s="2"/>
    </row>
    <row r="116" spans="6:10" ht="12.75">
      <c r="F116" s="2"/>
      <c r="G116" s="2"/>
      <c r="H116" s="2"/>
      <c r="I116" s="2"/>
      <c r="J116" s="2"/>
    </row>
    <row r="117" spans="6:10" ht="12.75">
      <c r="F117" s="2"/>
      <c r="G117" s="2"/>
      <c r="H117" s="2"/>
      <c r="I117" s="2"/>
      <c r="J117" s="2"/>
    </row>
    <row r="118" spans="6:10" ht="12.75">
      <c r="F118" s="2"/>
      <c r="G118" s="2"/>
      <c r="H118" s="2"/>
      <c r="I118" s="2"/>
      <c r="J118" s="2"/>
    </row>
    <row r="119" spans="6:10" ht="12.75">
      <c r="F119" s="2"/>
      <c r="G119" s="2"/>
      <c r="H119" s="2"/>
      <c r="I119" s="2"/>
      <c r="J119" s="2"/>
    </row>
    <row r="120" spans="6:10" ht="12.75">
      <c r="F120" s="2"/>
      <c r="G120" s="2"/>
      <c r="H120" s="2"/>
      <c r="I120" s="2"/>
      <c r="J120" s="2"/>
    </row>
    <row r="121" spans="6:10" ht="12.75">
      <c r="F121" s="2"/>
      <c r="G121" s="2"/>
      <c r="H121" s="2"/>
      <c r="I121" s="2"/>
      <c r="J121" s="2"/>
    </row>
    <row r="122" spans="6:10" ht="12.75">
      <c r="F122" s="2"/>
      <c r="G122" s="2"/>
      <c r="H122" s="2"/>
      <c r="I122" s="2"/>
      <c r="J122" s="2"/>
    </row>
    <row r="123" spans="6:10" ht="12.75">
      <c r="F123" s="2"/>
      <c r="G123" s="2"/>
      <c r="H123" s="2"/>
      <c r="I123" s="2"/>
      <c r="J123" s="2"/>
    </row>
    <row r="124" spans="6:10" ht="12.75">
      <c r="F124" s="2"/>
      <c r="G124" s="2"/>
      <c r="H124" s="2"/>
      <c r="I124" s="2"/>
      <c r="J124" s="2"/>
    </row>
    <row r="125" spans="6:10" ht="12.75">
      <c r="F125" s="2"/>
      <c r="G125" s="2"/>
      <c r="H125" s="2"/>
      <c r="I125" s="2"/>
      <c r="J125" s="2"/>
    </row>
    <row r="126" spans="6:10" ht="12.75">
      <c r="F126" s="2"/>
      <c r="G126" s="2"/>
      <c r="H126" s="2"/>
      <c r="I126" s="2"/>
      <c r="J126" s="2"/>
    </row>
    <row r="127" spans="6:10" ht="12.75">
      <c r="F127" s="2"/>
      <c r="G127" s="2"/>
      <c r="H127" s="2"/>
      <c r="I127" s="2"/>
      <c r="J127" s="2"/>
    </row>
    <row r="128" spans="6:10" ht="12.75">
      <c r="F128" s="2"/>
      <c r="G128" s="2"/>
      <c r="H128" s="2"/>
      <c r="I128" s="2"/>
      <c r="J128" s="2"/>
    </row>
    <row r="129" spans="6:10" ht="12.75">
      <c r="F129" s="2"/>
      <c r="G129" s="2"/>
      <c r="H129" s="2"/>
      <c r="I129" s="2"/>
      <c r="J129" s="2"/>
    </row>
    <row r="130" spans="6:10" ht="12.75">
      <c r="F130" s="2"/>
      <c r="G130" s="2"/>
      <c r="H130" s="2"/>
      <c r="I130" s="2"/>
      <c r="J130" s="2"/>
    </row>
    <row r="131" spans="6:10" ht="12.75">
      <c r="F131" s="2"/>
      <c r="G131" s="2"/>
      <c r="H131" s="2"/>
      <c r="I131" s="2"/>
      <c r="J131" s="2"/>
    </row>
    <row r="132" spans="6:10" ht="12.75">
      <c r="F132" s="2"/>
      <c r="G132" s="2"/>
      <c r="H132" s="2"/>
      <c r="I132" s="2"/>
      <c r="J132" s="2"/>
    </row>
    <row r="133" spans="6:10" ht="12.75">
      <c r="F133" s="2"/>
      <c r="G133" s="2"/>
      <c r="H133" s="2"/>
      <c r="I133" s="2"/>
      <c r="J133" s="2"/>
    </row>
    <row r="134" spans="6:10" ht="12.75">
      <c r="F134" s="2"/>
      <c r="G134" s="2"/>
      <c r="H134" s="2"/>
      <c r="I134" s="2"/>
      <c r="J134" s="2"/>
    </row>
    <row r="135" spans="6:10" ht="12.75">
      <c r="F135" s="2"/>
      <c r="G135" s="2"/>
      <c r="H135" s="2"/>
      <c r="I135" s="2"/>
      <c r="J135" s="2"/>
    </row>
    <row r="136" spans="6:10" ht="12.75">
      <c r="F136" s="2"/>
      <c r="G136" s="2"/>
      <c r="H136" s="2"/>
      <c r="I136" s="2"/>
      <c r="J136" s="2"/>
    </row>
    <row r="137" spans="6:10" ht="12.75">
      <c r="F137" s="2"/>
      <c r="G137" s="2"/>
      <c r="H137" s="2"/>
      <c r="I137" s="2"/>
      <c r="J137" s="2"/>
    </row>
    <row r="138" spans="6:10" ht="12.75">
      <c r="F138" s="2"/>
      <c r="G138" s="2"/>
      <c r="H138" s="2"/>
      <c r="I138" s="2"/>
      <c r="J138" s="2"/>
    </row>
    <row r="139" spans="6:10" ht="12.75">
      <c r="F139" s="2"/>
      <c r="G139" s="2"/>
      <c r="H139" s="2"/>
      <c r="I139" s="2"/>
      <c r="J139" s="2"/>
    </row>
    <row r="140" spans="6:10" ht="12.75">
      <c r="F140" s="2"/>
      <c r="G140" s="2"/>
      <c r="H140" s="2"/>
      <c r="I140" s="2"/>
      <c r="J140" s="2"/>
    </row>
    <row r="141" spans="6:10" ht="12.75">
      <c r="F141" s="2"/>
      <c r="G141" s="2"/>
      <c r="H141" s="2"/>
      <c r="I141" s="2"/>
      <c r="J141" s="2"/>
    </row>
    <row r="142" spans="6:10" ht="12.75">
      <c r="F142" s="2"/>
      <c r="G142" s="2"/>
      <c r="H142" s="2"/>
      <c r="I142" s="2"/>
      <c r="J142" s="2"/>
    </row>
    <row r="143" spans="6:10" ht="12.75">
      <c r="F143" s="2"/>
      <c r="G143" s="2"/>
      <c r="H143" s="2"/>
      <c r="I143" s="2"/>
      <c r="J143" s="2"/>
    </row>
    <row r="144" spans="6:10" ht="12.75">
      <c r="F144" s="2"/>
      <c r="G144" s="2"/>
      <c r="H144" s="2"/>
      <c r="I144" s="2"/>
      <c r="J144" s="2"/>
    </row>
    <row r="145" spans="6:10" ht="12.75">
      <c r="F145" s="2"/>
      <c r="G145" s="2"/>
      <c r="H145" s="2"/>
      <c r="I145" s="2"/>
      <c r="J145" s="2"/>
    </row>
    <row r="146" spans="6:10" ht="12.75">
      <c r="F146" s="2"/>
      <c r="G146" s="2"/>
      <c r="H146" s="2"/>
      <c r="I146" s="2"/>
      <c r="J146" s="2"/>
    </row>
    <row r="147" spans="6:10" ht="12.75">
      <c r="F147" s="2"/>
      <c r="G147" s="2"/>
      <c r="H147" s="2"/>
      <c r="I147" s="2"/>
      <c r="J147" s="2"/>
    </row>
    <row r="148" spans="6:10" ht="12.75">
      <c r="F148" s="2"/>
      <c r="G148" s="2"/>
      <c r="H148" s="2"/>
      <c r="I148" s="2"/>
      <c r="J148" s="2"/>
    </row>
    <row r="149" spans="6:10" ht="12.75">
      <c r="F149" s="2"/>
      <c r="G149" s="2"/>
      <c r="H149" s="2"/>
      <c r="I149" s="2"/>
      <c r="J149" s="2"/>
    </row>
    <row r="150" spans="6:10" ht="12.75">
      <c r="F150" s="2"/>
      <c r="G150" s="2"/>
      <c r="H150" s="2"/>
      <c r="I150" s="2"/>
      <c r="J150" s="2"/>
    </row>
    <row r="151" spans="6:10" ht="12.75">
      <c r="F151" s="2"/>
      <c r="G151" s="2"/>
      <c r="H151" s="2"/>
      <c r="I151" s="2"/>
      <c r="J151" s="2"/>
    </row>
    <row r="152" spans="6:10" ht="12.75">
      <c r="F152" s="2"/>
      <c r="G152" s="2"/>
      <c r="H152" s="2"/>
      <c r="I152" s="2"/>
      <c r="J152" s="2"/>
    </row>
    <row r="153" spans="6:10" ht="12.75">
      <c r="F153" s="2"/>
      <c r="G153" s="2"/>
      <c r="H153" s="2"/>
      <c r="I153" s="2"/>
      <c r="J153" s="2"/>
    </row>
    <row r="154" spans="6:10" ht="12.75">
      <c r="F154" s="2"/>
      <c r="G154" s="2"/>
      <c r="H154" s="2"/>
      <c r="I154" s="2"/>
      <c r="J154" s="2"/>
    </row>
    <row r="155" spans="6:10" ht="12.75">
      <c r="F155" s="2"/>
      <c r="G155" s="2"/>
      <c r="H155" s="2"/>
      <c r="I155" s="2"/>
      <c r="J155" s="2"/>
    </row>
    <row r="156" spans="6:10" ht="12.75">
      <c r="F156" s="2"/>
      <c r="G156" s="2"/>
      <c r="H156" s="2"/>
      <c r="I156" s="2"/>
      <c r="J156" s="2"/>
    </row>
    <row r="157" spans="6:10" ht="12.75">
      <c r="F157" s="2"/>
      <c r="G157" s="2"/>
      <c r="H157" s="2"/>
      <c r="I157" s="2"/>
      <c r="J157" s="2"/>
    </row>
    <row r="158" spans="6:10" ht="12.75">
      <c r="F158" s="2"/>
      <c r="G158" s="2"/>
      <c r="H158" s="2"/>
      <c r="I158" s="2"/>
      <c r="J158" s="2"/>
    </row>
    <row r="159" spans="6:10" ht="12.75">
      <c r="F159" s="2"/>
      <c r="G159" s="2"/>
      <c r="H159" s="2"/>
      <c r="I159" s="2"/>
      <c r="J159" s="2"/>
    </row>
    <row r="160" spans="6:10" ht="12.75">
      <c r="F160" s="2"/>
      <c r="G160" s="2"/>
      <c r="H160" s="2"/>
      <c r="I160" s="2"/>
      <c r="J160" s="2"/>
    </row>
    <row r="161" spans="6:10" ht="12.75">
      <c r="F161" s="2"/>
      <c r="G161" s="2"/>
      <c r="H161" s="2"/>
      <c r="I161" s="2"/>
      <c r="J161" s="2"/>
    </row>
    <row r="162" spans="6:10" ht="12.75">
      <c r="F162" s="2"/>
      <c r="G162" s="2"/>
      <c r="H162" s="2"/>
      <c r="I162" s="2"/>
      <c r="J162" s="2"/>
    </row>
    <row r="163" spans="6:10" ht="12.75">
      <c r="F163" s="2"/>
      <c r="G163" s="2"/>
      <c r="H163" s="2"/>
      <c r="I163" s="2"/>
      <c r="J163" s="2"/>
    </row>
    <row r="164" spans="6:10" ht="12.75">
      <c r="F164" s="2"/>
      <c r="G164" s="2"/>
      <c r="H164" s="2"/>
      <c r="I164" s="2"/>
      <c r="J164" s="2"/>
    </row>
    <row r="165" spans="6:10" ht="12.75">
      <c r="F165" s="2"/>
      <c r="G165" s="2"/>
      <c r="H165" s="2"/>
      <c r="I165" s="2"/>
      <c r="J165" s="2"/>
    </row>
    <row r="166" spans="6:10" ht="12.75">
      <c r="F166" s="2"/>
      <c r="G166" s="2"/>
      <c r="H166" s="2"/>
      <c r="I166" s="2"/>
      <c r="J166" s="2"/>
    </row>
    <row r="167" spans="6:10" ht="12.75">
      <c r="F167" s="2"/>
      <c r="G167" s="2"/>
      <c r="H167" s="2"/>
      <c r="I167" s="2"/>
      <c r="J167" s="2"/>
    </row>
    <row r="168" spans="6:10" ht="12.75">
      <c r="F168" s="2"/>
      <c r="G168" s="2"/>
      <c r="H168" s="2"/>
      <c r="I168" s="2"/>
      <c r="J168" s="2"/>
    </row>
    <row r="169" spans="6:10" ht="12.75">
      <c r="F169" s="2"/>
      <c r="G169" s="2"/>
      <c r="H169" s="2"/>
      <c r="I169" s="2"/>
      <c r="J169" s="2"/>
    </row>
    <row r="170" spans="6:10" ht="12.75">
      <c r="F170" s="2"/>
      <c r="G170" s="2"/>
      <c r="H170" s="2"/>
      <c r="I170" s="2"/>
      <c r="J170" s="2"/>
    </row>
    <row r="171" spans="6:10" ht="12.75">
      <c r="F171" s="2"/>
      <c r="G171" s="2"/>
      <c r="H171" s="2"/>
      <c r="I171" s="2"/>
      <c r="J171" s="2"/>
    </row>
    <row r="172" spans="6:10" ht="12.75">
      <c r="F172" s="2"/>
      <c r="G172" s="2"/>
      <c r="H172" s="2"/>
      <c r="I172" s="2"/>
      <c r="J172" s="2"/>
    </row>
    <row r="173" spans="6:10" ht="12.75">
      <c r="F173" s="2"/>
      <c r="G173" s="2"/>
      <c r="H173" s="2"/>
      <c r="I173" s="2"/>
      <c r="J173" s="2"/>
    </row>
    <row r="174" spans="6:10" ht="12.75">
      <c r="F174" s="2"/>
      <c r="G174" s="2"/>
      <c r="H174" s="2"/>
      <c r="I174" s="2"/>
      <c r="J174" s="2"/>
    </row>
    <row r="175" spans="6:10" ht="12.75">
      <c r="F175" s="2"/>
      <c r="G175" s="2"/>
      <c r="H175" s="2"/>
      <c r="I175" s="2"/>
      <c r="J175" s="2"/>
    </row>
    <row r="176" spans="6:10" ht="12.75">
      <c r="F176" s="2"/>
      <c r="G176" s="2"/>
      <c r="H176" s="2"/>
      <c r="I176" s="2"/>
      <c r="J176" s="2"/>
    </row>
    <row r="177" spans="6:10" ht="12.75">
      <c r="F177" s="2"/>
      <c r="G177" s="2"/>
      <c r="H177" s="2"/>
      <c r="I177" s="2"/>
      <c r="J177" s="2"/>
    </row>
    <row r="178" spans="6:10" ht="12.75">
      <c r="F178" s="2"/>
      <c r="G178" s="2"/>
      <c r="H178" s="2"/>
      <c r="I178" s="2"/>
      <c r="J178" s="2"/>
    </row>
    <row r="179" spans="6:10" ht="12.75">
      <c r="F179" s="2"/>
      <c r="G179" s="2"/>
      <c r="H179" s="2"/>
      <c r="I179" s="2"/>
      <c r="J179" s="2"/>
    </row>
    <row r="180" spans="6:10" ht="12.75">
      <c r="F180" s="2"/>
      <c r="G180" s="2"/>
      <c r="H180" s="2"/>
      <c r="I180" s="2"/>
      <c r="J180" s="2"/>
    </row>
    <row r="181" spans="6:10" ht="12.75">
      <c r="F181" s="2"/>
      <c r="G181" s="2"/>
      <c r="H181" s="2"/>
      <c r="I181" s="2"/>
      <c r="J181" s="2"/>
    </row>
    <row r="182" spans="6:10" ht="12.75">
      <c r="F182" s="2"/>
      <c r="G182" s="2"/>
      <c r="H182" s="2"/>
      <c r="I182" s="2"/>
      <c r="J182" s="2"/>
    </row>
    <row r="183" spans="6:10" ht="12.75">
      <c r="F183" s="2"/>
      <c r="G183" s="2"/>
      <c r="H183" s="2"/>
      <c r="I183" s="2"/>
      <c r="J183" s="2"/>
    </row>
    <row r="184" spans="6:10" ht="12.75">
      <c r="F184" s="2"/>
      <c r="G184" s="2"/>
      <c r="H184" s="2"/>
      <c r="I184" s="2"/>
      <c r="J184" s="2"/>
    </row>
    <row r="185" spans="6:10" ht="12.75">
      <c r="F185" s="2"/>
      <c r="G185" s="2"/>
      <c r="H185" s="2"/>
      <c r="I185" s="2"/>
      <c r="J185" s="2"/>
    </row>
    <row r="186" spans="6:10" ht="12.75">
      <c r="F186" s="2"/>
      <c r="G186" s="2"/>
      <c r="H186" s="2"/>
      <c r="I186" s="2"/>
      <c r="J186" s="2"/>
    </row>
    <row r="187" spans="6:10" ht="12.75">
      <c r="F187" s="2"/>
      <c r="G187" s="2"/>
      <c r="H187" s="2"/>
      <c r="I187" s="2"/>
      <c r="J187" s="2"/>
    </row>
    <row r="188" spans="6:10" ht="12.75">
      <c r="F188" s="2"/>
      <c r="G188" s="2"/>
      <c r="H188" s="2"/>
      <c r="I188" s="2"/>
      <c r="J188" s="2"/>
    </row>
    <row r="189" spans="6:10" ht="12.75">
      <c r="F189" s="2"/>
      <c r="G189" s="2"/>
      <c r="H189" s="2"/>
      <c r="I189" s="2"/>
      <c r="J189" s="2"/>
    </row>
    <row r="190" spans="6:10" ht="12.75">
      <c r="F190" s="2"/>
      <c r="G190" s="2"/>
      <c r="H190" s="2"/>
      <c r="I190" s="2"/>
      <c r="J190" s="2"/>
    </row>
    <row r="191" spans="6:10" ht="12.75">
      <c r="F191" s="2"/>
      <c r="G191" s="2"/>
      <c r="H191" s="2"/>
      <c r="I191" s="2"/>
      <c r="J191" s="2"/>
    </row>
    <row r="192" spans="6:10" ht="12.75">
      <c r="F192" s="2"/>
      <c r="G192" s="2"/>
      <c r="H192" s="2"/>
      <c r="I192" s="2"/>
      <c r="J192" s="2"/>
    </row>
    <row r="193" spans="6:10" ht="12.75">
      <c r="F193" s="2"/>
      <c r="G193" s="2"/>
      <c r="H193" s="2"/>
      <c r="I193" s="2"/>
      <c r="J193" s="2"/>
    </row>
    <row r="194" spans="6:10" ht="12.75">
      <c r="F194" s="2"/>
      <c r="G194" s="2"/>
      <c r="H194" s="2"/>
      <c r="I194" s="2"/>
      <c r="J194" s="2"/>
    </row>
    <row r="195" spans="6:10" ht="12.75">
      <c r="F195" s="2"/>
      <c r="G195" s="2"/>
      <c r="H195" s="2"/>
      <c r="I195" s="2"/>
      <c r="J195" s="2"/>
    </row>
    <row r="196" spans="6:10" ht="12.75">
      <c r="F196" s="2"/>
      <c r="G196" s="2"/>
      <c r="H196" s="2"/>
      <c r="I196" s="2"/>
      <c r="J196" s="2"/>
    </row>
    <row r="197" spans="6:10" ht="12.75">
      <c r="F197" s="2"/>
      <c r="G197" s="2"/>
      <c r="H197" s="2"/>
      <c r="I197" s="2"/>
      <c r="J197" s="2"/>
    </row>
    <row r="198" spans="6:10" ht="12.75">
      <c r="F198" s="2"/>
      <c r="G198" s="2"/>
      <c r="H198" s="2"/>
      <c r="I198" s="2"/>
      <c r="J198" s="2"/>
    </row>
    <row r="199" spans="6:10" ht="12.75">
      <c r="F199" s="2"/>
      <c r="G199" s="2"/>
      <c r="H199" s="2"/>
      <c r="I199" s="2"/>
      <c r="J199" s="2"/>
    </row>
    <row r="200" spans="6:10" ht="12.75">
      <c r="F200" s="2"/>
      <c r="G200" s="2"/>
      <c r="H200" s="2"/>
      <c r="I200" s="2"/>
      <c r="J200" s="2"/>
    </row>
    <row r="201" spans="6:10" ht="12.75">
      <c r="F201" s="2"/>
      <c r="G201" s="2"/>
      <c r="H201" s="2"/>
      <c r="I201" s="2"/>
      <c r="J201" s="2"/>
    </row>
    <row r="202" spans="6:10" ht="12.75">
      <c r="F202" s="2"/>
      <c r="G202" s="2"/>
      <c r="H202" s="2"/>
      <c r="I202" s="2"/>
      <c r="J202" s="2"/>
    </row>
    <row r="203" spans="6:10" ht="12.75">
      <c r="F203" s="2"/>
      <c r="G203" s="2"/>
      <c r="H203" s="2"/>
      <c r="I203" s="2"/>
      <c r="J203" s="2"/>
    </row>
    <row r="204" spans="6:10" ht="12.75">
      <c r="F204" s="2"/>
      <c r="G204" s="2"/>
      <c r="H204" s="2"/>
      <c r="I204" s="2"/>
      <c r="J204" s="2"/>
    </row>
    <row r="205" spans="6:10" ht="12.75">
      <c r="F205" s="2"/>
      <c r="G205" s="2"/>
      <c r="H205" s="2"/>
      <c r="I205" s="2"/>
      <c r="J205" s="2"/>
    </row>
    <row r="206" spans="6:10" ht="12.75">
      <c r="F206" s="2"/>
      <c r="G206" s="2"/>
      <c r="H206" s="2"/>
      <c r="I206" s="2"/>
      <c r="J206" s="2"/>
    </row>
    <row r="207" spans="6:10" ht="12.75">
      <c r="F207" s="2"/>
      <c r="G207" s="2"/>
      <c r="H207" s="2"/>
      <c r="I207" s="2"/>
      <c r="J207" s="2"/>
    </row>
    <row r="208" spans="6:10" ht="12.75">
      <c r="F208" s="2"/>
      <c r="G208" s="2"/>
      <c r="H208" s="2"/>
      <c r="I208" s="2"/>
      <c r="J208" s="2"/>
    </row>
    <row r="209" spans="6:10" ht="12.75">
      <c r="F209" s="2"/>
      <c r="G209" s="2"/>
      <c r="H209" s="2"/>
      <c r="I209" s="2"/>
      <c r="J209" s="2"/>
    </row>
    <row r="210" spans="6:10" ht="12.75">
      <c r="F210" s="2"/>
      <c r="G210" s="2"/>
      <c r="H210" s="2"/>
      <c r="I210" s="2"/>
      <c r="J210" s="2"/>
    </row>
    <row r="211" spans="6:10" ht="12.75">
      <c r="F211" s="2"/>
      <c r="G211" s="2"/>
      <c r="H211" s="2"/>
      <c r="I211" s="2"/>
      <c r="J211" s="2"/>
    </row>
    <row r="212" spans="6:10" ht="12.75">
      <c r="F212" s="2"/>
      <c r="G212" s="2"/>
      <c r="H212" s="2"/>
      <c r="I212" s="2"/>
      <c r="J212" s="2"/>
    </row>
    <row r="213" spans="6:10" ht="12.75">
      <c r="F213" s="2"/>
      <c r="G213" s="2"/>
      <c r="H213" s="2"/>
      <c r="I213" s="2"/>
      <c r="J213" s="2"/>
    </row>
    <row r="214" spans="6:10" ht="12.75">
      <c r="F214" s="2"/>
      <c r="G214" s="2"/>
      <c r="H214" s="2"/>
      <c r="I214" s="2"/>
      <c r="J214" s="2"/>
    </row>
    <row r="215" spans="6:10" ht="12.75">
      <c r="F215" s="2"/>
      <c r="G215" s="2"/>
      <c r="H215" s="2"/>
      <c r="I215" s="2"/>
      <c r="J215" s="2"/>
    </row>
    <row r="216" spans="6:10" ht="12.75">
      <c r="F216" s="2"/>
      <c r="G216" s="2"/>
      <c r="H216" s="2"/>
      <c r="I216" s="2"/>
      <c r="J216" s="2"/>
    </row>
    <row r="217" spans="6:10" ht="12.75">
      <c r="F217" s="2"/>
      <c r="G217" s="2"/>
      <c r="H217" s="2"/>
      <c r="I217" s="2"/>
      <c r="J217" s="2"/>
    </row>
    <row r="218" spans="6:10" ht="12.75">
      <c r="F218" s="2"/>
      <c r="G218" s="2"/>
      <c r="H218" s="2"/>
      <c r="I218" s="2"/>
      <c r="J218" s="2"/>
    </row>
    <row r="219" spans="6:10" ht="12.75">
      <c r="F219" s="2"/>
      <c r="G219" s="2"/>
      <c r="H219" s="2"/>
      <c r="I219" s="2"/>
      <c r="J219" s="2"/>
    </row>
    <row r="220" spans="6:10" ht="12.75">
      <c r="F220" s="2"/>
      <c r="G220" s="2"/>
      <c r="H220" s="2"/>
      <c r="I220" s="2"/>
      <c r="J220" s="2"/>
    </row>
    <row r="221" spans="6:10" ht="12.75">
      <c r="F221" s="2"/>
      <c r="G221" s="2"/>
      <c r="H221" s="2"/>
      <c r="I221" s="2"/>
      <c r="J221" s="2"/>
    </row>
    <row r="222" spans="6:10" ht="12.75">
      <c r="F222" s="2"/>
      <c r="G222" s="2"/>
      <c r="H222" s="2"/>
      <c r="I222" s="2"/>
      <c r="J222" s="2"/>
    </row>
    <row r="223" spans="6:10" ht="12.75">
      <c r="F223" s="2"/>
      <c r="G223" s="2"/>
      <c r="H223" s="2"/>
      <c r="I223" s="2"/>
      <c r="J223" s="2"/>
    </row>
    <row r="224" spans="6:10" ht="12.75">
      <c r="F224" s="2"/>
      <c r="G224" s="2"/>
      <c r="H224" s="2"/>
      <c r="I224" s="2"/>
      <c r="J224" s="2"/>
    </row>
    <row r="225" spans="6:10" ht="12.75">
      <c r="F225" s="2"/>
      <c r="G225" s="2"/>
      <c r="H225" s="2"/>
      <c r="I225" s="2"/>
      <c r="J225" s="2"/>
    </row>
    <row r="226" spans="6:10" ht="12.75">
      <c r="F226" s="2"/>
      <c r="G226" s="2"/>
      <c r="H226" s="2"/>
      <c r="I226" s="2"/>
      <c r="J226" s="2"/>
    </row>
    <row r="227" spans="6:10" ht="12.75">
      <c r="F227" s="2"/>
      <c r="G227" s="2"/>
      <c r="H227" s="2"/>
      <c r="I227" s="2"/>
      <c r="J227" s="2"/>
    </row>
    <row r="228" spans="6:10" ht="12.75">
      <c r="F228" s="2"/>
      <c r="G228" s="2"/>
      <c r="H228" s="2"/>
      <c r="I228" s="2"/>
      <c r="J228" s="2"/>
    </row>
    <row r="229" spans="6:10" ht="12.75">
      <c r="F229" s="2"/>
      <c r="G229" s="2"/>
      <c r="H229" s="2"/>
      <c r="I229" s="2"/>
      <c r="J229" s="2"/>
    </row>
    <row r="230" spans="6:10" ht="12.75">
      <c r="F230" s="2"/>
      <c r="G230" s="2"/>
      <c r="H230" s="2"/>
      <c r="I230" s="2"/>
      <c r="J230" s="2"/>
    </row>
    <row r="231" spans="6:10" ht="12.75">
      <c r="F231" s="2"/>
      <c r="G231" s="2"/>
      <c r="H231" s="2"/>
      <c r="I231" s="2"/>
      <c r="J231" s="2"/>
    </row>
    <row r="232" spans="6:10" ht="12.75">
      <c r="F232" s="2"/>
      <c r="G232" s="2"/>
      <c r="H232" s="2"/>
      <c r="I232" s="2"/>
      <c r="J232" s="2"/>
    </row>
    <row r="233" spans="6:10" ht="12.75">
      <c r="F233" s="2"/>
      <c r="G233" s="2"/>
      <c r="H233" s="2"/>
      <c r="I233" s="2"/>
      <c r="J233" s="2"/>
    </row>
    <row r="234" spans="6:10" ht="12.75">
      <c r="F234" s="2"/>
      <c r="G234" s="2"/>
      <c r="H234" s="2"/>
      <c r="I234" s="2"/>
      <c r="J234" s="2"/>
    </row>
    <row r="235" spans="6:10" ht="12.75">
      <c r="F235" s="2"/>
      <c r="G235" s="2"/>
      <c r="H235" s="2"/>
      <c r="I235" s="2"/>
      <c r="J235" s="2"/>
    </row>
    <row r="236" spans="6:10" ht="12.75">
      <c r="F236" s="2"/>
      <c r="G236" s="2"/>
      <c r="H236" s="2"/>
      <c r="I236" s="2"/>
      <c r="J236" s="2"/>
    </row>
    <row r="237" spans="6:10" ht="12.75">
      <c r="F237" s="2"/>
      <c r="G237" s="2"/>
      <c r="H237" s="2"/>
      <c r="I237" s="2"/>
      <c r="J237" s="2"/>
    </row>
    <row r="238" spans="6:10" ht="12.75">
      <c r="F238" s="2"/>
      <c r="G238" s="2"/>
      <c r="H238" s="2"/>
      <c r="I238" s="2"/>
      <c r="J238" s="2"/>
    </row>
    <row r="239" spans="6:10" ht="12.75">
      <c r="F239" s="2"/>
      <c r="G239" s="2"/>
      <c r="H239" s="2"/>
      <c r="I239" s="2"/>
      <c r="J239" s="2"/>
    </row>
    <row r="240" spans="6:10" ht="12.75">
      <c r="F240" s="2"/>
      <c r="G240" s="2"/>
      <c r="H240" s="2"/>
      <c r="I240" s="2"/>
      <c r="J240" s="2"/>
    </row>
    <row r="241" spans="6:10" ht="12.75">
      <c r="F241" s="2"/>
      <c r="G241" s="2"/>
      <c r="H241" s="2"/>
      <c r="I241" s="2"/>
      <c r="J241" s="2"/>
    </row>
    <row r="242" spans="6:10" ht="12.75">
      <c r="F242" s="2"/>
      <c r="G242" s="2"/>
      <c r="H242" s="2"/>
      <c r="I242" s="2"/>
      <c r="J242" s="2"/>
    </row>
    <row r="243" spans="6:10" ht="12.75">
      <c r="F243" s="2"/>
      <c r="G243" s="2"/>
      <c r="H243" s="2"/>
      <c r="I243" s="2"/>
      <c r="J243" s="2"/>
    </row>
    <row r="244" spans="6:10" ht="12.75">
      <c r="F244" s="2"/>
      <c r="G244" s="2"/>
      <c r="H244" s="2"/>
      <c r="I244" s="2"/>
      <c r="J244" s="2"/>
    </row>
    <row r="245" spans="6:10" ht="12.75">
      <c r="F245" s="2"/>
      <c r="G245" s="2"/>
      <c r="H245" s="2"/>
      <c r="I245" s="2"/>
      <c r="J245" s="2"/>
    </row>
    <row r="246" spans="6:10" ht="12.75">
      <c r="F246" s="2"/>
      <c r="G246" s="2"/>
      <c r="H246" s="2"/>
      <c r="I246" s="2"/>
      <c r="J246" s="2"/>
    </row>
    <row r="247" spans="6:10" ht="12.75">
      <c r="F247" s="2"/>
      <c r="G247" s="2"/>
      <c r="H247" s="2"/>
      <c r="I247" s="2"/>
      <c r="J247" s="2"/>
    </row>
    <row r="248" spans="6:10" ht="12.75">
      <c r="F248" s="2"/>
      <c r="G248" s="2"/>
      <c r="H248" s="2"/>
      <c r="I248" s="2"/>
      <c r="J248" s="2"/>
    </row>
    <row r="249" spans="6:10" ht="12.75">
      <c r="F249" s="2"/>
      <c r="G249" s="2"/>
      <c r="H249" s="2"/>
      <c r="I249" s="2"/>
      <c r="J249" s="2"/>
    </row>
    <row r="250" spans="6:10" ht="12.75">
      <c r="F250" s="2"/>
      <c r="G250" s="2"/>
      <c r="H250" s="2"/>
      <c r="I250" s="2"/>
      <c r="J250" s="2"/>
    </row>
    <row r="251" spans="6:10" ht="12.75">
      <c r="F251" s="2"/>
      <c r="G251" s="2"/>
      <c r="H251" s="2"/>
      <c r="I251" s="2"/>
      <c r="J251" s="2"/>
    </row>
    <row r="252" spans="6:10" ht="12.75">
      <c r="F252" s="2"/>
      <c r="G252" s="2"/>
      <c r="H252" s="2"/>
      <c r="I252" s="2"/>
      <c r="J252" s="2"/>
    </row>
    <row r="253" spans="6:10" ht="12.75">
      <c r="F253" s="2"/>
      <c r="G253" s="2"/>
      <c r="H253" s="2"/>
      <c r="I253" s="2"/>
      <c r="J253" s="2"/>
    </row>
    <row r="254" spans="6:10" ht="12.75">
      <c r="F254" s="2"/>
      <c r="G254" s="2"/>
      <c r="H254" s="2"/>
      <c r="I254" s="2"/>
      <c r="J254" s="2"/>
    </row>
    <row r="255" spans="6:10" ht="12.75">
      <c r="F255" s="2"/>
      <c r="G255" s="2"/>
      <c r="H255" s="2"/>
      <c r="I255" s="2"/>
      <c r="J255" s="2"/>
    </row>
    <row r="256" spans="6:10" ht="12.75">
      <c r="F256" s="2"/>
      <c r="G256" s="2"/>
      <c r="H256" s="2"/>
      <c r="I256" s="2"/>
      <c r="J256" s="2"/>
    </row>
    <row r="257" spans="6:10" ht="12.75">
      <c r="F257" s="2"/>
      <c r="G257" s="2"/>
      <c r="H257" s="2"/>
      <c r="I257" s="2"/>
      <c r="J257" s="2"/>
    </row>
    <row r="258" spans="6:10" ht="12.75">
      <c r="F258" s="2"/>
      <c r="G258" s="2"/>
      <c r="H258" s="2"/>
      <c r="I258" s="2"/>
      <c r="J258" s="2"/>
    </row>
    <row r="259" spans="6:10" ht="12.75">
      <c r="F259" s="2"/>
      <c r="G259" s="2"/>
      <c r="H259" s="2"/>
      <c r="I259" s="2"/>
      <c r="J259" s="2"/>
    </row>
    <row r="260" spans="6:10" ht="12.75">
      <c r="F260" s="2"/>
      <c r="G260" s="2"/>
      <c r="H260" s="2"/>
      <c r="I260" s="2"/>
      <c r="J260" s="2"/>
    </row>
    <row r="261" spans="6:10" ht="12.75">
      <c r="F261" s="2"/>
      <c r="G261" s="2"/>
      <c r="H261" s="2"/>
      <c r="I261" s="2"/>
      <c r="J261" s="2"/>
    </row>
    <row r="262" spans="6:10" ht="12.75">
      <c r="F262" s="2"/>
      <c r="G262" s="2"/>
      <c r="H262" s="2"/>
      <c r="I262" s="2"/>
      <c r="J262" s="2"/>
    </row>
    <row r="263" spans="6:10" ht="12.75">
      <c r="F263" s="2"/>
      <c r="G263" s="2"/>
      <c r="H263" s="2"/>
      <c r="I263" s="2"/>
      <c r="J263" s="2"/>
    </row>
    <row r="264" spans="6:10" ht="12.75">
      <c r="F264" s="2"/>
      <c r="G264" s="2"/>
      <c r="H264" s="2"/>
      <c r="I264" s="2"/>
      <c r="J264" s="2"/>
    </row>
    <row r="265" spans="6:10" ht="12.75">
      <c r="F265" s="2"/>
      <c r="G265" s="2"/>
      <c r="H265" s="2"/>
      <c r="I265" s="2"/>
      <c r="J265" s="2"/>
    </row>
    <row r="266" spans="6:10" ht="12.75">
      <c r="F266" s="2"/>
      <c r="G266" s="2"/>
      <c r="H266" s="2"/>
      <c r="I266" s="2"/>
      <c r="J266" s="2"/>
    </row>
    <row r="267" spans="6:10" ht="12.75">
      <c r="F267" s="2"/>
      <c r="G267" s="2"/>
      <c r="H267" s="2"/>
      <c r="I267" s="2"/>
      <c r="J267" s="2"/>
    </row>
    <row r="268" spans="6:10" ht="12.75">
      <c r="F268" s="2"/>
      <c r="G268" s="2"/>
      <c r="H268" s="2"/>
      <c r="I268" s="2"/>
      <c r="J268" s="2"/>
    </row>
    <row r="269" spans="6:10" ht="12.75">
      <c r="F269" s="2"/>
      <c r="G269" s="2"/>
      <c r="H269" s="2"/>
      <c r="I269" s="2"/>
      <c r="J269" s="2"/>
    </row>
    <row r="270" spans="6:10" ht="12.75">
      <c r="F270" s="2"/>
      <c r="G270" s="2"/>
      <c r="H270" s="2"/>
      <c r="I270" s="2"/>
      <c r="J270" s="2"/>
    </row>
    <row r="271" spans="6:10" ht="12.75">
      <c r="F271" s="2"/>
      <c r="G271" s="2"/>
      <c r="H271" s="2"/>
      <c r="I271" s="2"/>
      <c r="J271" s="2"/>
    </row>
    <row r="272" spans="6:10" ht="12.75">
      <c r="F272" s="2"/>
      <c r="G272" s="2"/>
      <c r="H272" s="2"/>
      <c r="I272" s="2"/>
      <c r="J272" s="2"/>
    </row>
    <row r="273" spans="6:10" ht="12.75">
      <c r="F273" s="2"/>
      <c r="G273" s="2"/>
      <c r="H273" s="2"/>
      <c r="I273" s="2"/>
      <c r="J273" s="2"/>
    </row>
    <row r="274" spans="6:10" ht="12.75">
      <c r="F274" s="2"/>
      <c r="G274" s="2"/>
      <c r="H274" s="2"/>
      <c r="I274" s="2"/>
      <c r="J274" s="2"/>
    </row>
    <row r="275" spans="6:10" ht="12.75">
      <c r="F275" s="2"/>
      <c r="G275" s="2"/>
      <c r="H275" s="2"/>
      <c r="I275" s="2"/>
      <c r="J275" s="2"/>
    </row>
    <row r="276" spans="6:10" ht="12.75">
      <c r="F276" s="2"/>
      <c r="G276" s="2"/>
      <c r="H276" s="2"/>
      <c r="I276" s="2"/>
      <c r="J276" s="2"/>
    </row>
    <row r="277" spans="6:10" ht="12.75">
      <c r="F277" s="2"/>
      <c r="G277" s="2"/>
      <c r="H277" s="2"/>
      <c r="I277" s="2"/>
      <c r="J277" s="2"/>
    </row>
    <row r="278" spans="6:10" ht="12.75">
      <c r="F278" s="2"/>
      <c r="G278" s="2"/>
      <c r="H278" s="2"/>
      <c r="I278" s="2"/>
      <c r="J278" s="2"/>
    </row>
    <row r="279" spans="6:10" ht="12.75">
      <c r="F279" s="2"/>
      <c r="G279" s="2"/>
      <c r="H279" s="2"/>
      <c r="I279" s="2"/>
      <c r="J279" s="2"/>
    </row>
    <row r="280" spans="6:10" ht="12.75">
      <c r="F280" s="2"/>
      <c r="G280" s="2"/>
      <c r="H280" s="2"/>
      <c r="I280" s="2"/>
      <c r="J280" s="2"/>
    </row>
    <row r="281" spans="6:10" ht="12.75">
      <c r="F281" s="2"/>
      <c r="G281" s="2"/>
      <c r="H281" s="2"/>
      <c r="I281" s="2"/>
      <c r="J281" s="2"/>
    </row>
    <row r="282" spans="6:10" ht="12.75">
      <c r="F282" s="2"/>
      <c r="G282" s="2"/>
      <c r="H282" s="2"/>
      <c r="I282" s="2"/>
      <c r="J282" s="2"/>
    </row>
    <row r="283" spans="6:10" ht="12.75">
      <c r="F283" s="2"/>
      <c r="G283" s="2"/>
      <c r="H283" s="2"/>
      <c r="I283" s="2"/>
      <c r="J283" s="2"/>
    </row>
    <row r="284" spans="6:10" ht="12.75">
      <c r="F284" s="2"/>
      <c r="G284" s="2"/>
      <c r="H284" s="2"/>
      <c r="I284" s="2"/>
      <c r="J284" s="2"/>
    </row>
    <row r="285" spans="6:10" ht="12.75">
      <c r="F285" s="2"/>
      <c r="G285" s="2"/>
      <c r="H285" s="2"/>
      <c r="I285" s="2"/>
      <c r="J285" s="2"/>
    </row>
    <row r="286" spans="6:10" ht="12.75">
      <c r="F286" s="2"/>
      <c r="G286" s="2"/>
      <c r="H286" s="2"/>
      <c r="I286" s="2"/>
      <c r="J286" s="2"/>
    </row>
    <row r="287" spans="6:10" ht="12.75">
      <c r="F287" s="2"/>
      <c r="G287" s="2"/>
      <c r="H287" s="2"/>
      <c r="I287" s="2"/>
      <c r="J287" s="2"/>
    </row>
    <row r="288" spans="6:10" ht="12.75">
      <c r="F288" s="2"/>
      <c r="G288" s="2"/>
      <c r="H288" s="2"/>
      <c r="I288" s="2"/>
      <c r="J288" s="2"/>
    </row>
    <row r="289" spans="6:10" ht="12.75">
      <c r="F289" s="2"/>
      <c r="G289" s="2"/>
      <c r="H289" s="2"/>
      <c r="I289" s="2"/>
      <c r="J289" s="2"/>
    </row>
    <row r="290" spans="6:10" ht="12.75">
      <c r="F290" s="2"/>
      <c r="G290" s="2"/>
      <c r="H290" s="2"/>
      <c r="I290" s="2"/>
      <c r="J290" s="2"/>
    </row>
    <row r="291" spans="6:10" ht="12.75">
      <c r="F291" s="2"/>
      <c r="G291" s="2"/>
      <c r="H291" s="2"/>
      <c r="I291" s="2"/>
      <c r="J291" s="2"/>
    </row>
    <row r="292" spans="6:10" ht="12.75">
      <c r="F292" s="2"/>
      <c r="G292" s="2"/>
      <c r="H292" s="2"/>
      <c r="I292" s="2"/>
      <c r="J292" s="2"/>
    </row>
    <row r="293" spans="6:10" ht="12.75">
      <c r="F293" s="2"/>
      <c r="G293" s="2"/>
      <c r="H293" s="2"/>
      <c r="I293" s="2"/>
      <c r="J293" s="2"/>
    </row>
    <row r="294" spans="6:10" ht="12.75">
      <c r="F294" s="2"/>
      <c r="G294" s="2"/>
      <c r="H294" s="2"/>
      <c r="I294" s="2"/>
      <c r="J294" s="2"/>
    </row>
    <row r="295" spans="6:10" ht="12.75">
      <c r="F295" s="2"/>
      <c r="G295" s="2"/>
      <c r="H295" s="2"/>
      <c r="I295" s="2"/>
      <c r="J295" s="2"/>
    </row>
    <row r="296" spans="6:10" ht="12.75">
      <c r="F296" s="2"/>
      <c r="G296" s="2"/>
      <c r="H296" s="2"/>
      <c r="I296" s="2"/>
      <c r="J296" s="2"/>
    </row>
    <row r="297" spans="6:10" ht="12.75">
      <c r="F297" s="2"/>
      <c r="G297" s="2"/>
      <c r="H297" s="2"/>
      <c r="I297" s="2"/>
      <c r="J297" s="2"/>
    </row>
    <row r="298" spans="6:10" ht="12.75">
      <c r="F298" s="2"/>
      <c r="G298" s="2"/>
      <c r="H298" s="2"/>
      <c r="I298" s="2"/>
      <c r="J298" s="2"/>
    </row>
    <row r="299" spans="6:10" ht="12.75">
      <c r="F299" s="2"/>
      <c r="G299" s="2"/>
      <c r="H299" s="2"/>
      <c r="I299" s="2"/>
      <c r="J299" s="2"/>
    </row>
    <row r="300" spans="6:10" ht="12.75">
      <c r="F300" s="2"/>
      <c r="G300" s="2"/>
      <c r="H300" s="2"/>
      <c r="I300" s="2"/>
      <c r="J300" s="2"/>
    </row>
    <row r="301" spans="6:10" ht="12.75">
      <c r="F301" s="2"/>
      <c r="G301" s="2"/>
      <c r="H301" s="2"/>
      <c r="I301" s="2"/>
      <c r="J301" s="2"/>
    </row>
    <row r="302" spans="6:10" ht="12.75">
      <c r="F302" s="2"/>
      <c r="G302" s="2"/>
      <c r="H302" s="2"/>
      <c r="I302" s="2"/>
      <c r="J302" s="2"/>
    </row>
    <row r="303" spans="6:10" ht="12.75">
      <c r="F303" s="2"/>
      <c r="G303" s="2"/>
      <c r="H303" s="2"/>
      <c r="I303" s="2"/>
      <c r="J303" s="2"/>
    </row>
    <row r="304" spans="6:10" ht="12.75">
      <c r="F304" s="2"/>
      <c r="G304" s="2"/>
      <c r="H304" s="2"/>
      <c r="I304" s="2"/>
      <c r="J304" s="2"/>
    </row>
    <row r="305" spans="6:10" ht="12.75">
      <c r="F305" s="2"/>
      <c r="G305" s="2"/>
      <c r="H305" s="2"/>
      <c r="I305" s="2"/>
      <c r="J305" s="2"/>
    </row>
    <row r="306" spans="6:10" ht="12.75">
      <c r="F306" s="2"/>
      <c r="G306" s="2"/>
      <c r="H306" s="2"/>
      <c r="I306" s="2"/>
      <c r="J306" s="2"/>
    </row>
    <row r="307" spans="6:10" ht="12.75">
      <c r="F307" s="2"/>
      <c r="G307" s="2"/>
      <c r="H307" s="2"/>
      <c r="I307" s="2"/>
      <c r="J307" s="2"/>
    </row>
    <row r="308" spans="6:10" ht="12.75">
      <c r="F308" s="2"/>
      <c r="G308" s="2"/>
      <c r="H308" s="2"/>
      <c r="I308" s="2"/>
      <c r="J308" s="2"/>
    </row>
    <row r="309" spans="6:10" ht="12.75">
      <c r="F309" s="2"/>
      <c r="G309" s="2"/>
      <c r="H309" s="2"/>
      <c r="I309" s="2"/>
      <c r="J309" s="2"/>
    </row>
    <row r="310" spans="6:10" ht="12.75">
      <c r="F310" s="2"/>
      <c r="G310" s="2"/>
      <c r="H310" s="2"/>
      <c r="I310" s="2"/>
      <c r="J310" s="2"/>
    </row>
    <row r="311" spans="6:10" ht="12.75">
      <c r="F311" s="2"/>
      <c r="G311" s="2"/>
      <c r="H311" s="2"/>
      <c r="I311" s="2"/>
      <c r="J311" s="2"/>
    </row>
    <row r="312" spans="6:10" ht="12.75">
      <c r="F312" s="2"/>
      <c r="G312" s="2"/>
      <c r="H312" s="2"/>
      <c r="I312" s="2"/>
      <c r="J312" s="2"/>
    </row>
    <row r="313" spans="6:10" ht="12.75">
      <c r="F313" s="2"/>
      <c r="G313" s="2"/>
      <c r="H313" s="2"/>
      <c r="I313" s="2"/>
      <c r="J313" s="2"/>
    </row>
    <row r="314" spans="6:10" ht="12.75">
      <c r="F314" s="2"/>
      <c r="G314" s="2"/>
      <c r="H314" s="2"/>
      <c r="I314" s="2"/>
      <c r="J314" s="2"/>
    </row>
    <row r="315" spans="6:10" ht="12.75">
      <c r="F315" s="2"/>
      <c r="G315" s="2"/>
      <c r="H315" s="2"/>
      <c r="I315" s="2"/>
      <c r="J315" s="2"/>
    </row>
    <row r="316" spans="6:10" ht="12.75">
      <c r="F316" s="2"/>
      <c r="G316" s="2"/>
      <c r="H316" s="2"/>
      <c r="I316" s="2"/>
      <c r="J316" s="2"/>
    </row>
    <row r="317" spans="6:10" ht="12.75">
      <c r="F317" s="2"/>
      <c r="G317" s="2"/>
      <c r="H317" s="2"/>
      <c r="I317" s="2"/>
      <c r="J317" s="2"/>
    </row>
    <row r="318" spans="6:10" ht="12.75">
      <c r="F318" s="2"/>
      <c r="G318" s="2"/>
      <c r="H318" s="2"/>
      <c r="I318" s="2"/>
      <c r="J318" s="2"/>
    </row>
    <row r="319" spans="6:10" ht="12.75">
      <c r="F319" s="2"/>
      <c r="G319" s="2"/>
      <c r="H319" s="2"/>
      <c r="I319" s="2"/>
      <c r="J319" s="2"/>
    </row>
    <row r="320" spans="6:10" ht="12.75">
      <c r="F320" s="2"/>
      <c r="G320" s="2"/>
      <c r="H320" s="2"/>
      <c r="I320" s="2"/>
      <c r="J320" s="2"/>
    </row>
    <row r="321" spans="6:10" ht="12.75">
      <c r="F321" s="2"/>
      <c r="G321" s="2"/>
      <c r="H321" s="2"/>
      <c r="I321" s="2"/>
      <c r="J321" s="2"/>
    </row>
    <row r="322" spans="6:10" ht="12.75">
      <c r="F322" s="2"/>
      <c r="G322" s="2"/>
      <c r="H322" s="2"/>
      <c r="I322" s="2"/>
      <c r="J322" s="2"/>
    </row>
    <row r="323" spans="6:10" ht="12.75">
      <c r="F323" s="2"/>
      <c r="G323" s="2"/>
      <c r="H323" s="2"/>
      <c r="I323" s="2"/>
      <c r="J323" s="2"/>
    </row>
    <row r="324" spans="6:10" ht="12.75">
      <c r="F324" s="2"/>
      <c r="G324" s="2"/>
      <c r="H324" s="2"/>
      <c r="I324" s="2"/>
      <c r="J324" s="2"/>
    </row>
    <row r="325" spans="6:10" ht="12.75">
      <c r="F325" s="2"/>
      <c r="G325" s="2"/>
      <c r="H325" s="2"/>
      <c r="I325" s="2"/>
      <c r="J325" s="2"/>
    </row>
    <row r="326" spans="6:10" ht="12.75">
      <c r="F326" s="2"/>
      <c r="G326" s="2"/>
      <c r="H326" s="2"/>
      <c r="I326" s="2"/>
      <c r="J326" s="2"/>
    </row>
    <row r="327" spans="6:10" ht="12.75">
      <c r="F327" s="2"/>
      <c r="G327" s="2"/>
      <c r="H327" s="2"/>
      <c r="I327" s="2"/>
      <c r="J327" s="2"/>
    </row>
    <row r="328" spans="6:10" ht="12.75">
      <c r="F328" s="2"/>
      <c r="G328" s="2"/>
      <c r="H328" s="2"/>
      <c r="I328" s="2"/>
      <c r="J328" s="2"/>
    </row>
    <row r="329" spans="6:10" ht="12.75">
      <c r="F329" s="2"/>
      <c r="G329" s="2"/>
      <c r="H329" s="2"/>
      <c r="I329" s="2"/>
      <c r="J329" s="2"/>
    </row>
    <row r="330" spans="6:10" ht="12.75">
      <c r="F330" s="2"/>
      <c r="G330" s="2"/>
      <c r="H330" s="2"/>
      <c r="I330" s="2"/>
      <c r="J330" s="2"/>
    </row>
    <row r="331" spans="6:10" ht="12.75">
      <c r="F331" s="2"/>
      <c r="G331" s="2"/>
      <c r="H331" s="2"/>
      <c r="I331" s="2"/>
      <c r="J331" s="2"/>
    </row>
    <row r="332" spans="6:10" ht="12.75">
      <c r="F332" s="2"/>
      <c r="G332" s="2"/>
      <c r="H332" s="2"/>
      <c r="I332" s="2"/>
      <c r="J332" s="2"/>
    </row>
    <row r="333" spans="6:10" ht="12.75">
      <c r="F333" s="2"/>
      <c r="G333" s="2"/>
      <c r="H333" s="2"/>
      <c r="I333" s="2"/>
      <c r="J333" s="2"/>
    </row>
    <row r="334" spans="6:10" ht="12.75">
      <c r="F334" s="2"/>
      <c r="G334" s="2"/>
      <c r="H334" s="2"/>
      <c r="I334" s="2"/>
      <c r="J334" s="2"/>
    </row>
    <row r="335" spans="6:10" ht="12.75">
      <c r="F335" s="2"/>
      <c r="G335" s="2"/>
      <c r="H335" s="2"/>
      <c r="I335" s="2"/>
      <c r="J335" s="2"/>
    </row>
    <row r="336" spans="6:10" ht="12.75">
      <c r="F336" s="2"/>
      <c r="G336" s="2"/>
      <c r="H336" s="2"/>
      <c r="I336" s="2"/>
      <c r="J336" s="2"/>
    </row>
    <row r="337" spans="6:10" ht="12.75">
      <c r="F337" s="2"/>
      <c r="G337" s="2"/>
      <c r="H337" s="2"/>
      <c r="I337" s="2"/>
      <c r="J337" s="2"/>
    </row>
    <row r="338" spans="6:10" ht="12.75">
      <c r="F338" s="2"/>
      <c r="G338" s="2"/>
      <c r="H338" s="2"/>
      <c r="I338" s="2"/>
      <c r="J338" s="2"/>
    </row>
    <row r="339" spans="6:10" ht="12.75">
      <c r="F339" s="2"/>
      <c r="G339" s="2"/>
      <c r="H339" s="2"/>
      <c r="I339" s="2"/>
      <c r="J339" s="2"/>
    </row>
    <row r="340" spans="6:10" ht="12.75">
      <c r="F340" s="2"/>
      <c r="G340" s="2"/>
      <c r="H340" s="2"/>
      <c r="I340" s="2"/>
      <c r="J340" s="2"/>
    </row>
    <row r="341" spans="6:10" ht="12.75">
      <c r="F341" s="2"/>
      <c r="G341" s="2"/>
      <c r="H341" s="2"/>
      <c r="I341" s="2"/>
      <c r="J341" s="2"/>
    </row>
    <row r="342" spans="6:10" ht="12.75">
      <c r="F342" s="2"/>
      <c r="G342" s="2"/>
      <c r="H342" s="2"/>
      <c r="I342" s="2"/>
      <c r="J342" s="2"/>
    </row>
    <row r="343" spans="6:10" ht="12.75">
      <c r="F343" s="2"/>
      <c r="G343" s="2"/>
      <c r="H343" s="2"/>
      <c r="I343" s="2"/>
      <c r="J343" s="2"/>
    </row>
    <row r="344" spans="6:10" ht="12.75">
      <c r="F344" s="2"/>
      <c r="G344" s="2"/>
      <c r="H344" s="2"/>
      <c r="I344" s="2"/>
      <c r="J344" s="2"/>
    </row>
    <row r="345" spans="6:10" ht="12.75">
      <c r="F345" s="2"/>
      <c r="G345" s="2"/>
      <c r="H345" s="2"/>
      <c r="I345" s="2"/>
      <c r="J345" s="2"/>
    </row>
    <row r="346" spans="6:10" ht="12.75">
      <c r="F346" s="2"/>
      <c r="G346" s="2"/>
      <c r="H346" s="2"/>
      <c r="I346" s="2"/>
      <c r="J346" s="2"/>
    </row>
    <row r="347" spans="6:10" ht="12.75">
      <c r="F347" s="2"/>
      <c r="G347" s="2"/>
      <c r="H347" s="2"/>
      <c r="I347" s="2"/>
      <c r="J347" s="2"/>
    </row>
    <row r="348" spans="6:10" ht="12.75">
      <c r="F348" s="2"/>
      <c r="G348" s="2"/>
      <c r="H348" s="2"/>
      <c r="I348" s="2"/>
      <c r="J348" s="2"/>
    </row>
    <row r="349" spans="6:10" ht="12.75">
      <c r="F349" s="2"/>
      <c r="G349" s="2"/>
      <c r="H349" s="2"/>
      <c r="I349" s="2"/>
      <c r="J349" s="2"/>
    </row>
    <row r="350" spans="6:10" ht="12.75">
      <c r="F350" s="2"/>
      <c r="G350" s="2"/>
      <c r="H350" s="2"/>
      <c r="I350" s="2"/>
      <c r="J350" s="2"/>
    </row>
    <row r="351" spans="6:10" ht="12.75">
      <c r="F351" s="2"/>
      <c r="G351" s="2"/>
      <c r="H351" s="2"/>
      <c r="I351" s="2"/>
      <c r="J351" s="2"/>
    </row>
    <row r="352" spans="6:10" ht="12.75">
      <c r="F352" s="2"/>
      <c r="G352" s="2"/>
      <c r="H352" s="2"/>
      <c r="I352" s="2"/>
      <c r="J352" s="2"/>
    </row>
    <row r="353" spans="6:10" ht="12.75">
      <c r="F353" s="2"/>
      <c r="G353" s="2"/>
      <c r="H353" s="2"/>
      <c r="I353" s="2"/>
      <c r="J353" s="2"/>
    </row>
    <row r="354" spans="6:10" ht="12.75">
      <c r="F354" s="2"/>
      <c r="G354" s="2"/>
      <c r="H354" s="2"/>
      <c r="I354" s="2"/>
      <c r="J354" s="2"/>
    </row>
    <row r="355" spans="6:10" ht="12.75">
      <c r="F355" s="2"/>
      <c r="G355" s="2"/>
      <c r="H355" s="2"/>
      <c r="I355" s="2"/>
      <c r="J355" s="2"/>
    </row>
    <row r="356" spans="6:10" ht="12.75">
      <c r="F356" s="2"/>
      <c r="G356" s="2"/>
      <c r="H356" s="2"/>
      <c r="I356" s="2"/>
      <c r="J356" s="2"/>
    </row>
    <row r="357" spans="6:10" ht="12.75">
      <c r="F357" s="2"/>
      <c r="G357" s="2"/>
      <c r="H357" s="2"/>
      <c r="I357" s="2"/>
      <c r="J357" s="2"/>
    </row>
    <row r="358" spans="6:10" ht="12.75">
      <c r="F358" s="2"/>
      <c r="G358" s="2"/>
      <c r="H358" s="2"/>
      <c r="I358" s="2"/>
      <c r="J358" s="2"/>
    </row>
    <row r="359" spans="6:10" ht="12.75">
      <c r="F359" s="2"/>
      <c r="G359" s="2"/>
      <c r="H359" s="2"/>
      <c r="I359" s="2"/>
      <c r="J359" s="2"/>
    </row>
    <row r="360" spans="6:10" ht="12.75">
      <c r="F360" s="2"/>
      <c r="G360" s="2"/>
      <c r="H360" s="2"/>
      <c r="I360" s="2"/>
      <c r="J360" s="2"/>
    </row>
    <row r="361" spans="6:10" ht="12.75">
      <c r="F361" s="2"/>
      <c r="G361" s="2"/>
      <c r="H361" s="2"/>
      <c r="I361" s="2"/>
      <c r="J361" s="2"/>
    </row>
    <row r="362" spans="6:10" ht="12.75">
      <c r="F362" s="2"/>
      <c r="G362" s="2"/>
      <c r="H362" s="2"/>
      <c r="I362" s="2"/>
      <c r="J362" s="2"/>
    </row>
    <row r="363" spans="6:10" ht="12.75">
      <c r="F363" s="2"/>
      <c r="G363" s="2"/>
      <c r="H363" s="2"/>
      <c r="I363" s="2"/>
      <c r="J363" s="2"/>
    </row>
    <row r="364" spans="6:10" ht="12.75">
      <c r="F364" s="2"/>
      <c r="G364" s="2"/>
      <c r="H364" s="2"/>
      <c r="I364" s="2"/>
      <c r="J364" s="2"/>
    </row>
    <row r="365" spans="6:10" ht="12.75">
      <c r="F365" s="2"/>
      <c r="G365" s="2"/>
      <c r="H365" s="2"/>
      <c r="I365" s="2"/>
      <c r="J365" s="2"/>
    </row>
    <row r="366" spans="6:10" ht="12.75">
      <c r="F366" s="2"/>
      <c r="G366" s="2"/>
      <c r="H366" s="2"/>
      <c r="I366" s="2"/>
      <c r="J366" s="2"/>
    </row>
    <row r="367" spans="6:10" ht="12.75">
      <c r="F367" s="2"/>
      <c r="G367" s="2"/>
      <c r="H367" s="2"/>
      <c r="I367" s="2"/>
      <c r="J367" s="2"/>
    </row>
    <row r="368" spans="6:10" ht="12.75">
      <c r="F368" s="2"/>
      <c r="G368" s="2"/>
      <c r="H368" s="2"/>
      <c r="I368" s="2"/>
      <c r="J368" s="2"/>
    </row>
    <row r="369" spans="6:10" ht="12.75">
      <c r="F369" s="2"/>
      <c r="G369" s="2"/>
      <c r="H369" s="2"/>
      <c r="I369" s="2"/>
      <c r="J369" s="2"/>
    </row>
    <row r="370" spans="6:10" ht="12.75">
      <c r="F370" s="2"/>
      <c r="G370" s="2"/>
      <c r="H370" s="2"/>
      <c r="I370" s="2"/>
      <c r="J370" s="2"/>
    </row>
    <row r="371" spans="6:10" ht="12.75">
      <c r="F371" s="2"/>
      <c r="G371" s="2"/>
      <c r="H371" s="2"/>
      <c r="I371" s="2"/>
      <c r="J371" s="2"/>
    </row>
    <row r="372" spans="6:10" ht="12.75">
      <c r="F372" s="2"/>
      <c r="G372" s="2"/>
      <c r="H372" s="2"/>
      <c r="I372" s="2"/>
      <c r="J372" s="2"/>
    </row>
    <row r="373" spans="6:10" ht="12.75">
      <c r="F373" s="2"/>
      <c r="G373" s="2"/>
      <c r="H373" s="2"/>
      <c r="I373" s="2"/>
      <c r="J373" s="2"/>
    </row>
    <row r="374" spans="6:10" ht="12.75">
      <c r="F374" s="2"/>
      <c r="G374" s="2"/>
      <c r="H374" s="2"/>
      <c r="I374" s="2"/>
      <c r="J374" s="2"/>
    </row>
    <row r="375" spans="6:10" ht="12.75">
      <c r="F375" s="2"/>
      <c r="G375" s="2"/>
      <c r="H375" s="2"/>
      <c r="I375" s="2"/>
      <c r="J375" s="2"/>
    </row>
    <row r="376" spans="6:10" ht="12.75">
      <c r="F376" s="2"/>
      <c r="G376" s="2"/>
      <c r="H376" s="2"/>
      <c r="I376" s="2"/>
      <c r="J376" s="2"/>
    </row>
    <row r="377" spans="6:10" ht="12.75">
      <c r="F377" s="2"/>
      <c r="G377" s="2"/>
      <c r="H377" s="2"/>
      <c r="I377" s="2"/>
      <c r="J377" s="2"/>
    </row>
    <row r="378" spans="6:10" ht="12.75">
      <c r="F378" s="2"/>
      <c r="G378" s="2"/>
      <c r="H378" s="2"/>
      <c r="I378" s="2"/>
      <c r="J378" s="2"/>
    </row>
    <row r="379" spans="6:10" ht="12.75">
      <c r="F379" s="2"/>
      <c r="G379" s="2"/>
      <c r="H379" s="2"/>
      <c r="I379" s="2"/>
      <c r="J379" s="2"/>
    </row>
    <row r="380" spans="6:10" ht="12.75">
      <c r="F380" s="2"/>
      <c r="G380" s="2"/>
      <c r="H380" s="2"/>
      <c r="I380" s="2"/>
      <c r="J380" s="2"/>
    </row>
    <row r="381" spans="6:10" ht="12.75">
      <c r="F381" s="2"/>
      <c r="G381" s="2"/>
      <c r="H381" s="2"/>
      <c r="I381" s="2"/>
      <c r="J381" s="2"/>
    </row>
    <row r="382" spans="6:10" ht="12.75">
      <c r="F382" s="2"/>
      <c r="G382" s="2"/>
      <c r="H382" s="2"/>
      <c r="I382" s="2"/>
      <c r="J382" s="2"/>
    </row>
    <row r="383" spans="6:10" ht="12.75">
      <c r="F383" s="2"/>
      <c r="G383" s="2"/>
      <c r="H383" s="2"/>
      <c r="I383" s="2"/>
      <c r="J383" s="2"/>
    </row>
    <row r="384" spans="6:10" ht="12.75">
      <c r="F384" s="2"/>
      <c r="G384" s="2"/>
      <c r="H384" s="2"/>
      <c r="I384" s="2"/>
      <c r="J384" s="2"/>
    </row>
    <row r="385" spans="6:10" ht="12.75">
      <c r="F385" s="2"/>
      <c r="G385" s="2"/>
      <c r="H385" s="2"/>
      <c r="I385" s="2"/>
      <c r="J385" s="2"/>
    </row>
    <row r="386" spans="6:10" ht="12.75">
      <c r="F386" s="2"/>
      <c r="G386" s="2"/>
      <c r="H386" s="2"/>
      <c r="I386" s="2"/>
      <c r="J386" s="2"/>
    </row>
    <row r="387" spans="6:10" ht="12.75">
      <c r="F387" s="2"/>
      <c r="G387" s="2"/>
      <c r="H387" s="2"/>
      <c r="I387" s="2"/>
      <c r="J387" s="2"/>
    </row>
    <row r="388" spans="6:10" ht="12.75">
      <c r="F388" s="2"/>
      <c r="G388" s="2"/>
      <c r="H388" s="2"/>
      <c r="I388" s="2"/>
      <c r="J388" s="2"/>
    </row>
    <row r="389" spans="6:10" ht="12.75">
      <c r="F389" s="2"/>
      <c r="G389" s="2"/>
      <c r="H389" s="2"/>
      <c r="I389" s="2"/>
      <c r="J389" s="2"/>
    </row>
    <row r="390" spans="6:10" ht="12.75">
      <c r="F390" s="2"/>
      <c r="G390" s="2"/>
      <c r="H390" s="2"/>
      <c r="I390" s="2"/>
      <c r="J390" s="2"/>
    </row>
    <row r="391" spans="6:10" ht="12.75">
      <c r="F391" s="2"/>
      <c r="G391" s="2"/>
      <c r="H391" s="2"/>
      <c r="I391" s="2"/>
      <c r="J391" s="2"/>
    </row>
    <row r="392" spans="6:10" ht="12.75">
      <c r="F392" s="2"/>
      <c r="G392" s="2"/>
      <c r="H392" s="2"/>
      <c r="I392" s="2"/>
      <c r="J392" s="2"/>
    </row>
    <row r="393" spans="6:10" ht="12.75">
      <c r="F393" s="2"/>
      <c r="G393" s="2"/>
      <c r="H393" s="2"/>
      <c r="I393" s="2"/>
      <c r="J393" s="2"/>
    </row>
    <row r="394" spans="6:10" ht="12.75">
      <c r="F394" s="2"/>
      <c r="G394" s="2"/>
      <c r="H394" s="2"/>
      <c r="I394" s="2"/>
      <c r="J394" s="2"/>
    </row>
    <row r="395" spans="6:10" ht="12.75">
      <c r="F395" s="2"/>
      <c r="G395" s="2"/>
      <c r="H395" s="2"/>
      <c r="I395" s="2"/>
      <c r="J395" s="2"/>
    </row>
    <row r="396" spans="6:10" ht="12.75">
      <c r="F396" s="2"/>
      <c r="G396" s="2"/>
      <c r="H396" s="2"/>
      <c r="I396" s="2"/>
      <c r="J396" s="2"/>
    </row>
    <row r="397" spans="6:10" ht="12.75">
      <c r="F397" s="2"/>
      <c r="G397" s="2"/>
      <c r="H397" s="2"/>
      <c r="I397" s="2"/>
      <c r="J397" s="2"/>
    </row>
    <row r="398" spans="6:10" ht="12.75">
      <c r="F398" s="2"/>
      <c r="G398" s="2"/>
      <c r="H398" s="2"/>
      <c r="I398" s="2"/>
      <c r="J398" s="2"/>
    </row>
    <row r="399" spans="6:10" ht="12.75">
      <c r="F399" s="2"/>
      <c r="G399" s="2"/>
      <c r="H399" s="2"/>
      <c r="I399" s="2"/>
      <c r="J399" s="2"/>
    </row>
    <row r="400" spans="6:10" ht="12.75">
      <c r="F400" s="2"/>
      <c r="G400" s="2"/>
      <c r="H400" s="2"/>
      <c r="I400" s="2"/>
      <c r="J400" s="2"/>
    </row>
    <row r="401" spans="6:10" ht="12.75">
      <c r="F401" s="2"/>
      <c r="G401" s="2"/>
      <c r="H401" s="2"/>
      <c r="I401" s="2"/>
      <c r="J401" s="2"/>
    </row>
    <row r="402" spans="6:10" ht="12.75">
      <c r="F402" s="2"/>
      <c r="G402" s="2"/>
      <c r="H402" s="2"/>
      <c r="I402" s="2"/>
      <c r="J402" s="2"/>
    </row>
    <row r="403" spans="6:10" ht="12.75">
      <c r="F403" s="2"/>
      <c r="G403" s="2"/>
      <c r="H403" s="2"/>
      <c r="I403" s="2"/>
      <c r="J403" s="2"/>
    </row>
    <row r="404" spans="6:10" ht="12.75">
      <c r="F404" s="2"/>
      <c r="G404" s="2"/>
      <c r="H404" s="2"/>
      <c r="I404" s="2"/>
      <c r="J404" s="2"/>
    </row>
    <row r="405" spans="6:10" ht="12.75">
      <c r="F405" s="2"/>
      <c r="G405" s="2"/>
      <c r="H405" s="2"/>
      <c r="I405" s="2"/>
      <c r="J405" s="2"/>
    </row>
    <row r="406" spans="6:10" ht="12.75">
      <c r="F406" s="2"/>
      <c r="G406" s="2"/>
      <c r="H406" s="2"/>
      <c r="I406" s="2"/>
      <c r="J406" s="2"/>
    </row>
    <row r="407" spans="6:10" ht="12.75">
      <c r="F407" s="2"/>
      <c r="G407" s="2"/>
      <c r="H407" s="2"/>
      <c r="I407" s="2"/>
      <c r="J407" s="2"/>
    </row>
    <row r="408" spans="6:10" ht="12.75">
      <c r="F408" s="2"/>
      <c r="G408" s="2"/>
      <c r="H408" s="2"/>
      <c r="I408" s="2"/>
      <c r="J408" s="2"/>
    </row>
    <row r="409" spans="6:10" ht="12.75">
      <c r="F409" s="2"/>
      <c r="G409" s="2"/>
      <c r="H409" s="2"/>
      <c r="I409" s="2"/>
      <c r="J409" s="2"/>
    </row>
    <row r="410" spans="6:10" ht="12.75">
      <c r="F410" s="2"/>
      <c r="G410" s="2"/>
      <c r="H410" s="2"/>
      <c r="I410" s="2"/>
      <c r="J410" s="2"/>
    </row>
    <row r="411" spans="6:10" ht="12.75">
      <c r="F411" s="2"/>
      <c r="G411" s="2"/>
      <c r="H411" s="2"/>
      <c r="I411" s="2"/>
      <c r="J411" s="2"/>
    </row>
    <row r="412" spans="6:10" ht="12.75">
      <c r="F412" s="2"/>
      <c r="G412" s="2"/>
      <c r="H412" s="2"/>
      <c r="I412" s="2"/>
      <c r="J412" s="2"/>
    </row>
    <row r="413" spans="6:10" ht="12.75">
      <c r="F413" s="2"/>
      <c r="G413" s="2"/>
      <c r="H413" s="2"/>
      <c r="I413" s="2"/>
      <c r="J413" s="2"/>
    </row>
    <row r="414" spans="6:10" ht="12.75">
      <c r="F414" s="2"/>
      <c r="G414" s="2"/>
      <c r="H414" s="2"/>
      <c r="I414" s="2"/>
      <c r="J414" s="2"/>
    </row>
    <row r="415" spans="6:10" ht="12.75">
      <c r="F415" s="2"/>
      <c r="G415" s="2"/>
      <c r="H415" s="2"/>
      <c r="I415" s="2"/>
      <c r="J415" s="2"/>
    </row>
    <row r="416" spans="6:10" ht="12.75">
      <c r="F416" s="2"/>
      <c r="G416" s="2"/>
      <c r="H416" s="2"/>
      <c r="I416" s="2"/>
      <c r="J416" s="2"/>
    </row>
    <row r="417" spans="6:10" ht="12.75">
      <c r="F417" s="2"/>
      <c r="G417" s="2"/>
      <c r="H417" s="2"/>
      <c r="I417" s="2"/>
      <c r="J417" s="2"/>
    </row>
    <row r="418" spans="6:10" ht="12.75">
      <c r="F418" s="2"/>
      <c r="G418" s="2"/>
      <c r="H418" s="2"/>
      <c r="I418" s="2"/>
      <c r="J418" s="2"/>
    </row>
    <row r="419" spans="6:10" ht="12.75">
      <c r="F419" s="2"/>
      <c r="G419" s="2"/>
      <c r="H419" s="2"/>
      <c r="I419" s="2"/>
      <c r="J419" s="2"/>
    </row>
    <row r="420" spans="6:10" ht="12.75">
      <c r="F420" s="2"/>
      <c r="G420" s="2"/>
      <c r="H420" s="2"/>
      <c r="I420" s="2"/>
      <c r="J420" s="2"/>
    </row>
    <row r="421" spans="6:10" ht="12.75">
      <c r="F421" s="2"/>
      <c r="G421" s="2"/>
      <c r="H421" s="2"/>
      <c r="I421" s="2"/>
      <c r="J421" s="2"/>
    </row>
    <row r="422" spans="6:10" ht="12.75">
      <c r="F422" s="2"/>
      <c r="G422" s="2"/>
      <c r="H422" s="2"/>
      <c r="I422" s="2"/>
      <c r="J422" s="2"/>
    </row>
    <row r="423" spans="6:10" ht="12.75">
      <c r="F423" s="2"/>
      <c r="G423" s="2"/>
      <c r="H423" s="2"/>
      <c r="I423" s="2"/>
      <c r="J423" s="2"/>
    </row>
    <row r="424" spans="6:10" ht="12.75">
      <c r="F424" s="2"/>
      <c r="G424" s="2"/>
      <c r="H424" s="2"/>
      <c r="I424" s="2"/>
      <c r="J424" s="2"/>
    </row>
    <row r="425" spans="6:10" ht="12.75">
      <c r="F425" s="2"/>
      <c r="G425" s="2"/>
      <c r="H425" s="2"/>
      <c r="I425" s="2"/>
      <c r="J425" s="2"/>
    </row>
    <row r="426" spans="6:10" ht="12.75">
      <c r="F426" s="2"/>
      <c r="G426" s="2"/>
      <c r="H426" s="2"/>
      <c r="I426" s="2"/>
      <c r="J426" s="2"/>
    </row>
    <row r="427" spans="6:10" ht="12.75">
      <c r="F427" s="2"/>
      <c r="G427" s="2"/>
      <c r="H427" s="2"/>
      <c r="I427" s="2"/>
      <c r="J427" s="2"/>
    </row>
    <row r="428" spans="6:10" ht="12.75">
      <c r="F428" s="2"/>
      <c r="G428" s="2"/>
      <c r="H428" s="2"/>
      <c r="I428" s="2"/>
      <c r="J428" s="2"/>
    </row>
    <row r="429" spans="6:10" ht="12.75">
      <c r="F429" s="2"/>
      <c r="G429" s="2"/>
      <c r="H429" s="2"/>
      <c r="I429" s="2"/>
      <c r="J429" s="2"/>
    </row>
    <row r="430" spans="6:10" ht="12.75">
      <c r="F430" s="2"/>
      <c r="G430" s="2"/>
      <c r="H430" s="2"/>
      <c r="I430" s="2"/>
      <c r="J430" s="2"/>
    </row>
    <row r="431" spans="6:10" ht="12.75">
      <c r="F431" s="2"/>
      <c r="G431" s="2"/>
      <c r="H431" s="2"/>
      <c r="I431" s="2"/>
      <c r="J431" s="2"/>
    </row>
    <row r="432" spans="6:10" ht="12.75">
      <c r="F432" s="2"/>
      <c r="G432" s="2"/>
      <c r="H432" s="2"/>
      <c r="I432" s="2"/>
      <c r="J432" s="2"/>
    </row>
    <row r="433" spans="6:10" ht="12.75">
      <c r="F433" s="2"/>
      <c r="G433" s="2"/>
      <c r="H433" s="2"/>
      <c r="I433" s="2"/>
      <c r="J433" s="2"/>
    </row>
    <row r="434" spans="6:10" ht="12.75">
      <c r="F434" s="2"/>
      <c r="G434" s="2"/>
      <c r="H434" s="2"/>
      <c r="I434" s="2"/>
      <c r="J434" s="2"/>
    </row>
    <row r="435" spans="6:10" ht="12.75">
      <c r="F435" s="2"/>
      <c r="G435" s="2"/>
      <c r="H435" s="2"/>
      <c r="I435" s="2"/>
      <c r="J435" s="2"/>
    </row>
    <row r="436" spans="6:10" ht="12.75">
      <c r="F436" s="2"/>
      <c r="G436" s="2"/>
      <c r="H436" s="2"/>
      <c r="I436" s="2"/>
      <c r="J436" s="2"/>
    </row>
    <row r="437" spans="6:10" ht="12.75">
      <c r="F437" s="2"/>
      <c r="G437" s="2"/>
      <c r="H437" s="2"/>
      <c r="I437" s="2"/>
      <c r="J437" s="2"/>
    </row>
    <row r="438" spans="6:10" ht="12.75">
      <c r="F438" s="2"/>
      <c r="G438" s="2"/>
      <c r="H438" s="2"/>
      <c r="I438" s="2"/>
      <c r="J438" s="2"/>
    </row>
    <row r="439" spans="6:10" ht="12.75">
      <c r="F439" s="2"/>
      <c r="G439" s="2"/>
      <c r="H439" s="2"/>
      <c r="I439" s="2"/>
      <c r="J439" s="2"/>
    </row>
    <row r="440" spans="6:10" ht="12.75">
      <c r="F440" s="2"/>
      <c r="G440" s="2"/>
      <c r="H440" s="2"/>
      <c r="I440" s="2"/>
      <c r="J440" s="2"/>
    </row>
    <row r="441" spans="6:10" ht="12.75">
      <c r="F441" s="2"/>
      <c r="G441" s="2"/>
      <c r="H441" s="2"/>
      <c r="I441" s="2"/>
      <c r="J441" s="2"/>
    </row>
    <row r="442" spans="6:10" ht="12.75">
      <c r="F442" s="2"/>
      <c r="G442" s="2"/>
      <c r="H442" s="2"/>
      <c r="I442" s="2"/>
      <c r="J442" s="2"/>
    </row>
    <row r="443" spans="6:10" ht="12.75">
      <c r="F443" s="2"/>
      <c r="G443" s="2"/>
      <c r="H443" s="2"/>
      <c r="I443" s="2"/>
      <c r="J443" s="2"/>
    </row>
    <row r="444" spans="6:10" ht="12.75">
      <c r="F444" s="2"/>
      <c r="G444" s="2"/>
      <c r="H444" s="2"/>
      <c r="I444" s="2"/>
      <c r="J444" s="2"/>
    </row>
    <row r="445" spans="6:10" ht="12.75">
      <c r="F445" s="2"/>
      <c r="G445" s="2"/>
      <c r="H445" s="2"/>
      <c r="I445" s="2"/>
      <c r="J445" s="2"/>
    </row>
    <row r="446" spans="6:10" ht="12.75">
      <c r="F446" s="2"/>
      <c r="G446" s="2"/>
      <c r="H446" s="2"/>
      <c r="I446" s="2"/>
      <c r="J446" s="2"/>
    </row>
    <row r="447" spans="6:10" ht="12.75">
      <c r="F447" s="2"/>
      <c r="G447" s="2"/>
      <c r="H447" s="2"/>
      <c r="I447" s="2"/>
      <c r="J447" s="2"/>
    </row>
    <row r="448" spans="6:10" ht="12.75">
      <c r="F448" s="2"/>
      <c r="G448" s="2"/>
      <c r="H448" s="2"/>
      <c r="I448" s="2"/>
      <c r="J448" s="2"/>
    </row>
    <row r="449" spans="6:10" ht="12.75">
      <c r="F449" s="2"/>
      <c r="G449" s="2"/>
      <c r="H449" s="2"/>
      <c r="I449" s="2"/>
      <c r="J449" s="2"/>
    </row>
    <row r="450" spans="6:10" ht="12.75">
      <c r="F450" s="2"/>
      <c r="G450" s="2"/>
      <c r="H450" s="2"/>
      <c r="I450" s="2"/>
      <c r="J450" s="2"/>
    </row>
    <row r="451" spans="6:10" ht="12.75">
      <c r="F451" s="2"/>
      <c r="G451" s="2"/>
      <c r="H451" s="2"/>
      <c r="I451" s="2"/>
      <c r="J451" s="2"/>
    </row>
    <row r="452" spans="6:10" ht="12.75">
      <c r="F452" s="2"/>
      <c r="G452" s="2"/>
      <c r="H452" s="2"/>
      <c r="I452" s="2"/>
      <c r="J452" s="2"/>
    </row>
    <row r="453" spans="6:10" ht="12.75">
      <c r="F453" s="2"/>
      <c r="G453" s="2"/>
      <c r="H453" s="2"/>
      <c r="I453" s="2"/>
      <c r="J453" s="2"/>
    </row>
    <row r="454" spans="6:10" ht="12.75">
      <c r="F454" s="2"/>
      <c r="G454" s="2"/>
      <c r="H454" s="2"/>
      <c r="I454" s="2"/>
      <c r="J454" s="2"/>
    </row>
    <row r="455" spans="6:10" ht="12.75">
      <c r="F455" s="2"/>
      <c r="G455" s="2"/>
      <c r="H455" s="2"/>
      <c r="I455" s="2"/>
      <c r="J455" s="2"/>
    </row>
    <row r="456" spans="6:10" ht="12.75">
      <c r="F456" s="2"/>
      <c r="G456" s="2"/>
      <c r="H456" s="2"/>
      <c r="I456" s="2"/>
      <c r="J456" s="2"/>
    </row>
    <row r="457" spans="6:10" ht="12.75">
      <c r="F457" s="2"/>
      <c r="G457" s="2"/>
      <c r="H457" s="2"/>
      <c r="I457" s="2"/>
      <c r="J457" s="2"/>
    </row>
    <row r="458" spans="6:10" ht="12.75">
      <c r="F458" s="2"/>
      <c r="G458" s="2"/>
      <c r="H458" s="2"/>
      <c r="I458" s="2"/>
      <c r="J458" s="2"/>
    </row>
    <row r="459" spans="6:10" ht="12.75">
      <c r="F459" s="2"/>
      <c r="G459" s="2"/>
      <c r="H459" s="2"/>
      <c r="I459" s="2"/>
      <c r="J459" s="2"/>
    </row>
    <row r="460" spans="6:10" ht="12.75">
      <c r="F460" s="2"/>
      <c r="G460" s="2"/>
      <c r="H460" s="2"/>
      <c r="I460" s="2"/>
      <c r="J460" s="2"/>
    </row>
    <row r="461" spans="6:10" ht="12.75">
      <c r="F461" s="2"/>
      <c r="G461" s="2"/>
      <c r="H461" s="2"/>
      <c r="I461" s="2"/>
      <c r="J461" s="2"/>
    </row>
    <row r="462" spans="6:10" ht="12.75">
      <c r="F462" s="2"/>
      <c r="G462" s="2"/>
      <c r="H462" s="2"/>
      <c r="I462" s="2"/>
      <c r="J462" s="2"/>
    </row>
    <row r="463" spans="6:10" ht="12.75">
      <c r="F463" s="2"/>
      <c r="G463" s="2"/>
      <c r="H463" s="2"/>
      <c r="I463" s="2"/>
      <c r="J463" s="2"/>
    </row>
    <row r="464" spans="6:10" ht="12.75">
      <c r="F464" s="2"/>
      <c r="G464" s="2"/>
      <c r="H464" s="2"/>
      <c r="I464" s="2"/>
      <c r="J464" s="2"/>
    </row>
    <row r="465" spans="6:10" ht="12.75">
      <c r="F465" s="2"/>
      <c r="G465" s="2"/>
      <c r="H465" s="2"/>
      <c r="I465" s="2"/>
      <c r="J465" s="2"/>
    </row>
    <row r="466" spans="6:10" ht="12.75">
      <c r="F466" s="2"/>
      <c r="G466" s="2"/>
      <c r="H466" s="2"/>
      <c r="I466" s="2"/>
      <c r="J466" s="2"/>
    </row>
    <row r="467" spans="6:10" ht="12.75">
      <c r="F467" s="2"/>
      <c r="G467" s="2"/>
      <c r="H467" s="2"/>
      <c r="I467" s="2"/>
      <c r="J467" s="2"/>
    </row>
    <row r="468" spans="6:10" ht="12.75">
      <c r="F468" s="2"/>
      <c r="G468" s="2"/>
      <c r="H468" s="2"/>
      <c r="I468" s="2"/>
      <c r="J468" s="2"/>
    </row>
    <row r="469" spans="6:10" ht="12.75">
      <c r="F469" s="2"/>
      <c r="G469" s="2"/>
      <c r="H469" s="2"/>
      <c r="I469" s="2"/>
      <c r="J469" s="2"/>
    </row>
    <row r="470" spans="6:10" ht="12.75">
      <c r="F470" s="2"/>
      <c r="G470" s="2"/>
      <c r="H470" s="2"/>
      <c r="I470" s="2"/>
      <c r="J470" s="2"/>
    </row>
    <row r="471" spans="6:10" ht="12.75">
      <c r="F471" s="2"/>
      <c r="G471" s="2"/>
      <c r="H471" s="2"/>
      <c r="I471" s="2"/>
      <c r="J471" s="2"/>
    </row>
    <row r="472" spans="6:10" ht="12.75">
      <c r="F472" s="2"/>
      <c r="G472" s="2"/>
      <c r="H472" s="2"/>
      <c r="I472" s="2"/>
      <c r="J472" s="2"/>
    </row>
    <row r="473" spans="6:10" ht="12.75">
      <c r="F473" s="2"/>
      <c r="G473" s="2"/>
      <c r="H473" s="2"/>
      <c r="I473" s="2"/>
      <c r="J473" s="2"/>
    </row>
    <row r="474" spans="6:10" ht="12.75">
      <c r="F474" s="2"/>
      <c r="G474" s="2"/>
      <c r="H474" s="2"/>
      <c r="I474" s="2"/>
      <c r="J474" s="2"/>
    </row>
    <row r="475" spans="6:10" ht="12.75">
      <c r="F475" s="2"/>
      <c r="G475" s="2"/>
      <c r="H475" s="2"/>
      <c r="I475" s="2"/>
      <c r="J475" s="2"/>
    </row>
    <row r="476" spans="6:10" ht="12.75">
      <c r="F476" s="2"/>
      <c r="G476" s="2"/>
      <c r="H476" s="2"/>
      <c r="I476" s="2"/>
      <c r="J476" s="2"/>
    </row>
    <row r="477" spans="6:10" ht="12.75">
      <c r="F477" s="2"/>
      <c r="G477" s="2"/>
      <c r="H477" s="2"/>
      <c r="I477" s="2"/>
      <c r="J477" s="2"/>
    </row>
    <row r="478" spans="6:10" ht="12.75">
      <c r="F478" s="2"/>
      <c r="G478" s="2"/>
      <c r="H478" s="2"/>
      <c r="I478" s="2"/>
      <c r="J478" s="2"/>
    </row>
    <row r="479" spans="6:10" ht="12.75">
      <c r="F479" s="2"/>
      <c r="G479" s="2"/>
      <c r="H479" s="2"/>
      <c r="I479" s="2"/>
      <c r="J479" s="2"/>
    </row>
    <row r="480" spans="6:10" ht="12.75">
      <c r="F480" s="2"/>
      <c r="G480" s="2"/>
      <c r="H480" s="2"/>
      <c r="I480" s="2"/>
      <c r="J480" s="2"/>
    </row>
    <row r="481" spans="6:10" ht="12.75">
      <c r="F481" s="2"/>
      <c r="G481" s="2"/>
      <c r="H481" s="2"/>
      <c r="I481" s="2"/>
      <c r="J481" s="2"/>
    </row>
    <row r="482" spans="6:10" ht="12.75">
      <c r="F482" s="2"/>
      <c r="G482" s="2"/>
      <c r="H482" s="2"/>
      <c r="I482" s="2"/>
      <c r="J482" s="2"/>
    </row>
    <row r="483" spans="6:10" ht="12.75">
      <c r="F483" s="2"/>
      <c r="G483" s="2"/>
      <c r="H483" s="2"/>
      <c r="I483" s="2"/>
      <c r="J483" s="2"/>
    </row>
    <row r="484" spans="6:10" ht="12.75">
      <c r="F484" s="2"/>
      <c r="G484" s="2"/>
      <c r="H484" s="2"/>
      <c r="I484" s="2"/>
      <c r="J484" s="2"/>
    </row>
    <row r="485" spans="6:10" ht="12.75">
      <c r="F485" s="2"/>
      <c r="G485" s="2"/>
      <c r="H485" s="2"/>
      <c r="I485" s="2"/>
      <c r="J485" s="2"/>
    </row>
    <row r="486" spans="6:10" ht="12.75">
      <c r="F486" s="2"/>
      <c r="G486" s="2"/>
      <c r="H486" s="2"/>
      <c r="I486" s="2"/>
      <c r="J486" s="2"/>
    </row>
    <row r="487" spans="6:10" ht="12.75">
      <c r="F487" s="2"/>
      <c r="G487" s="2"/>
      <c r="H487" s="2"/>
      <c r="I487" s="2"/>
      <c r="J487" s="2"/>
    </row>
    <row r="488" spans="6:10" ht="12.75">
      <c r="F488" s="2"/>
      <c r="G488" s="2"/>
      <c r="H488" s="2"/>
      <c r="I488" s="2"/>
      <c r="J488" s="2"/>
    </row>
    <row r="489" spans="6:10" ht="12.75">
      <c r="F489" s="2"/>
      <c r="G489" s="2"/>
      <c r="H489" s="2"/>
      <c r="I489" s="2"/>
      <c r="J489" s="2"/>
    </row>
    <row r="490" spans="6:10" ht="12.75">
      <c r="F490" s="2"/>
      <c r="G490" s="2"/>
      <c r="H490" s="2"/>
      <c r="I490" s="2"/>
      <c r="J490" s="2"/>
    </row>
    <row r="491" spans="6:10" ht="12.75">
      <c r="F491" s="2"/>
      <c r="G491" s="2"/>
      <c r="H491" s="2"/>
      <c r="I491" s="2"/>
      <c r="J491" s="2"/>
    </row>
    <row r="492" spans="6:10" ht="12.75">
      <c r="F492" s="2"/>
      <c r="G492" s="2"/>
      <c r="H492" s="2"/>
      <c r="I492" s="2"/>
      <c r="J492" s="2"/>
    </row>
    <row r="493" spans="6:10" ht="12.75">
      <c r="F493" s="2"/>
      <c r="G493" s="2"/>
      <c r="H493" s="2"/>
      <c r="I493" s="2"/>
      <c r="J493" s="2"/>
    </row>
    <row r="494" spans="6:10" ht="12.75">
      <c r="F494" s="2"/>
      <c r="G494" s="2"/>
      <c r="H494" s="2"/>
      <c r="I494" s="2"/>
      <c r="J494" s="2"/>
    </row>
    <row r="495" spans="6:10" ht="12.75">
      <c r="F495" s="2"/>
      <c r="G495" s="2"/>
      <c r="H495" s="2"/>
      <c r="I495" s="2"/>
      <c r="J495" s="2"/>
    </row>
    <row r="496" spans="6:10" ht="12.75">
      <c r="F496" s="2"/>
      <c r="G496" s="2"/>
      <c r="H496" s="2"/>
      <c r="I496" s="2"/>
      <c r="J496" s="2"/>
    </row>
    <row r="497" spans="6:10" ht="12.75">
      <c r="F497" s="2"/>
      <c r="G497" s="2"/>
      <c r="H497" s="2"/>
      <c r="I497" s="2"/>
      <c r="J497" s="2"/>
    </row>
    <row r="498" spans="6:10" ht="12.75">
      <c r="F498" s="2"/>
      <c r="G498" s="2"/>
      <c r="H498" s="2"/>
      <c r="I498" s="2"/>
      <c r="J498" s="2"/>
    </row>
    <row r="499" spans="6:10" ht="12.75">
      <c r="F499" s="2"/>
      <c r="G499" s="2"/>
      <c r="H499" s="2"/>
      <c r="I499" s="2"/>
      <c r="J499" s="2"/>
    </row>
    <row r="500" spans="6:10" ht="12.75">
      <c r="F500" s="2"/>
      <c r="G500" s="2"/>
      <c r="H500" s="2"/>
      <c r="I500" s="2"/>
      <c r="J500" s="2"/>
    </row>
    <row r="501" spans="6:10" ht="12.75">
      <c r="F501" s="2"/>
      <c r="G501" s="2"/>
      <c r="H501" s="2"/>
      <c r="I501" s="2"/>
      <c r="J501" s="2"/>
    </row>
    <row r="502" spans="6:10" ht="12.75">
      <c r="F502" s="2"/>
      <c r="G502" s="2"/>
      <c r="H502" s="2"/>
      <c r="I502" s="2"/>
      <c r="J502" s="2"/>
    </row>
    <row r="503" spans="6:10" ht="12.75">
      <c r="F503" s="2"/>
      <c r="G503" s="2"/>
      <c r="H503" s="2"/>
      <c r="I503" s="2"/>
      <c r="J503" s="2"/>
    </row>
    <row r="504" spans="6:10" ht="12.75">
      <c r="F504" s="2"/>
      <c r="G504" s="2"/>
      <c r="H504" s="2"/>
      <c r="I504" s="2"/>
      <c r="J504" s="2"/>
    </row>
    <row r="505" spans="6:10" ht="12.75">
      <c r="F505" s="2"/>
      <c r="G505" s="2"/>
      <c r="H505" s="2"/>
      <c r="I505" s="2"/>
      <c r="J505" s="2"/>
    </row>
    <row r="506" spans="6:10" ht="12.75">
      <c r="F506" s="2"/>
      <c r="G506" s="2"/>
      <c r="H506" s="2"/>
      <c r="I506" s="2"/>
      <c r="J506" s="2"/>
    </row>
    <row r="507" spans="6:10" ht="12.75">
      <c r="F507" s="2"/>
      <c r="G507" s="2"/>
      <c r="H507" s="2"/>
      <c r="I507" s="2"/>
      <c r="J507" s="2"/>
    </row>
    <row r="508" spans="6:10" ht="12.75">
      <c r="F508" s="2"/>
      <c r="G508" s="2"/>
      <c r="H508" s="2"/>
      <c r="I508" s="2"/>
      <c r="J508" s="2"/>
    </row>
    <row r="509" spans="6:10" ht="12.75">
      <c r="F509" s="2"/>
      <c r="G509" s="2"/>
      <c r="H509" s="2"/>
      <c r="I509" s="2"/>
      <c r="J509" s="2"/>
    </row>
    <row r="510" spans="6:10" ht="12.75">
      <c r="F510" s="2"/>
      <c r="G510" s="2"/>
      <c r="H510" s="2"/>
      <c r="I510" s="2"/>
      <c r="J510" s="2"/>
    </row>
    <row r="511" spans="6:10" ht="12.75">
      <c r="F511" s="2"/>
      <c r="G511" s="2"/>
      <c r="H511" s="2"/>
      <c r="I511" s="2"/>
      <c r="J511" s="2"/>
    </row>
    <row r="512" spans="6:10" ht="12.75">
      <c r="F512" s="2"/>
      <c r="G512" s="2"/>
      <c r="H512" s="2"/>
      <c r="I512" s="2"/>
      <c r="J512" s="2"/>
    </row>
    <row r="513" spans="6:10" ht="12.75">
      <c r="F513" s="2"/>
      <c r="G513" s="2"/>
      <c r="H513" s="2"/>
      <c r="I513" s="2"/>
      <c r="J513" s="2"/>
    </row>
    <row r="514" spans="6:10" ht="12.75">
      <c r="F514" s="2"/>
      <c r="G514" s="2"/>
      <c r="H514" s="2"/>
      <c r="I514" s="2"/>
      <c r="J514" s="2"/>
    </row>
    <row r="515" spans="6:10" ht="12.75">
      <c r="F515" s="2"/>
      <c r="G515" s="2"/>
      <c r="H515" s="2"/>
      <c r="I515" s="2"/>
      <c r="J515" s="2"/>
    </row>
    <row r="516" spans="6:10" ht="12.75">
      <c r="F516" s="2"/>
      <c r="G516" s="2"/>
      <c r="H516" s="2"/>
      <c r="I516" s="2"/>
      <c r="J516" s="2"/>
    </row>
    <row r="517" spans="6:10" ht="12.75">
      <c r="F517" s="2"/>
      <c r="G517" s="2"/>
      <c r="H517" s="2"/>
      <c r="I517" s="2"/>
      <c r="J517" s="2"/>
    </row>
    <row r="518" spans="6:10" ht="12.75">
      <c r="F518" s="2"/>
      <c r="G518" s="2"/>
      <c r="H518" s="2"/>
      <c r="I518" s="2"/>
      <c r="J518" s="2"/>
    </row>
    <row r="519" spans="6:10" ht="12.75">
      <c r="F519" s="2"/>
      <c r="G519" s="2"/>
      <c r="H519" s="2"/>
      <c r="I519" s="2"/>
      <c r="J519" s="2"/>
    </row>
    <row r="520" spans="6:10" ht="12.75">
      <c r="F520" s="2"/>
      <c r="G520" s="2"/>
      <c r="H520" s="2"/>
      <c r="I520" s="2"/>
      <c r="J520" s="2"/>
    </row>
    <row r="521" spans="6:10" ht="12.75">
      <c r="F521" s="2"/>
      <c r="G521" s="2"/>
      <c r="H521" s="2"/>
      <c r="I521" s="2"/>
      <c r="J521" s="2"/>
    </row>
    <row r="522" spans="6:10" ht="12.75">
      <c r="F522" s="2"/>
      <c r="G522" s="2"/>
      <c r="H522" s="2"/>
      <c r="I522" s="2"/>
      <c r="J522" s="2"/>
    </row>
    <row r="523" spans="6:10" ht="12.75">
      <c r="F523" s="2"/>
      <c r="G523" s="2"/>
      <c r="H523" s="2"/>
      <c r="I523" s="2"/>
      <c r="J523" s="2"/>
    </row>
    <row r="524" spans="6:10" ht="12.75">
      <c r="F524" s="2"/>
      <c r="G524" s="2"/>
      <c r="H524" s="2"/>
      <c r="I524" s="2"/>
      <c r="J524" s="2"/>
    </row>
    <row r="525" spans="6:10" ht="12.75">
      <c r="F525" s="2"/>
      <c r="G525" s="2"/>
      <c r="H525" s="2"/>
      <c r="I525" s="2"/>
      <c r="J525" s="2"/>
    </row>
    <row r="526" spans="6:10" ht="12.75">
      <c r="F526" s="2"/>
      <c r="G526" s="2"/>
      <c r="H526" s="2"/>
      <c r="I526" s="2"/>
      <c r="J526" s="2"/>
    </row>
    <row r="527" spans="6:10" ht="12.75">
      <c r="F527" s="2"/>
      <c r="G527" s="2"/>
      <c r="H527" s="2"/>
      <c r="I527" s="2"/>
      <c r="J527" s="2"/>
    </row>
    <row r="528" spans="6:10" ht="12.75">
      <c r="F528" s="2"/>
      <c r="G528" s="2"/>
      <c r="H528" s="2"/>
      <c r="I528" s="2"/>
      <c r="J528" s="2"/>
    </row>
    <row r="529" spans="6:10" ht="12.75">
      <c r="F529" s="2"/>
      <c r="G529" s="2"/>
      <c r="H529" s="2"/>
      <c r="I529" s="2"/>
      <c r="J529" s="2"/>
    </row>
    <row r="530" spans="6:10" ht="12.75">
      <c r="F530" s="2"/>
      <c r="G530" s="2"/>
      <c r="H530" s="2"/>
      <c r="I530" s="2"/>
      <c r="J530" s="2"/>
    </row>
    <row r="531" spans="6:10" ht="12.75">
      <c r="F531" s="2"/>
      <c r="G531" s="2"/>
      <c r="H531" s="2"/>
      <c r="I531" s="2"/>
      <c r="J531" s="2"/>
    </row>
    <row r="532" spans="6:10" ht="12.75">
      <c r="F532" s="2"/>
      <c r="G532" s="2"/>
      <c r="H532" s="2"/>
      <c r="I532" s="2"/>
      <c r="J532" s="2"/>
    </row>
    <row r="533" spans="6:10" ht="12.75">
      <c r="F533" s="2"/>
      <c r="G533" s="2"/>
      <c r="H533" s="2"/>
      <c r="I533" s="2"/>
      <c r="J533" s="2"/>
    </row>
    <row r="534" spans="6:10" ht="12.75">
      <c r="F534" s="2"/>
      <c r="G534" s="2"/>
      <c r="H534" s="2"/>
      <c r="I534" s="2"/>
      <c r="J534" s="2"/>
    </row>
    <row r="535" spans="6:10" ht="12.75">
      <c r="F535" s="2"/>
      <c r="G535" s="2"/>
      <c r="H535" s="2"/>
      <c r="I535" s="2"/>
      <c r="J535" s="2"/>
    </row>
    <row r="536" spans="6:10" ht="12.75">
      <c r="F536" s="2"/>
      <c r="G536" s="2"/>
      <c r="H536" s="2"/>
      <c r="I536" s="2"/>
      <c r="J536" s="2"/>
    </row>
    <row r="537" spans="6:10" ht="12.75">
      <c r="F537" s="2"/>
      <c r="G537" s="2"/>
      <c r="H537" s="2"/>
      <c r="I537" s="2"/>
      <c r="J537" s="2"/>
    </row>
    <row r="538" spans="6:10" ht="12.75">
      <c r="F538" s="2"/>
      <c r="G538" s="2"/>
      <c r="H538" s="2"/>
      <c r="I538" s="2"/>
      <c r="J538" s="2"/>
    </row>
    <row r="539" spans="6:10" ht="12.75">
      <c r="F539" s="2"/>
      <c r="G539" s="2"/>
      <c r="H539" s="2"/>
      <c r="I539" s="2"/>
      <c r="J539" s="2"/>
    </row>
    <row r="540" spans="6:10" ht="12.75">
      <c r="F540" s="2"/>
      <c r="G540" s="2"/>
      <c r="H540" s="2"/>
      <c r="I540" s="2"/>
      <c r="J540" s="2"/>
    </row>
    <row r="541" spans="6:10" ht="12.75">
      <c r="F541" s="2"/>
      <c r="G541" s="2"/>
      <c r="H541" s="2"/>
      <c r="I541" s="2"/>
      <c r="J541" s="2"/>
    </row>
    <row r="542" spans="6:10" ht="12.75">
      <c r="F542" s="2"/>
      <c r="G542" s="2"/>
      <c r="H542" s="2"/>
      <c r="I542" s="2"/>
      <c r="J542" s="2"/>
    </row>
    <row r="543" spans="6:10" ht="12.75">
      <c r="F543" s="2"/>
      <c r="G543" s="2"/>
      <c r="H543" s="2"/>
      <c r="I543" s="2"/>
      <c r="J543" s="2"/>
    </row>
    <row r="544" spans="6:10" ht="12.75">
      <c r="F544" s="2"/>
      <c r="G544" s="2"/>
      <c r="H544" s="2"/>
      <c r="I544" s="2"/>
      <c r="J544" s="2"/>
    </row>
    <row r="545" spans="6:10" ht="12.75">
      <c r="F545" s="2"/>
      <c r="G545" s="2"/>
      <c r="H545" s="2"/>
      <c r="I545" s="2"/>
      <c r="J545" s="2"/>
    </row>
    <row r="546" spans="6:10" ht="12.75">
      <c r="F546" s="2"/>
      <c r="G546" s="2"/>
      <c r="H546" s="2"/>
      <c r="I546" s="2"/>
      <c r="J546" s="2"/>
    </row>
    <row r="547" spans="6:10" ht="12.75">
      <c r="F547" s="2"/>
      <c r="G547" s="2"/>
      <c r="H547" s="2"/>
      <c r="I547" s="2"/>
      <c r="J547" s="2"/>
    </row>
    <row r="548" spans="6:10" ht="12.75">
      <c r="F548" s="2"/>
      <c r="G548" s="2"/>
      <c r="H548" s="2"/>
      <c r="I548" s="2"/>
      <c r="J548" s="2"/>
    </row>
    <row r="549" spans="6:10" ht="12.75">
      <c r="F549" s="2"/>
      <c r="G549" s="2"/>
      <c r="H549" s="2"/>
      <c r="I549" s="2"/>
      <c r="J549" s="2"/>
    </row>
    <row r="550" spans="6:10" ht="12.75">
      <c r="F550" s="2"/>
      <c r="G550" s="2"/>
      <c r="H550" s="2"/>
      <c r="I550" s="2"/>
      <c r="J550" s="2"/>
    </row>
    <row r="551" spans="6:10" ht="12.75">
      <c r="F551" s="2"/>
      <c r="G551" s="2"/>
      <c r="H551" s="2"/>
      <c r="I551" s="2"/>
      <c r="J551" s="2"/>
    </row>
    <row r="552" spans="6:10" ht="12.75">
      <c r="F552" s="2"/>
      <c r="G552" s="2"/>
      <c r="H552" s="2"/>
      <c r="I552" s="2"/>
      <c r="J552" s="2"/>
    </row>
    <row r="553" spans="6:10" ht="12.75">
      <c r="F553" s="2"/>
      <c r="G553" s="2"/>
      <c r="H553" s="2"/>
      <c r="I553" s="2"/>
      <c r="J553" s="2"/>
    </row>
    <row r="554" spans="6:10" ht="12.75">
      <c r="F554" s="2"/>
      <c r="G554" s="2"/>
      <c r="H554" s="2"/>
      <c r="I554" s="2"/>
      <c r="J554" s="2"/>
    </row>
    <row r="555" spans="6:10" ht="12.75">
      <c r="F555" s="2"/>
      <c r="G555" s="2"/>
      <c r="H555" s="2"/>
      <c r="I555" s="2"/>
      <c r="J555" s="2"/>
    </row>
    <row r="556" spans="6:10" ht="12.75">
      <c r="F556" s="2"/>
      <c r="G556" s="2"/>
      <c r="H556" s="2"/>
      <c r="I556" s="2"/>
      <c r="J556" s="2"/>
    </row>
    <row r="557" spans="6:10" ht="12.75">
      <c r="F557" s="2"/>
      <c r="G557" s="2"/>
      <c r="H557" s="2"/>
      <c r="I557" s="2"/>
      <c r="J557" s="2"/>
    </row>
    <row r="558" spans="6:10" ht="12.75">
      <c r="F558" s="2"/>
      <c r="G558" s="2"/>
      <c r="H558" s="2"/>
      <c r="I558" s="2"/>
      <c r="J558" s="2"/>
    </row>
    <row r="559" spans="6:10" ht="12.75">
      <c r="F559" s="2"/>
      <c r="G559" s="2"/>
      <c r="H559" s="2"/>
      <c r="I559" s="2"/>
      <c r="J559" s="2"/>
    </row>
    <row r="560" spans="6:10" ht="12.75">
      <c r="F560" s="2"/>
      <c r="G560" s="2"/>
      <c r="H560" s="2"/>
      <c r="I560" s="2"/>
      <c r="J560" s="2"/>
    </row>
    <row r="561" spans="6:10" ht="12.75">
      <c r="F561" s="2"/>
      <c r="G561" s="2"/>
      <c r="H561" s="2"/>
      <c r="I561" s="2"/>
      <c r="J561" s="2"/>
    </row>
    <row r="562" spans="6:10" ht="12.75">
      <c r="F562" s="2"/>
      <c r="G562" s="2"/>
      <c r="H562" s="2"/>
      <c r="I562" s="2"/>
      <c r="J562" s="2"/>
    </row>
    <row r="563" spans="6:10" ht="12.75">
      <c r="F563" s="2"/>
      <c r="G563" s="2"/>
      <c r="H563" s="2"/>
      <c r="I563" s="2"/>
      <c r="J563" s="2"/>
    </row>
    <row r="564" spans="6:10" ht="12.75">
      <c r="F564" s="2"/>
      <c r="G564" s="2"/>
      <c r="H564" s="2"/>
      <c r="I564" s="2"/>
      <c r="J564" s="2"/>
    </row>
    <row r="565" spans="6:10" ht="12.75">
      <c r="F565" s="2"/>
      <c r="G565" s="2"/>
      <c r="H565" s="2"/>
      <c r="I565" s="2"/>
      <c r="J565" s="2"/>
    </row>
    <row r="566" spans="6:10" ht="12.75">
      <c r="F566" s="2"/>
      <c r="G566" s="2"/>
      <c r="H566" s="2"/>
      <c r="I566" s="2"/>
      <c r="J566" s="2"/>
    </row>
    <row r="567" spans="6:10" ht="12.75">
      <c r="F567" s="2"/>
      <c r="G567" s="2"/>
      <c r="H567" s="2"/>
      <c r="I567" s="2"/>
      <c r="J567" s="2"/>
    </row>
    <row r="568" spans="6:10" ht="12.75">
      <c r="F568" s="2"/>
      <c r="G568" s="2"/>
      <c r="H568" s="2"/>
      <c r="I568" s="2"/>
      <c r="J568" s="2"/>
    </row>
    <row r="569" spans="6:10" ht="12.75">
      <c r="F569" s="2"/>
      <c r="G569" s="2"/>
      <c r="H569" s="2"/>
      <c r="I569" s="2"/>
      <c r="J569" s="2"/>
    </row>
    <row r="570" spans="6:10" ht="12.75">
      <c r="F570" s="2"/>
      <c r="G570" s="2"/>
      <c r="H570" s="2"/>
      <c r="I570" s="2"/>
      <c r="J570" s="2"/>
    </row>
    <row r="571" spans="6:10" ht="12.75">
      <c r="F571" s="2"/>
      <c r="G571" s="2"/>
      <c r="H571" s="2"/>
      <c r="I571" s="2"/>
      <c r="J571" s="2"/>
    </row>
    <row r="572" spans="6:10" ht="12.75">
      <c r="F572" s="2"/>
      <c r="G572" s="2"/>
      <c r="H572" s="2"/>
      <c r="I572" s="2"/>
      <c r="J572" s="2"/>
    </row>
    <row r="573" spans="6:10" ht="12.75">
      <c r="F573" s="2"/>
      <c r="G573" s="2"/>
      <c r="H573" s="2"/>
      <c r="I573" s="2"/>
      <c r="J573" s="2"/>
    </row>
    <row r="574" spans="6:10" ht="12.75">
      <c r="F574" s="2"/>
      <c r="G574" s="2"/>
      <c r="H574" s="2"/>
      <c r="I574" s="2"/>
      <c r="J574" s="2"/>
    </row>
    <row r="575" spans="6:10" ht="12.75">
      <c r="F575" s="2"/>
      <c r="G575" s="2"/>
      <c r="H575" s="2"/>
      <c r="I575" s="2"/>
      <c r="J575" s="2"/>
    </row>
    <row r="576" spans="6:10" ht="12.75">
      <c r="F576" s="2"/>
      <c r="G576" s="2"/>
      <c r="H576" s="2"/>
      <c r="I576" s="2"/>
      <c r="J576" s="2"/>
    </row>
    <row r="577" spans="6:10" ht="12.75">
      <c r="F577" s="2"/>
      <c r="G577" s="2"/>
      <c r="H577" s="2"/>
      <c r="I577" s="2"/>
      <c r="J577" s="2"/>
    </row>
    <row r="578" spans="6:10" ht="12.75">
      <c r="F578" s="2"/>
      <c r="G578" s="2"/>
      <c r="H578" s="2"/>
      <c r="I578" s="2"/>
      <c r="J578" s="2"/>
    </row>
    <row r="579" spans="6:10" ht="12.75">
      <c r="F579" s="2"/>
      <c r="G579" s="2"/>
      <c r="H579" s="2"/>
      <c r="I579" s="2"/>
      <c r="J579" s="2"/>
    </row>
    <row r="580" spans="6:10" ht="12.75">
      <c r="F580" s="2"/>
      <c r="G580" s="2"/>
      <c r="H580" s="2"/>
      <c r="I580" s="2"/>
      <c r="J580" s="2"/>
    </row>
    <row r="581" spans="6:10" ht="12.75">
      <c r="F581" s="2"/>
      <c r="G581" s="2"/>
      <c r="H581" s="2"/>
      <c r="I581" s="2"/>
      <c r="J581" s="2"/>
    </row>
    <row r="582" spans="6:10" ht="12.75">
      <c r="F582" s="2"/>
      <c r="G582" s="2"/>
      <c r="H582" s="2"/>
      <c r="I582" s="2"/>
      <c r="J582" s="2"/>
    </row>
    <row r="583" spans="6:10" ht="12.75">
      <c r="F583" s="2"/>
      <c r="G583" s="2"/>
      <c r="H583" s="2"/>
      <c r="I583" s="2"/>
      <c r="J583" s="2"/>
    </row>
    <row r="584" spans="6:10" ht="12.75">
      <c r="F584" s="2"/>
      <c r="G584" s="2"/>
      <c r="H584" s="2"/>
      <c r="I584" s="2"/>
      <c r="J584" s="2"/>
    </row>
    <row r="585" spans="6:10" ht="12.75">
      <c r="F585" s="2"/>
      <c r="G585" s="2"/>
      <c r="H585" s="2"/>
      <c r="I585" s="2"/>
      <c r="J585" s="2"/>
    </row>
    <row r="586" spans="6:10" ht="12.75">
      <c r="F586" s="2"/>
      <c r="G586" s="2"/>
      <c r="H586" s="2"/>
      <c r="I586" s="2"/>
      <c r="J586" s="2"/>
    </row>
    <row r="587" spans="6:10" ht="12.75">
      <c r="F587" s="2"/>
      <c r="G587" s="2"/>
      <c r="H587" s="2"/>
      <c r="I587" s="2"/>
      <c r="J587" s="2"/>
    </row>
    <row r="588" spans="6:10" ht="12.75">
      <c r="F588" s="2"/>
      <c r="G588" s="2"/>
      <c r="H588" s="2"/>
      <c r="I588" s="2"/>
      <c r="J588" s="2"/>
    </row>
    <row r="589" spans="6:10" ht="12.75">
      <c r="F589" s="2"/>
      <c r="G589" s="2"/>
      <c r="H589" s="2"/>
      <c r="I589" s="2"/>
      <c r="J589" s="2"/>
    </row>
    <row r="590" spans="6:10" ht="12.75">
      <c r="F590" s="2"/>
      <c r="G590" s="2"/>
      <c r="H590" s="2"/>
      <c r="I590" s="2"/>
      <c r="J590" s="2"/>
    </row>
    <row r="591" spans="6:10" ht="12.75">
      <c r="F591" s="2"/>
      <c r="G591" s="2"/>
      <c r="H591" s="2"/>
      <c r="I591" s="2"/>
      <c r="J591" s="2"/>
    </row>
    <row r="592" spans="6:10" ht="12.75">
      <c r="F592" s="2"/>
      <c r="G592" s="2"/>
      <c r="H592" s="2"/>
      <c r="I592" s="2"/>
      <c r="J592" s="2"/>
    </row>
    <row r="593" spans="6:10" ht="12.75">
      <c r="F593" s="2"/>
      <c r="G593" s="2"/>
      <c r="H593" s="2"/>
      <c r="I593" s="2"/>
      <c r="J593" s="2"/>
    </row>
    <row r="594" spans="6:10" ht="12.75">
      <c r="F594" s="2"/>
      <c r="G594" s="2"/>
      <c r="H594" s="2"/>
      <c r="I594" s="2"/>
      <c r="J594" s="2"/>
    </row>
    <row r="595" spans="6:10" ht="12.75">
      <c r="F595" s="2"/>
      <c r="G595" s="2"/>
      <c r="H595" s="2"/>
      <c r="I595" s="2"/>
      <c r="J595" s="2"/>
    </row>
    <row r="596" spans="6:10" ht="12.75">
      <c r="F596" s="2"/>
      <c r="G596" s="2"/>
      <c r="H596" s="2"/>
      <c r="I596" s="2"/>
      <c r="J596" s="2"/>
    </row>
    <row r="597" spans="6:10" ht="12.75">
      <c r="F597" s="2"/>
      <c r="G597" s="2"/>
      <c r="H597" s="2"/>
      <c r="I597" s="2"/>
      <c r="J597" s="2"/>
    </row>
    <row r="598" spans="6:10" ht="12.75">
      <c r="F598" s="2"/>
      <c r="G598" s="2"/>
      <c r="H598" s="2"/>
      <c r="I598" s="2"/>
      <c r="J598" s="2"/>
    </row>
    <row r="599" spans="6:10" ht="12.75">
      <c r="F599" s="2"/>
      <c r="G599" s="2"/>
      <c r="H599" s="2"/>
      <c r="I599" s="2"/>
      <c r="J599" s="2"/>
    </row>
    <row r="600" spans="6:10" ht="12.75">
      <c r="F600" s="2"/>
      <c r="G600" s="2"/>
      <c r="H600" s="2"/>
      <c r="I600" s="2"/>
      <c r="J600" s="2"/>
    </row>
    <row r="601" spans="6:10" ht="12.75">
      <c r="F601" s="2"/>
      <c r="G601" s="2"/>
      <c r="H601" s="2"/>
      <c r="I601" s="2"/>
      <c r="J601" s="2"/>
    </row>
    <row r="602" spans="6:10" ht="12.75">
      <c r="F602" s="2"/>
      <c r="G602" s="2"/>
      <c r="H602" s="2"/>
      <c r="I602" s="2"/>
      <c r="J602" s="2"/>
    </row>
    <row r="603" spans="6:10" ht="12.75">
      <c r="F603" s="2"/>
      <c r="G603" s="2"/>
      <c r="H603" s="2"/>
      <c r="I603" s="2"/>
      <c r="J603" s="2"/>
    </row>
    <row r="604" spans="6:10" ht="12.75">
      <c r="F604" s="2"/>
      <c r="G604" s="2"/>
      <c r="H604" s="2"/>
      <c r="I604" s="2"/>
      <c r="J604" s="2"/>
    </row>
    <row r="605" spans="6:10" ht="12.75">
      <c r="F605" s="2"/>
      <c r="G605" s="2"/>
      <c r="H605" s="2"/>
      <c r="I605" s="2"/>
      <c r="J605" s="2"/>
    </row>
    <row r="606" spans="6:10" ht="12.75">
      <c r="F606" s="2"/>
      <c r="G606" s="2"/>
      <c r="H606" s="2"/>
      <c r="I606" s="2"/>
      <c r="J606" s="2"/>
    </row>
    <row r="607" spans="6:10" ht="12.75">
      <c r="F607" s="2"/>
      <c r="G607" s="2"/>
      <c r="H607" s="2"/>
      <c r="I607" s="2"/>
      <c r="J607" s="2"/>
    </row>
    <row r="608" spans="6:10" ht="12.75">
      <c r="F608" s="2"/>
      <c r="G608" s="2"/>
      <c r="H608" s="2"/>
      <c r="I608" s="2"/>
      <c r="J608" s="2"/>
    </row>
    <row r="609" spans="6:10" ht="12.75">
      <c r="F609" s="2"/>
      <c r="G609" s="2"/>
      <c r="H609" s="2"/>
      <c r="I609" s="2"/>
      <c r="J609" s="2"/>
    </row>
    <row r="610" spans="6:10" ht="12.75">
      <c r="F610" s="2"/>
      <c r="G610" s="2"/>
      <c r="H610" s="2"/>
      <c r="I610" s="2"/>
      <c r="J610" s="2"/>
    </row>
    <row r="611" spans="6:10" ht="12.75">
      <c r="F611" s="2"/>
      <c r="G611" s="2"/>
      <c r="H611" s="2"/>
      <c r="I611" s="2"/>
      <c r="J611" s="2"/>
    </row>
    <row r="612" spans="6:10" ht="12.75">
      <c r="F612" s="2"/>
      <c r="G612" s="2"/>
      <c r="H612" s="2"/>
      <c r="I612" s="2"/>
      <c r="J612" s="2"/>
    </row>
    <row r="613" spans="6:10" ht="12.75">
      <c r="F613" s="2"/>
      <c r="G613" s="2"/>
      <c r="H613" s="2"/>
      <c r="I613" s="2"/>
      <c r="J613" s="2"/>
    </row>
    <row r="614" spans="6:10" ht="12.75">
      <c r="F614" s="2"/>
      <c r="G614" s="2"/>
      <c r="H614" s="2"/>
      <c r="I614" s="2"/>
      <c r="J614" s="2"/>
    </row>
    <row r="615" spans="6:10" ht="12.75">
      <c r="F615" s="2"/>
      <c r="G615" s="2"/>
      <c r="H615" s="2"/>
      <c r="I615" s="2"/>
      <c r="J615" s="2"/>
    </row>
    <row r="616" spans="6:10" ht="12.75">
      <c r="F616" s="2"/>
      <c r="G616" s="2"/>
      <c r="H616" s="2"/>
      <c r="I616" s="2"/>
      <c r="J616" s="2"/>
    </row>
    <row r="617" spans="6:10" ht="12.75">
      <c r="F617" s="2"/>
      <c r="G617" s="2"/>
      <c r="H617" s="2"/>
      <c r="I617" s="2"/>
      <c r="J617" s="2"/>
    </row>
    <row r="618" spans="6:10" ht="12.75">
      <c r="F618" s="2"/>
      <c r="G618" s="2"/>
      <c r="H618" s="2"/>
      <c r="I618" s="2"/>
      <c r="J618" s="2"/>
    </row>
    <row r="619" spans="6:10" ht="12.75">
      <c r="F619" s="2"/>
      <c r="G619" s="2"/>
      <c r="H619" s="2"/>
      <c r="I619" s="2"/>
      <c r="J619" s="2"/>
    </row>
    <row r="620" spans="6:10" ht="12.75">
      <c r="F620" s="2"/>
      <c r="G620" s="2"/>
      <c r="H620" s="2"/>
      <c r="I620" s="2"/>
      <c r="J620" s="2"/>
    </row>
    <row r="621" spans="6:10" ht="12.75">
      <c r="F621" s="2"/>
      <c r="G621" s="2"/>
      <c r="H621" s="2"/>
      <c r="I621" s="2"/>
      <c r="J621" s="2"/>
    </row>
    <row r="622" spans="6:10" ht="12.75">
      <c r="F622" s="2"/>
      <c r="G622" s="2"/>
      <c r="H622" s="2"/>
      <c r="I622" s="2"/>
      <c r="J622" s="2"/>
    </row>
    <row r="623" spans="6:10" ht="12.75">
      <c r="F623" s="2"/>
      <c r="G623" s="2"/>
      <c r="H623" s="2"/>
      <c r="I623" s="2"/>
      <c r="J623" s="2"/>
    </row>
    <row r="624" spans="6:10" ht="12.75">
      <c r="F624" s="2"/>
      <c r="G624" s="2"/>
      <c r="H624" s="2"/>
      <c r="I624" s="2"/>
      <c r="J624" s="2"/>
    </row>
    <row r="625" spans="6:10" ht="12.75">
      <c r="F625" s="2"/>
      <c r="G625" s="2"/>
      <c r="H625" s="2"/>
      <c r="I625" s="2"/>
      <c r="J625" s="2"/>
    </row>
    <row r="626" spans="6:10" ht="12.75">
      <c r="F626" s="2"/>
      <c r="G626" s="2"/>
      <c r="H626" s="2"/>
      <c r="I626" s="2"/>
      <c r="J626" s="2"/>
    </row>
    <row r="627" spans="6:10" ht="12.75">
      <c r="F627" s="2"/>
      <c r="G627" s="2"/>
      <c r="H627" s="2"/>
      <c r="I627" s="2"/>
      <c r="J627" s="2"/>
    </row>
    <row r="628" spans="6:10" ht="12.75">
      <c r="F628" s="2"/>
      <c r="G628" s="2"/>
      <c r="H628" s="2"/>
      <c r="I628" s="2"/>
      <c r="J628" s="2"/>
    </row>
    <row r="629" spans="6:10" ht="12.75">
      <c r="F629" s="2"/>
      <c r="G629" s="2"/>
      <c r="H629" s="2"/>
      <c r="I629" s="2"/>
      <c r="J629" s="2"/>
    </row>
    <row r="630" spans="6:10" ht="12.75">
      <c r="F630" s="2"/>
      <c r="G630" s="2"/>
      <c r="H630" s="2"/>
      <c r="I630" s="2"/>
      <c r="J630" s="2"/>
    </row>
    <row r="631" spans="6:10" ht="12.75">
      <c r="F631" s="2"/>
      <c r="G631" s="2"/>
      <c r="H631" s="2"/>
      <c r="I631" s="2"/>
      <c r="J631" s="2"/>
    </row>
    <row r="632" spans="6:10" ht="12.75">
      <c r="F632" s="2"/>
      <c r="G632" s="2"/>
      <c r="H632" s="2"/>
      <c r="I632" s="2"/>
      <c r="J632" s="2"/>
    </row>
    <row r="633" spans="6:10" ht="12.75">
      <c r="F633" s="2"/>
      <c r="G633" s="2"/>
      <c r="H633" s="2"/>
      <c r="I633" s="2"/>
      <c r="J633" s="2"/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33"/>
  <sheetViews>
    <sheetView tabSelected="1" zoomScalePageLayoutView="0" workbookViewId="0" topLeftCell="A5577">
      <selection activeCell="G5623" sqref="G5623"/>
    </sheetView>
  </sheetViews>
  <sheetFormatPr defaultColWidth="9.140625" defaultRowHeight="12.75"/>
  <cols>
    <col min="1" max="1" width="14.7109375" style="0" customWidth="1"/>
    <col min="2" max="2" width="15.7109375" style="0" customWidth="1"/>
    <col min="3" max="3" width="14.140625" style="0" customWidth="1"/>
    <col min="4" max="4" width="33.57421875" style="0" customWidth="1"/>
    <col min="5" max="5" width="17.00390625" style="0" customWidth="1"/>
    <col min="6" max="6" width="15.8515625" style="0" customWidth="1"/>
    <col min="7" max="7" width="16.421875" style="0" customWidth="1"/>
    <col min="8" max="8" width="16.8515625" style="0" customWidth="1"/>
    <col min="9" max="9" width="30.57421875" style="0" customWidth="1"/>
    <col min="10" max="10" width="21.7109375" style="0" customWidth="1"/>
    <col min="12" max="12" width="12.7109375" style="0" bestFit="1" customWidth="1"/>
    <col min="14" max="14" width="20.7109375" style="0" customWidth="1"/>
    <col min="15" max="15" width="12.7109375" style="0" customWidth="1"/>
    <col min="16" max="16" width="12.57421875" style="0" customWidth="1"/>
  </cols>
  <sheetData>
    <row r="1" spans="3:6" ht="12.75">
      <c r="C1" t="s">
        <v>442</v>
      </c>
      <c r="E1" t="s">
        <v>25</v>
      </c>
      <c r="F1" t="s">
        <v>443</v>
      </c>
    </row>
    <row r="2" spans="1:2" ht="15">
      <c r="A2" s="5">
        <v>36404</v>
      </c>
      <c r="B2" s="6">
        <v>1662945.22</v>
      </c>
    </row>
    <row r="3" spans="1:6" ht="12.75">
      <c r="A3" s="3"/>
      <c r="C3" s="7">
        <v>1</v>
      </c>
      <c r="D3" s="8" t="s">
        <v>0</v>
      </c>
      <c r="E3" s="6">
        <v>369947.58</v>
      </c>
      <c r="F3" s="9" t="s">
        <v>26</v>
      </c>
    </row>
    <row r="4" spans="1:6" ht="12.75">
      <c r="A4" s="3"/>
      <c r="C4" s="7">
        <v>2</v>
      </c>
      <c r="D4" s="8" t="s">
        <v>1</v>
      </c>
      <c r="E4" s="6">
        <v>586601.88</v>
      </c>
      <c r="F4" s="9" t="s">
        <v>27</v>
      </c>
    </row>
    <row r="5" spans="1:6" ht="12.75">
      <c r="A5" s="3"/>
      <c r="C5" s="7">
        <v>3</v>
      </c>
      <c r="D5" s="8" t="s">
        <v>2</v>
      </c>
      <c r="E5" s="6">
        <v>81957.2</v>
      </c>
      <c r="F5" s="9" t="s">
        <v>28</v>
      </c>
    </row>
    <row r="6" spans="1:6" ht="12.75">
      <c r="A6" s="3"/>
      <c r="C6" s="7">
        <v>4</v>
      </c>
      <c r="D6" s="8" t="s">
        <v>3</v>
      </c>
      <c r="E6" s="6">
        <v>25963.77</v>
      </c>
      <c r="F6" s="9" t="s">
        <v>29</v>
      </c>
    </row>
    <row r="7" spans="1:6" ht="12.75">
      <c r="A7" s="3"/>
      <c r="C7" s="7">
        <v>5</v>
      </c>
      <c r="D7" s="8" t="s">
        <v>4</v>
      </c>
      <c r="E7" s="6">
        <v>71676.96</v>
      </c>
      <c r="F7" s="9" t="s">
        <v>30</v>
      </c>
    </row>
    <row r="8" spans="1:6" ht="12.75">
      <c r="A8" s="3"/>
      <c r="C8" s="7">
        <v>6</v>
      </c>
      <c r="D8" s="8" t="s">
        <v>5</v>
      </c>
      <c r="E8" s="6">
        <v>5552.81</v>
      </c>
      <c r="F8" s="9" t="s">
        <v>31</v>
      </c>
    </row>
    <row r="9" spans="1:6" ht="12.75">
      <c r="A9" s="3"/>
      <c r="C9" s="7">
        <v>7</v>
      </c>
      <c r="D9" s="8" t="s">
        <v>6</v>
      </c>
      <c r="E9" s="6">
        <v>0</v>
      </c>
      <c r="F9" s="9" t="s">
        <v>32</v>
      </c>
    </row>
    <row r="10" spans="1:6" ht="12.75">
      <c r="A10" s="3"/>
      <c r="C10" s="7">
        <v>8</v>
      </c>
      <c r="D10" s="8" t="s">
        <v>7</v>
      </c>
      <c r="E10" s="6">
        <v>101.68</v>
      </c>
      <c r="F10" s="9" t="s">
        <v>33</v>
      </c>
    </row>
    <row r="11" spans="1:6" ht="12.75">
      <c r="A11" s="3"/>
      <c r="C11" s="7">
        <v>9</v>
      </c>
      <c r="D11" s="8" t="s">
        <v>8</v>
      </c>
      <c r="E11" s="6">
        <v>1702.45</v>
      </c>
      <c r="F11" s="9" t="s">
        <v>34</v>
      </c>
    </row>
    <row r="12" spans="1:6" ht="12.75">
      <c r="A12" s="3"/>
      <c r="C12" s="7">
        <v>10</v>
      </c>
      <c r="D12" s="8" t="s">
        <v>9</v>
      </c>
      <c r="E12" s="6">
        <v>4542.56</v>
      </c>
      <c r="F12" s="9" t="s">
        <v>35</v>
      </c>
    </row>
    <row r="13" spans="1:6" ht="12.75">
      <c r="A13" s="3"/>
      <c r="C13" s="7">
        <v>11</v>
      </c>
      <c r="D13" s="8" t="s">
        <v>10</v>
      </c>
      <c r="E13" s="6">
        <v>1142.22</v>
      </c>
      <c r="F13" s="9" t="s">
        <v>36</v>
      </c>
    </row>
    <row r="14" spans="1:6" ht="12.75">
      <c r="A14" s="3"/>
      <c r="C14" s="7">
        <v>13</v>
      </c>
      <c r="D14" s="8" t="s">
        <v>11</v>
      </c>
      <c r="E14" s="6">
        <v>1530.35</v>
      </c>
      <c r="F14" s="9" t="s">
        <v>37</v>
      </c>
    </row>
    <row r="15" spans="1:6" ht="12.75">
      <c r="A15" s="3"/>
      <c r="C15" s="7">
        <v>15</v>
      </c>
      <c r="D15" s="8" t="s">
        <v>12</v>
      </c>
      <c r="E15" s="6">
        <v>652.39</v>
      </c>
      <c r="F15" s="9" t="s">
        <v>38</v>
      </c>
    </row>
    <row r="16" spans="1:6" ht="12.75">
      <c r="A16" s="3"/>
      <c r="C16" s="7">
        <v>16</v>
      </c>
      <c r="D16" s="8" t="s">
        <v>13</v>
      </c>
      <c r="E16" s="6">
        <v>12967.78</v>
      </c>
      <c r="F16" s="9" t="s">
        <v>39</v>
      </c>
    </row>
    <row r="17" spans="1:6" ht="12.75">
      <c r="A17" s="3"/>
      <c r="C17" s="7">
        <v>20</v>
      </c>
      <c r="D17" s="8" t="s">
        <v>14</v>
      </c>
      <c r="E17" s="6">
        <v>1439.5</v>
      </c>
      <c r="F17" s="9" t="s">
        <v>37</v>
      </c>
    </row>
    <row r="18" spans="1:6" ht="12.75">
      <c r="A18" s="3"/>
      <c r="C18" s="7">
        <v>22</v>
      </c>
      <c r="D18" s="8" t="s">
        <v>15</v>
      </c>
      <c r="E18" s="6">
        <v>636.53</v>
      </c>
      <c r="F18" s="9" t="s">
        <v>38</v>
      </c>
    </row>
    <row r="19" spans="1:6" ht="12.75">
      <c r="A19" s="3"/>
      <c r="C19" s="7">
        <v>23</v>
      </c>
      <c r="D19" s="8" t="s">
        <v>16</v>
      </c>
      <c r="E19" s="6">
        <v>2846.34</v>
      </c>
      <c r="F19" s="9" t="s">
        <v>40</v>
      </c>
    </row>
    <row r="20" spans="1:6" ht="12.75">
      <c r="A20" s="3"/>
      <c r="C20" s="7">
        <v>24</v>
      </c>
      <c r="D20" s="8" t="s">
        <v>17</v>
      </c>
      <c r="E20" s="6">
        <v>27959.06</v>
      </c>
      <c r="F20" s="9" t="s">
        <v>41</v>
      </c>
    </row>
    <row r="21" spans="1:6" ht="12.75">
      <c r="A21" s="3"/>
      <c r="C21" s="7">
        <v>25</v>
      </c>
      <c r="D21" s="8" t="s">
        <v>18</v>
      </c>
      <c r="E21" s="6">
        <v>0</v>
      </c>
      <c r="F21" s="9" t="s">
        <v>32</v>
      </c>
    </row>
    <row r="22" spans="1:6" ht="12.75">
      <c r="A22" s="3"/>
      <c r="C22" s="7">
        <v>26</v>
      </c>
      <c r="D22" s="8" t="s">
        <v>19</v>
      </c>
      <c r="E22" s="6">
        <v>0</v>
      </c>
      <c r="F22" s="9" t="s">
        <v>32</v>
      </c>
    </row>
    <row r="23" spans="1:6" ht="12.75">
      <c r="A23" s="3"/>
      <c r="C23" s="7">
        <v>27</v>
      </c>
      <c r="D23" s="8" t="s">
        <v>20</v>
      </c>
      <c r="E23" s="6">
        <v>8762.69</v>
      </c>
      <c r="F23" s="9" t="s">
        <v>42</v>
      </c>
    </row>
    <row r="24" spans="1:6" ht="12.75">
      <c r="A24" s="3"/>
      <c r="C24" s="7">
        <v>28</v>
      </c>
      <c r="D24" s="8" t="s">
        <v>21</v>
      </c>
      <c r="E24" s="6">
        <v>46668.4</v>
      </c>
      <c r="F24" s="9" t="s">
        <v>43</v>
      </c>
    </row>
    <row r="25" spans="1:6" ht="12.75">
      <c r="A25" s="3"/>
      <c r="C25" s="7">
        <v>30</v>
      </c>
      <c r="D25" s="8" t="s">
        <v>22</v>
      </c>
      <c r="E25" s="6">
        <v>410277.74</v>
      </c>
      <c r="F25" s="9" t="s">
        <v>44</v>
      </c>
    </row>
    <row r="26" spans="1:6" ht="12.75">
      <c r="A26" s="3"/>
      <c r="C26" s="7">
        <v>31</v>
      </c>
      <c r="D26" s="8" t="s">
        <v>23</v>
      </c>
      <c r="E26" s="6">
        <v>15.39</v>
      </c>
      <c r="F26" s="9" t="s">
        <v>32</v>
      </c>
    </row>
    <row r="27" spans="1:2" ht="15">
      <c r="A27" s="5">
        <v>36434</v>
      </c>
      <c r="B27" s="6">
        <v>1585606.12</v>
      </c>
    </row>
    <row r="28" spans="1:6" ht="12.75">
      <c r="A28" s="3"/>
      <c r="C28" s="7">
        <v>1</v>
      </c>
      <c r="D28" s="8" t="s">
        <v>0</v>
      </c>
      <c r="E28" s="6">
        <v>350917.23</v>
      </c>
      <c r="F28" s="9" t="s">
        <v>45</v>
      </c>
    </row>
    <row r="29" spans="1:6" ht="12.75">
      <c r="A29" s="3"/>
      <c r="C29" s="7">
        <v>2</v>
      </c>
      <c r="D29" s="8" t="s">
        <v>1</v>
      </c>
      <c r="E29" s="6">
        <v>586039.13</v>
      </c>
      <c r="F29" s="9" t="s">
        <v>46</v>
      </c>
    </row>
    <row r="30" spans="1:6" ht="12.75">
      <c r="A30" s="3"/>
      <c r="C30" s="7">
        <v>3</v>
      </c>
      <c r="D30" s="8" t="s">
        <v>2</v>
      </c>
      <c r="E30" s="6">
        <v>89790.44</v>
      </c>
      <c r="F30" s="9" t="s">
        <v>47</v>
      </c>
    </row>
    <row r="31" spans="1:6" ht="12.75">
      <c r="A31" s="3"/>
      <c r="C31" s="7">
        <v>4</v>
      </c>
      <c r="D31" s="8" t="s">
        <v>3</v>
      </c>
      <c r="E31" s="6">
        <v>20308.94</v>
      </c>
      <c r="F31" s="9" t="s">
        <v>48</v>
      </c>
    </row>
    <row r="32" spans="1:6" ht="12.75">
      <c r="A32" s="3"/>
      <c r="C32" s="7">
        <v>5</v>
      </c>
      <c r="D32" s="8" t="s">
        <v>4</v>
      </c>
      <c r="E32" s="6">
        <v>56385.97</v>
      </c>
      <c r="F32" s="9" t="s">
        <v>49</v>
      </c>
    </row>
    <row r="33" spans="1:6" ht="12.75">
      <c r="A33" s="3"/>
      <c r="C33" s="7">
        <v>6</v>
      </c>
      <c r="D33" s="8" t="s">
        <v>5</v>
      </c>
      <c r="E33" s="6">
        <v>5980.1</v>
      </c>
      <c r="F33" s="9" t="s">
        <v>50</v>
      </c>
    </row>
    <row r="34" spans="1:6" ht="12.75">
      <c r="A34" s="3"/>
      <c r="C34" s="7">
        <v>7</v>
      </c>
      <c r="D34" s="8" t="s">
        <v>6</v>
      </c>
      <c r="E34" s="6">
        <v>0</v>
      </c>
      <c r="F34" s="9" t="s">
        <v>32</v>
      </c>
    </row>
    <row r="35" spans="1:6" ht="12.75">
      <c r="A35" s="3"/>
      <c r="C35" s="7">
        <v>8</v>
      </c>
      <c r="D35" s="8" t="s">
        <v>7</v>
      </c>
      <c r="E35" s="6">
        <v>108.26</v>
      </c>
      <c r="F35" s="9" t="s">
        <v>33</v>
      </c>
    </row>
    <row r="36" spans="1:6" ht="12.75">
      <c r="A36" s="3"/>
      <c r="C36" s="7">
        <v>9</v>
      </c>
      <c r="D36" s="8" t="s">
        <v>8</v>
      </c>
      <c r="E36" s="6">
        <v>9.68</v>
      </c>
      <c r="F36" s="9" t="s">
        <v>32</v>
      </c>
    </row>
    <row r="37" spans="1:6" ht="12.75">
      <c r="A37" s="3"/>
      <c r="C37" s="7">
        <v>10</v>
      </c>
      <c r="D37" s="8" t="s">
        <v>9</v>
      </c>
      <c r="E37" s="6">
        <v>5556.18</v>
      </c>
      <c r="F37" s="9" t="s">
        <v>51</v>
      </c>
    </row>
    <row r="38" spans="1:6" ht="12.75">
      <c r="A38" s="3"/>
      <c r="C38" s="7">
        <v>11</v>
      </c>
      <c r="D38" s="8" t="s">
        <v>10</v>
      </c>
      <c r="E38" s="6">
        <v>953.48</v>
      </c>
      <c r="F38" s="9" t="s">
        <v>52</v>
      </c>
    </row>
    <row r="39" spans="1:6" ht="12.75">
      <c r="A39" s="3"/>
      <c r="C39" s="7">
        <v>13</v>
      </c>
      <c r="D39" s="8" t="s">
        <v>11</v>
      </c>
      <c r="E39" s="6">
        <v>1490.31</v>
      </c>
      <c r="F39" s="9" t="s">
        <v>37</v>
      </c>
    </row>
    <row r="40" spans="1:6" ht="12.75">
      <c r="A40" s="3"/>
      <c r="C40" s="7">
        <v>15</v>
      </c>
      <c r="D40" s="8" t="s">
        <v>12</v>
      </c>
      <c r="E40" s="6">
        <v>641.66</v>
      </c>
      <c r="F40" s="9" t="s">
        <v>38</v>
      </c>
    </row>
    <row r="41" spans="1:6" ht="12.75">
      <c r="A41" s="3"/>
      <c r="C41" s="7">
        <v>16</v>
      </c>
      <c r="D41" s="8" t="s">
        <v>13</v>
      </c>
      <c r="E41" s="6">
        <v>13264.54</v>
      </c>
      <c r="F41" s="9" t="s">
        <v>53</v>
      </c>
    </row>
    <row r="42" spans="1:6" ht="12.75">
      <c r="A42" s="3"/>
      <c r="C42" s="7">
        <v>20</v>
      </c>
      <c r="D42" s="8" t="s">
        <v>14</v>
      </c>
      <c r="E42" s="6">
        <v>1387.81</v>
      </c>
      <c r="F42" s="9" t="s">
        <v>37</v>
      </c>
    </row>
    <row r="43" spans="1:6" ht="12.75">
      <c r="A43" s="3"/>
      <c r="C43" s="7">
        <v>22</v>
      </c>
      <c r="D43" s="8" t="s">
        <v>15</v>
      </c>
      <c r="E43" s="6">
        <v>217.5</v>
      </c>
      <c r="F43" s="9" t="s">
        <v>33</v>
      </c>
    </row>
    <row r="44" spans="1:6" ht="12.75">
      <c r="A44" s="3"/>
      <c r="C44" s="7">
        <v>23</v>
      </c>
      <c r="D44" s="8" t="s">
        <v>16</v>
      </c>
      <c r="E44" s="6">
        <v>2403.37</v>
      </c>
      <c r="F44" s="9" t="s">
        <v>54</v>
      </c>
    </row>
    <row r="45" spans="1:6" ht="12.75">
      <c r="A45" s="3"/>
      <c r="C45" s="7">
        <v>24</v>
      </c>
      <c r="D45" s="8" t="s">
        <v>17</v>
      </c>
      <c r="E45" s="6">
        <v>27839.48</v>
      </c>
      <c r="F45" s="9" t="s">
        <v>55</v>
      </c>
    </row>
    <row r="46" spans="1:6" ht="12.75">
      <c r="A46" s="3"/>
      <c r="C46" s="7">
        <v>25</v>
      </c>
      <c r="D46" s="8" t="s">
        <v>18</v>
      </c>
      <c r="E46" s="6">
        <v>0</v>
      </c>
      <c r="F46" s="9" t="s">
        <v>32</v>
      </c>
    </row>
    <row r="47" spans="1:6" ht="12.75">
      <c r="A47" s="3"/>
      <c r="C47" s="7">
        <v>26</v>
      </c>
      <c r="D47" s="8" t="s">
        <v>19</v>
      </c>
      <c r="E47" s="6">
        <v>0</v>
      </c>
      <c r="F47" s="9" t="s">
        <v>32</v>
      </c>
    </row>
    <row r="48" spans="1:6" ht="12.75">
      <c r="A48" s="3"/>
      <c r="C48" s="7">
        <v>27</v>
      </c>
      <c r="D48" s="8" t="s">
        <v>20</v>
      </c>
      <c r="E48" s="6">
        <v>5316.77</v>
      </c>
      <c r="F48" s="9" t="s">
        <v>56</v>
      </c>
    </row>
    <row r="49" spans="1:6" ht="12.75">
      <c r="A49" s="3"/>
      <c r="C49" s="7">
        <v>28</v>
      </c>
      <c r="D49" s="8" t="s">
        <v>21</v>
      </c>
      <c r="E49" s="6">
        <v>43936.89</v>
      </c>
      <c r="F49" s="9" t="s">
        <v>57</v>
      </c>
    </row>
    <row r="50" spans="1:6" ht="12.75">
      <c r="A50" s="3"/>
      <c r="C50" s="7">
        <v>30</v>
      </c>
      <c r="D50" s="8" t="s">
        <v>22</v>
      </c>
      <c r="E50" s="6">
        <v>373046.01</v>
      </c>
      <c r="F50" s="9" t="s">
        <v>58</v>
      </c>
    </row>
    <row r="51" spans="1:6" ht="12.75">
      <c r="A51" s="3"/>
      <c r="C51" s="7">
        <v>31</v>
      </c>
      <c r="D51" s="8" t="s">
        <v>23</v>
      </c>
      <c r="E51" s="6">
        <v>12.43</v>
      </c>
      <c r="F51" s="9" t="s">
        <v>32</v>
      </c>
    </row>
    <row r="52" spans="1:2" ht="15">
      <c r="A52" s="5">
        <v>36465</v>
      </c>
      <c r="B52" s="6">
        <v>2110112.84</v>
      </c>
    </row>
    <row r="53" spans="1:6" ht="12.75">
      <c r="A53" s="3"/>
      <c r="C53" s="7">
        <v>1</v>
      </c>
      <c r="D53" s="8" t="s">
        <v>0</v>
      </c>
      <c r="E53" s="6">
        <v>454283.45</v>
      </c>
      <c r="F53" s="9" t="s">
        <v>59</v>
      </c>
    </row>
    <row r="54" spans="1:6" ht="12.75">
      <c r="A54" s="3"/>
      <c r="C54" s="7">
        <v>2</v>
      </c>
      <c r="D54" s="8" t="s">
        <v>1</v>
      </c>
      <c r="E54" s="6">
        <v>811016.66</v>
      </c>
      <c r="F54" s="9" t="s">
        <v>60</v>
      </c>
    </row>
    <row r="55" spans="1:6" ht="12.75">
      <c r="A55" s="3"/>
      <c r="C55" s="7">
        <v>3</v>
      </c>
      <c r="D55" s="8" t="s">
        <v>2</v>
      </c>
      <c r="E55" s="6">
        <v>115530.69</v>
      </c>
      <c r="F55" s="9" t="s">
        <v>61</v>
      </c>
    </row>
    <row r="56" spans="1:6" ht="12.75">
      <c r="A56" s="3"/>
      <c r="C56" s="7">
        <v>4</v>
      </c>
      <c r="D56" s="8" t="s">
        <v>3</v>
      </c>
      <c r="E56" s="6">
        <v>24182.55</v>
      </c>
      <c r="F56" s="9" t="s">
        <v>62</v>
      </c>
    </row>
    <row r="57" spans="1:6" ht="12.75">
      <c r="A57" s="3"/>
      <c r="C57" s="7">
        <v>5</v>
      </c>
      <c r="D57" s="8" t="s">
        <v>4</v>
      </c>
      <c r="E57" s="6">
        <v>69755.32</v>
      </c>
      <c r="F57" s="9" t="s">
        <v>63</v>
      </c>
    </row>
    <row r="58" spans="1:6" ht="12.75">
      <c r="A58" s="3"/>
      <c r="C58" s="7">
        <v>6</v>
      </c>
      <c r="D58" s="8" t="s">
        <v>5</v>
      </c>
      <c r="E58" s="6">
        <v>1973.24</v>
      </c>
      <c r="F58" s="9" t="s">
        <v>37</v>
      </c>
    </row>
    <row r="59" spans="1:6" ht="12.75">
      <c r="A59" s="3"/>
      <c r="C59" s="7">
        <v>7</v>
      </c>
      <c r="D59" s="8" t="s">
        <v>6</v>
      </c>
      <c r="E59" s="6">
        <v>0</v>
      </c>
      <c r="F59" s="9" t="s">
        <v>32</v>
      </c>
    </row>
    <row r="60" spans="1:6" ht="12.75">
      <c r="A60" s="3"/>
      <c r="C60" s="7">
        <v>8</v>
      </c>
      <c r="D60" s="8" t="s">
        <v>7</v>
      </c>
      <c r="E60" s="6">
        <v>147.79</v>
      </c>
      <c r="F60" s="9" t="s">
        <v>33</v>
      </c>
    </row>
    <row r="61" spans="1:6" ht="12.75">
      <c r="A61" s="3"/>
      <c r="C61" s="7">
        <v>9</v>
      </c>
      <c r="D61" s="8" t="s">
        <v>8</v>
      </c>
      <c r="E61" s="6">
        <v>667.39</v>
      </c>
      <c r="F61" s="9" t="s">
        <v>64</v>
      </c>
    </row>
    <row r="62" spans="1:6" ht="12.75">
      <c r="A62" s="3"/>
      <c r="C62" s="7">
        <v>10</v>
      </c>
      <c r="D62" s="8" t="s">
        <v>9</v>
      </c>
      <c r="E62" s="6">
        <v>4026.47</v>
      </c>
      <c r="F62" s="9" t="s">
        <v>65</v>
      </c>
    </row>
    <row r="63" spans="1:6" ht="12.75">
      <c r="A63" s="3"/>
      <c r="C63" s="7">
        <v>11</v>
      </c>
      <c r="D63" s="8" t="s">
        <v>10</v>
      </c>
      <c r="E63" s="6">
        <v>939.95</v>
      </c>
      <c r="F63" s="9" t="s">
        <v>38</v>
      </c>
    </row>
    <row r="64" spans="1:6" ht="12.75">
      <c r="A64" s="3"/>
      <c r="C64" s="7">
        <v>13</v>
      </c>
      <c r="D64" s="8" t="s">
        <v>11</v>
      </c>
      <c r="E64" s="6">
        <v>2134.59</v>
      </c>
      <c r="F64" s="9" t="s">
        <v>34</v>
      </c>
    </row>
    <row r="65" spans="1:6" ht="12.75">
      <c r="A65" s="3"/>
      <c r="C65" s="7">
        <v>15</v>
      </c>
      <c r="D65" s="8" t="s">
        <v>12</v>
      </c>
      <c r="E65" s="6">
        <v>806.09</v>
      </c>
      <c r="F65" s="9" t="s">
        <v>38</v>
      </c>
    </row>
    <row r="66" spans="1:6" ht="12.75">
      <c r="A66" s="3"/>
      <c r="C66" s="7">
        <v>16</v>
      </c>
      <c r="D66" s="8" t="s">
        <v>13</v>
      </c>
      <c r="E66" s="6">
        <v>11808.95</v>
      </c>
      <c r="F66" s="9" t="s">
        <v>66</v>
      </c>
    </row>
    <row r="67" spans="1:6" ht="12.75">
      <c r="A67" s="3"/>
      <c r="C67" s="7">
        <v>20</v>
      </c>
      <c r="D67" s="8" t="s">
        <v>14</v>
      </c>
      <c r="E67" s="6">
        <v>1615.65</v>
      </c>
      <c r="F67" s="9" t="s">
        <v>67</v>
      </c>
    </row>
    <row r="68" spans="1:6" ht="12.75">
      <c r="A68" s="3"/>
      <c r="C68" s="7">
        <v>23</v>
      </c>
      <c r="D68" s="8" t="s">
        <v>16</v>
      </c>
      <c r="E68" s="6">
        <v>3464.17</v>
      </c>
      <c r="F68" s="9" t="s">
        <v>68</v>
      </c>
    </row>
    <row r="69" spans="1:6" ht="12.75">
      <c r="A69" s="3"/>
      <c r="C69" s="7">
        <v>24</v>
      </c>
      <c r="D69" s="8" t="s">
        <v>17</v>
      </c>
      <c r="E69" s="6">
        <v>46092.2</v>
      </c>
      <c r="F69" s="9" t="s">
        <v>69</v>
      </c>
    </row>
    <row r="70" spans="1:6" ht="12.75">
      <c r="A70" s="3"/>
      <c r="C70" s="7">
        <v>25</v>
      </c>
      <c r="D70" s="8" t="s">
        <v>18</v>
      </c>
      <c r="E70" s="6">
        <v>0</v>
      </c>
      <c r="F70" s="9" t="s">
        <v>32</v>
      </c>
    </row>
    <row r="71" spans="1:6" ht="12.75">
      <c r="A71" s="3"/>
      <c r="C71" s="7">
        <v>26</v>
      </c>
      <c r="D71" s="8" t="s">
        <v>19</v>
      </c>
      <c r="E71" s="6">
        <v>0</v>
      </c>
      <c r="F71" s="9" t="s">
        <v>32</v>
      </c>
    </row>
    <row r="72" spans="1:6" ht="12.75">
      <c r="A72" s="3"/>
      <c r="C72" s="7">
        <v>27</v>
      </c>
      <c r="D72" s="8" t="s">
        <v>20</v>
      </c>
      <c r="E72" s="6">
        <v>0</v>
      </c>
      <c r="F72" s="9" t="s">
        <v>32</v>
      </c>
    </row>
    <row r="73" spans="1:6" ht="12.75">
      <c r="A73" s="3"/>
      <c r="C73" s="7">
        <v>28</v>
      </c>
      <c r="D73" s="8" t="s">
        <v>21</v>
      </c>
      <c r="E73" s="6">
        <v>64494.15</v>
      </c>
      <c r="F73" s="9" t="s">
        <v>70</v>
      </c>
    </row>
    <row r="74" spans="1:6" ht="12.75">
      <c r="A74" s="3"/>
      <c r="C74" s="7">
        <v>30</v>
      </c>
      <c r="D74" s="8" t="s">
        <v>22</v>
      </c>
      <c r="E74" s="6">
        <v>497157.82</v>
      </c>
      <c r="F74" s="9" t="s">
        <v>71</v>
      </c>
    </row>
    <row r="75" spans="1:6" ht="12.75">
      <c r="A75" s="3"/>
      <c r="C75" s="7">
        <v>31</v>
      </c>
      <c r="D75" s="8" t="s">
        <v>23</v>
      </c>
      <c r="E75" s="6">
        <v>15.75</v>
      </c>
      <c r="F75" s="9" t="s">
        <v>32</v>
      </c>
    </row>
    <row r="76" spans="1:2" ht="15">
      <c r="A76" s="5">
        <v>36495</v>
      </c>
      <c r="B76" s="6">
        <v>2532278.13</v>
      </c>
    </row>
    <row r="77" spans="1:6" ht="12.75">
      <c r="A77" s="3"/>
      <c r="C77" s="7">
        <v>1</v>
      </c>
      <c r="D77" s="8" t="s">
        <v>0</v>
      </c>
      <c r="E77" s="6">
        <v>581414.58</v>
      </c>
      <c r="F77" s="9" t="s">
        <v>72</v>
      </c>
    </row>
    <row r="78" spans="1:6" ht="12.75">
      <c r="A78" s="3"/>
      <c r="C78" s="7">
        <v>2</v>
      </c>
      <c r="D78" s="8" t="s">
        <v>1</v>
      </c>
      <c r="E78" s="6">
        <v>914046.86</v>
      </c>
      <c r="F78" s="9" t="s">
        <v>73</v>
      </c>
    </row>
    <row r="79" spans="1:6" ht="12.75">
      <c r="A79" s="3"/>
      <c r="C79" s="7">
        <v>3</v>
      </c>
      <c r="D79" s="8" t="s">
        <v>2</v>
      </c>
      <c r="E79" s="6">
        <v>119731.63</v>
      </c>
      <c r="F79" s="9" t="s">
        <v>74</v>
      </c>
    </row>
    <row r="80" spans="1:6" ht="12.75">
      <c r="A80" s="3"/>
      <c r="C80" s="7">
        <v>4</v>
      </c>
      <c r="D80" s="8" t="s">
        <v>3</v>
      </c>
      <c r="E80" s="6">
        <v>25540.15</v>
      </c>
      <c r="F80" s="9" t="s">
        <v>75</v>
      </c>
    </row>
    <row r="81" spans="1:6" ht="12.75">
      <c r="A81" s="3"/>
      <c r="C81" s="7">
        <v>5</v>
      </c>
      <c r="D81" s="8" t="s">
        <v>4</v>
      </c>
      <c r="E81" s="6">
        <v>96636.65</v>
      </c>
      <c r="F81" s="9" t="s">
        <v>76</v>
      </c>
    </row>
    <row r="82" spans="1:6" ht="12.75">
      <c r="A82" s="3"/>
      <c r="C82" s="7">
        <v>6</v>
      </c>
      <c r="D82" s="8" t="s">
        <v>5</v>
      </c>
      <c r="E82" s="6">
        <v>9348.77</v>
      </c>
      <c r="F82" s="9" t="s">
        <v>77</v>
      </c>
    </row>
    <row r="83" spans="1:6" ht="12.75">
      <c r="A83" s="3"/>
      <c r="C83" s="7">
        <v>7</v>
      </c>
      <c r="D83" s="8" t="s">
        <v>6</v>
      </c>
      <c r="E83" s="6">
        <v>0</v>
      </c>
      <c r="F83" s="9" t="s">
        <v>32</v>
      </c>
    </row>
    <row r="84" spans="1:6" ht="12.75">
      <c r="A84" s="3"/>
      <c r="C84" s="7">
        <v>8</v>
      </c>
      <c r="D84" s="8" t="s">
        <v>7</v>
      </c>
      <c r="E84" s="6">
        <v>149.15</v>
      </c>
      <c r="F84" s="9" t="s">
        <v>33</v>
      </c>
    </row>
    <row r="85" spans="1:6" ht="12.75">
      <c r="A85" s="3"/>
      <c r="C85" s="7">
        <v>9</v>
      </c>
      <c r="D85" s="8" t="s">
        <v>8</v>
      </c>
      <c r="E85" s="6">
        <v>2403.57</v>
      </c>
      <c r="F85" s="9" t="s">
        <v>37</v>
      </c>
    </row>
    <row r="86" spans="1:6" ht="12.75">
      <c r="A86" s="3"/>
      <c r="C86" s="7">
        <v>10</v>
      </c>
      <c r="D86" s="8" t="s">
        <v>9</v>
      </c>
      <c r="E86" s="6">
        <v>6401.92</v>
      </c>
      <c r="F86" s="9" t="s">
        <v>78</v>
      </c>
    </row>
    <row r="87" spans="1:6" ht="12.75">
      <c r="A87" s="3"/>
      <c r="C87" s="7">
        <v>11</v>
      </c>
      <c r="D87" s="8" t="s">
        <v>10</v>
      </c>
      <c r="E87" s="6">
        <v>1038.41</v>
      </c>
      <c r="F87" s="9" t="s">
        <v>38</v>
      </c>
    </row>
    <row r="88" spans="1:6" ht="12.75">
      <c r="A88" s="3"/>
      <c r="C88" s="7">
        <v>13</v>
      </c>
      <c r="D88" s="8" t="s">
        <v>11</v>
      </c>
      <c r="E88" s="6">
        <v>2825.31</v>
      </c>
      <c r="F88" s="9" t="s">
        <v>79</v>
      </c>
    </row>
    <row r="89" spans="1:6" ht="12.75">
      <c r="A89" s="3"/>
      <c r="C89" s="7">
        <v>15</v>
      </c>
      <c r="D89" s="8" t="s">
        <v>12</v>
      </c>
      <c r="E89" s="6">
        <v>912.79</v>
      </c>
      <c r="F89" s="9" t="s">
        <v>38</v>
      </c>
    </row>
    <row r="90" spans="1:6" ht="12.75">
      <c r="A90" s="3"/>
      <c r="C90" s="7">
        <v>16</v>
      </c>
      <c r="D90" s="8" t="s">
        <v>13</v>
      </c>
      <c r="E90" s="6">
        <v>27948.11</v>
      </c>
      <c r="F90" s="9" t="s">
        <v>80</v>
      </c>
    </row>
    <row r="91" spans="1:6" ht="12.75">
      <c r="A91" s="3"/>
      <c r="C91" s="7">
        <v>20</v>
      </c>
      <c r="D91" s="8" t="s">
        <v>14</v>
      </c>
      <c r="E91" s="6">
        <v>1729.88</v>
      </c>
      <c r="F91" s="9" t="s">
        <v>36</v>
      </c>
    </row>
    <row r="92" spans="1:6" ht="12.75">
      <c r="A92" s="3"/>
      <c r="C92" s="7">
        <v>22</v>
      </c>
      <c r="D92" s="8" t="s">
        <v>15</v>
      </c>
      <c r="E92" s="6">
        <v>385.14</v>
      </c>
      <c r="F92" s="9" t="s">
        <v>81</v>
      </c>
    </row>
    <row r="93" spans="1:6" ht="12.75">
      <c r="A93" s="3"/>
      <c r="C93" s="7">
        <v>23</v>
      </c>
      <c r="D93" s="8" t="s">
        <v>16</v>
      </c>
      <c r="E93" s="6">
        <v>3064.61</v>
      </c>
      <c r="F93" s="9" t="s">
        <v>82</v>
      </c>
    </row>
    <row r="94" spans="1:6" ht="12.75">
      <c r="A94" s="3"/>
      <c r="C94" s="7">
        <v>24</v>
      </c>
      <c r="D94" s="8" t="s">
        <v>17</v>
      </c>
      <c r="E94" s="6">
        <v>45596.44</v>
      </c>
      <c r="F94" s="9" t="s">
        <v>83</v>
      </c>
    </row>
    <row r="95" spans="1:6" ht="12.75">
      <c r="A95" s="3"/>
      <c r="C95" s="7">
        <v>25</v>
      </c>
      <c r="D95" s="8" t="s">
        <v>18</v>
      </c>
      <c r="E95" s="6">
        <v>0</v>
      </c>
      <c r="F95" s="9" t="s">
        <v>32</v>
      </c>
    </row>
    <row r="96" spans="1:6" ht="12.75">
      <c r="A96" s="3"/>
      <c r="C96" s="7">
        <v>26</v>
      </c>
      <c r="D96" s="8" t="s">
        <v>19</v>
      </c>
      <c r="E96" s="6">
        <v>0</v>
      </c>
      <c r="F96" s="9" t="s">
        <v>32</v>
      </c>
    </row>
    <row r="97" spans="1:6" ht="12.75">
      <c r="A97" s="3"/>
      <c r="C97" s="7">
        <v>27</v>
      </c>
      <c r="D97" s="8" t="s">
        <v>20</v>
      </c>
      <c r="E97" s="6">
        <v>16773.17</v>
      </c>
      <c r="F97" s="9" t="s">
        <v>84</v>
      </c>
    </row>
    <row r="98" spans="1:6" ht="12.75">
      <c r="A98" s="3"/>
      <c r="C98" s="7">
        <v>28</v>
      </c>
      <c r="D98" s="8" t="s">
        <v>21</v>
      </c>
      <c r="E98" s="6">
        <v>104956.68</v>
      </c>
      <c r="F98" s="9" t="s">
        <v>85</v>
      </c>
    </row>
    <row r="99" spans="1:6" ht="12.75">
      <c r="A99" s="3"/>
      <c r="C99" s="7">
        <v>30</v>
      </c>
      <c r="D99" s="8" t="s">
        <v>22</v>
      </c>
      <c r="E99" s="6">
        <v>571349.42</v>
      </c>
      <c r="F99" s="9" t="s">
        <v>86</v>
      </c>
    </row>
    <row r="100" spans="1:6" ht="12.75">
      <c r="A100" s="3"/>
      <c r="C100" s="7">
        <v>31</v>
      </c>
      <c r="D100" s="8" t="s">
        <v>23</v>
      </c>
      <c r="E100" s="6">
        <v>24.96</v>
      </c>
      <c r="F100" s="9" t="s">
        <v>32</v>
      </c>
    </row>
    <row r="101" spans="1:2" ht="15">
      <c r="A101" s="5">
        <v>36526</v>
      </c>
      <c r="B101" s="6">
        <v>2284353.09</v>
      </c>
    </row>
    <row r="102" spans="1:6" ht="12.75">
      <c r="A102" s="3"/>
      <c r="C102" s="7">
        <v>1</v>
      </c>
      <c r="D102" s="8" t="s">
        <v>0</v>
      </c>
      <c r="E102" s="6">
        <v>487651.91</v>
      </c>
      <c r="F102" s="9" t="s">
        <v>87</v>
      </c>
    </row>
    <row r="103" spans="1:6" ht="12.75">
      <c r="A103" s="3"/>
      <c r="C103" s="7">
        <v>2</v>
      </c>
      <c r="D103" s="8" t="s">
        <v>1</v>
      </c>
      <c r="E103" s="6">
        <v>902130.59</v>
      </c>
      <c r="F103" s="9" t="s">
        <v>88</v>
      </c>
    </row>
    <row r="104" spans="1:6" ht="12.75">
      <c r="A104" s="3"/>
      <c r="C104" s="7">
        <v>3</v>
      </c>
      <c r="D104" s="8" t="s">
        <v>2</v>
      </c>
      <c r="E104" s="6">
        <v>90156.24</v>
      </c>
      <c r="F104" s="9" t="s">
        <v>89</v>
      </c>
    </row>
    <row r="105" spans="1:6" ht="12.75">
      <c r="A105" s="3"/>
      <c r="C105" s="7">
        <v>4</v>
      </c>
      <c r="D105" s="8" t="s">
        <v>3</v>
      </c>
      <c r="E105" s="6">
        <v>22304.26</v>
      </c>
      <c r="F105" s="9" t="s">
        <v>90</v>
      </c>
    </row>
    <row r="106" spans="1:6" ht="12.75">
      <c r="A106" s="3"/>
      <c r="C106" s="7">
        <v>5</v>
      </c>
      <c r="D106" s="8" t="s">
        <v>4</v>
      </c>
      <c r="E106" s="6">
        <v>98959.21</v>
      </c>
      <c r="F106" s="9" t="s">
        <v>91</v>
      </c>
    </row>
    <row r="107" spans="1:6" ht="12.75">
      <c r="A107" s="3"/>
      <c r="C107" s="7">
        <v>6</v>
      </c>
      <c r="D107" s="8" t="s">
        <v>5</v>
      </c>
      <c r="E107" s="6">
        <v>7361.57</v>
      </c>
      <c r="F107" s="9" t="s">
        <v>92</v>
      </c>
    </row>
    <row r="108" spans="1:6" ht="12.75">
      <c r="A108" s="3"/>
      <c r="C108" s="7">
        <v>7</v>
      </c>
      <c r="D108" s="8" t="s">
        <v>6</v>
      </c>
      <c r="E108" s="6">
        <v>0</v>
      </c>
      <c r="F108" s="9" t="s">
        <v>32</v>
      </c>
    </row>
    <row r="109" spans="1:6" ht="12.75">
      <c r="A109" s="3"/>
      <c r="C109" s="7">
        <v>8</v>
      </c>
      <c r="D109" s="8" t="s">
        <v>7</v>
      </c>
      <c r="E109" s="6">
        <v>161.1</v>
      </c>
      <c r="F109" s="9" t="s">
        <v>33</v>
      </c>
    </row>
    <row r="110" spans="1:6" ht="12.75">
      <c r="A110" s="3"/>
      <c r="C110" s="7">
        <v>9</v>
      </c>
      <c r="D110" s="8" t="s">
        <v>8</v>
      </c>
      <c r="E110" s="6">
        <v>1242.35</v>
      </c>
      <c r="F110" s="9" t="s">
        <v>93</v>
      </c>
    </row>
    <row r="111" spans="1:6" ht="12.75">
      <c r="A111" s="3"/>
      <c r="C111" s="7">
        <v>10</v>
      </c>
      <c r="D111" s="8" t="s">
        <v>9</v>
      </c>
      <c r="E111" s="6">
        <v>6765.92</v>
      </c>
      <c r="F111" s="9" t="s">
        <v>94</v>
      </c>
    </row>
    <row r="112" spans="1:6" ht="12.75">
      <c r="A112" s="3"/>
      <c r="C112" s="7">
        <v>11</v>
      </c>
      <c r="D112" s="8" t="s">
        <v>10</v>
      </c>
      <c r="E112" s="6">
        <v>1055.6</v>
      </c>
      <c r="F112" s="9" t="s">
        <v>93</v>
      </c>
    </row>
    <row r="113" spans="1:6" ht="12.75">
      <c r="A113" s="3"/>
      <c r="C113" s="7">
        <v>13</v>
      </c>
      <c r="D113" s="8" t="s">
        <v>11</v>
      </c>
      <c r="E113" s="6">
        <v>2640.86</v>
      </c>
      <c r="F113" s="9" t="s">
        <v>82</v>
      </c>
    </row>
    <row r="114" spans="1:6" ht="12.75">
      <c r="A114" s="3"/>
      <c r="C114" s="7">
        <v>15</v>
      </c>
      <c r="D114" s="8" t="s">
        <v>12</v>
      </c>
      <c r="E114" s="6">
        <v>784.89</v>
      </c>
      <c r="F114" s="9" t="s">
        <v>64</v>
      </c>
    </row>
    <row r="115" spans="1:6" ht="12.75">
      <c r="A115" s="3"/>
      <c r="C115" s="7">
        <v>16</v>
      </c>
      <c r="D115" s="8" t="s">
        <v>13</v>
      </c>
      <c r="E115" s="6">
        <v>17535.92</v>
      </c>
      <c r="F115" s="9" t="s">
        <v>95</v>
      </c>
    </row>
    <row r="116" spans="1:6" ht="12.75">
      <c r="A116" s="3"/>
      <c r="C116" s="7">
        <v>20</v>
      </c>
      <c r="D116" s="8" t="s">
        <v>14</v>
      </c>
      <c r="E116" s="6">
        <v>1361.1</v>
      </c>
      <c r="F116" s="9" t="s">
        <v>52</v>
      </c>
    </row>
    <row r="117" spans="1:6" ht="12.75">
      <c r="A117" s="3"/>
      <c r="C117" s="7">
        <v>22</v>
      </c>
      <c r="D117" s="8" t="s">
        <v>15</v>
      </c>
      <c r="E117" s="6">
        <v>225.76</v>
      </c>
      <c r="F117" s="9" t="s">
        <v>33</v>
      </c>
    </row>
    <row r="118" spans="1:6" ht="12.75">
      <c r="A118" s="3"/>
      <c r="C118" s="7">
        <v>23</v>
      </c>
      <c r="D118" s="8" t="s">
        <v>16</v>
      </c>
      <c r="E118" s="6">
        <v>3348.36</v>
      </c>
      <c r="F118" s="9" t="s">
        <v>54</v>
      </c>
    </row>
    <row r="119" spans="1:6" ht="12.75">
      <c r="A119" s="3"/>
      <c r="C119" s="7">
        <v>24</v>
      </c>
      <c r="D119" s="8" t="s">
        <v>17</v>
      </c>
      <c r="E119" s="6">
        <v>62715.46</v>
      </c>
      <c r="F119" s="9" t="s">
        <v>96</v>
      </c>
    </row>
    <row r="120" spans="1:6" ht="12.75">
      <c r="A120" s="3"/>
      <c r="C120" s="7">
        <v>25</v>
      </c>
      <c r="D120" s="8" t="s">
        <v>18</v>
      </c>
      <c r="E120" s="6">
        <v>0</v>
      </c>
      <c r="F120" s="9" t="s">
        <v>32</v>
      </c>
    </row>
    <row r="121" spans="1:6" ht="12.75">
      <c r="A121" s="3"/>
      <c r="C121" s="7">
        <v>26</v>
      </c>
      <c r="D121" s="8" t="s">
        <v>19</v>
      </c>
      <c r="E121" s="6">
        <v>0</v>
      </c>
      <c r="F121" s="9" t="s">
        <v>32</v>
      </c>
    </row>
    <row r="122" spans="1:6" ht="12.75">
      <c r="A122" s="3"/>
      <c r="C122" s="7">
        <v>27</v>
      </c>
      <c r="D122" s="8" t="s">
        <v>20</v>
      </c>
      <c r="E122" s="6">
        <v>5938.84</v>
      </c>
      <c r="F122" s="9" t="s">
        <v>97</v>
      </c>
    </row>
    <row r="123" spans="1:6" ht="12.75">
      <c r="A123" s="3"/>
      <c r="C123" s="7">
        <v>28</v>
      </c>
      <c r="D123" s="8" t="s">
        <v>21</v>
      </c>
      <c r="E123" s="6">
        <v>85480.34</v>
      </c>
      <c r="F123" s="9" t="s">
        <v>98</v>
      </c>
    </row>
    <row r="124" spans="1:6" ht="12.75">
      <c r="A124" s="3"/>
      <c r="C124" s="7">
        <v>30</v>
      </c>
      <c r="D124" s="8" t="s">
        <v>22</v>
      </c>
      <c r="E124" s="6">
        <v>486497.47</v>
      </c>
      <c r="F124" s="9" t="s">
        <v>99</v>
      </c>
    </row>
    <row r="125" spans="1:6" ht="12.75">
      <c r="A125" s="3"/>
      <c r="C125" s="7">
        <v>31</v>
      </c>
      <c r="D125" s="8" t="s">
        <v>23</v>
      </c>
      <c r="E125" s="6">
        <v>35.4</v>
      </c>
      <c r="F125" s="9" t="s">
        <v>32</v>
      </c>
    </row>
    <row r="126" spans="1:2" ht="15">
      <c r="A126" s="5">
        <v>36557</v>
      </c>
      <c r="B126" s="6">
        <v>3203432.21</v>
      </c>
    </row>
    <row r="127" spans="1:6" ht="12.75">
      <c r="A127" s="3"/>
      <c r="C127" s="7">
        <v>1</v>
      </c>
      <c r="D127" s="8" t="s">
        <v>0</v>
      </c>
      <c r="E127" s="6">
        <v>688476.58</v>
      </c>
      <c r="F127" s="9" t="s">
        <v>100</v>
      </c>
    </row>
    <row r="128" spans="1:6" ht="12.75">
      <c r="A128" s="3"/>
      <c r="C128" s="7">
        <v>2</v>
      </c>
      <c r="D128" s="8" t="s">
        <v>1</v>
      </c>
      <c r="E128" s="6">
        <v>1272889.04</v>
      </c>
      <c r="F128" s="9" t="s">
        <v>101</v>
      </c>
    </row>
    <row r="129" spans="1:6" ht="12.75">
      <c r="A129" s="3"/>
      <c r="C129" s="7">
        <v>3</v>
      </c>
      <c r="D129" s="8" t="s">
        <v>2</v>
      </c>
      <c r="E129" s="6">
        <v>146155.59</v>
      </c>
      <c r="F129" s="9" t="s">
        <v>102</v>
      </c>
    </row>
    <row r="130" spans="1:6" ht="12.75">
      <c r="A130" s="3"/>
      <c r="C130" s="7">
        <v>4</v>
      </c>
      <c r="D130" s="8" t="s">
        <v>3</v>
      </c>
      <c r="E130" s="6">
        <v>27434.14</v>
      </c>
      <c r="F130" s="9" t="s">
        <v>103</v>
      </c>
    </row>
    <row r="131" spans="1:6" ht="12.75">
      <c r="A131" s="3"/>
      <c r="C131" s="7">
        <v>5</v>
      </c>
      <c r="D131" s="8" t="s">
        <v>4</v>
      </c>
      <c r="E131" s="6">
        <v>72847.5</v>
      </c>
      <c r="F131" s="9" t="s">
        <v>104</v>
      </c>
    </row>
    <row r="132" spans="1:6" ht="12.75">
      <c r="A132" s="3"/>
      <c r="C132" s="7">
        <v>6</v>
      </c>
      <c r="D132" s="8" t="s">
        <v>5</v>
      </c>
      <c r="E132" s="6">
        <v>6891.23</v>
      </c>
      <c r="F132" s="9" t="s">
        <v>105</v>
      </c>
    </row>
    <row r="133" spans="1:6" ht="12.75">
      <c r="A133" s="3"/>
      <c r="C133" s="7">
        <v>7</v>
      </c>
      <c r="D133" s="8" t="s">
        <v>6</v>
      </c>
      <c r="E133" s="6">
        <v>0</v>
      </c>
      <c r="F133" s="9" t="s">
        <v>32</v>
      </c>
    </row>
    <row r="134" spans="1:6" ht="12.75">
      <c r="A134" s="3"/>
      <c r="C134" s="7">
        <v>8</v>
      </c>
      <c r="D134" s="8" t="s">
        <v>7</v>
      </c>
      <c r="E134" s="6">
        <v>114.92</v>
      </c>
      <c r="F134" s="9" t="s">
        <v>32</v>
      </c>
    </row>
    <row r="135" spans="1:6" ht="12.75">
      <c r="A135" s="3"/>
      <c r="C135" s="7">
        <v>9</v>
      </c>
      <c r="D135" s="8" t="s">
        <v>8</v>
      </c>
      <c r="E135" s="6">
        <v>1234.19</v>
      </c>
      <c r="F135" s="9" t="s">
        <v>38</v>
      </c>
    </row>
    <row r="136" spans="1:6" ht="12.75">
      <c r="A136" s="3"/>
      <c r="C136" s="7">
        <v>10</v>
      </c>
      <c r="D136" s="8" t="s">
        <v>9</v>
      </c>
      <c r="E136" s="6">
        <v>16036.84</v>
      </c>
      <c r="F136" s="9" t="s">
        <v>106</v>
      </c>
    </row>
    <row r="137" spans="1:6" ht="12.75">
      <c r="A137" s="3"/>
      <c r="C137" s="7">
        <v>11</v>
      </c>
      <c r="D137" s="8" t="s">
        <v>10</v>
      </c>
      <c r="E137" s="6">
        <v>1120.75</v>
      </c>
      <c r="F137" s="9" t="s">
        <v>64</v>
      </c>
    </row>
    <row r="138" spans="1:6" ht="12.75">
      <c r="A138" s="3"/>
      <c r="C138" s="7">
        <v>13</v>
      </c>
      <c r="D138" s="8" t="s">
        <v>11</v>
      </c>
      <c r="E138" s="6">
        <v>3311.91</v>
      </c>
      <c r="F138" s="9" t="s">
        <v>34</v>
      </c>
    </row>
    <row r="139" spans="1:6" ht="12.75">
      <c r="A139" s="3"/>
      <c r="C139" s="7">
        <v>15</v>
      </c>
      <c r="D139" s="8" t="s">
        <v>12</v>
      </c>
      <c r="E139" s="6">
        <v>965.38</v>
      </c>
      <c r="F139" s="9" t="s">
        <v>64</v>
      </c>
    </row>
    <row r="140" spans="1:6" ht="12.75">
      <c r="A140" s="3"/>
      <c r="C140" s="7">
        <v>16</v>
      </c>
      <c r="D140" s="8" t="s">
        <v>13</v>
      </c>
      <c r="E140" s="6">
        <v>25444.85</v>
      </c>
      <c r="F140" s="9" t="s">
        <v>107</v>
      </c>
    </row>
    <row r="141" spans="1:6" ht="12.75">
      <c r="A141" s="3"/>
      <c r="C141" s="7">
        <v>20</v>
      </c>
      <c r="D141" s="8" t="s">
        <v>14</v>
      </c>
      <c r="E141" s="6">
        <v>1131.96</v>
      </c>
      <c r="F141" s="9" t="s">
        <v>38</v>
      </c>
    </row>
    <row r="142" spans="1:6" ht="12.75">
      <c r="A142" s="3"/>
      <c r="C142" s="7">
        <v>22</v>
      </c>
      <c r="D142" s="8" t="s">
        <v>15</v>
      </c>
      <c r="E142" s="6">
        <v>206.41</v>
      </c>
      <c r="F142" s="9" t="s">
        <v>33</v>
      </c>
    </row>
    <row r="143" spans="1:6" ht="12.75">
      <c r="A143" s="3"/>
      <c r="C143" s="7">
        <v>23</v>
      </c>
      <c r="D143" s="8" t="s">
        <v>16</v>
      </c>
      <c r="E143" s="6">
        <v>4599.3</v>
      </c>
      <c r="F143" s="9" t="s">
        <v>108</v>
      </c>
    </row>
    <row r="144" spans="1:6" ht="12.75">
      <c r="A144" s="3"/>
      <c r="C144" s="7">
        <v>24</v>
      </c>
      <c r="D144" s="8" t="s">
        <v>17</v>
      </c>
      <c r="E144" s="6">
        <v>63446.27</v>
      </c>
      <c r="F144" s="9" t="s">
        <v>109</v>
      </c>
    </row>
    <row r="145" spans="1:6" ht="12.75">
      <c r="A145" s="3"/>
      <c r="C145" s="7">
        <v>25</v>
      </c>
      <c r="D145" s="8" t="s">
        <v>18</v>
      </c>
      <c r="E145" s="6">
        <v>0</v>
      </c>
      <c r="F145" s="9" t="s">
        <v>32</v>
      </c>
    </row>
    <row r="146" spans="1:6" ht="12.75">
      <c r="A146" s="3"/>
      <c r="C146" s="7">
        <v>26</v>
      </c>
      <c r="D146" s="8" t="s">
        <v>19</v>
      </c>
      <c r="E146" s="6">
        <v>0</v>
      </c>
      <c r="F146" s="9" t="s">
        <v>32</v>
      </c>
    </row>
    <row r="147" spans="1:6" ht="12.75">
      <c r="A147" s="3"/>
      <c r="C147" s="7">
        <v>27</v>
      </c>
      <c r="D147" s="8" t="s">
        <v>20</v>
      </c>
      <c r="E147" s="6">
        <v>4649.09</v>
      </c>
      <c r="F147" s="9" t="s">
        <v>54</v>
      </c>
    </row>
    <row r="148" spans="1:6" ht="12.75">
      <c r="A148" s="3"/>
      <c r="C148" s="7">
        <v>28</v>
      </c>
      <c r="D148" s="8" t="s">
        <v>21</v>
      </c>
      <c r="E148" s="6">
        <v>126380.94</v>
      </c>
      <c r="F148" s="9" t="s">
        <v>89</v>
      </c>
    </row>
    <row r="149" spans="1:6" ht="12.75">
      <c r="A149" s="3"/>
      <c r="C149" s="7">
        <v>30</v>
      </c>
      <c r="D149" s="8" t="s">
        <v>22</v>
      </c>
      <c r="E149" s="6">
        <v>740023.01</v>
      </c>
      <c r="F149" s="9" t="s">
        <v>110</v>
      </c>
    </row>
    <row r="150" spans="1:6" ht="12.75">
      <c r="A150" s="3"/>
      <c r="C150" s="7">
        <v>31</v>
      </c>
      <c r="D150" s="8" t="s">
        <v>23</v>
      </c>
      <c r="E150" s="6">
        <v>72.34</v>
      </c>
      <c r="F150" s="9" t="s">
        <v>32</v>
      </c>
    </row>
    <row r="151" spans="1:2" ht="15">
      <c r="A151" s="5">
        <v>36586</v>
      </c>
      <c r="B151" s="6">
        <v>3602226.28</v>
      </c>
    </row>
    <row r="152" spans="1:6" ht="12.75">
      <c r="A152" s="3"/>
      <c r="C152" s="7">
        <v>1</v>
      </c>
      <c r="D152" s="8" t="s">
        <v>0</v>
      </c>
      <c r="E152" s="6">
        <v>804557.36</v>
      </c>
      <c r="F152" s="9" t="s">
        <v>111</v>
      </c>
    </row>
    <row r="153" spans="1:6" ht="12.75">
      <c r="A153" s="3"/>
      <c r="C153" s="7">
        <v>2</v>
      </c>
      <c r="D153" s="8" t="s">
        <v>1</v>
      </c>
      <c r="E153" s="6">
        <v>1417959.85</v>
      </c>
      <c r="F153" s="9" t="s">
        <v>112</v>
      </c>
    </row>
    <row r="154" spans="1:6" ht="12.75">
      <c r="A154" s="3"/>
      <c r="C154" s="7">
        <v>3</v>
      </c>
      <c r="D154" s="8" t="s">
        <v>2</v>
      </c>
      <c r="E154" s="6">
        <v>159316.07</v>
      </c>
      <c r="F154" s="9" t="s">
        <v>113</v>
      </c>
    </row>
    <row r="155" spans="1:6" ht="12.75">
      <c r="A155" s="3"/>
      <c r="C155" s="7">
        <v>4</v>
      </c>
      <c r="D155" s="8" t="s">
        <v>3</v>
      </c>
      <c r="E155" s="6">
        <v>27377.06</v>
      </c>
      <c r="F155" s="9" t="s">
        <v>114</v>
      </c>
    </row>
    <row r="156" spans="1:6" ht="12.75">
      <c r="A156" s="3"/>
      <c r="C156" s="7">
        <v>5</v>
      </c>
      <c r="D156" s="8" t="s">
        <v>4</v>
      </c>
      <c r="E156" s="6">
        <v>113802.4</v>
      </c>
      <c r="F156" s="9" t="s">
        <v>115</v>
      </c>
    </row>
    <row r="157" spans="1:6" ht="12.75">
      <c r="A157" s="3"/>
      <c r="C157" s="7">
        <v>6</v>
      </c>
      <c r="D157" s="8" t="s">
        <v>5</v>
      </c>
      <c r="E157" s="6">
        <v>8078.34</v>
      </c>
      <c r="F157" s="9" t="s">
        <v>105</v>
      </c>
    </row>
    <row r="158" spans="1:6" ht="12.75">
      <c r="A158" s="3"/>
      <c r="C158" s="7">
        <v>7</v>
      </c>
      <c r="D158" s="8" t="s">
        <v>6</v>
      </c>
      <c r="E158" s="6">
        <v>0</v>
      </c>
      <c r="F158" s="9" t="s">
        <v>32</v>
      </c>
    </row>
    <row r="159" spans="1:6" ht="12.75">
      <c r="A159" s="3"/>
      <c r="C159" s="7">
        <v>8</v>
      </c>
      <c r="D159" s="8" t="s">
        <v>7</v>
      </c>
      <c r="E159" s="6">
        <v>148.93</v>
      </c>
      <c r="F159" s="9" t="s">
        <v>32</v>
      </c>
    </row>
    <row r="160" spans="1:6" ht="12.75">
      <c r="A160" s="3"/>
      <c r="C160" s="7">
        <v>9</v>
      </c>
      <c r="D160" s="8" t="s">
        <v>8</v>
      </c>
      <c r="E160" s="6">
        <v>1193.83</v>
      </c>
      <c r="F160" s="9" t="s">
        <v>64</v>
      </c>
    </row>
    <row r="161" spans="1:6" ht="12.75">
      <c r="A161" s="3"/>
      <c r="C161" s="7">
        <v>10</v>
      </c>
      <c r="D161" s="8" t="s">
        <v>9</v>
      </c>
      <c r="E161" s="6">
        <v>14894.57</v>
      </c>
      <c r="F161" s="9" t="s">
        <v>116</v>
      </c>
    </row>
    <row r="162" spans="1:6" ht="12.75">
      <c r="A162" s="3"/>
      <c r="C162" s="7">
        <v>11</v>
      </c>
      <c r="D162" s="8" t="s">
        <v>10</v>
      </c>
      <c r="E162" s="6">
        <v>1378.45</v>
      </c>
      <c r="F162" s="9" t="s">
        <v>38</v>
      </c>
    </row>
    <row r="163" spans="1:6" ht="12.75">
      <c r="A163" s="3"/>
      <c r="C163" s="7">
        <v>13</v>
      </c>
      <c r="D163" s="8" t="s">
        <v>11</v>
      </c>
      <c r="E163" s="6">
        <v>3825.93</v>
      </c>
      <c r="F163" s="9" t="s">
        <v>79</v>
      </c>
    </row>
    <row r="164" spans="1:6" ht="12.75">
      <c r="A164" s="3"/>
      <c r="C164" s="7">
        <v>15</v>
      </c>
      <c r="D164" s="8" t="s">
        <v>12</v>
      </c>
      <c r="E164" s="6">
        <v>798</v>
      </c>
      <c r="F164" s="9" t="s">
        <v>81</v>
      </c>
    </row>
    <row r="165" spans="1:6" ht="12.75">
      <c r="A165" s="3"/>
      <c r="C165" s="7">
        <v>16</v>
      </c>
      <c r="D165" s="8" t="s">
        <v>13</v>
      </c>
      <c r="E165" s="6">
        <v>38884.22</v>
      </c>
      <c r="F165" s="9" t="s">
        <v>117</v>
      </c>
    </row>
    <row r="166" spans="1:6" ht="12.75">
      <c r="A166" s="3"/>
      <c r="C166" s="7">
        <v>20</v>
      </c>
      <c r="D166" s="8" t="s">
        <v>14</v>
      </c>
      <c r="E166" s="6">
        <v>1370.49</v>
      </c>
      <c r="F166" s="9" t="s">
        <v>38</v>
      </c>
    </row>
    <row r="167" spans="1:6" ht="12.75">
      <c r="A167" s="3"/>
      <c r="C167" s="7">
        <v>22</v>
      </c>
      <c r="D167" s="8" t="s">
        <v>15</v>
      </c>
      <c r="E167" s="6">
        <v>228.4</v>
      </c>
      <c r="F167" s="9" t="s">
        <v>33</v>
      </c>
    </row>
    <row r="168" spans="1:6" ht="12.75">
      <c r="A168" s="3"/>
      <c r="C168" s="7">
        <v>23</v>
      </c>
      <c r="D168" s="8" t="s">
        <v>16</v>
      </c>
      <c r="E168" s="6">
        <v>5197.39</v>
      </c>
      <c r="F168" s="9" t="s">
        <v>108</v>
      </c>
    </row>
    <row r="169" spans="1:6" ht="12.75">
      <c r="A169" s="3"/>
      <c r="C169" s="7">
        <v>24</v>
      </c>
      <c r="D169" s="8" t="s">
        <v>17</v>
      </c>
      <c r="E169" s="6">
        <v>73491.97</v>
      </c>
      <c r="F169" s="9" t="s">
        <v>118</v>
      </c>
    </row>
    <row r="170" spans="1:6" ht="12.75">
      <c r="A170" s="3"/>
      <c r="C170" s="7">
        <v>25</v>
      </c>
      <c r="D170" s="8" t="s">
        <v>18</v>
      </c>
      <c r="E170" s="6">
        <v>0</v>
      </c>
      <c r="F170" s="9" t="s">
        <v>32</v>
      </c>
    </row>
    <row r="171" spans="1:6" ht="12.75">
      <c r="A171" s="3"/>
      <c r="C171" s="7">
        <v>26</v>
      </c>
      <c r="D171" s="8" t="s">
        <v>19</v>
      </c>
      <c r="E171" s="6">
        <v>0</v>
      </c>
      <c r="F171" s="9" t="s">
        <v>32</v>
      </c>
    </row>
    <row r="172" spans="1:6" ht="12.75">
      <c r="A172" s="3"/>
      <c r="C172" s="7">
        <v>27</v>
      </c>
      <c r="D172" s="8" t="s">
        <v>20</v>
      </c>
      <c r="E172" s="6">
        <v>6534.93</v>
      </c>
      <c r="F172" s="9" t="s">
        <v>119</v>
      </c>
    </row>
    <row r="173" spans="1:6" ht="12.75">
      <c r="A173" s="3"/>
      <c r="C173" s="7">
        <v>28</v>
      </c>
      <c r="D173" s="8" t="s">
        <v>21</v>
      </c>
      <c r="E173" s="6">
        <v>140927.18</v>
      </c>
      <c r="F173" s="9" t="s">
        <v>120</v>
      </c>
    </row>
    <row r="174" spans="1:6" ht="12.75">
      <c r="A174" s="3"/>
      <c r="C174" s="7">
        <v>30</v>
      </c>
      <c r="D174" s="8" t="s">
        <v>22</v>
      </c>
      <c r="E174" s="6">
        <v>782105.95</v>
      </c>
      <c r="F174" s="9" t="s">
        <v>121</v>
      </c>
    </row>
    <row r="175" spans="1:6" ht="12.75">
      <c r="A175" s="3"/>
      <c r="C175" s="7">
        <v>31</v>
      </c>
      <c r="D175" s="8" t="s">
        <v>23</v>
      </c>
      <c r="E175" s="6">
        <v>155</v>
      </c>
      <c r="F175" s="9" t="s">
        <v>32</v>
      </c>
    </row>
    <row r="176" spans="1:2" ht="15">
      <c r="A176" s="5">
        <v>36617</v>
      </c>
      <c r="B176" s="6">
        <v>3732323.13</v>
      </c>
    </row>
    <row r="177" spans="1:6" ht="12.75">
      <c r="A177" s="3"/>
      <c r="C177" s="7">
        <v>1</v>
      </c>
      <c r="D177" s="8" t="s">
        <v>0</v>
      </c>
      <c r="E177" s="6">
        <v>761571.6</v>
      </c>
      <c r="F177" s="9" t="s">
        <v>122</v>
      </c>
    </row>
    <row r="178" spans="1:6" ht="12.75">
      <c r="A178" s="3"/>
      <c r="C178" s="7">
        <v>2</v>
      </c>
      <c r="D178" s="8" t="s">
        <v>1</v>
      </c>
      <c r="E178" s="6">
        <v>1560336.64</v>
      </c>
      <c r="F178" s="9" t="s">
        <v>123</v>
      </c>
    </row>
    <row r="179" spans="1:6" ht="12.75">
      <c r="A179" s="3"/>
      <c r="C179" s="7">
        <v>3</v>
      </c>
      <c r="D179" s="8" t="s">
        <v>2</v>
      </c>
      <c r="E179" s="6">
        <v>181919.95</v>
      </c>
      <c r="F179" s="9" t="s">
        <v>124</v>
      </c>
    </row>
    <row r="180" spans="1:6" ht="12.75">
      <c r="A180" s="3"/>
      <c r="C180" s="7">
        <v>4</v>
      </c>
      <c r="D180" s="8" t="s">
        <v>3</v>
      </c>
      <c r="E180" s="6">
        <v>27821.21</v>
      </c>
      <c r="F180" s="9" t="s">
        <v>125</v>
      </c>
    </row>
    <row r="181" spans="1:6" ht="12.75">
      <c r="A181" s="3"/>
      <c r="C181" s="7">
        <v>5</v>
      </c>
      <c r="D181" s="8" t="s">
        <v>4</v>
      </c>
      <c r="E181" s="6">
        <v>133586.14</v>
      </c>
      <c r="F181" s="9" t="s">
        <v>126</v>
      </c>
    </row>
    <row r="182" spans="1:6" ht="12.75">
      <c r="A182" s="3"/>
      <c r="C182" s="7">
        <v>6</v>
      </c>
      <c r="D182" s="8" t="s">
        <v>5</v>
      </c>
      <c r="E182" s="6">
        <v>8327.35</v>
      </c>
      <c r="F182" s="9" t="s">
        <v>105</v>
      </c>
    </row>
    <row r="183" spans="1:6" ht="12.75">
      <c r="A183" s="3"/>
      <c r="C183" s="7">
        <v>7</v>
      </c>
      <c r="D183" s="8" t="s">
        <v>6</v>
      </c>
      <c r="E183" s="6">
        <v>0</v>
      </c>
      <c r="F183" s="9" t="s">
        <v>32</v>
      </c>
    </row>
    <row r="184" spans="1:6" ht="12.75">
      <c r="A184" s="3"/>
      <c r="C184" s="7">
        <v>8</v>
      </c>
      <c r="D184" s="8" t="s">
        <v>7</v>
      </c>
      <c r="E184" s="6">
        <v>191</v>
      </c>
      <c r="F184" s="9" t="s">
        <v>33</v>
      </c>
    </row>
    <row r="185" spans="1:6" ht="12.75">
      <c r="A185" s="3"/>
      <c r="C185" s="7">
        <v>9</v>
      </c>
      <c r="D185" s="8" t="s">
        <v>8</v>
      </c>
      <c r="E185" s="6">
        <v>1695.47</v>
      </c>
      <c r="F185" s="9" t="s">
        <v>93</v>
      </c>
    </row>
    <row r="186" spans="1:6" ht="12.75">
      <c r="A186" s="3"/>
      <c r="C186" s="7">
        <v>10</v>
      </c>
      <c r="D186" s="8" t="s">
        <v>9</v>
      </c>
      <c r="E186" s="6">
        <v>14782.34</v>
      </c>
      <c r="F186" s="9" t="s">
        <v>127</v>
      </c>
    </row>
    <row r="187" spans="1:6" ht="12.75">
      <c r="A187" s="3"/>
      <c r="C187" s="7">
        <v>11</v>
      </c>
      <c r="D187" s="8" t="s">
        <v>10</v>
      </c>
      <c r="E187" s="6">
        <v>1303.96</v>
      </c>
      <c r="F187" s="9" t="s">
        <v>64</v>
      </c>
    </row>
    <row r="188" spans="1:6" ht="12.75">
      <c r="A188" s="3"/>
      <c r="C188" s="7">
        <v>13</v>
      </c>
      <c r="D188" s="8" t="s">
        <v>11</v>
      </c>
      <c r="E188" s="6">
        <v>3874.89</v>
      </c>
      <c r="F188" s="9" t="s">
        <v>34</v>
      </c>
    </row>
    <row r="189" spans="1:6" ht="12.75">
      <c r="A189" s="3"/>
      <c r="C189" s="7">
        <v>15</v>
      </c>
      <c r="D189" s="8" t="s">
        <v>12</v>
      </c>
      <c r="E189" s="6">
        <v>1352.8</v>
      </c>
      <c r="F189" s="9" t="s">
        <v>38</v>
      </c>
    </row>
    <row r="190" spans="1:6" ht="12.75">
      <c r="A190" s="3"/>
      <c r="C190" s="7">
        <v>16</v>
      </c>
      <c r="D190" s="8" t="s">
        <v>13</v>
      </c>
      <c r="E190" s="6">
        <v>26477.6</v>
      </c>
      <c r="F190" s="9" t="s">
        <v>128</v>
      </c>
    </row>
    <row r="191" spans="1:6" ht="12.75">
      <c r="A191" s="3"/>
      <c r="C191" s="7">
        <v>20</v>
      </c>
      <c r="D191" s="8" t="s">
        <v>14</v>
      </c>
      <c r="E191" s="6">
        <v>2033.46</v>
      </c>
      <c r="F191" s="9" t="s">
        <v>93</v>
      </c>
    </row>
    <row r="192" spans="1:6" ht="12.75">
      <c r="A192" s="3"/>
      <c r="C192" s="7">
        <v>22</v>
      </c>
      <c r="D192" s="8" t="s">
        <v>15</v>
      </c>
      <c r="E192" s="6">
        <v>228.53</v>
      </c>
      <c r="F192" s="9" t="s">
        <v>33</v>
      </c>
    </row>
    <row r="193" spans="1:6" ht="12.75">
      <c r="A193" s="3"/>
      <c r="C193" s="7">
        <v>23</v>
      </c>
      <c r="D193" s="8" t="s">
        <v>16</v>
      </c>
      <c r="E193" s="6">
        <v>6151.63</v>
      </c>
      <c r="F193" s="9" t="s">
        <v>68</v>
      </c>
    </row>
    <row r="194" spans="1:6" ht="12.75">
      <c r="A194" s="3"/>
      <c r="C194" s="7">
        <v>24</v>
      </c>
      <c r="D194" s="8" t="s">
        <v>17</v>
      </c>
      <c r="E194" s="6">
        <v>79425.33</v>
      </c>
      <c r="F194" s="9" t="s">
        <v>129</v>
      </c>
    </row>
    <row r="195" spans="1:6" ht="12.75">
      <c r="A195" s="3"/>
      <c r="C195" s="7">
        <v>25</v>
      </c>
      <c r="D195" s="8" t="s">
        <v>18</v>
      </c>
      <c r="E195" s="6">
        <v>0</v>
      </c>
      <c r="F195" s="9" t="s">
        <v>32</v>
      </c>
    </row>
    <row r="196" spans="1:6" ht="12.75">
      <c r="A196" s="3"/>
      <c r="C196" s="7">
        <v>26</v>
      </c>
      <c r="D196" s="8" t="s">
        <v>19</v>
      </c>
      <c r="E196" s="6">
        <v>0</v>
      </c>
      <c r="F196" s="9" t="s">
        <v>32</v>
      </c>
    </row>
    <row r="197" spans="1:6" ht="12.75">
      <c r="A197" s="3"/>
      <c r="C197" s="7">
        <v>27</v>
      </c>
      <c r="D197" s="8" t="s">
        <v>20</v>
      </c>
      <c r="E197" s="6">
        <v>6111.51</v>
      </c>
      <c r="F197" s="9" t="s">
        <v>68</v>
      </c>
    </row>
    <row r="198" spans="1:6" ht="12.75">
      <c r="A198" s="3"/>
      <c r="C198" s="7">
        <v>28</v>
      </c>
      <c r="D198" s="8" t="s">
        <v>21</v>
      </c>
      <c r="E198" s="6">
        <v>135423.55</v>
      </c>
      <c r="F198" s="9" t="s">
        <v>130</v>
      </c>
    </row>
    <row r="199" spans="1:6" ht="12.75">
      <c r="A199" s="3"/>
      <c r="C199" s="7">
        <v>30</v>
      </c>
      <c r="D199" s="8" t="s">
        <v>22</v>
      </c>
      <c r="E199" s="6">
        <v>779572.17</v>
      </c>
      <c r="F199" s="9" t="s">
        <v>131</v>
      </c>
    </row>
    <row r="200" spans="1:6" ht="12.75">
      <c r="A200" s="3"/>
      <c r="C200" s="7">
        <v>31</v>
      </c>
      <c r="D200" s="8" t="s">
        <v>23</v>
      </c>
      <c r="E200" s="6">
        <v>136.04</v>
      </c>
      <c r="F200" s="9" t="s">
        <v>32</v>
      </c>
    </row>
    <row r="201" spans="1:2" ht="15">
      <c r="A201" s="5">
        <v>36647</v>
      </c>
      <c r="B201" s="6">
        <v>2800960.45</v>
      </c>
    </row>
    <row r="202" spans="1:6" ht="12.75">
      <c r="A202" s="3"/>
      <c r="C202" s="7">
        <v>1</v>
      </c>
      <c r="D202" s="8" t="s">
        <v>0</v>
      </c>
      <c r="E202" s="6">
        <v>594692.92</v>
      </c>
      <c r="F202" s="9" t="s">
        <v>132</v>
      </c>
    </row>
    <row r="203" spans="1:6" ht="12.75">
      <c r="A203" s="3"/>
      <c r="C203" s="7">
        <v>2</v>
      </c>
      <c r="D203" s="8" t="s">
        <v>1</v>
      </c>
      <c r="E203" s="6">
        <v>1210619.65</v>
      </c>
      <c r="F203" s="9" t="s">
        <v>133</v>
      </c>
    </row>
    <row r="204" spans="1:6" ht="12.75">
      <c r="A204" s="3"/>
      <c r="C204" s="7">
        <v>3</v>
      </c>
      <c r="D204" s="8" t="s">
        <v>2</v>
      </c>
      <c r="E204" s="6">
        <v>120756.79</v>
      </c>
      <c r="F204" s="9" t="s">
        <v>30</v>
      </c>
    </row>
    <row r="205" spans="1:6" ht="12.75">
      <c r="A205" s="3"/>
      <c r="C205" s="7">
        <v>4</v>
      </c>
      <c r="D205" s="8" t="s">
        <v>3</v>
      </c>
      <c r="E205" s="6">
        <v>23754.04</v>
      </c>
      <c r="F205" s="9" t="s">
        <v>134</v>
      </c>
    </row>
    <row r="206" spans="1:6" ht="12.75">
      <c r="A206" s="3"/>
      <c r="C206" s="7">
        <v>5</v>
      </c>
      <c r="D206" s="8" t="s">
        <v>4</v>
      </c>
      <c r="E206" s="6">
        <v>84876.92</v>
      </c>
      <c r="F206" s="9" t="s">
        <v>135</v>
      </c>
    </row>
    <row r="207" spans="1:6" ht="12.75">
      <c r="A207" s="3"/>
      <c r="C207" s="7">
        <v>6</v>
      </c>
      <c r="D207" s="8" t="s">
        <v>5</v>
      </c>
      <c r="E207" s="6">
        <v>6292.81</v>
      </c>
      <c r="F207" s="9" t="s">
        <v>105</v>
      </c>
    </row>
    <row r="208" spans="1:6" ht="12.75">
      <c r="A208" s="3"/>
      <c r="C208" s="7">
        <v>7</v>
      </c>
      <c r="D208" s="8" t="s">
        <v>6</v>
      </c>
      <c r="E208" s="6">
        <v>0</v>
      </c>
      <c r="F208" s="9" t="s">
        <v>32</v>
      </c>
    </row>
    <row r="209" spans="1:6" ht="12.75">
      <c r="A209" s="3"/>
      <c r="C209" s="7">
        <v>8</v>
      </c>
      <c r="D209" s="8" t="s">
        <v>7</v>
      </c>
      <c r="E209" s="6">
        <v>162.37</v>
      </c>
      <c r="F209" s="9" t="s">
        <v>33</v>
      </c>
    </row>
    <row r="210" spans="1:6" ht="12.75">
      <c r="A210" s="3"/>
      <c r="C210" s="7">
        <v>9</v>
      </c>
      <c r="D210" s="8" t="s">
        <v>8</v>
      </c>
      <c r="E210" s="6">
        <v>1085.91</v>
      </c>
      <c r="F210" s="9" t="s">
        <v>38</v>
      </c>
    </row>
    <row r="211" spans="1:6" ht="12.75">
      <c r="A211" s="3"/>
      <c r="C211" s="7">
        <v>10</v>
      </c>
      <c r="D211" s="8" t="s">
        <v>9</v>
      </c>
      <c r="E211" s="6">
        <v>16852.47</v>
      </c>
      <c r="F211" s="9" t="s">
        <v>136</v>
      </c>
    </row>
    <row r="212" spans="1:6" ht="12.75">
      <c r="A212" s="3"/>
      <c r="C212" s="7">
        <v>11</v>
      </c>
      <c r="D212" s="8" t="s">
        <v>10</v>
      </c>
      <c r="E212" s="6">
        <v>1250.7</v>
      </c>
      <c r="F212" s="9" t="s">
        <v>38</v>
      </c>
    </row>
    <row r="213" spans="1:6" ht="12.75">
      <c r="A213" s="3"/>
      <c r="C213" s="7">
        <v>13</v>
      </c>
      <c r="D213" s="8" t="s">
        <v>11</v>
      </c>
      <c r="E213" s="6">
        <v>2806.15</v>
      </c>
      <c r="F213" s="9" t="s">
        <v>34</v>
      </c>
    </row>
    <row r="214" spans="1:6" ht="12.75">
      <c r="A214" s="3"/>
      <c r="C214" s="7">
        <v>15</v>
      </c>
      <c r="D214" s="8" t="s">
        <v>12</v>
      </c>
      <c r="E214" s="6">
        <v>891.29</v>
      </c>
      <c r="F214" s="9" t="s">
        <v>64</v>
      </c>
    </row>
    <row r="215" spans="1:6" ht="12.75">
      <c r="A215" s="3"/>
      <c r="C215" s="7">
        <v>16</v>
      </c>
      <c r="D215" s="8" t="s">
        <v>13</v>
      </c>
      <c r="E215" s="6">
        <v>38398.6</v>
      </c>
      <c r="F215" s="9" t="s">
        <v>137</v>
      </c>
    </row>
    <row r="216" spans="1:6" ht="12.75">
      <c r="A216" s="3"/>
      <c r="C216" s="7">
        <v>20</v>
      </c>
      <c r="D216" s="8" t="s">
        <v>14</v>
      </c>
      <c r="E216" s="6">
        <v>1280.3</v>
      </c>
      <c r="F216" s="9" t="s">
        <v>93</v>
      </c>
    </row>
    <row r="217" spans="1:6" ht="12.75">
      <c r="A217" s="3"/>
      <c r="C217" s="7">
        <v>22</v>
      </c>
      <c r="D217" s="8" t="s">
        <v>15</v>
      </c>
      <c r="E217" s="6">
        <v>215.72</v>
      </c>
      <c r="F217" s="9" t="s">
        <v>33</v>
      </c>
    </row>
    <row r="218" spans="1:6" ht="12.75">
      <c r="A218" s="3"/>
      <c r="C218" s="7">
        <v>23</v>
      </c>
      <c r="D218" s="8" t="s">
        <v>16</v>
      </c>
      <c r="E218" s="6">
        <v>3963.17</v>
      </c>
      <c r="F218" s="9" t="s">
        <v>108</v>
      </c>
    </row>
    <row r="219" spans="1:6" ht="12.75">
      <c r="A219" s="3"/>
      <c r="C219" s="7">
        <v>24</v>
      </c>
      <c r="D219" s="8" t="s">
        <v>17</v>
      </c>
      <c r="E219" s="6">
        <v>2932.06</v>
      </c>
      <c r="F219" s="9" t="s">
        <v>34</v>
      </c>
    </row>
    <row r="220" spans="1:6" ht="12.75">
      <c r="A220" s="3"/>
      <c r="C220" s="7">
        <v>25</v>
      </c>
      <c r="D220" s="8" t="s">
        <v>18</v>
      </c>
      <c r="E220" s="6">
        <v>0</v>
      </c>
      <c r="F220" s="9" t="s">
        <v>32</v>
      </c>
    </row>
    <row r="221" spans="1:6" ht="12.75">
      <c r="A221" s="3"/>
      <c r="C221" s="7">
        <v>26</v>
      </c>
      <c r="D221" s="8" t="s">
        <v>19</v>
      </c>
      <c r="E221" s="6">
        <v>0</v>
      </c>
      <c r="F221" s="9" t="s">
        <v>32</v>
      </c>
    </row>
    <row r="222" spans="1:6" ht="12.75">
      <c r="A222" s="3"/>
      <c r="C222" s="7">
        <v>27</v>
      </c>
      <c r="D222" s="8" t="s">
        <v>20</v>
      </c>
      <c r="E222" s="6">
        <v>4346.49</v>
      </c>
      <c r="F222" s="9" t="s">
        <v>68</v>
      </c>
    </row>
    <row r="223" spans="1:6" ht="12.75">
      <c r="A223" s="3"/>
      <c r="C223" s="7">
        <v>28</v>
      </c>
      <c r="D223" s="8" t="s">
        <v>21</v>
      </c>
      <c r="E223" s="6">
        <v>113848.96</v>
      </c>
      <c r="F223" s="9" t="s">
        <v>138</v>
      </c>
    </row>
    <row r="224" spans="1:6" ht="12.75">
      <c r="A224" s="3"/>
      <c r="C224" s="7">
        <v>30</v>
      </c>
      <c r="D224" s="8" t="s">
        <v>22</v>
      </c>
      <c r="E224" s="6">
        <v>571854.88</v>
      </c>
      <c r="F224" s="9" t="s">
        <v>139</v>
      </c>
    </row>
    <row r="225" spans="1:6" ht="12.75">
      <c r="A225" s="3"/>
      <c r="C225" s="7">
        <v>31</v>
      </c>
      <c r="D225" s="8" t="s">
        <v>23</v>
      </c>
      <c r="E225" s="6">
        <v>78.29</v>
      </c>
      <c r="F225" s="9" t="s">
        <v>32</v>
      </c>
    </row>
    <row r="226" spans="1:2" ht="15">
      <c r="A226" s="5">
        <v>36678</v>
      </c>
      <c r="B226" s="6">
        <v>2357842.34</v>
      </c>
    </row>
    <row r="227" spans="1:6" ht="12.75">
      <c r="A227" s="3"/>
      <c r="C227" s="7">
        <v>1</v>
      </c>
      <c r="D227" s="8" t="s">
        <v>0</v>
      </c>
      <c r="E227" s="6">
        <v>488262.07</v>
      </c>
      <c r="F227" s="9" t="s">
        <v>140</v>
      </c>
    </row>
    <row r="228" spans="1:6" ht="12.75">
      <c r="A228" s="3"/>
      <c r="C228" s="7">
        <v>2</v>
      </c>
      <c r="D228" s="8" t="s">
        <v>1</v>
      </c>
      <c r="E228" s="6">
        <v>936870.72</v>
      </c>
      <c r="F228" s="9" t="s">
        <v>141</v>
      </c>
    </row>
    <row r="229" spans="1:6" ht="12.75">
      <c r="A229" s="3"/>
      <c r="C229" s="7">
        <v>3</v>
      </c>
      <c r="D229" s="8" t="s">
        <v>2</v>
      </c>
      <c r="E229" s="6">
        <v>111039.56</v>
      </c>
      <c r="F229" s="9" t="s">
        <v>142</v>
      </c>
    </row>
    <row r="230" spans="1:6" ht="12.75">
      <c r="A230" s="3"/>
      <c r="C230" s="7">
        <v>4</v>
      </c>
      <c r="D230" s="8" t="s">
        <v>3</v>
      </c>
      <c r="E230" s="6">
        <v>23330.96</v>
      </c>
      <c r="F230" s="9" t="s">
        <v>143</v>
      </c>
    </row>
    <row r="231" spans="1:6" ht="12.75">
      <c r="A231" s="3"/>
      <c r="C231" s="7">
        <v>5</v>
      </c>
      <c r="D231" s="8" t="s">
        <v>4</v>
      </c>
      <c r="E231" s="6">
        <v>69841.56</v>
      </c>
      <c r="F231" s="9" t="s">
        <v>144</v>
      </c>
    </row>
    <row r="232" spans="1:6" ht="12.75">
      <c r="A232" s="3"/>
      <c r="C232" s="7">
        <v>6</v>
      </c>
      <c r="D232" s="8" t="s">
        <v>5</v>
      </c>
      <c r="E232" s="6">
        <v>5917.67</v>
      </c>
      <c r="F232" s="9" t="s">
        <v>78</v>
      </c>
    </row>
    <row r="233" spans="1:6" ht="12.75">
      <c r="A233" s="3"/>
      <c r="C233" s="7">
        <v>7</v>
      </c>
      <c r="D233" s="8" t="s">
        <v>6</v>
      </c>
      <c r="E233" s="6">
        <v>0</v>
      </c>
      <c r="F233" s="9" t="s">
        <v>32</v>
      </c>
    </row>
    <row r="234" spans="1:6" ht="12.75">
      <c r="A234" s="3"/>
      <c r="C234" s="7">
        <v>8</v>
      </c>
      <c r="D234" s="8" t="s">
        <v>7</v>
      </c>
      <c r="E234" s="6">
        <v>114.3</v>
      </c>
      <c r="F234" s="9" t="s">
        <v>32</v>
      </c>
    </row>
    <row r="235" spans="1:6" ht="12.75">
      <c r="A235" s="3"/>
      <c r="C235" s="7">
        <v>9</v>
      </c>
      <c r="D235" s="8" t="s">
        <v>8</v>
      </c>
      <c r="E235" s="6">
        <v>803.91</v>
      </c>
      <c r="F235" s="9" t="s">
        <v>64</v>
      </c>
    </row>
    <row r="236" spans="1:6" ht="12.75">
      <c r="A236" s="3"/>
      <c r="C236" s="7">
        <v>10</v>
      </c>
      <c r="D236" s="8" t="s">
        <v>9</v>
      </c>
      <c r="E236" s="6">
        <v>5361.1</v>
      </c>
      <c r="F236" s="9" t="s">
        <v>145</v>
      </c>
    </row>
    <row r="237" spans="1:6" ht="12.75">
      <c r="A237" s="3"/>
      <c r="C237" s="7">
        <v>11</v>
      </c>
      <c r="D237" s="8" t="s">
        <v>10</v>
      </c>
      <c r="E237" s="6">
        <v>1121.27</v>
      </c>
      <c r="F237" s="9" t="s">
        <v>93</v>
      </c>
    </row>
    <row r="238" spans="1:6" ht="12.75">
      <c r="A238" s="3"/>
      <c r="C238" s="7">
        <v>13</v>
      </c>
      <c r="D238" s="8" t="s">
        <v>11</v>
      </c>
      <c r="E238" s="6">
        <v>0</v>
      </c>
      <c r="F238" s="9" t="s">
        <v>32</v>
      </c>
    </row>
    <row r="239" spans="1:6" ht="12.75">
      <c r="A239" s="3"/>
      <c r="C239" s="7">
        <v>15</v>
      </c>
      <c r="D239" s="8" t="s">
        <v>12</v>
      </c>
      <c r="E239" s="6">
        <v>940.95</v>
      </c>
      <c r="F239" s="9" t="s">
        <v>38</v>
      </c>
    </row>
    <row r="240" spans="1:6" ht="12.75">
      <c r="A240" s="3"/>
      <c r="C240" s="7">
        <v>16</v>
      </c>
      <c r="D240" s="8" t="s">
        <v>13</v>
      </c>
      <c r="E240" s="6">
        <v>19026.69</v>
      </c>
      <c r="F240" s="9" t="s">
        <v>146</v>
      </c>
    </row>
    <row r="241" spans="1:6" ht="12.75">
      <c r="A241" s="3"/>
      <c r="C241" s="7">
        <v>20</v>
      </c>
      <c r="D241" s="8" t="s">
        <v>14</v>
      </c>
      <c r="E241" s="6">
        <v>1111.1</v>
      </c>
      <c r="F241" s="9" t="s">
        <v>93</v>
      </c>
    </row>
    <row r="242" spans="1:6" ht="12.75">
      <c r="A242" s="3"/>
      <c r="C242" s="7">
        <v>22</v>
      </c>
      <c r="D242" s="8" t="s">
        <v>15</v>
      </c>
      <c r="E242" s="6">
        <v>204.23</v>
      </c>
      <c r="F242" s="9" t="s">
        <v>33</v>
      </c>
    </row>
    <row r="243" spans="1:6" ht="12.75">
      <c r="A243" s="3"/>
      <c r="C243" s="7">
        <v>23</v>
      </c>
      <c r="D243" s="8" t="s">
        <v>16</v>
      </c>
      <c r="E243" s="6">
        <v>3118.9</v>
      </c>
      <c r="F243" s="9" t="s">
        <v>147</v>
      </c>
    </row>
    <row r="244" spans="1:6" ht="12.75">
      <c r="A244" s="3"/>
      <c r="C244" s="7">
        <v>24</v>
      </c>
      <c r="D244" s="8" t="s">
        <v>17</v>
      </c>
      <c r="E244" s="6">
        <v>111582.89</v>
      </c>
      <c r="F244" s="9" t="s">
        <v>74</v>
      </c>
    </row>
    <row r="245" spans="1:6" ht="12.75">
      <c r="A245" s="3"/>
      <c r="C245" s="7">
        <v>25</v>
      </c>
      <c r="D245" s="8" t="s">
        <v>18</v>
      </c>
      <c r="E245" s="6">
        <v>0</v>
      </c>
      <c r="F245" s="9" t="s">
        <v>32</v>
      </c>
    </row>
    <row r="246" spans="1:6" ht="12.75">
      <c r="A246" s="3"/>
      <c r="C246" s="7">
        <v>26</v>
      </c>
      <c r="D246" s="8" t="s">
        <v>19</v>
      </c>
      <c r="E246" s="6">
        <v>0</v>
      </c>
      <c r="F246" s="9" t="s">
        <v>32</v>
      </c>
    </row>
    <row r="247" spans="1:6" ht="12.75">
      <c r="A247" s="3"/>
      <c r="C247" s="7">
        <v>27</v>
      </c>
      <c r="D247" s="8" t="s">
        <v>20</v>
      </c>
      <c r="E247" s="6">
        <v>3274.45</v>
      </c>
      <c r="F247" s="9" t="s">
        <v>108</v>
      </c>
    </row>
    <row r="248" spans="1:6" ht="12.75">
      <c r="A248" s="3"/>
      <c r="C248" s="7">
        <v>28</v>
      </c>
      <c r="D248" s="8" t="s">
        <v>21</v>
      </c>
      <c r="E248" s="6">
        <v>83727.88</v>
      </c>
      <c r="F248" s="9" t="s">
        <v>148</v>
      </c>
    </row>
    <row r="249" spans="1:6" ht="12.75">
      <c r="A249" s="3"/>
      <c r="C249" s="7">
        <v>30</v>
      </c>
      <c r="D249" s="8" t="s">
        <v>22</v>
      </c>
      <c r="E249" s="6">
        <v>492143.45</v>
      </c>
      <c r="F249" s="9" t="s">
        <v>149</v>
      </c>
    </row>
    <row r="250" spans="1:6" ht="12.75">
      <c r="A250" s="3"/>
      <c r="C250" s="7">
        <v>31</v>
      </c>
      <c r="D250" s="8" t="s">
        <v>23</v>
      </c>
      <c r="E250" s="6">
        <v>48.74</v>
      </c>
      <c r="F250" s="9" t="s">
        <v>32</v>
      </c>
    </row>
    <row r="251" spans="1:2" ht="15">
      <c r="A251" s="5">
        <v>36708</v>
      </c>
      <c r="B251" s="6">
        <v>1854786.15</v>
      </c>
    </row>
    <row r="252" spans="1:6" ht="12.75">
      <c r="A252" s="3"/>
      <c r="C252" s="7">
        <v>1</v>
      </c>
      <c r="D252" s="8" t="s">
        <v>0</v>
      </c>
      <c r="E252" s="6">
        <v>401382.07</v>
      </c>
      <c r="F252" s="9" t="s">
        <v>150</v>
      </c>
    </row>
    <row r="253" spans="1:6" ht="12.75">
      <c r="A253" s="3"/>
      <c r="C253" s="7">
        <v>2</v>
      </c>
      <c r="D253" s="8" t="s">
        <v>1</v>
      </c>
      <c r="E253" s="6">
        <v>691270.37</v>
      </c>
      <c r="F253" s="9" t="s">
        <v>151</v>
      </c>
    </row>
    <row r="254" spans="1:6" ht="12.75">
      <c r="A254" s="3"/>
      <c r="C254" s="7">
        <v>3</v>
      </c>
      <c r="D254" s="8" t="s">
        <v>2</v>
      </c>
      <c r="E254" s="6">
        <v>99521.44</v>
      </c>
      <c r="F254" s="9" t="s">
        <v>152</v>
      </c>
    </row>
    <row r="255" spans="1:6" ht="12.75">
      <c r="A255" s="3"/>
      <c r="C255" s="7">
        <v>4</v>
      </c>
      <c r="D255" s="8" t="s">
        <v>3</v>
      </c>
      <c r="E255" s="6">
        <v>22541.02</v>
      </c>
      <c r="F255" s="9" t="s">
        <v>153</v>
      </c>
    </row>
    <row r="256" spans="1:6" ht="12.75">
      <c r="A256" s="3"/>
      <c r="C256" s="7">
        <v>5</v>
      </c>
      <c r="D256" s="8" t="s">
        <v>4</v>
      </c>
      <c r="E256" s="6">
        <v>69048.69</v>
      </c>
      <c r="F256" s="9" t="s">
        <v>154</v>
      </c>
    </row>
    <row r="257" spans="1:6" ht="12.75">
      <c r="A257" s="3"/>
      <c r="C257" s="7">
        <v>6</v>
      </c>
      <c r="D257" s="8" t="s">
        <v>5</v>
      </c>
      <c r="E257" s="6">
        <v>5156.53</v>
      </c>
      <c r="F257" s="9" t="s">
        <v>155</v>
      </c>
    </row>
    <row r="258" spans="1:6" ht="12.75">
      <c r="A258" s="3"/>
      <c r="C258" s="7">
        <v>7</v>
      </c>
      <c r="D258" s="8" t="s">
        <v>6</v>
      </c>
      <c r="E258" s="6">
        <v>0</v>
      </c>
      <c r="F258" s="9" t="s">
        <v>32</v>
      </c>
    </row>
    <row r="259" spans="1:6" ht="12.75">
      <c r="A259" s="3"/>
      <c r="C259" s="7">
        <v>8</v>
      </c>
      <c r="D259" s="8" t="s">
        <v>7</v>
      </c>
      <c r="E259" s="6">
        <v>129.72</v>
      </c>
      <c r="F259" s="9" t="s">
        <v>33</v>
      </c>
    </row>
    <row r="260" spans="1:6" ht="12.75">
      <c r="A260" s="3"/>
      <c r="C260" s="7">
        <v>9</v>
      </c>
      <c r="D260" s="8" t="s">
        <v>8</v>
      </c>
      <c r="E260" s="6">
        <v>773.68</v>
      </c>
      <c r="F260" s="9" t="s">
        <v>38</v>
      </c>
    </row>
    <row r="261" spans="1:6" ht="12.75">
      <c r="A261" s="3"/>
      <c r="C261" s="7">
        <v>10</v>
      </c>
      <c r="D261" s="8" t="s">
        <v>9</v>
      </c>
      <c r="E261" s="6">
        <v>3232.57</v>
      </c>
      <c r="F261" s="9" t="s">
        <v>40</v>
      </c>
    </row>
    <row r="262" spans="1:6" ht="12.75">
      <c r="A262" s="3"/>
      <c r="C262" s="7">
        <v>11</v>
      </c>
      <c r="D262" s="8" t="s">
        <v>10</v>
      </c>
      <c r="E262" s="6">
        <v>1123.27</v>
      </c>
      <c r="F262" s="9" t="s">
        <v>52</v>
      </c>
    </row>
    <row r="263" spans="1:6" ht="12.75">
      <c r="A263" s="3"/>
      <c r="C263" s="7">
        <v>13</v>
      </c>
      <c r="D263" s="8" t="s">
        <v>11</v>
      </c>
      <c r="E263" s="6">
        <v>3398.17</v>
      </c>
      <c r="F263" s="9" t="s">
        <v>119</v>
      </c>
    </row>
    <row r="264" spans="1:6" ht="12.75">
      <c r="A264" s="3"/>
      <c r="C264" s="7">
        <v>15</v>
      </c>
      <c r="D264" s="8" t="s">
        <v>12</v>
      </c>
      <c r="E264" s="6">
        <v>948.44</v>
      </c>
      <c r="F264" s="9" t="s">
        <v>93</v>
      </c>
    </row>
    <row r="265" spans="1:6" ht="12.75">
      <c r="A265" s="3"/>
      <c r="C265" s="7">
        <v>16</v>
      </c>
      <c r="D265" s="8" t="s">
        <v>13</v>
      </c>
      <c r="E265" s="6">
        <v>16215.75</v>
      </c>
      <c r="F265" s="9" t="s">
        <v>156</v>
      </c>
    </row>
    <row r="266" spans="1:6" ht="12.75">
      <c r="A266" s="3"/>
      <c r="C266" s="7">
        <v>20</v>
      </c>
      <c r="D266" s="8" t="s">
        <v>14</v>
      </c>
      <c r="E266" s="6">
        <v>981.53</v>
      </c>
      <c r="F266" s="9" t="s">
        <v>93</v>
      </c>
    </row>
    <row r="267" spans="1:6" ht="12.75">
      <c r="A267" s="3"/>
      <c r="C267" s="7">
        <v>22</v>
      </c>
      <c r="D267" s="8" t="s">
        <v>15</v>
      </c>
      <c r="E267" s="6">
        <v>214.2</v>
      </c>
      <c r="F267" s="9" t="s">
        <v>33</v>
      </c>
    </row>
    <row r="268" spans="1:6" ht="12.75">
      <c r="A268" s="3"/>
      <c r="C268" s="7">
        <v>23</v>
      </c>
      <c r="D268" s="8" t="s">
        <v>16</v>
      </c>
      <c r="E268" s="6">
        <v>2327.59</v>
      </c>
      <c r="F268" s="9" t="s">
        <v>147</v>
      </c>
    </row>
    <row r="269" spans="1:6" ht="12.75">
      <c r="A269" s="3"/>
      <c r="C269" s="7">
        <v>24</v>
      </c>
      <c r="D269" s="8" t="s">
        <v>17</v>
      </c>
      <c r="E269" s="6">
        <v>34678.64</v>
      </c>
      <c r="F269" s="9" t="s">
        <v>157</v>
      </c>
    </row>
    <row r="270" spans="1:6" ht="12.75">
      <c r="A270" s="3"/>
      <c r="C270" s="7">
        <v>25</v>
      </c>
      <c r="D270" s="8" t="s">
        <v>18</v>
      </c>
      <c r="E270" s="6">
        <v>0</v>
      </c>
      <c r="F270" s="9" t="s">
        <v>32</v>
      </c>
    </row>
    <row r="271" spans="1:6" ht="12.75">
      <c r="A271" s="3"/>
      <c r="C271" s="7">
        <v>26</v>
      </c>
      <c r="D271" s="8" t="s">
        <v>19</v>
      </c>
      <c r="E271" s="6">
        <v>0</v>
      </c>
      <c r="F271" s="9" t="s">
        <v>32</v>
      </c>
    </row>
    <row r="272" spans="1:6" ht="12.75">
      <c r="A272" s="3"/>
      <c r="C272" s="7">
        <v>27</v>
      </c>
      <c r="D272" s="8" t="s">
        <v>20</v>
      </c>
      <c r="E272" s="6">
        <v>3931.79</v>
      </c>
      <c r="F272" s="9" t="s">
        <v>158</v>
      </c>
    </row>
    <row r="273" spans="1:6" ht="12.75">
      <c r="A273" s="3"/>
      <c r="C273" s="7">
        <v>28</v>
      </c>
      <c r="D273" s="8" t="s">
        <v>21</v>
      </c>
      <c r="E273" s="6">
        <v>58859.48</v>
      </c>
      <c r="F273" s="9" t="s">
        <v>159</v>
      </c>
    </row>
    <row r="274" spans="1:6" ht="12.75">
      <c r="A274" s="3"/>
      <c r="C274" s="7">
        <v>30</v>
      </c>
      <c r="D274" s="8" t="s">
        <v>22</v>
      </c>
      <c r="E274" s="6">
        <v>439018.48</v>
      </c>
      <c r="F274" s="9" t="s">
        <v>160</v>
      </c>
    </row>
    <row r="275" spans="1:6" ht="12.75">
      <c r="A275" s="3"/>
      <c r="C275" s="7">
        <v>31</v>
      </c>
      <c r="D275" s="8" t="s">
        <v>23</v>
      </c>
      <c r="E275" s="6">
        <v>32.76</v>
      </c>
      <c r="F275" s="9" t="s">
        <v>32</v>
      </c>
    </row>
    <row r="276" spans="1:2" ht="15">
      <c r="A276" s="5">
        <v>36739</v>
      </c>
      <c r="B276" s="6">
        <v>1851487.91</v>
      </c>
    </row>
    <row r="277" spans="1:6" ht="12.75">
      <c r="A277" s="3"/>
      <c r="C277" s="7">
        <v>1</v>
      </c>
      <c r="D277" s="8" t="s">
        <v>0</v>
      </c>
      <c r="E277" s="6">
        <v>378872.15</v>
      </c>
      <c r="F277" s="9" t="s">
        <v>161</v>
      </c>
    </row>
    <row r="278" spans="1:6" ht="12.75">
      <c r="A278" s="3"/>
      <c r="C278" s="7">
        <v>2</v>
      </c>
      <c r="D278" s="8" t="s">
        <v>1</v>
      </c>
      <c r="E278" s="6">
        <v>723091.85</v>
      </c>
      <c r="F278" s="9" t="s">
        <v>162</v>
      </c>
    </row>
    <row r="279" spans="1:6" ht="12.75">
      <c r="A279" s="3"/>
      <c r="C279" s="7">
        <v>3</v>
      </c>
      <c r="D279" s="8" t="s">
        <v>2</v>
      </c>
      <c r="E279" s="6">
        <v>84266.92</v>
      </c>
      <c r="F279" s="9" t="s">
        <v>163</v>
      </c>
    </row>
    <row r="280" spans="1:6" ht="12.75">
      <c r="A280" s="3"/>
      <c r="C280" s="7">
        <v>4</v>
      </c>
      <c r="D280" s="8" t="s">
        <v>3</v>
      </c>
      <c r="E280" s="6">
        <v>24812.7</v>
      </c>
      <c r="F280" s="9" t="s">
        <v>164</v>
      </c>
    </row>
    <row r="281" spans="1:6" ht="12.75">
      <c r="A281" s="3"/>
      <c r="C281" s="7">
        <v>5</v>
      </c>
      <c r="D281" s="8" t="s">
        <v>4</v>
      </c>
      <c r="E281" s="6">
        <v>65289.79</v>
      </c>
      <c r="F281" s="9" t="s">
        <v>165</v>
      </c>
    </row>
    <row r="282" spans="1:6" ht="12.75">
      <c r="A282" s="3"/>
      <c r="C282" s="7">
        <v>6</v>
      </c>
      <c r="D282" s="8" t="s">
        <v>5</v>
      </c>
      <c r="E282" s="6">
        <v>5688.17</v>
      </c>
      <c r="F282" s="9" t="s">
        <v>166</v>
      </c>
    </row>
    <row r="283" spans="1:6" ht="12.75">
      <c r="A283" s="3"/>
      <c r="C283" s="7">
        <v>7</v>
      </c>
      <c r="D283" s="8" t="s">
        <v>6</v>
      </c>
      <c r="E283" s="6">
        <v>0</v>
      </c>
      <c r="F283" s="9" t="s">
        <v>32</v>
      </c>
    </row>
    <row r="284" spans="1:6" ht="12.75">
      <c r="A284" s="3"/>
      <c r="C284" s="7">
        <v>8</v>
      </c>
      <c r="D284" s="8" t="s">
        <v>7</v>
      </c>
      <c r="E284" s="6">
        <v>133.73</v>
      </c>
      <c r="F284" s="9" t="s">
        <v>33</v>
      </c>
    </row>
    <row r="285" spans="1:6" ht="12.75">
      <c r="A285" s="3"/>
      <c r="C285" s="7">
        <v>9</v>
      </c>
      <c r="D285" s="8" t="s">
        <v>8</v>
      </c>
      <c r="E285" s="6">
        <v>744.37</v>
      </c>
      <c r="F285" s="9" t="s">
        <v>38</v>
      </c>
    </row>
    <row r="286" spans="1:6" ht="12.75">
      <c r="A286" s="3"/>
      <c r="C286" s="7">
        <v>10</v>
      </c>
      <c r="D286" s="8" t="s">
        <v>9</v>
      </c>
      <c r="E286" s="6">
        <v>8078.57</v>
      </c>
      <c r="F286" s="9" t="s">
        <v>167</v>
      </c>
    </row>
    <row r="287" spans="1:6" ht="12.75">
      <c r="A287" s="3"/>
      <c r="C287" s="7">
        <v>11</v>
      </c>
      <c r="D287" s="8" t="s">
        <v>10</v>
      </c>
      <c r="E287" s="6">
        <v>1058.42</v>
      </c>
      <c r="F287" s="9" t="s">
        <v>52</v>
      </c>
    </row>
    <row r="288" spans="1:6" ht="12.75">
      <c r="A288" s="3"/>
      <c r="C288" s="7">
        <v>13</v>
      </c>
      <c r="D288" s="8" t="s">
        <v>11</v>
      </c>
      <c r="E288" s="6">
        <v>1695.26</v>
      </c>
      <c r="F288" s="9" t="s">
        <v>37</v>
      </c>
    </row>
    <row r="289" spans="1:6" ht="12.75">
      <c r="A289" s="3"/>
      <c r="C289" s="7">
        <v>15</v>
      </c>
      <c r="D289" s="8" t="s">
        <v>12</v>
      </c>
      <c r="E289" s="6">
        <v>970.67</v>
      </c>
      <c r="F289" s="9" t="s">
        <v>93</v>
      </c>
    </row>
    <row r="290" spans="1:6" ht="12.75">
      <c r="A290" s="3"/>
      <c r="C290" s="7">
        <v>16</v>
      </c>
      <c r="D290" s="8" t="s">
        <v>13</v>
      </c>
      <c r="E290" s="6">
        <v>14434.41</v>
      </c>
      <c r="F290" s="9" t="s">
        <v>39</v>
      </c>
    </row>
    <row r="291" spans="1:6" ht="12.75">
      <c r="A291" s="3"/>
      <c r="C291" s="7">
        <v>20</v>
      </c>
      <c r="D291" s="8" t="s">
        <v>14</v>
      </c>
      <c r="E291" s="6">
        <v>227.11</v>
      </c>
      <c r="F291" s="9" t="s">
        <v>33</v>
      </c>
    </row>
    <row r="292" spans="1:6" ht="12.75">
      <c r="A292" s="3"/>
      <c r="C292" s="7">
        <v>22</v>
      </c>
      <c r="D292" s="8" t="s">
        <v>15</v>
      </c>
      <c r="E292" s="6">
        <v>199.93</v>
      </c>
      <c r="F292" s="9" t="s">
        <v>33</v>
      </c>
    </row>
    <row r="293" spans="1:6" ht="12.75">
      <c r="A293" s="3"/>
      <c r="C293" s="7">
        <v>23</v>
      </c>
      <c r="D293" s="8" t="s">
        <v>16</v>
      </c>
      <c r="E293" s="6">
        <v>2841.46</v>
      </c>
      <c r="F293" s="9" t="s">
        <v>54</v>
      </c>
    </row>
    <row r="294" spans="1:6" ht="12.75">
      <c r="A294" s="3"/>
      <c r="C294" s="7">
        <v>24</v>
      </c>
      <c r="D294" s="8" t="s">
        <v>17</v>
      </c>
      <c r="E294" s="6">
        <v>35391.24</v>
      </c>
      <c r="F294" s="9" t="s">
        <v>168</v>
      </c>
    </row>
    <row r="295" spans="1:6" ht="12.75">
      <c r="A295" s="3"/>
      <c r="C295" s="7">
        <v>25</v>
      </c>
      <c r="D295" s="8" t="s">
        <v>18</v>
      </c>
      <c r="E295" s="6">
        <v>0</v>
      </c>
      <c r="F295" s="9" t="s">
        <v>32</v>
      </c>
    </row>
    <row r="296" spans="1:6" ht="12.75">
      <c r="A296" s="3"/>
      <c r="C296" s="7">
        <v>26</v>
      </c>
      <c r="D296" s="8" t="s">
        <v>19</v>
      </c>
      <c r="E296" s="6">
        <v>0</v>
      </c>
      <c r="F296" s="9" t="s">
        <v>32</v>
      </c>
    </row>
    <row r="297" spans="1:6" ht="12.75">
      <c r="A297" s="3"/>
      <c r="C297" s="7">
        <v>27</v>
      </c>
      <c r="D297" s="8" t="s">
        <v>20</v>
      </c>
      <c r="E297" s="6">
        <v>5184.09</v>
      </c>
      <c r="F297" s="9" t="s">
        <v>155</v>
      </c>
    </row>
    <row r="298" spans="1:6" ht="12.75">
      <c r="A298" s="3"/>
      <c r="C298" s="7">
        <v>28</v>
      </c>
      <c r="D298" s="8" t="s">
        <v>21</v>
      </c>
      <c r="E298" s="6">
        <v>51768.59</v>
      </c>
      <c r="F298" s="9" t="s">
        <v>169</v>
      </c>
    </row>
    <row r="299" spans="1:6" ht="12.75">
      <c r="A299" s="3"/>
      <c r="C299" s="7">
        <v>30</v>
      </c>
      <c r="D299" s="8" t="s">
        <v>22</v>
      </c>
      <c r="E299" s="6">
        <v>382378.07</v>
      </c>
      <c r="F299" s="9" t="s">
        <v>170</v>
      </c>
    </row>
    <row r="300" spans="1:6" ht="12.75">
      <c r="A300" s="3"/>
      <c r="C300" s="7">
        <v>31</v>
      </c>
      <c r="D300" s="8" t="s">
        <v>23</v>
      </c>
      <c r="E300" s="6">
        <v>64360.46</v>
      </c>
      <c r="F300" s="9" t="s">
        <v>171</v>
      </c>
    </row>
    <row r="301" spans="1:2" ht="15">
      <c r="A301" s="5">
        <v>36770</v>
      </c>
      <c r="B301" s="6">
        <v>1867998.45</v>
      </c>
    </row>
    <row r="302" spans="1:6" ht="12.75">
      <c r="A302" s="3"/>
      <c r="C302" s="7">
        <v>1</v>
      </c>
      <c r="D302" s="8" t="s">
        <v>0</v>
      </c>
      <c r="E302" s="6">
        <v>431390.49</v>
      </c>
      <c r="F302" s="9" t="s">
        <v>172</v>
      </c>
    </row>
    <row r="303" spans="1:6" ht="12.75">
      <c r="A303" s="3"/>
      <c r="C303" s="7">
        <v>2</v>
      </c>
      <c r="D303" s="8" t="s">
        <v>1</v>
      </c>
      <c r="E303" s="6">
        <v>696107.02</v>
      </c>
      <c r="F303" s="9" t="s">
        <v>173</v>
      </c>
    </row>
    <row r="304" spans="1:6" ht="12.75">
      <c r="A304" s="3"/>
      <c r="C304" s="7">
        <v>3</v>
      </c>
      <c r="D304" s="8" t="s">
        <v>2</v>
      </c>
      <c r="E304" s="6">
        <v>85846.91</v>
      </c>
      <c r="F304" s="9" t="s">
        <v>174</v>
      </c>
    </row>
    <row r="305" spans="1:6" ht="12.75">
      <c r="A305" s="3"/>
      <c r="C305" s="7">
        <v>4</v>
      </c>
      <c r="D305" s="8" t="s">
        <v>3</v>
      </c>
      <c r="E305" s="6">
        <v>25965.25</v>
      </c>
      <c r="F305" s="9" t="s">
        <v>175</v>
      </c>
    </row>
    <row r="306" spans="1:6" ht="12.75">
      <c r="A306" s="3"/>
      <c r="C306" s="7">
        <v>5</v>
      </c>
      <c r="D306" s="8" t="s">
        <v>4</v>
      </c>
      <c r="E306" s="6">
        <v>82263.6</v>
      </c>
      <c r="F306" s="9" t="s">
        <v>176</v>
      </c>
    </row>
    <row r="307" spans="1:6" ht="12.75">
      <c r="A307" s="3"/>
      <c r="C307" s="7">
        <v>6</v>
      </c>
      <c r="D307" s="8" t="s">
        <v>5</v>
      </c>
      <c r="E307" s="6">
        <v>5670.88</v>
      </c>
      <c r="F307" s="9" t="s">
        <v>94</v>
      </c>
    </row>
    <row r="308" spans="1:6" ht="12.75">
      <c r="A308" s="3"/>
      <c r="C308" s="7">
        <v>7</v>
      </c>
      <c r="D308" s="8" t="s">
        <v>6</v>
      </c>
      <c r="E308" s="6">
        <v>0</v>
      </c>
      <c r="F308" s="9" t="s">
        <v>32</v>
      </c>
    </row>
    <row r="309" spans="1:6" ht="12.75">
      <c r="A309" s="3"/>
      <c r="C309" s="7">
        <v>8</v>
      </c>
      <c r="D309" s="8" t="s">
        <v>7</v>
      </c>
      <c r="E309" s="6">
        <v>121.68</v>
      </c>
      <c r="F309" s="9" t="s">
        <v>33</v>
      </c>
    </row>
    <row r="310" spans="1:6" ht="12.75">
      <c r="A310" s="3"/>
      <c r="C310" s="7">
        <v>9</v>
      </c>
      <c r="D310" s="8" t="s">
        <v>8</v>
      </c>
      <c r="E310" s="6">
        <v>3.12</v>
      </c>
      <c r="F310" s="9" t="s">
        <v>32</v>
      </c>
    </row>
    <row r="311" spans="1:6" ht="12.75">
      <c r="A311" s="3"/>
      <c r="C311" s="7">
        <v>10</v>
      </c>
      <c r="D311" s="8" t="s">
        <v>9</v>
      </c>
      <c r="E311" s="6">
        <v>5266.23</v>
      </c>
      <c r="F311" s="9" t="s">
        <v>155</v>
      </c>
    </row>
    <row r="312" spans="1:6" ht="12.75">
      <c r="A312" s="3"/>
      <c r="C312" s="7">
        <v>11</v>
      </c>
      <c r="D312" s="8" t="s">
        <v>10</v>
      </c>
      <c r="E312" s="6">
        <v>1055.42</v>
      </c>
      <c r="F312" s="9" t="s">
        <v>52</v>
      </c>
    </row>
    <row r="313" spans="1:6" ht="12.75">
      <c r="A313" s="3"/>
      <c r="C313" s="7">
        <v>13</v>
      </c>
      <c r="D313" s="8" t="s">
        <v>11</v>
      </c>
      <c r="E313" s="6">
        <v>1700.25</v>
      </c>
      <c r="F313" s="9" t="s">
        <v>37</v>
      </c>
    </row>
    <row r="314" spans="1:6" ht="12.75">
      <c r="A314" s="3"/>
      <c r="C314" s="7">
        <v>15</v>
      </c>
      <c r="D314" s="8" t="s">
        <v>12</v>
      </c>
      <c r="E314" s="6">
        <v>1016.76</v>
      </c>
      <c r="F314" s="9" t="s">
        <v>93</v>
      </c>
    </row>
    <row r="315" spans="1:6" ht="12.75">
      <c r="A315" s="3"/>
      <c r="C315" s="7">
        <v>16</v>
      </c>
      <c r="D315" s="8" t="s">
        <v>13</v>
      </c>
      <c r="E315" s="6">
        <v>10303.17</v>
      </c>
      <c r="F315" s="9" t="s">
        <v>177</v>
      </c>
    </row>
    <row r="316" spans="1:6" ht="12.75">
      <c r="A316" s="3"/>
      <c r="C316" s="7">
        <v>20</v>
      </c>
      <c r="D316" s="8" t="s">
        <v>14</v>
      </c>
      <c r="E316" s="6">
        <v>0</v>
      </c>
      <c r="F316" s="9" t="s">
        <v>32</v>
      </c>
    </row>
    <row r="317" spans="1:6" ht="12.75">
      <c r="A317" s="3"/>
      <c r="C317" s="7">
        <v>22</v>
      </c>
      <c r="D317" s="8" t="s">
        <v>15</v>
      </c>
      <c r="E317" s="6">
        <v>216.79</v>
      </c>
      <c r="F317" s="9" t="s">
        <v>33</v>
      </c>
    </row>
    <row r="318" spans="1:6" ht="12.75">
      <c r="A318" s="3"/>
      <c r="C318" s="7">
        <v>23</v>
      </c>
      <c r="D318" s="8" t="s">
        <v>16</v>
      </c>
      <c r="E318" s="6">
        <v>2644.87</v>
      </c>
      <c r="F318" s="9" t="s">
        <v>108</v>
      </c>
    </row>
    <row r="319" spans="1:6" ht="12.75">
      <c r="A319" s="3"/>
      <c r="C319" s="7">
        <v>24</v>
      </c>
      <c r="D319" s="8" t="s">
        <v>17</v>
      </c>
      <c r="E319" s="6">
        <v>29598.29</v>
      </c>
      <c r="F319" s="9" t="s">
        <v>178</v>
      </c>
    </row>
    <row r="320" spans="1:6" ht="12.75">
      <c r="A320" s="3"/>
      <c r="C320" s="7">
        <v>25</v>
      </c>
      <c r="D320" s="8" t="s">
        <v>18</v>
      </c>
      <c r="E320" s="6">
        <v>0</v>
      </c>
      <c r="F320" s="9" t="s">
        <v>32</v>
      </c>
    </row>
    <row r="321" spans="1:6" ht="12.75">
      <c r="A321" s="3"/>
      <c r="C321" s="7">
        <v>26</v>
      </c>
      <c r="D321" s="8" t="s">
        <v>19</v>
      </c>
      <c r="E321" s="6">
        <v>0</v>
      </c>
      <c r="F321" s="9" t="s">
        <v>32</v>
      </c>
    </row>
    <row r="322" spans="1:6" ht="12.75">
      <c r="A322" s="3"/>
      <c r="C322" s="7">
        <v>27</v>
      </c>
      <c r="D322" s="8" t="s">
        <v>20</v>
      </c>
      <c r="E322" s="6">
        <v>5461.18</v>
      </c>
      <c r="F322" s="9" t="s">
        <v>179</v>
      </c>
    </row>
    <row r="323" spans="1:6" ht="12.75">
      <c r="A323" s="3"/>
      <c r="C323" s="7">
        <v>28</v>
      </c>
      <c r="D323" s="8" t="s">
        <v>21</v>
      </c>
      <c r="E323" s="6">
        <v>54897.92</v>
      </c>
      <c r="F323" s="9" t="s">
        <v>180</v>
      </c>
    </row>
    <row r="324" spans="1:6" ht="12.75">
      <c r="A324" s="3"/>
      <c r="C324" s="7">
        <v>30</v>
      </c>
      <c r="D324" s="8" t="s">
        <v>22</v>
      </c>
      <c r="E324" s="6">
        <v>365913.65</v>
      </c>
      <c r="F324" s="9" t="s">
        <v>181</v>
      </c>
    </row>
    <row r="325" spans="1:6" ht="12.75">
      <c r="A325" s="3"/>
      <c r="C325" s="7">
        <v>31</v>
      </c>
      <c r="D325" s="8" t="s">
        <v>23</v>
      </c>
      <c r="E325" s="6">
        <v>62555</v>
      </c>
      <c r="F325" s="9" t="s">
        <v>182</v>
      </c>
    </row>
    <row r="326" spans="1:2" ht="15">
      <c r="A326" s="5">
        <v>36800</v>
      </c>
      <c r="B326" s="6">
        <v>1899807.07</v>
      </c>
    </row>
    <row r="327" spans="1:6" ht="12.75">
      <c r="A327" s="3"/>
      <c r="C327" s="7">
        <v>1</v>
      </c>
      <c r="D327" s="8" t="s">
        <v>0</v>
      </c>
      <c r="E327" s="6">
        <v>438179</v>
      </c>
      <c r="F327" s="9" t="s">
        <v>183</v>
      </c>
    </row>
    <row r="328" spans="1:6" ht="12.75">
      <c r="A328" s="3"/>
      <c r="C328" s="7">
        <v>2</v>
      </c>
      <c r="D328" s="8" t="s">
        <v>1</v>
      </c>
      <c r="E328" s="6">
        <v>746280.58</v>
      </c>
      <c r="F328" s="9" t="s">
        <v>184</v>
      </c>
    </row>
    <row r="329" spans="1:6" ht="12.75">
      <c r="A329" s="3"/>
      <c r="C329" s="7">
        <v>3</v>
      </c>
      <c r="D329" s="8" t="s">
        <v>2</v>
      </c>
      <c r="E329" s="6">
        <v>82688.04</v>
      </c>
      <c r="F329" s="9" t="s">
        <v>185</v>
      </c>
    </row>
    <row r="330" spans="1:6" ht="12.75">
      <c r="A330" s="3"/>
      <c r="C330" s="7">
        <v>4</v>
      </c>
      <c r="D330" s="8" t="s">
        <v>3</v>
      </c>
      <c r="E330" s="6">
        <v>22885.67</v>
      </c>
      <c r="F330" s="9" t="s">
        <v>186</v>
      </c>
    </row>
    <row r="331" spans="1:6" ht="12.75">
      <c r="A331" s="3"/>
      <c r="C331" s="7">
        <v>5</v>
      </c>
      <c r="D331" s="8" t="s">
        <v>4</v>
      </c>
      <c r="E331" s="6">
        <v>61063.21</v>
      </c>
      <c r="F331" s="9" t="s">
        <v>187</v>
      </c>
    </row>
    <row r="332" spans="1:6" ht="12.75">
      <c r="A332" s="3"/>
      <c r="C332" s="7">
        <v>6</v>
      </c>
      <c r="D332" s="8" t="s">
        <v>5</v>
      </c>
      <c r="E332" s="6">
        <v>5326.76</v>
      </c>
      <c r="F332" s="9" t="s">
        <v>155</v>
      </c>
    </row>
    <row r="333" spans="1:6" ht="12.75">
      <c r="A333" s="3"/>
      <c r="C333" s="7">
        <v>7</v>
      </c>
      <c r="D333" s="8" t="s">
        <v>6</v>
      </c>
      <c r="E333" s="6">
        <v>0</v>
      </c>
      <c r="F333" s="9" t="s">
        <v>32</v>
      </c>
    </row>
    <row r="334" spans="1:6" ht="12.75">
      <c r="A334" s="3"/>
      <c r="C334" s="7">
        <v>8</v>
      </c>
      <c r="D334" s="8" t="s">
        <v>7</v>
      </c>
      <c r="E334" s="6">
        <v>112.4</v>
      </c>
      <c r="F334" s="9" t="s">
        <v>33</v>
      </c>
    </row>
    <row r="335" spans="1:6" ht="12.75">
      <c r="A335" s="3"/>
      <c r="C335" s="7">
        <v>9</v>
      </c>
      <c r="D335" s="8" t="s">
        <v>8</v>
      </c>
      <c r="E335" s="6">
        <v>822.89</v>
      </c>
      <c r="F335" s="9" t="s">
        <v>38</v>
      </c>
    </row>
    <row r="336" spans="1:6" ht="12.75">
      <c r="A336" s="3"/>
      <c r="C336" s="7">
        <v>10</v>
      </c>
      <c r="D336" s="8" t="s">
        <v>9</v>
      </c>
      <c r="E336" s="6">
        <v>5999.07</v>
      </c>
      <c r="F336" s="9" t="s">
        <v>92</v>
      </c>
    </row>
    <row r="337" spans="1:6" ht="12.75">
      <c r="A337" s="3"/>
      <c r="C337" s="7">
        <v>11</v>
      </c>
      <c r="D337" s="8" t="s">
        <v>10</v>
      </c>
      <c r="E337" s="6">
        <v>1028.05</v>
      </c>
      <c r="F337" s="9" t="s">
        <v>93</v>
      </c>
    </row>
    <row r="338" spans="1:6" ht="12.75">
      <c r="A338" s="3"/>
      <c r="C338" s="7">
        <v>13</v>
      </c>
      <c r="D338" s="8" t="s">
        <v>11</v>
      </c>
      <c r="E338" s="6">
        <v>1904.82</v>
      </c>
      <c r="F338" s="9" t="s">
        <v>34</v>
      </c>
    </row>
    <row r="339" spans="1:6" ht="12.75">
      <c r="A339" s="3"/>
      <c r="C339" s="7">
        <v>15</v>
      </c>
      <c r="D339" s="8" t="s">
        <v>12</v>
      </c>
      <c r="E339" s="6">
        <v>825.3</v>
      </c>
      <c r="F339" s="9" t="s">
        <v>38</v>
      </c>
    </row>
    <row r="340" spans="1:6" ht="12.75">
      <c r="A340" s="3"/>
      <c r="C340" s="7">
        <v>16</v>
      </c>
      <c r="D340" s="8" t="s">
        <v>13</v>
      </c>
      <c r="E340" s="6">
        <v>15413.96</v>
      </c>
      <c r="F340" s="9" t="s">
        <v>146</v>
      </c>
    </row>
    <row r="341" spans="1:6" ht="12.75">
      <c r="A341" s="3"/>
      <c r="C341" s="7">
        <v>20</v>
      </c>
      <c r="D341" s="8" t="s">
        <v>14</v>
      </c>
      <c r="E341" s="6">
        <v>0</v>
      </c>
      <c r="F341" s="9" t="s">
        <v>32</v>
      </c>
    </row>
    <row r="342" spans="1:6" ht="12.75">
      <c r="A342" s="3"/>
      <c r="C342" s="7">
        <v>22</v>
      </c>
      <c r="D342" s="8" t="s">
        <v>15</v>
      </c>
      <c r="E342" s="6">
        <v>210.77</v>
      </c>
      <c r="F342" s="9" t="s">
        <v>33</v>
      </c>
    </row>
    <row r="343" spans="1:6" ht="12.75">
      <c r="A343" s="3"/>
      <c r="C343" s="7">
        <v>23</v>
      </c>
      <c r="D343" s="8" t="s">
        <v>16</v>
      </c>
      <c r="E343" s="6">
        <v>0</v>
      </c>
      <c r="F343" s="9" t="s">
        <v>32</v>
      </c>
    </row>
    <row r="344" spans="1:6" ht="12.75">
      <c r="A344" s="3"/>
      <c r="C344" s="7">
        <v>24</v>
      </c>
      <c r="D344" s="8" t="s">
        <v>17</v>
      </c>
      <c r="E344" s="6">
        <v>28071.26</v>
      </c>
      <c r="F344" s="9" t="s">
        <v>188</v>
      </c>
    </row>
    <row r="345" spans="1:6" ht="12.75">
      <c r="A345" s="3"/>
      <c r="C345" s="7">
        <v>25</v>
      </c>
      <c r="D345" s="8" t="s">
        <v>18</v>
      </c>
      <c r="E345" s="6">
        <v>0</v>
      </c>
      <c r="F345" s="9" t="s">
        <v>32</v>
      </c>
    </row>
    <row r="346" spans="1:6" ht="12.75">
      <c r="A346" s="3"/>
      <c r="C346" s="7">
        <v>26</v>
      </c>
      <c r="D346" s="8" t="s">
        <v>19</v>
      </c>
      <c r="E346" s="6">
        <v>0</v>
      </c>
      <c r="F346" s="9" t="s">
        <v>32</v>
      </c>
    </row>
    <row r="347" spans="1:6" ht="12.75">
      <c r="A347" s="3"/>
      <c r="C347" s="7">
        <v>27</v>
      </c>
      <c r="D347" s="8" t="s">
        <v>20</v>
      </c>
      <c r="E347" s="6">
        <v>2907.84</v>
      </c>
      <c r="F347" s="9" t="s">
        <v>54</v>
      </c>
    </row>
    <row r="348" spans="1:6" ht="12.75">
      <c r="A348" s="3"/>
      <c r="C348" s="7">
        <v>28</v>
      </c>
      <c r="D348" s="8" t="s">
        <v>21</v>
      </c>
      <c r="E348" s="6">
        <v>61694.81</v>
      </c>
      <c r="F348" s="9" t="s">
        <v>189</v>
      </c>
    </row>
    <row r="349" spans="1:6" ht="12.75">
      <c r="A349" s="3"/>
      <c r="C349" s="7">
        <v>30</v>
      </c>
      <c r="D349" s="8" t="s">
        <v>22</v>
      </c>
      <c r="E349" s="6">
        <v>383513.97</v>
      </c>
      <c r="F349" s="9" t="s">
        <v>190</v>
      </c>
    </row>
    <row r="350" spans="1:6" ht="12.75">
      <c r="A350" s="3"/>
      <c r="C350" s="7">
        <v>31</v>
      </c>
      <c r="D350" s="8" t="s">
        <v>23</v>
      </c>
      <c r="E350" s="6">
        <v>40878.72</v>
      </c>
      <c r="F350" s="9" t="s">
        <v>191</v>
      </c>
    </row>
    <row r="351" spans="1:2" ht="15">
      <c r="A351" s="5">
        <v>36831</v>
      </c>
      <c r="B351" s="6">
        <v>2373925.5</v>
      </c>
    </row>
    <row r="352" spans="1:6" ht="12.75">
      <c r="A352" s="3"/>
      <c r="C352" s="7">
        <v>1</v>
      </c>
      <c r="D352" s="8" t="s">
        <v>0</v>
      </c>
      <c r="E352" s="6">
        <v>580020.34</v>
      </c>
      <c r="F352" s="9" t="s">
        <v>192</v>
      </c>
    </row>
    <row r="353" spans="1:6" ht="12.75">
      <c r="A353" s="3"/>
      <c r="C353" s="7">
        <v>2</v>
      </c>
      <c r="D353" s="8" t="s">
        <v>1</v>
      </c>
      <c r="E353" s="6">
        <v>859981.72</v>
      </c>
      <c r="F353" s="9" t="s">
        <v>193</v>
      </c>
    </row>
    <row r="354" spans="1:6" ht="12.75">
      <c r="A354" s="3"/>
      <c r="C354" s="7">
        <v>3</v>
      </c>
      <c r="D354" s="8" t="s">
        <v>2</v>
      </c>
      <c r="E354" s="6">
        <v>117848.28</v>
      </c>
      <c r="F354" s="9" t="s">
        <v>194</v>
      </c>
    </row>
    <row r="355" spans="1:6" ht="12.75">
      <c r="A355" s="3"/>
      <c r="C355" s="7">
        <v>4</v>
      </c>
      <c r="D355" s="8" t="s">
        <v>3</v>
      </c>
      <c r="E355" s="6">
        <v>19929.65</v>
      </c>
      <c r="F355" s="9" t="s">
        <v>53</v>
      </c>
    </row>
    <row r="356" spans="1:6" ht="12.75">
      <c r="A356" s="3"/>
      <c r="C356" s="7">
        <v>5</v>
      </c>
      <c r="D356" s="8" t="s">
        <v>4</v>
      </c>
      <c r="E356" s="6">
        <v>85980.68</v>
      </c>
      <c r="F356" s="9" t="s">
        <v>195</v>
      </c>
    </row>
    <row r="357" spans="1:6" ht="12.75">
      <c r="A357" s="3"/>
      <c r="C357" s="7">
        <v>6</v>
      </c>
      <c r="D357" s="8" t="s">
        <v>5</v>
      </c>
      <c r="E357" s="6">
        <v>5386.22</v>
      </c>
      <c r="F357" s="9" t="s">
        <v>145</v>
      </c>
    </row>
    <row r="358" spans="1:6" ht="12.75">
      <c r="A358" s="3"/>
      <c r="C358" s="7">
        <v>7</v>
      </c>
      <c r="D358" s="8" t="s">
        <v>6</v>
      </c>
      <c r="E358" s="6">
        <v>0</v>
      </c>
      <c r="F358" s="9" t="s">
        <v>32</v>
      </c>
    </row>
    <row r="359" spans="1:6" ht="12.75">
      <c r="A359" s="3"/>
      <c r="C359" s="7">
        <v>8</v>
      </c>
      <c r="D359" s="8" t="s">
        <v>7</v>
      </c>
      <c r="E359" s="6">
        <v>99.76</v>
      </c>
      <c r="F359" s="9" t="s">
        <v>32</v>
      </c>
    </row>
    <row r="360" spans="1:6" ht="12.75">
      <c r="A360" s="3"/>
      <c r="C360" s="7">
        <v>9</v>
      </c>
      <c r="D360" s="8" t="s">
        <v>8</v>
      </c>
      <c r="E360" s="6">
        <v>646.97</v>
      </c>
      <c r="F360" s="9" t="s">
        <v>64</v>
      </c>
    </row>
    <row r="361" spans="1:6" ht="12.75">
      <c r="A361" s="3"/>
      <c r="C361" s="7">
        <v>10</v>
      </c>
      <c r="D361" s="8" t="s">
        <v>9</v>
      </c>
      <c r="E361" s="6">
        <v>4992.83</v>
      </c>
      <c r="F361" s="9" t="s">
        <v>158</v>
      </c>
    </row>
    <row r="362" spans="1:6" ht="12.75">
      <c r="A362" s="3"/>
      <c r="C362" s="7">
        <v>11</v>
      </c>
      <c r="D362" s="8" t="s">
        <v>10</v>
      </c>
      <c r="E362" s="6">
        <v>1031.16</v>
      </c>
      <c r="F362" s="9" t="s">
        <v>38</v>
      </c>
    </row>
    <row r="363" spans="1:6" ht="12.75">
      <c r="A363" s="3"/>
      <c r="C363" s="7">
        <v>13</v>
      </c>
      <c r="D363" s="8" t="s">
        <v>11</v>
      </c>
      <c r="E363" s="6">
        <v>1959.6</v>
      </c>
      <c r="F363" s="9" t="s">
        <v>67</v>
      </c>
    </row>
    <row r="364" spans="1:6" ht="12.75">
      <c r="A364" s="3"/>
      <c r="C364" s="7">
        <v>15</v>
      </c>
      <c r="D364" s="8" t="s">
        <v>12</v>
      </c>
      <c r="E364" s="6">
        <v>773.25</v>
      </c>
      <c r="F364" s="9" t="s">
        <v>64</v>
      </c>
    </row>
    <row r="365" spans="1:6" ht="12.75">
      <c r="A365" s="3"/>
      <c r="C365" s="7">
        <v>16</v>
      </c>
      <c r="D365" s="8" t="s">
        <v>13</v>
      </c>
      <c r="E365" s="6">
        <v>18250.28</v>
      </c>
      <c r="F365" s="9" t="s">
        <v>95</v>
      </c>
    </row>
    <row r="366" spans="1:6" ht="12.75">
      <c r="A366" s="3"/>
      <c r="C366" s="7">
        <v>20</v>
      </c>
      <c r="D366" s="8" t="s">
        <v>14</v>
      </c>
      <c r="E366" s="6">
        <v>0</v>
      </c>
      <c r="F366" s="9" t="s">
        <v>32</v>
      </c>
    </row>
    <row r="367" spans="1:6" ht="12.75">
      <c r="A367" s="3"/>
      <c r="C367" s="7">
        <v>22</v>
      </c>
      <c r="D367" s="8" t="s">
        <v>15</v>
      </c>
      <c r="E367" s="6">
        <v>235.74</v>
      </c>
      <c r="F367" s="9" t="s">
        <v>33</v>
      </c>
    </row>
    <row r="368" spans="1:6" ht="12.75">
      <c r="A368" s="3"/>
      <c r="C368" s="7">
        <v>23</v>
      </c>
      <c r="D368" s="8" t="s">
        <v>16</v>
      </c>
      <c r="E368" s="6">
        <v>4677.44</v>
      </c>
      <c r="F368" s="9" t="s">
        <v>196</v>
      </c>
    </row>
    <row r="369" spans="1:6" ht="12.75">
      <c r="A369" s="3"/>
      <c r="C369" s="7">
        <v>24</v>
      </c>
      <c r="D369" s="8" t="s">
        <v>17</v>
      </c>
      <c r="E369" s="6">
        <v>40647.77</v>
      </c>
      <c r="F369" s="9" t="s">
        <v>197</v>
      </c>
    </row>
    <row r="370" spans="1:6" ht="12.75">
      <c r="A370" s="3"/>
      <c r="C370" s="7">
        <v>25</v>
      </c>
      <c r="D370" s="8" t="s">
        <v>18</v>
      </c>
      <c r="E370" s="6">
        <v>0</v>
      </c>
      <c r="F370" s="9" t="s">
        <v>32</v>
      </c>
    </row>
    <row r="371" spans="1:6" ht="12.75">
      <c r="A371" s="3"/>
      <c r="C371" s="7">
        <v>26</v>
      </c>
      <c r="D371" s="8" t="s">
        <v>19</v>
      </c>
      <c r="E371" s="6">
        <v>0</v>
      </c>
      <c r="F371" s="9" t="s">
        <v>32</v>
      </c>
    </row>
    <row r="372" spans="1:6" ht="12.75">
      <c r="A372" s="3"/>
      <c r="C372" s="7">
        <v>27</v>
      </c>
      <c r="D372" s="8" t="s">
        <v>20</v>
      </c>
      <c r="E372" s="6">
        <v>3816.92</v>
      </c>
      <c r="F372" s="9" t="s">
        <v>68</v>
      </c>
    </row>
    <row r="373" spans="1:6" ht="12.75">
      <c r="A373" s="3"/>
      <c r="C373" s="7">
        <v>28</v>
      </c>
      <c r="D373" s="8" t="s">
        <v>21</v>
      </c>
      <c r="E373" s="6">
        <v>79981.14</v>
      </c>
      <c r="F373" s="9" t="s">
        <v>198</v>
      </c>
    </row>
    <row r="374" spans="1:6" ht="12.75">
      <c r="A374" s="3"/>
      <c r="C374" s="7">
        <v>30</v>
      </c>
      <c r="D374" s="8" t="s">
        <v>22</v>
      </c>
      <c r="E374" s="6">
        <v>493530.49</v>
      </c>
      <c r="F374" s="9" t="s">
        <v>199</v>
      </c>
    </row>
    <row r="375" spans="1:6" ht="12.75">
      <c r="A375" s="3"/>
      <c r="C375" s="7">
        <v>31</v>
      </c>
      <c r="D375" s="8" t="s">
        <v>23</v>
      </c>
      <c r="E375" s="6">
        <v>54135.29</v>
      </c>
      <c r="F375" s="9" t="s">
        <v>200</v>
      </c>
    </row>
    <row r="376" spans="1:2" ht="15">
      <c r="A376" s="5">
        <v>36861</v>
      </c>
      <c r="B376" s="6">
        <v>2353057.86</v>
      </c>
    </row>
    <row r="377" spans="1:6" ht="12.75">
      <c r="A377" s="3"/>
      <c r="C377" s="7">
        <v>1</v>
      </c>
      <c r="D377" s="8" t="s">
        <v>0</v>
      </c>
      <c r="E377" s="6">
        <v>557893.19</v>
      </c>
      <c r="F377" s="9" t="s">
        <v>201</v>
      </c>
    </row>
    <row r="378" spans="1:6" ht="12.75">
      <c r="A378" s="3"/>
      <c r="C378" s="7">
        <v>2</v>
      </c>
      <c r="D378" s="8" t="s">
        <v>1</v>
      </c>
      <c r="E378" s="6">
        <v>908460.17</v>
      </c>
      <c r="F378" s="9" t="s">
        <v>202</v>
      </c>
    </row>
    <row r="379" spans="1:6" ht="12.75">
      <c r="A379" s="3"/>
      <c r="C379" s="7">
        <v>3</v>
      </c>
      <c r="D379" s="8" t="s">
        <v>2</v>
      </c>
      <c r="E379" s="6">
        <v>121253.48</v>
      </c>
      <c r="F379" s="9" t="s">
        <v>203</v>
      </c>
    </row>
    <row r="380" spans="1:6" ht="12.75">
      <c r="A380" s="3"/>
      <c r="C380" s="7">
        <v>4</v>
      </c>
      <c r="D380" s="8" t="s">
        <v>3</v>
      </c>
      <c r="E380" s="6">
        <v>35687.85</v>
      </c>
      <c r="F380" s="9" t="s">
        <v>204</v>
      </c>
    </row>
    <row r="381" spans="1:6" ht="12.75">
      <c r="A381" s="3"/>
      <c r="C381" s="7">
        <v>5</v>
      </c>
      <c r="D381" s="8" t="s">
        <v>4</v>
      </c>
      <c r="E381" s="6">
        <v>57859.05</v>
      </c>
      <c r="F381" s="9" t="s">
        <v>205</v>
      </c>
    </row>
    <row r="382" spans="1:6" ht="12.75">
      <c r="A382" s="3"/>
      <c r="C382" s="7">
        <v>6</v>
      </c>
      <c r="D382" s="8" t="s">
        <v>5</v>
      </c>
      <c r="E382" s="6">
        <v>6321.43</v>
      </c>
      <c r="F382" s="9" t="s">
        <v>35</v>
      </c>
    </row>
    <row r="383" spans="1:6" ht="12.75">
      <c r="A383" s="3"/>
      <c r="C383" s="7">
        <v>7</v>
      </c>
      <c r="D383" s="8" t="s">
        <v>6</v>
      </c>
      <c r="E383" s="6">
        <v>0</v>
      </c>
      <c r="F383" s="9" t="s">
        <v>32</v>
      </c>
    </row>
    <row r="384" spans="1:6" ht="12.75">
      <c r="A384" s="3"/>
      <c r="C384" s="7">
        <v>8</v>
      </c>
      <c r="D384" s="8" t="s">
        <v>7</v>
      </c>
      <c r="E384" s="6">
        <v>84.63</v>
      </c>
      <c r="F384" s="9" t="s">
        <v>32</v>
      </c>
    </row>
    <row r="385" spans="1:6" ht="12.75">
      <c r="A385" s="3"/>
      <c r="C385" s="7">
        <v>9</v>
      </c>
      <c r="D385" s="8" t="s">
        <v>8</v>
      </c>
      <c r="E385" s="6">
        <v>729.89</v>
      </c>
      <c r="F385" s="9" t="s">
        <v>64</v>
      </c>
    </row>
    <row r="386" spans="1:6" ht="12.75">
      <c r="A386" s="3"/>
      <c r="C386" s="7">
        <v>10</v>
      </c>
      <c r="D386" s="8" t="s">
        <v>9</v>
      </c>
      <c r="E386" s="6">
        <v>6159.92</v>
      </c>
      <c r="F386" s="9" t="s">
        <v>97</v>
      </c>
    </row>
    <row r="387" spans="1:6" ht="12.75">
      <c r="A387" s="3"/>
      <c r="C387" s="7">
        <v>11</v>
      </c>
      <c r="D387" s="8" t="s">
        <v>10</v>
      </c>
      <c r="E387" s="6">
        <v>1157.3</v>
      </c>
      <c r="F387" s="9" t="s">
        <v>93</v>
      </c>
    </row>
    <row r="388" spans="1:6" ht="12.75">
      <c r="A388" s="3"/>
      <c r="C388" s="7">
        <v>13</v>
      </c>
      <c r="D388" s="8" t="s">
        <v>11</v>
      </c>
      <c r="E388" s="6">
        <v>1943.22</v>
      </c>
      <c r="F388" s="9" t="s">
        <v>67</v>
      </c>
    </row>
    <row r="389" spans="1:6" ht="12.75">
      <c r="A389" s="3"/>
      <c r="C389" s="7">
        <v>15</v>
      </c>
      <c r="D389" s="8" t="s">
        <v>12</v>
      </c>
      <c r="E389" s="6">
        <v>928.65</v>
      </c>
      <c r="F389" s="9" t="s">
        <v>38</v>
      </c>
    </row>
    <row r="390" spans="1:6" ht="12.75">
      <c r="A390" s="3"/>
      <c r="C390" s="7">
        <v>16</v>
      </c>
      <c r="D390" s="8" t="s">
        <v>13</v>
      </c>
      <c r="E390" s="6">
        <v>22875.14</v>
      </c>
      <c r="F390" s="9" t="s">
        <v>206</v>
      </c>
    </row>
    <row r="391" spans="1:6" ht="12.75">
      <c r="A391" s="3"/>
      <c r="C391" s="7">
        <v>20</v>
      </c>
      <c r="D391" s="8" t="s">
        <v>14</v>
      </c>
      <c r="E391" s="6">
        <v>0</v>
      </c>
      <c r="F391" s="9" t="s">
        <v>32</v>
      </c>
    </row>
    <row r="392" spans="1:6" ht="12.75">
      <c r="A392" s="3"/>
      <c r="C392" s="7">
        <v>22</v>
      </c>
      <c r="D392" s="8" t="s">
        <v>15</v>
      </c>
      <c r="E392" s="6">
        <v>187.28</v>
      </c>
      <c r="F392" s="9" t="s">
        <v>33</v>
      </c>
    </row>
    <row r="393" spans="1:6" ht="12.75">
      <c r="A393" s="3"/>
      <c r="C393" s="7">
        <v>23</v>
      </c>
      <c r="D393" s="8" t="s">
        <v>16</v>
      </c>
      <c r="E393" s="6">
        <v>2741.93</v>
      </c>
      <c r="F393" s="9" t="s">
        <v>82</v>
      </c>
    </row>
    <row r="394" spans="1:6" ht="12.75">
      <c r="A394" s="3"/>
      <c r="C394" s="7">
        <v>24</v>
      </c>
      <c r="D394" s="8" t="s">
        <v>17</v>
      </c>
      <c r="E394" s="6">
        <v>7744.12</v>
      </c>
      <c r="F394" s="9" t="s">
        <v>31</v>
      </c>
    </row>
    <row r="395" spans="1:6" ht="12.75">
      <c r="A395" s="3"/>
      <c r="C395" s="7">
        <v>25</v>
      </c>
      <c r="D395" s="8" t="s">
        <v>18</v>
      </c>
      <c r="E395" s="6">
        <v>0</v>
      </c>
      <c r="F395" s="9" t="s">
        <v>32</v>
      </c>
    </row>
    <row r="396" spans="1:6" ht="12.75">
      <c r="A396" s="3"/>
      <c r="C396" s="7">
        <v>26</v>
      </c>
      <c r="D396" s="8" t="s">
        <v>19</v>
      </c>
      <c r="E396" s="6">
        <v>0</v>
      </c>
      <c r="F396" s="9" t="s">
        <v>32</v>
      </c>
    </row>
    <row r="397" spans="1:6" ht="12.75">
      <c r="A397" s="3"/>
      <c r="C397" s="7">
        <v>27</v>
      </c>
      <c r="D397" s="8" t="s">
        <v>20</v>
      </c>
      <c r="E397" s="6">
        <v>5281.79</v>
      </c>
      <c r="F397" s="9" t="s">
        <v>105</v>
      </c>
    </row>
    <row r="398" spans="1:6" ht="12.75">
      <c r="A398" s="3"/>
      <c r="C398" s="7">
        <v>28</v>
      </c>
      <c r="D398" s="8" t="s">
        <v>21</v>
      </c>
      <c r="E398" s="6">
        <v>88677.28</v>
      </c>
      <c r="F398" s="9" t="s">
        <v>207</v>
      </c>
    </row>
    <row r="399" spans="1:6" ht="12.75">
      <c r="A399" s="3"/>
      <c r="C399" s="7">
        <v>30</v>
      </c>
      <c r="D399" s="8" t="s">
        <v>22</v>
      </c>
      <c r="E399" s="6">
        <v>472509.8</v>
      </c>
      <c r="F399" s="9" t="s">
        <v>208</v>
      </c>
    </row>
    <row r="400" spans="1:6" ht="12.75">
      <c r="A400" s="3"/>
      <c r="C400" s="7">
        <v>31</v>
      </c>
      <c r="D400" s="8" t="s">
        <v>23</v>
      </c>
      <c r="E400" s="6">
        <v>54561.79</v>
      </c>
      <c r="F400" s="9" t="s">
        <v>209</v>
      </c>
    </row>
    <row r="401" spans="1:2" ht="15">
      <c r="A401" s="5">
        <v>36892</v>
      </c>
      <c r="B401" s="6">
        <v>2595166.3</v>
      </c>
    </row>
    <row r="402" spans="1:6" ht="12.75">
      <c r="A402" s="3"/>
      <c r="C402" s="7">
        <v>1</v>
      </c>
      <c r="D402" s="8" t="s">
        <v>0</v>
      </c>
      <c r="E402" s="6">
        <v>501595.65</v>
      </c>
      <c r="F402" s="9" t="s">
        <v>210</v>
      </c>
    </row>
    <row r="403" spans="1:6" ht="12.75">
      <c r="A403" s="3"/>
      <c r="C403" s="7">
        <v>2</v>
      </c>
      <c r="D403" s="8" t="s">
        <v>1</v>
      </c>
      <c r="E403" s="6">
        <v>1005518.65</v>
      </c>
      <c r="F403" s="9" t="s">
        <v>211</v>
      </c>
    </row>
    <row r="404" spans="1:6" ht="12.75">
      <c r="A404" s="3"/>
      <c r="C404" s="7">
        <v>3</v>
      </c>
      <c r="D404" s="8" t="s">
        <v>2</v>
      </c>
      <c r="E404" s="6">
        <v>100243.1</v>
      </c>
      <c r="F404" s="9" t="s">
        <v>212</v>
      </c>
    </row>
    <row r="405" spans="1:6" ht="12.75">
      <c r="A405" s="3"/>
      <c r="C405" s="7">
        <v>4</v>
      </c>
      <c r="D405" s="8" t="s">
        <v>3</v>
      </c>
      <c r="E405" s="6">
        <v>25442.28</v>
      </c>
      <c r="F405" s="9" t="s">
        <v>90</v>
      </c>
    </row>
    <row r="406" spans="1:6" ht="12.75">
      <c r="A406" s="3"/>
      <c r="C406" s="7">
        <v>5</v>
      </c>
      <c r="D406" s="8" t="s">
        <v>4</v>
      </c>
      <c r="E406" s="6">
        <v>97096.43</v>
      </c>
      <c r="F406" s="9" t="s">
        <v>98</v>
      </c>
    </row>
    <row r="407" spans="1:6" ht="12.75">
      <c r="A407" s="3"/>
      <c r="C407" s="7">
        <v>6</v>
      </c>
      <c r="D407" s="8" t="s">
        <v>5</v>
      </c>
      <c r="E407" s="6">
        <v>2558.55</v>
      </c>
      <c r="F407" s="9" t="s">
        <v>34</v>
      </c>
    </row>
    <row r="408" spans="1:6" ht="12.75">
      <c r="A408" s="3"/>
      <c r="C408" s="7">
        <v>7</v>
      </c>
      <c r="D408" s="8" t="s">
        <v>6</v>
      </c>
      <c r="E408" s="6">
        <v>0</v>
      </c>
      <c r="F408" s="9" t="s">
        <v>32</v>
      </c>
    </row>
    <row r="409" spans="1:6" ht="12.75">
      <c r="A409" s="3"/>
      <c r="C409" s="7">
        <v>8</v>
      </c>
      <c r="D409" s="8" t="s">
        <v>7</v>
      </c>
      <c r="E409" s="6">
        <v>86.32</v>
      </c>
      <c r="F409" s="9" t="s">
        <v>32</v>
      </c>
    </row>
    <row r="410" spans="1:6" ht="12.75">
      <c r="A410" s="3"/>
      <c r="C410" s="7">
        <v>9</v>
      </c>
      <c r="D410" s="8" t="s">
        <v>8</v>
      </c>
      <c r="E410" s="6">
        <v>920.58</v>
      </c>
      <c r="F410" s="9" t="s">
        <v>38</v>
      </c>
    </row>
    <row r="411" spans="1:6" ht="12.75">
      <c r="A411" s="3"/>
      <c r="C411" s="7">
        <v>10</v>
      </c>
      <c r="D411" s="8" t="s">
        <v>9</v>
      </c>
      <c r="E411" s="6">
        <v>7210.46</v>
      </c>
      <c r="F411" s="9" t="s">
        <v>155</v>
      </c>
    </row>
    <row r="412" spans="1:6" ht="12.75">
      <c r="A412" s="3"/>
      <c r="C412" s="7">
        <v>11</v>
      </c>
      <c r="D412" s="8" t="s">
        <v>10</v>
      </c>
      <c r="E412" s="6">
        <v>1172.62</v>
      </c>
      <c r="F412" s="9" t="s">
        <v>93</v>
      </c>
    </row>
    <row r="413" spans="1:6" ht="12.75">
      <c r="A413" s="3"/>
      <c r="C413" s="7">
        <v>13</v>
      </c>
      <c r="D413" s="8" t="s">
        <v>11</v>
      </c>
      <c r="E413" s="6">
        <v>2708.44</v>
      </c>
      <c r="F413" s="9" t="s">
        <v>34</v>
      </c>
    </row>
    <row r="414" spans="1:6" ht="12.75">
      <c r="A414" s="3"/>
      <c r="C414" s="7">
        <v>15</v>
      </c>
      <c r="D414" s="8" t="s">
        <v>12</v>
      </c>
      <c r="E414" s="6">
        <v>1024.36</v>
      </c>
      <c r="F414" s="9" t="s">
        <v>38</v>
      </c>
    </row>
    <row r="415" spans="1:6" ht="12.75">
      <c r="A415" s="3"/>
      <c r="C415" s="7">
        <v>16</v>
      </c>
      <c r="D415" s="8" t="s">
        <v>13</v>
      </c>
      <c r="E415" s="6">
        <v>20992.42</v>
      </c>
      <c r="F415" s="9" t="s">
        <v>146</v>
      </c>
    </row>
    <row r="416" spans="1:6" ht="12.75">
      <c r="A416" s="3"/>
      <c r="C416" s="7">
        <v>20</v>
      </c>
      <c r="D416" s="8" t="s">
        <v>14</v>
      </c>
      <c r="E416" s="6">
        <v>0</v>
      </c>
      <c r="F416" s="9" t="s">
        <v>32</v>
      </c>
    </row>
    <row r="417" spans="1:6" ht="12.75">
      <c r="A417" s="3"/>
      <c r="C417" s="7">
        <v>22</v>
      </c>
      <c r="D417" s="8" t="s">
        <v>15</v>
      </c>
      <c r="E417" s="6">
        <v>84.16</v>
      </c>
      <c r="F417" s="9" t="s">
        <v>32</v>
      </c>
    </row>
    <row r="418" spans="1:6" ht="12.75">
      <c r="A418" s="3"/>
      <c r="C418" s="7">
        <v>23</v>
      </c>
      <c r="D418" s="8" t="s">
        <v>16</v>
      </c>
      <c r="E418" s="6">
        <v>3015.29</v>
      </c>
      <c r="F418" s="9" t="s">
        <v>82</v>
      </c>
    </row>
    <row r="419" spans="1:6" ht="12.75">
      <c r="A419" s="3"/>
      <c r="C419" s="7">
        <v>24</v>
      </c>
      <c r="D419" s="8" t="s">
        <v>17</v>
      </c>
      <c r="E419" s="6">
        <v>93859.91</v>
      </c>
      <c r="F419" s="9" t="s">
        <v>195</v>
      </c>
    </row>
    <row r="420" spans="1:6" ht="12.75">
      <c r="A420" s="3"/>
      <c r="C420" s="7">
        <v>25</v>
      </c>
      <c r="D420" s="8" t="s">
        <v>18</v>
      </c>
      <c r="E420" s="6">
        <v>0</v>
      </c>
      <c r="F420" s="9" t="s">
        <v>32</v>
      </c>
    </row>
    <row r="421" spans="1:6" ht="12.75">
      <c r="A421" s="3"/>
      <c r="C421" s="7">
        <v>26</v>
      </c>
      <c r="D421" s="8" t="s">
        <v>19</v>
      </c>
      <c r="E421" s="6">
        <v>0</v>
      </c>
      <c r="F421" s="9" t="s">
        <v>32</v>
      </c>
    </row>
    <row r="422" spans="1:6" ht="12.75">
      <c r="A422" s="3"/>
      <c r="C422" s="7">
        <v>27</v>
      </c>
      <c r="D422" s="8" t="s">
        <v>20</v>
      </c>
      <c r="E422" s="6">
        <v>5916.96</v>
      </c>
      <c r="F422" s="9" t="s">
        <v>145</v>
      </c>
    </row>
    <row r="423" spans="1:6" ht="12.75">
      <c r="A423" s="3"/>
      <c r="C423" s="7">
        <v>28</v>
      </c>
      <c r="D423" s="8" t="s">
        <v>21</v>
      </c>
      <c r="E423" s="6">
        <v>102566.47</v>
      </c>
      <c r="F423" s="9" t="s">
        <v>89</v>
      </c>
    </row>
    <row r="424" spans="1:6" ht="12.75">
      <c r="A424" s="3"/>
      <c r="C424" s="7">
        <v>30</v>
      </c>
      <c r="D424" s="8" t="s">
        <v>22</v>
      </c>
      <c r="E424" s="6">
        <v>553690.71</v>
      </c>
      <c r="F424" s="9" t="s">
        <v>213</v>
      </c>
    </row>
    <row r="425" spans="1:6" ht="12.75">
      <c r="A425" s="3"/>
      <c r="C425" s="7">
        <v>31</v>
      </c>
      <c r="D425" s="8" t="s">
        <v>23</v>
      </c>
      <c r="E425" s="6">
        <v>69462.99</v>
      </c>
      <c r="F425" s="9" t="s">
        <v>214</v>
      </c>
    </row>
    <row r="426" spans="1:2" ht="15">
      <c r="A426" s="5">
        <v>36923</v>
      </c>
      <c r="B426" s="6">
        <v>3525205.99</v>
      </c>
    </row>
    <row r="427" spans="1:6" ht="12.75">
      <c r="A427" s="3"/>
      <c r="C427" s="7">
        <v>1</v>
      </c>
      <c r="D427" s="8" t="s">
        <v>0</v>
      </c>
      <c r="E427" s="6">
        <v>754156.5</v>
      </c>
      <c r="F427" s="9" t="s">
        <v>215</v>
      </c>
    </row>
    <row r="428" spans="1:6" ht="12.75">
      <c r="A428" s="3"/>
      <c r="C428" s="7">
        <v>2</v>
      </c>
      <c r="D428" s="8" t="s">
        <v>1</v>
      </c>
      <c r="E428" s="6">
        <v>1472867.6</v>
      </c>
      <c r="F428" s="9" t="s">
        <v>216</v>
      </c>
    </row>
    <row r="429" spans="1:6" ht="12.75">
      <c r="A429" s="3"/>
      <c r="C429" s="7">
        <v>3</v>
      </c>
      <c r="D429" s="8" t="s">
        <v>2</v>
      </c>
      <c r="E429" s="6">
        <v>151738.66</v>
      </c>
      <c r="F429" s="9" t="s">
        <v>217</v>
      </c>
    </row>
    <row r="430" spans="1:6" ht="12.75">
      <c r="A430" s="3"/>
      <c r="C430" s="7">
        <v>4</v>
      </c>
      <c r="D430" s="8" t="s">
        <v>3</v>
      </c>
      <c r="E430" s="6">
        <v>28464.94</v>
      </c>
      <c r="F430" s="9" t="s">
        <v>146</v>
      </c>
    </row>
    <row r="431" spans="1:6" ht="12.75">
      <c r="A431" s="3"/>
      <c r="C431" s="7">
        <v>5</v>
      </c>
      <c r="D431" s="8" t="s">
        <v>4</v>
      </c>
      <c r="E431" s="6">
        <v>111458.19</v>
      </c>
      <c r="F431" s="9" t="s">
        <v>115</v>
      </c>
    </row>
    <row r="432" spans="1:6" ht="12.75">
      <c r="A432" s="3"/>
      <c r="C432" s="7">
        <v>6</v>
      </c>
      <c r="D432" s="8" t="s">
        <v>5</v>
      </c>
      <c r="E432" s="6">
        <v>11924.95</v>
      </c>
      <c r="F432" s="9" t="s">
        <v>56</v>
      </c>
    </row>
    <row r="433" spans="1:6" ht="12.75">
      <c r="A433" s="3"/>
      <c r="C433" s="7">
        <v>7</v>
      </c>
      <c r="D433" s="8" t="s">
        <v>6</v>
      </c>
      <c r="E433" s="6">
        <v>0</v>
      </c>
      <c r="F433" s="9" t="s">
        <v>32</v>
      </c>
    </row>
    <row r="434" spans="1:6" ht="12.75">
      <c r="A434" s="3"/>
      <c r="C434" s="7">
        <v>8</v>
      </c>
      <c r="D434" s="8" t="s">
        <v>7</v>
      </c>
      <c r="E434" s="6">
        <v>56.55</v>
      </c>
      <c r="F434" s="9" t="s">
        <v>32</v>
      </c>
    </row>
    <row r="435" spans="1:6" ht="12.75">
      <c r="A435" s="3"/>
      <c r="C435" s="7">
        <v>9</v>
      </c>
      <c r="D435" s="8" t="s">
        <v>8</v>
      </c>
      <c r="E435" s="6">
        <v>2240.57</v>
      </c>
      <c r="F435" s="9" t="s">
        <v>52</v>
      </c>
    </row>
    <row r="436" spans="1:6" ht="12.75">
      <c r="A436" s="3"/>
      <c r="C436" s="7">
        <v>10</v>
      </c>
      <c r="D436" s="8" t="s">
        <v>9</v>
      </c>
      <c r="E436" s="6">
        <v>9514.84</v>
      </c>
      <c r="F436" s="9" t="s">
        <v>35</v>
      </c>
    </row>
    <row r="437" spans="1:6" ht="12.75">
      <c r="A437" s="3"/>
      <c r="C437" s="7">
        <v>11</v>
      </c>
      <c r="D437" s="8" t="s">
        <v>10</v>
      </c>
      <c r="E437" s="6">
        <v>1040.21</v>
      </c>
      <c r="F437" s="9" t="s">
        <v>64</v>
      </c>
    </row>
    <row r="438" spans="1:6" ht="12.75">
      <c r="A438" s="3"/>
      <c r="C438" s="7">
        <v>13</v>
      </c>
      <c r="D438" s="8" t="s">
        <v>11</v>
      </c>
      <c r="E438" s="6">
        <v>2906.01</v>
      </c>
      <c r="F438" s="9" t="s">
        <v>67</v>
      </c>
    </row>
    <row r="439" spans="1:6" ht="12.75">
      <c r="A439" s="3"/>
      <c r="C439" s="7">
        <v>15</v>
      </c>
      <c r="D439" s="8" t="s">
        <v>12</v>
      </c>
      <c r="E439" s="6">
        <v>869.81</v>
      </c>
      <c r="F439" s="9" t="s">
        <v>81</v>
      </c>
    </row>
    <row r="440" spans="1:6" ht="12.75">
      <c r="A440" s="3"/>
      <c r="C440" s="7">
        <v>16</v>
      </c>
      <c r="D440" s="8" t="s">
        <v>13</v>
      </c>
      <c r="E440" s="6">
        <v>30466.96</v>
      </c>
      <c r="F440" s="9" t="s">
        <v>103</v>
      </c>
    </row>
    <row r="441" spans="1:6" ht="12.75">
      <c r="A441" s="3"/>
      <c r="C441" s="7">
        <v>20</v>
      </c>
      <c r="D441" s="8" t="s">
        <v>14</v>
      </c>
      <c r="E441" s="6">
        <v>0</v>
      </c>
      <c r="F441" s="9" t="s">
        <v>32</v>
      </c>
    </row>
    <row r="442" spans="1:6" ht="12.75">
      <c r="A442" s="3"/>
      <c r="C442" s="7">
        <v>22</v>
      </c>
      <c r="D442" s="8" t="s">
        <v>15</v>
      </c>
      <c r="E442" s="6">
        <v>188.48</v>
      </c>
      <c r="F442" s="9" t="s">
        <v>33</v>
      </c>
    </row>
    <row r="443" spans="1:6" ht="12.75">
      <c r="A443" s="3"/>
      <c r="C443" s="7">
        <v>23</v>
      </c>
      <c r="D443" s="8" t="s">
        <v>16</v>
      </c>
      <c r="E443" s="6">
        <v>4611.49</v>
      </c>
      <c r="F443" s="9" t="s">
        <v>147</v>
      </c>
    </row>
    <row r="444" spans="1:6" ht="12.75">
      <c r="A444" s="3"/>
      <c r="C444" s="7">
        <v>24</v>
      </c>
      <c r="D444" s="8" t="s">
        <v>17</v>
      </c>
      <c r="E444" s="6">
        <v>61007.92</v>
      </c>
      <c r="F444" s="9" t="s">
        <v>218</v>
      </c>
    </row>
    <row r="445" spans="1:6" ht="12.75">
      <c r="A445" s="3"/>
      <c r="C445" s="7">
        <v>25</v>
      </c>
      <c r="D445" s="8" t="s">
        <v>18</v>
      </c>
      <c r="E445" s="6">
        <v>0</v>
      </c>
      <c r="F445" s="9" t="s">
        <v>32</v>
      </c>
    </row>
    <row r="446" spans="1:6" ht="12.75">
      <c r="A446" s="3"/>
      <c r="C446" s="7">
        <v>26</v>
      </c>
      <c r="D446" s="8" t="s">
        <v>19</v>
      </c>
      <c r="E446" s="6">
        <v>0</v>
      </c>
      <c r="F446" s="9" t="s">
        <v>32</v>
      </c>
    </row>
    <row r="447" spans="1:6" ht="12.75">
      <c r="A447" s="3"/>
      <c r="C447" s="7">
        <v>27</v>
      </c>
      <c r="D447" s="8" t="s">
        <v>20</v>
      </c>
      <c r="E447" s="6">
        <v>5715.47</v>
      </c>
      <c r="F447" s="9" t="s">
        <v>68</v>
      </c>
    </row>
    <row r="448" spans="1:6" ht="12.75">
      <c r="A448" s="3"/>
      <c r="C448" s="7">
        <v>28</v>
      </c>
      <c r="D448" s="8" t="s">
        <v>21</v>
      </c>
      <c r="E448" s="6">
        <v>121255.22</v>
      </c>
      <c r="F448" s="9" t="s">
        <v>219</v>
      </c>
    </row>
    <row r="449" spans="1:6" ht="12.75">
      <c r="A449" s="3"/>
      <c r="C449" s="7">
        <v>30</v>
      </c>
      <c r="D449" s="8" t="s">
        <v>22</v>
      </c>
      <c r="E449" s="6">
        <v>655135.24</v>
      </c>
      <c r="F449" s="9" t="s">
        <v>220</v>
      </c>
    </row>
    <row r="450" spans="1:6" ht="12.75">
      <c r="A450" s="3"/>
      <c r="C450" s="7">
        <v>31</v>
      </c>
      <c r="D450" s="8" t="s">
        <v>23</v>
      </c>
      <c r="E450" s="6">
        <v>99586.41</v>
      </c>
      <c r="F450" s="9" t="s">
        <v>221</v>
      </c>
    </row>
    <row r="451" spans="1:2" ht="15">
      <c r="A451" s="5">
        <v>36951</v>
      </c>
      <c r="B451" s="6">
        <v>3716106.77</v>
      </c>
    </row>
    <row r="452" spans="1:6" ht="12.75">
      <c r="A452" s="3"/>
      <c r="C452" s="7">
        <v>1</v>
      </c>
      <c r="D452" s="8" t="s">
        <v>0</v>
      </c>
      <c r="E452" s="6">
        <v>819181.76</v>
      </c>
      <c r="F452" s="9" t="s">
        <v>222</v>
      </c>
    </row>
    <row r="453" spans="1:6" ht="12.75">
      <c r="A453" s="3"/>
      <c r="C453" s="7">
        <v>2</v>
      </c>
      <c r="D453" s="8" t="s">
        <v>1</v>
      </c>
      <c r="E453" s="6">
        <v>1485105.26</v>
      </c>
      <c r="F453" s="9" t="s">
        <v>223</v>
      </c>
    </row>
    <row r="454" spans="1:6" ht="12.75">
      <c r="A454" s="3"/>
      <c r="C454" s="7">
        <v>3</v>
      </c>
      <c r="D454" s="8" t="s">
        <v>2</v>
      </c>
      <c r="E454" s="6">
        <v>158524.99</v>
      </c>
      <c r="F454" s="9" t="s">
        <v>224</v>
      </c>
    </row>
    <row r="455" spans="1:6" ht="12.75">
      <c r="A455" s="3"/>
      <c r="C455" s="7">
        <v>4</v>
      </c>
      <c r="D455" s="8" t="s">
        <v>3</v>
      </c>
      <c r="E455" s="6">
        <v>29447.18</v>
      </c>
      <c r="F455" s="9" t="s">
        <v>107</v>
      </c>
    </row>
    <row r="456" spans="1:6" ht="12.75">
      <c r="A456" s="3"/>
      <c r="C456" s="7">
        <v>5</v>
      </c>
      <c r="D456" s="8" t="s">
        <v>4</v>
      </c>
      <c r="E456" s="6">
        <v>104964.19</v>
      </c>
      <c r="F456" s="9" t="s">
        <v>221</v>
      </c>
    </row>
    <row r="457" spans="1:6" ht="12.75">
      <c r="A457" s="3"/>
      <c r="C457" s="7">
        <v>6</v>
      </c>
      <c r="D457" s="8" t="s">
        <v>5</v>
      </c>
      <c r="E457" s="6">
        <v>7736.72</v>
      </c>
      <c r="F457" s="9" t="s">
        <v>158</v>
      </c>
    </row>
    <row r="458" spans="1:6" ht="12.75">
      <c r="A458" s="3"/>
      <c r="C458" s="7">
        <v>7</v>
      </c>
      <c r="D458" s="8" t="s">
        <v>6</v>
      </c>
      <c r="E458" s="6">
        <v>0</v>
      </c>
      <c r="F458" s="9" t="s">
        <v>32</v>
      </c>
    </row>
    <row r="459" spans="1:6" ht="12.75">
      <c r="A459" s="3"/>
      <c r="C459" s="7">
        <v>8</v>
      </c>
      <c r="D459" s="8" t="s">
        <v>7</v>
      </c>
      <c r="E459" s="6">
        <v>34.19</v>
      </c>
      <c r="F459" s="9" t="s">
        <v>32</v>
      </c>
    </row>
    <row r="460" spans="1:6" ht="12.75">
      <c r="A460" s="3"/>
      <c r="C460" s="7">
        <v>9</v>
      </c>
      <c r="D460" s="8" t="s">
        <v>8</v>
      </c>
      <c r="E460" s="6">
        <v>2862.55</v>
      </c>
      <c r="F460" s="9" t="s">
        <v>67</v>
      </c>
    </row>
    <row r="461" spans="1:6" ht="12.75">
      <c r="A461" s="3"/>
      <c r="C461" s="7">
        <v>10</v>
      </c>
      <c r="D461" s="8" t="s">
        <v>9</v>
      </c>
      <c r="E461" s="6">
        <v>15269.05</v>
      </c>
      <c r="F461" s="9" t="s">
        <v>116</v>
      </c>
    </row>
    <row r="462" spans="1:6" ht="12.75">
      <c r="A462" s="3"/>
      <c r="C462" s="7">
        <v>11</v>
      </c>
      <c r="D462" s="8" t="s">
        <v>10</v>
      </c>
      <c r="E462" s="6">
        <v>1330.17</v>
      </c>
      <c r="F462" s="9" t="s">
        <v>38</v>
      </c>
    </row>
    <row r="463" spans="1:6" ht="12.75">
      <c r="A463" s="3"/>
      <c r="C463" s="7">
        <v>13</v>
      </c>
      <c r="D463" s="8" t="s">
        <v>11</v>
      </c>
      <c r="E463" s="6">
        <v>3454.1</v>
      </c>
      <c r="F463" s="9" t="s">
        <v>37</v>
      </c>
    </row>
    <row r="464" spans="1:6" ht="12.75">
      <c r="A464" s="3"/>
      <c r="C464" s="7">
        <v>15</v>
      </c>
      <c r="D464" s="8" t="s">
        <v>12</v>
      </c>
      <c r="E464" s="6">
        <v>1247.18</v>
      </c>
      <c r="F464" s="9" t="s">
        <v>64</v>
      </c>
    </row>
    <row r="465" spans="1:6" ht="12.75">
      <c r="A465" s="3"/>
      <c r="C465" s="7">
        <v>16</v>
      </c>
      <c r="D465" s="8" t="s">
        <v>13</v>
      </c>
      <c r="E465" s="6">
        <v>37667.26</v>
      </c>
      <c r="F465" s="9" t="s">
        <v>75</v>
      </c>
    </row>
    <row r="466" spans="1:6" ht="12.75">
      <c r="A466" s="3"/>
      <c r="C466" s="7">
        <v>20</v>
      </c>
      <c r="D466" s="8" t="s">
        <v>14</v>
      </c>
      <c r="E466" s="6">
        <v>0</v>
      </c>
      <c r="F466" s="9" t="s">
        <v>32</v>
      </c>
    </row>
    <row r="467" spans="1:6" ht="12.75">
      <c r="A467" s="3"/>
      <c r="C467" s="7">
        <v>22</v>
      </c>
      <c r="D467" s="8" t="s">
        <v>15</v>
      </c>
      <c r="E467" s="6">
        <v>180.85</v>
      </c>
      <c r="F467" s="9" t="s">
        <v>32</v>
      </c>
    </row>
    <row r="468" spans="1:6" ht="12.75">
      <c r="A468" s="3"/>
      <c r="C468" s="7">
        <v>23</v>
      </c>
      <c r="D468" s="8" t="s">
        <v>16</v>
      </c>
      <c r="E468" s="6">
        <v>5056.16</v>
      </c>
      <c r="F468" s="9" t="s">
        <v>108</v>
      </c>
    </row>
    <row r="469" spans="1:6" ht="12.75">
      <c r="A469" s="3"/>
      <c r="C469" s="7">
        <v>24</v>
      </c>
      <c r="D469" s="8" t="s">
        <v>17</v>
      </c>
      <c r="E469" s="6">
        <v>70609.72</v>
      </c>
      <c r="F469" s="9" t="s">
        <v>225</v>
      </c>
    </row>
    <row r="470" spans="1:6" ht="12.75">
      <c r="A470" s="3"/>
      <c r="C470" s="7">
        <v>25</v>
      </c>
      <c r="D470" s="8" t="s">
        <v>18</v>
      </c>
      <c r="E470" s="6">
        <v>0</v>
      </c>
      <c r="F470" s="9" t="s">
        <v>32</v>
      </c>
    </row>
    <row r="471" spans="1:6" ht="12.75">
      <c r="A471" s="3"/>
      <c r="C471" s="7">
        <v>26</v>
      </c>
      <c r="D471" s="8" t="s">
        <v>19</v>
      </c>
      <c r="E471" s="6">
        <v>0</v>
      </c>
      <c r="F471" s="9" t="s">
        <v>32</v>
      </c>
    </row>
    <row r="472" spans="1:6" ht="12.75">
      <c r="A472" s="3"/>
      <c r="C472" s="7">
        <v>27</v>
      </c>
      <c r="D472" s="8" t="s">
        <v>20</v>
      </c>
      <c r="E472" s="6">
        <v>6541.1</v>
      </c>
      <c r="F472" s="9" t="s">
        <v>119</v>
      </c>
    </row>
    <row r="473" spans="1:6" ht="12.75">
      <c r="A473" s="3"/>
      <c r="C473" s="7">
        <v>28</v>
      </c>
      <c r="D473" s="8" t="s">
        <v>21</v>
      </c>
      <c r="E473" s="6">
        <v>142830.78</v>
      </c>
      <c r="F473" s="9" t="s">
        <v>226</v>
      </c>
    </row>
    <row r="474" spans="1:6" ht="12.75">
      <c r="A474" s="3"/>
      <c r="C474" s="7">
        <v>30</v>
      </c>
      <c r="D474" s="8" t="s">
        <v>22</v>
      </c>
      <c r="E474" s="6">
        <v>698018.66</v>
      </c>
      <c r="F474" s="9" t="s">
        <v>227</v>
      </c>
    </row>
    <row r="475" spans="1:6" ht="12.75">
      <c r="A475" s="3"/>
      <c r="C475" s="7">
        <v>31</v>
      </c>
      <c r="D475" s="8" t="s">
        <v>23</v>
      </c>
      <c r="E475" s="6">
        <v>126044.93</v>
      </c>
      <c r="F475" s="9" t="s">
        <v>228</v>
      </c>
    </row>
    <row r="476" spans="1:2" ht="15">
      <c r="A476" s="5">
        <v>36982</v>
      </c>
      <c r="B476" s="6">
        <v>3793386.16</v>
      </c>
    </row>
    <row r="477" spans="1:6" ht="12.75">
      <c r="A477" s="3"/>
      <c r="C477" s="7">
        <v>1</v>
      </c>
      <c r="D477" s="8" t="s">
        <v>0</v>
      </c>
      <c r="E477" s="6">
        <v>784119.98</v>
      </c>
      <c r="F477" s="9" t="s">
        <v>229</v>
      </c>
    </row>
    <row r="478" spans="1:6" ht="12.75">
      <c r="A478" s="3"/>
      <c r="C478" s="7">
        <v>2</v>
      </c>
      <c r="D478" s="8" t="s">
        <v>1</v>
      </c>
      <c r="E478" s="6">
        <v>1616784.13</v>
      </c>
      <c r="F478" s="9" t="s">
        <v>230</v>
      </c>
    </row>
    <row r="479" spans="1:6" ht="12.75">
      <c r="A479" s="3"/>
      <c r="C479" s="7">
        <v>3</v>
      </c>
      <c r="D479" s="8" t="s">
        <v>2</v>
      </c>
      <c r="E479" s="6">
        <v>164615.78</v>
      </c>
      <c r="F479" s="9" t="s">
        <v>231</v>
      </c>
    </row>
    <row r="480" spans="1:6" ht="12.75">
      <c r="A480" s="3"/>
      <c r="C480" s="7">
        <v>4</v>
      </c>
      <c r="D480" s="8" t="s">
        <v>3</v>
      </c>
      <c r="E480" s="6">
        <v>28878.36</v>
      </c>
      <c r="F480" s="9" t="s">
        <v>114</v>
      </c>
    </row>
    <row r="481" spans="1:6" ht="12.75">
      <c r="A481" s="3"/>
      <c r="C481" s="7">
        <v>5</v>
      </c>
      <c r="D481" s="8" t="s">
        <v>4</v>
      </c>
      <c r="E481" s="6">
        <v>103914.82</v>
      </c>
      <c r="F481" s="9" t="s">
        <v>232</v>
      </c>
    </row>
    <row r="482" spans="1:6" ht="12.75">
      <c r="A482" s="3"/>
      <c r="C482" s="7">
        <v>6</v>
      </c>
      <c r="D482" s="8" t="s">
        <v>5</v>
      </c>
      <c r="E482" s="6">
        <v>8760.98</v>
      </c>
      <c r="F482" s="9" t="s">
        <v>145</v>
      </c>
    </row>
    <row r="483" spans="1:6" ht="12.75">
      <c r="A483" s="3"/>
      <c r="C483" s="7">
        <v>7</v>
      </c>
      <c r="D483" s="8" t="s">
        <v>6</v>
      </c>
      <c r="E483" s="6">
        <v>0</v>
      </c>
      <c r="F483" s="9" t="s">
        <v>32</v>
      </c>
    </row>
    <row r="484" spans="1:6" ht="12.75">
      <c r="A484" s="3"/>
      <c r="C484" s="7">
        <v>8</v>
      </c>
      <c r="D484" s="8" t="s">
        <v>7</v>
      </c>
      <c r="E484" s="6">
        <v>29.92</v>
      </c>
      <c r="F484" s="9" t="s">
        <v>32</v>
      </c>
    </row>
    <row r="485" spans="1:6" ht="12.75">
      <c r="A485" s="3"/>
      <c r="C485" s="7">
        <v>9</v>
      </c>
      <c r="D485" s="8" t="s">
        <v>8</v>
      </c>
      <c r="E485" s="6">
        <v>2516.44</v>
      </c>
      <c r="F485" s="9" t="s">
        <v>36</v>
      </c>
    </row>
    <row r="486" spans="1:6" ht="12.75">
      <c r="A486" s="3"/>
      <c r="C486" s="7">
        <v>10</v>
      </c>
      <c r="D486" s="8" t="s">
        <v>9</v>
      </c>
      <c r="E486" s="6">
        <v>17086.65</v>
      </c>
      <c r="F486" s="9" t="s">
        <v>233</v>
      </c>
    </row>
    <row r="487" spans="1:6" ht="12.75">
      <c r="A487" s="3"/>
      <c r="C487" s="7">
        <v>11</v>
      </c>
      <c r="D487" s="8" t="s">
        <v>10</v>
      </c>
      <c r="E487" s="6">
        <v>1635.43</v>
      </c>
      <c r="F487" s="9" t="s">
        <v>38</v>
      </c>
    </row>
    <row r="488" spans="1:6" ht="12.75">
      <c r="A488" s="3"/>
      <c r="C488" s="7">
        <v>13</v>
      </c>
      <c r="D488" s="8" t="s">
        <v>11</v>
      </c>
      <c r="E488" s="6">
        <v>3099.87</v>
      </c>
      <c r="F488" s="9" t="s">
        <v>67</v>
      </c>
    </row>
    <row r="489" spans="1:6" ht="12.75">
      <c r="A489" s="3"/>
      <c r="C489" s="7">
        <v>15</v>
      </c>
      <c r="D489" s="8" t="s">
        <v>12</v>
      </c>
      <c r="E489" s="6">
        <v>1081.33</v>
      </c>
      <c r="F489" s="9" t="s">
        <v>64</v>
      </c>
    </row>
    <row r="490" spans="1:6" ht="12.75">
      <c r="A490" s="3"/>
      <c r="C490" s="7">
        <v>16</v>
      </c>
      <c r="D490" s="8" t="s">
        <v>13</v>
      </c>
      <c r="E490" s="6">
        <v>37260.53</v>
      </c>
      <c r="F490" s="9" t="s">
        <v>90</v>
      </c>
    </row>
    <row r="491" spans="1:6" ht="12.75">
      <c r="A491" s="3"/>
      <c r="C491" s="7">
        <v>20</v>
      </c>
      <c r="D491" s="8" t="s">
        <v>14</v>
      </c>
      <c r="E491" s="6">
        <v>0</v>
      </c>
      <c r="F491" s="9" t="s">
        <v>32</v>
      </c>
    </row>
    <row r="492" spans="1:6" ht="12.75">
      <c r="A492" s="3"/>
      <c r="C492" s="7">
        <v>22</v>
      </c>
      <c r="D492" s="8" t="s">
        <v>15</v>
      </c>
      <c r="E492" s="6">
        <v>220.31</v>
      </c>
      <c r="F492" s="9" t="s">
        <v>33</v>
      </c>
    </row>
    <row r="493" spans="1:6" ht="12.75">
      <c r="A493" s="3"/>
      <c r="C493" s="7">
        <v>23</v>
      </c>
      <c r="D493" s="8" t="s">
        <v>16</v>
      </c>
      <c r="E493" s="6">
        <v>5827.18</v>
      </c>
      <c r="F493" s="9" t="s">
        <v>54</v>
      </c>
    </row>
    <row r="494" spans="1:6" ht="12.75">
      <c r="A494" s="3"/>
      <c r="C494" s="7">
        <v>24</v>
      </c>
      <c r="D494" s="8" t="s">
        <v>17</v>
      </c>
      <c r="E494" s="6">
        <v>89541.12</v>
      </c>
      <c r="F494" s="9" t="s">
        <v>234</v>
      </c>
    </row>
    <row r="495" spans="1:6" ht="12.75">
      <c r="A495" s="3"/>
      <c r="C495" s="7">
        <v>25</v>
      </c>
      <c r="D495" s="8" t="s">
        <v>18</v>
      </c>
      <c r="E495" s="6">
        <v>0</v>
      </c>
      <c r="F495" s="9" t="s">
        <v>32</v>
      </c>
    </row>
    <row r="496" spans="1:6" ht="12.75">
      <c r="A496" s="3"/>
      <c r="C496" s="7">
        <v>26</v>
      </c>
      <c r="D496" s="8" t="s">
        <v>19</v>
      </c>
      <c r="E496" s="6">
        <v>0</v>
      </c>
      <c r="F496" s="9" t="s">
        <v>32</v>
      </c>
    </row>
    <row r="497" spans="1:6" ht="12.75">
      <c r="A497" s="3"/>
      <c r="C497" s="7">
        <v>27</v>
      </c>
      <c r="D497" s="8" t="s">
        <v>20</v>
      </c>
      <c r="E497" s="6">
        <v>317.19</v>
      </c>
      <c r="F497" s="9" t="s">
        <v>33</v>
      </c>
    </row>
    <row r="498" spans="1:6" ht="12.75">
      <c r="A498" s="3"/>
      <c r="C498" s="7">
        <v>28</v>
      </c>
      <c r="D498" s="8" t="s">
        <v>21</v>
      </c>
      <c r="E498" s="6">
        <v>136114.19</v>
      </c>
      <c r="F498" s="9" t="s">
        <v>235</v>
      </c>
    </row>
    <row r="499" spans="1:6" ht="12.75">
      <c r="A499" s="3"/>
      <c r="C499" s="7">
        <v>30</v>
      </c>
      <c r="D499" s="8" t="s">
        <v>22</v>
      </c>
      <c r="E499" s="6">
        <v>681570.2</v>
      </c>
      <c r="F499" s="9" t="s">
        <v>236</v>
      </c>
    </row>
    <row r="500" spans="1:6" ht="12.75">
      <c r="A500" s="3"/>
      <c r="C500" s="7">
        <v>31</v>
      </c>
      <c r="D500" s="8" t="s">
        <v>23</v>
      </c>
      <c r="E500" s="6">
        <v>110011.79</v>
      </c>
      <c r="F500" s="9" t="s">
        <v>237</v>
      </c>
    </row>
    <row r="501" spans="1:2" ht="15">
      <c r="A501" s="5">
        <v>37012</v>
      </c>
      <c r="B501" s="6">
        <v>2921340.43</v>
      </c>
    </row>
    <row r="502" spans="1:6" ht="12.75">
      <c r="A502" s="3"/>
      <c r="C502" s="7">
        <v>1</v>
      </c>
      <c r="D502" s="8" t="s">
        <v>0</v>
      </c>
      <c r="E502" s="6">
        <v>575943.46</v>
      </c>
      <c r="F502" s="9" t="s">
        <v>238</v>
      </c>
    </row>
    <row r="503" spans="1:6" ht="12.75">
      <c r="A503" s="3"/>
      <c r="C503" s="7">
        <v>2</v>
      </c>
      <c r="D503" s="8" t="s">
        <v>1</v>
      </c>
      <c r="E503" s="6">
        <v>1276907.15</v>
      </c>
      <c r="F503" s="9" t="s">
        <v>239</v>
      </c>
    </row>
    <row r="504" spans="1:6" ht="12.75">
      <c r="A504" s="3"/>
      <c r="C504" s="7">
        <v>3</v>
      </c>
      <c r="D504" s="8" t="s">
        <v>2</v>
      </c>
      <c r="E504" s="6">
        <v>117472.55</v>
      </c>
      <c r="F504" s="9" t="s">
        <v>240</v>
      </c>
    </row>
    <row r="505" spans="1:6" ht="12.75">
      <c r="A505" s="3"/>
      <c r="C505" s="7">
        <v>4</v>
      </c>
      <c r="D505" s="8" t="s">
        <v>3</v>
      </c>
      <c r="E505" s="6">
        <v>25289.62</v>
      </c>
      <c r="F505" s="9" t="s">
        <v>156</v>
      </c>
    </row>
    <row r="506" spans="1:6" ht="12.75">
      <c r="A506" s="3"/>
      <c r="C506" s="7">
        <v>5</v>
      </c>
      <c r="D506" s="8" t="s">
        <v>4</v>
      </c>
      <c r="E506" s="6">
        <v>87538.88</v>
      </c>
      <c r="F506" s="9" t="s">
        <v>241</v>
      </c>
    </row>
    <row r="507" spans="1:6" ht="12.75">
      <c r="A507" s="3"/>
      <c r="C507" s="7">
        <v>6</v>
      </c>
      <c r="D507" s="8" t="s">
        <v>5</v>
      </c>
      <c r="E507" s="6">
        <v>6759.1</v>
      </c>
      <c r="F507" s="9" t="s">
        <v>145</v>
      </c>
    </row>
    <row r="508" spans="1:6" ht="12.75">
      <c r="A508" s="3"/>
      <c r="C508" s="7">
        <v>7</v>
      </c>
      <c r="D508" s="8" t="s">
        <v>6</v>
      </c>
      <c r="E508" s="6">
        <v>0</v>
      </c>
      <c r="F508" s="9" t="s">
        <v>32</v>
      </c>
    </row>
    <row r="509" spans="1:6" ht="12.75">
      <c r="A509" s="3"/>
      <c r="C509" s="7">
        <v>8</v>
      </c>
      <c r="D509" s="8" t="s">
        <v>7</v>
      </c>
      <c r="E509" s="6">
        <v>14.04</v>
      </c>
      <c r="F509" s="9" t="s">
        <v>32</v>
      </c>
    </row>
    <row r="510" spans="1:6" ht="12.75">
      <c r="A510" s="3"/>
      <c r="C510" s="7">
        <v>9</v>
      </c>
      <c r="D510" s="8" t="s">
        <v>8</v>
      </c>
      <c r="E510" s="6">
        <v>1385.53</v>
      </c>
      <c r="F510" s="9" t="s">
        <v>93</v>
      </c>
    </row>
    <row r="511" spans="1:6" ht="12.75">
      <c r="A511" s="3"/>
      <c r="C511" s="7">
        <v>10</v>
      </c>
      <c r="D511" s="8" t="s">
        <v>9</v>
      </c>
      <c r="E511" s="6">
        <v>8154.16</v>
      </c>
      <c r="F511" s="9" t="s">
        <v>155</v>
      </c>
    </row>
    <row r="512" spans="1:6" ht="12.75">
      <c r="A512" s="3"/>
      <c r="C512" s="7">
        <v>11</v>
      </c>
      <c r="D512" s="8" t="s">
        <v>10</v>
      </c>
      <c r="E512" s="6">
        <v>1236.61</v>
      </c>
      <c r="F512" s="9" t="s">
        <v>38</v>
      </c>
    </row>
    <row r="513" spans="1:6" ht="12.75">
      <c r="A513" s="3"/>
      <c r="C513" s="7">
        <v>13</v>
      </c>
      <c r="D513" s="8" t="s">
        <v>11</v>
      </c>
      <c r="E513" s="6">
        <v>2290.35</v>
      </c>
      <c r="F513" s="9" t="s">
        <v>67</v>
      </c>
    </row>
    <row r="514" spans="1:6" ht="12.75">
      <c r="A514" s="3"/>
      <c r="C514" s="7">
        <v>15</v>
      </c>
      <c r="D514" s="8" t="s">
        <v>12</v>
      </c>
      <c r="E514" s="6">
        <v>777.06</v>
      </c>
      <c r="F514" s="9" t="s">
        <v>64</v>
      </c>
    </row>
    <row r="515" spans="1:6" ht="12.75">
      <c r="A515" s="3"/>
      <c r="C515" s="7">
        <v>16</v>
      </c>
      <c r="D515" s="8" t="s">
        <v>13</v>
      </c>
      <c r="E515" s="6">
        <v>23644.21</v>
      </c>
      <c r="F515" s="9" t="s">
        <v>146</v>
      </c>
    </row>
    <row r="516" spans="1:6" ht="12.75">
      <c r="A516" s="3"/>
      <c r="C516" s="7">
        <v>20</v>
      </c>
      <c r="D516" s="8" t="s">
        <v>14</v>
      </c>
      <c r="E516" s="6">
        <v>0</v>
      </c>
      <c r="F516" s="9" t="s">
        <v>32</v>
      </c>
    </row>
    <row r="517" spans="1:6" ht="12.75">
      <c r="A517" s="3"/>
      <c r="C517" s="7">
        <v>22</v>
      </c>
      <c r="D517" s="8" t="s">
        <v>15</v>
      </c>
      <c r="E517" s="6">
        <v>186.46</v>
      </c>
      <c r="F517" s="9" t="s">
        <v>33</v>
      </c>
    </row>
    <row r="518" spans="1:6" ht="12.75">
      <c r="A518" s="3"/>
      <c r="C518" s="7">
        <v>23</v>
      </c>
      <c r="D518" s="8" t="s">
        <v>16</v>
      </c>
      <c r="E518" s="6">
        <v>4136.26</v>
      </c>
      <c r="F518" s="9" t="s">
        <v>108</v>
      </c>
    </row>
    <row r="519" spans="1:6" ht="12.75">
      <c r="A519" s="3"/>
      <c r="C519" s="7">
        <v>24</v>
      </c>
      <c r="D519" s="8" t="s">
        <v>17</v>
      </c>
      <c r="E519" s="6">
        <v>66394.25</v>
      </c>
      <c r="F519" s="9" t="s">
        <v>104</v>
      </c>
    </row>
    <row r="520" spans="1:6" ht="12.75">
      <c r="A520" s="3"/>
      <c r="C520" s="7">
        <v>25</v>
      </c>
      <c r="D520" s="8" t="s">
        <v>18</v>
      </c>
      <c r="E520" s="6">
        <v>0</v>
      </c>
      <c r="F520" s="9" t="s">
        <v>32</v>
      </c>
    </row>
    <row r="521" spans="1:6" ht="12.75">
      <c r="A521" s="3"/>
      <c r="C521" s="7">
        <v>26</v>
      </c>
      <c r="D521" s="8" t="s">
        <v>19</v>
      </c>
      <c r="E521" s="6">
        <v>0</v>
      </c>
      <c r="F521" s="9" t="s">
        <v>32</v>
      </c>
    </row>
    <row r="522" spans="1:6" ht="12.75">
      <c r="A522" s="3"/>
      <c r="C522" s="7">
        <v>27</v>
      </c>
      <c r="D522" s="8" t="s">
        <v>20</v>
      </c>
      <c r="E522" s="6">
        <v>12273.93</v>
      </c>
      <c r="F522" s="9" t="s">
        <v>242</v>
      </c>
    </row>
    <row r="523" spans="1:6" ht="12.75">
      <c r="A523" s="3"/>
      <c r="C523" s="7">
        <v>28</v>
      </c>
      <c r="D523" s="8" t="s">
        <v>21</v>
      </c>
      <c r="E523" s="6">
        <v>113073.68</v>
      </c>
      <c r="F523" s="9" t="s">
        <v>243</v>
      </c>
    </row>
    <row r="524" spans="1:6" ht="12.75">
      <c r="A524" s="3"/>
      <c r="C524" s="7">
        <v>30</v>
      </c>
      <c r="D524" s="8" t="s">
        <v>22</v>
      </c>
      <c r="E524" s="6">
        <v>515564.87</v>
      </c>
      <c r="F524" s="9" t="s">
        <v>244</v>
      </c>
    </row>
    <row r="525" spans="1:6" ht="12.75">
      <c r="A525" s="3"/>
      <c r="C525" s="7">
        <v>31</v>
      </c>
      <c r="D525" s="8" t="s">
        <v>23</v>
      </c>
      <c r="E525" s="6">
        <v>82298.28</v>
      </c>
      <c r="F525" s="9" t="s">
        <v>221</v>
      </c>
    </row>
    <row r="526" spans="1:2" ht="15">
      <c r="A526" s="5">
        <v>37043</v>
      </c>
      <c r="B526" s="6">
        <v>2484145.05</v>
      </c>
    </row>
    <row r="527" spans="1:6" ht="12.75">
      <c r="A527" s="3"/>
      <c r="C527" s="7">
        <v>1</v>
      </c>
      <c r="D527" s="8" t="s">
        <v>0</v>
      </c>
      <c r="E527" s="6">
        <v>543868.72</v>
      </c>
      <c r="F527" s="9" t="s">
        <v>245</v>
      </c>
    </row>
    <row r="528" spans="1:6" ht="12.75">
      <c r="A528" s="3"/>
      <c r="C528" s="7">
        <v>2</v>
      </c>
      <c r="D528" s="8" t="s">
        <v>1</v>
      </c>
      <c r="E528" s="6">
        <v>1053587.73</v>
      </c>
      <c r="F528" s="9" t="s">
        <v>246</v>
      </c>
    </row>
    <row r="529" spans="1:6" ht="12.75">
      <c r="A529" s="3"/>
      <c r="C529" s="7">
        <v>3</v>
      </c>
      <c r="D529" s="8" t="s">
        <v>2</v>
      </c>
      <c r="E529" s="6">
        <v>108009.1</v>
      </c>
      <c r="F529" s="9" t="s">
        <v>185</v>
      </c>
    </row>
    <row r="530" spans="1:6" ht="12.75">
      <c r="A530" s="3"/>
      <c r="C530" s="7">
        <v>4</v>
      </c>
      <c r="D530" s="8" t="s">
        <v>3</v>
      </c>
      <c r="E530" s="6">
        <v>25686.2</v>
      </c>
      <c r="F530" s="9" t="s">
        <v>247</v>
      </c>
    </row>
    <row r="531" spans="1:6" ht="12.75">
      <c r="A531" s="3"/>
      <c r="C531" s="7">
        <v>5</v>
      </c>
      <c r="D531" s="8" t="s">
        <v>4</v>
      </c>
      <c r="E531" s="6">
        <v>72772.44</v>
      </c>
      <c r="F531" s="9" t="s">
        <v>248</v>
      </c>
    </row>
    <row r="532" spans="1:6" ht="12.75">
      <c r="A532" s="3"/>
      <c r="C532" s="7">
        <v>6</v>
      </c>
      <c r="D532" s="8" t="s">
        <v>5</v>
      </c>
      <c r="E532" s="6">
        <v>6486</v>
      </c>
      <c r="F532" s="9" t="s">
        <v>97</v>
      </c>
    </row>
    <row r="533" spans="1:6" ht="12.75">
      <c r="A533" s="3"/>
      <c r="C533" s="7">
        <v>7</v>
      </c>
      <c r="D533" s="8" t="s">
        <v>6</v>
      </c>
      <c r="E533" s="6">
        <v>0</v>
      </c>
      <c r="F533" s="9" t="s">
        <v>32</v>
      </c>
    </row>
    <row r="534" spans="1:6" ht="12.75">
      <c r="A534" s="3"/>
      <c r="C534" s="7">
        <v>8</v>
      </c>
      <c r="D534" s="8" t="s">
        <v>7</v>
      </c>
      <c r="E534" s="6">
        <v>18.98</v>
      </c>
      <c r="F534" s="9" t="s">
        <v>32</v>
      </c>
    </row>
    <row r="535" spans="1:6" ht="12.75">
      <c r="A535" s="3"/>
      <c r="C535" s="7">
        <v>9</v>
      </c>
      <c r="D535" s="8" t="s">
        <v>8</v>
      </c>
      <c r="E535" s="6">
        <v>1042.02</v>
      </c>
      <c r="F535" s="9" t="s">
        <v>38</v>
      </c>
    </row>
    <row r="536" spans="1:6" ht="12.75">
      <c r="A536" s="3"/>
      <c r="C536" s="7">
        <v>10</v>
      </c>
      <c r="D536" s="8" t="s">
        <v>9</v>
      </c>
      <c r="E536" s="6">
        <v>6630.81</v>
      </c>
      <c r="F536" s="9" t="s">
        <v>35</v>
      </c>
    </row>
    <row r="537" spans="1:6" ht="12.75">
      <c r="A537" s="3"/>
      <c r="C537" s="7">
        <v>11</v>
      </c>
      <c r="D537" s="8" t="s">
        <v>10</v>
      </c>
      <c r="E537" s="6">
        <v>1285.57</v>
      </c>
      <c r="F537" s="9" t="s">
        <v>93</v>
      </c>
    </row>
    <row r="538" spans="1:6" ht="12.75">
      <c r="A538" s="3"/>
      <c r="C538" s="7">
        <v>13</v>
      </c>
      <c r="D538" s="8" t="s">
        <v>11</v>
      </c>
      <c r="E538" s="6">
        <v>2105.98</v>
      </c>
      <c r="F538" s="9" t="s">
        <v>67</v>
      </c>
    </row>
    <row r="539" spans="1:6" ht="12.75">
      <c r="A539" s="3"/>
      <c r="C539" s="7">
        <v>15</v>
      </c>
      <c r="D539" s="8" t="s">
        <v>12</v>
      </c>
      <c r="E539" s="6">
        <v>836.07</v>
      </c>
      <c r="F539" s="9" t="s">
        <v>64</v>
      </c>
    </row>
    <row r="540" spans="1:6" ht="12.75">
      <c r="A540" s="3"/>
      <c r="C540" s="7">
        <v>16</v>
      </c>
      <c r="D540" s="8" t="s">
        <v>13</v>
      </c>
      <c r="E540" s="6">
        <v>18213.62</v>
      </c>
      <c r="F540" s="9" t="s">
        <v>249</v>
      </c>
    </row>
    <row r="541" spans="1:6" ht="12.75">
      <c r="A541" s="3"/>
      <c r="C541" s="7">
        <v>20</v>
      </c>
      <c r="D541" s="8" t="s">
        <v>14</v>
      </c>
      <c r="E541" s="6">
        <v>0</v>
      </c>
      <c r="F541" s="9" t="s">
        <v>32</v>
      </c>
    </row>
    <row r="542" spans="1:6" ht="12.75">
      <c r="A542" s="3"/>
      <c r="C542" s="7">
        <v>22</v>
      </c>
      <c r="D542" s="8" t="s">
        <v>15</v>
      </c>
      <c r="E542" s="6">
        <v>184.95</v>
      </c>
      <c r="F542" s="9" t="s">
        <v>33</v>
      </c>
    </row>
    <row r="543" spans="1:6" ht="12.75">
      <c r="A543" s="3"/>
      <c r="C543" s="7">
        <v>23</v>
      </c>
      <c r="D543" s="8" t="s">
        <v>16</v>
      </c>
      <c r="E543" s="6">
        <v>3487.66</v>
      </c>
      <c r="F543" s="9" t="s">
        <v>108</v>
      </c>
    </row>
    <row r="544" spans="1:6" ht="12.75">
      <c r="A544" s="3"/>
      <c r="C544" s="7">
        <v>24</v>
      </c>
      <c r="D544" s="8" t="s">
        <v>17</v>
      </c>
      <c r="E544" s="6">
        <v>42724.83</v>
      </c>
      <c r="F544" s="9" t="s">
        <v>250</v>
      </c>
    </row>
    <row r="545" spans="1:6" ht="12.75">
      <c r="A545" s="3"/>
      <c r="C545" s="7">
        <v>25</v>
      </c>
      <c r="D545" s="8" t="s">
        <v>18</v>
      </c>
      <c r="E545" s="6">
        <v>0</v>
      </c>
      <c r="F545" s="9" t="s">
        <v>32</v>
      </c>
    </row>
    <row r="546" spans="1:6" ht="12.75">
      <c r="A546" s="3"/>
      <c r="C546" s="7">
        <v>26</v>
      </c>
      <c r="D546" s="8" t="s">
        <v>19</v>
      </c>
      <c r="E546" s="6">
        <v>0</v>
      </c>
      <c r="F546" s="9" t="s">
        <v>32</v>
      </c>
    </row>
    <row r="547" spans="1:6" ht="12.75">
      <c r="A547" s="3"/>
      <c r="C547" s="7">
        <v>27</v>
      </c>
      <c r="D547" s="8" t="s">
        <v>20</v>
      </c>
      <c r="E547" s="6">
        <v>4299.21</v>
      </c>
      <c r="F547" s="9" t="s">
        <v>40</v>
      </c>
    </row>
    <row r="548" spans="1:6" ht="12.75">
      <c r="A548" s="3"/>
      <c r="C548" s="7">
        <v>28</v>
      </c>
      <c r="D548" s="8" t="s">
        <v>21</v>
      </c>
      <c r="E548" s="6">
        <v>80601.46</v>
      </c>
      <c r="F548" s="9" t="s">
        <v>251</v>
      </c>
    </row>
    <row r="549" spans="1:6" ht="12.75">
      <c r="A549" s="3"/>
      <c r="C549" s="7">
        <v>30</v>
      </c>
      <c r="D549" s="8" t="s">
        <v>22</v>
      </c>
      <c r="E549" s="6">
        <v>437091.35</v>
      </c>
      <c r="F549" s="9" t="s">
        <v>252</v>
      </c>
    </row>
    <row r="550" spans="1:6" ht="12.75">
      <c r="A550" s="3"/>
      <c r="C550" s="7">
        <v>31</v>
      </c>
      <c r="D550" s="8" t="s">
        <v>23</v>
      </c>
      <c r="E550" s="6">
        <v>75212.4</v>
      </c>
      <c r="F550" s="9" t="s">
        <v>135</v>
      </c>
    </row>
    <row r="551" spans="1:2" ht="15">
      <c r="A551" s="5">
        <v>37073</v>
      </c>
      <c r="B551" s="6">
        <v>1993826.8</v>
      </c>
    </row>
    <row r="552" spans="1:6" ht="12.75">
      <c r="A552" s="3"/>
      <c r="C552" s="7">
        <v>1</v>
      </c>
      <c r="D552" s="8" t="s">
        <v>0</v>
      </c>
      <c r="E552" s="6">
        <v>447161.43</v>
      </c>
      <c r="F552" s="9" t="s">
        <v>253</v>
      </c>
    </row>
    <row r="553" spans="1:6" ht="12.75">
      <c r="A553" s="3"/>
      <c r="C553" s="7">
        <v>2</v>
      </c>
      <c r="D553" s="8" t="s">
        <v>1</v>
      </c>
      <c r="E553" s="6">
        <v>800422.53</v>
      </c>
      <c r="F553" s="9" t="s">
        <v>254</v>
      </c>
    </row>
    <row r="554" spans="1:6" ht="12.75">
      <c r="A554" s="3"/>
      <c r="C554" s="7">
        <v>3</v>
      </c>
      <c r="D554" s="8" t="s">
        <v>2</v>
      </c>
      <c r="E554" s="6">
        <v>86024.32</v>
      </c>
      <c r="F554" s="9" t="s">
        <v>30</v>
      </c>
    </row>
    <row r="555" spans="1:6" ht="12.75">
      <c r="A555" s="3"/>
      <c r="C555" s="7">
        <v>4</v>
      </c>
      <c r="D555" s="8" t="s">
        <v>3</v>
      </c>
      <c r="E555" s="6">
        <v>21293.01</v>
      </c>
      <c r="F555" s="9" t="s">
        <v>255</v>
      </c>
    </row>
    <row r="556" spans="1:6" ht="12.75">
      <c r="A556" s="3"/>
      <c r="C556" s="7">
        <v>5</v>
      </c>
      <c r="D556" s="8" t="s">
        <v>4</v>
      </c>
      <c r="E556" s="6">
        <v>70283.4</v>
      </c>
      <c r="F556" s="9" t="s">
        <v>165</v>
      </c>
    </row>
    <row r="557" spans="1:6" ht="12.75">
      <c r="A557" s="3"/>
      <c r="C557" s="7">
        <v>6</v>
      </c>
      <c r="D557" s="8" t="s">
        <v>5</v>
      </c>
      <c r="E557" s="6">
        <v>5213.38</v>
      </c>
      <c r="F557" s="9" t="s">
        <v>97</v>
      </c>
    </row>
    <row r="558" spans="1:6" ht="12.75">
      <c r="A558" s="3"/>
      <c r="C558" s="7">
        <v>7</v>
      </c>
      <c r="D558" s="8" t="s">
        <v>6</v>
      </c>
      <c r="E558" s="6">
        <v>0</v>
      </c>
      <c r="F558" s="9" t="s">
        <v>32</v>
      </c>
    </row>
    <row r="559" spans="1:6" ht="12.75">
      <c r="A559" s="3"/>
      <c r="C559" s="7">
        <v>8</v>
      </c>
      <c r="D559" s="8" t="s">
        <v>7</v>
      </c>
      <c r="E559" s="6">
        <v>14.04</v>
      </c>
      <c r="F559" s="9" t="s">
        <v>32</v>
      </c>
    </row>
    <row r="560" spans="1:6" ht="12.75">
      <c r="A560" s="3"/>
      <c r="C560" s="7">
        <v>9</v>
      </c>
      <c r="D560" s="8" t="s">
        <v>8</v>
      </c>
      <c r="E560" s="6">
        <v>834.08</v>
      </c>
      <c r="F560" s="9" t="s">
        <v>38</v>
      </c>
    </row>
    <row r="561" spans="1:6" ht="12.75">
      <c r="A561" s="3"/>
      <c r="C561" s="7">
        <v>10</v>
      </c>
      <c r="D561" s="8" t="s">
        <v>9</v>
      </c>
      <c r="E561" s="6">
        <v>6670.45</v>
      </c>
      <c r="F561" s="9" t="s">
        <v>31</v>
      </c>
    </row>
    <row r="562" spans="1:6" ht="12.75">
      <c r="A562" s="3"/>
      <c r="C562" s="7">
        <v>11</v>
      </c>
      <c r="D562" s="8" t="s">
        <v>10</v>
      </c>
      <c r="E562" s="6">
        <v>1220.27</v>
      </c>
      <c r="F562" s="9" t="s">
        <v>52</v>
      </c>
    </row>
    <row r="563" spans="1:6" ht="12.75">
      <c r="A563" s="3"/>
      <c r="C563" s="7">
        <v>13</v>
      </c>
      <c r="D563" s="8" t="s">
        <v>11</v>
      </c>
      <c r="E563" s="6">
        <v>1335.11</v>
      </c>
      <c r="F563" s="9" t="s">
        <v>36</v>
      </c>
    </row>
    <row r="564" spans="1:6" ht="12.75">
      <c r="A564" s="3"/>
      <c r="C564" s="7">
        <v>15</v>
      </c>
      <c r="D564" s="8" t="s">
        <v>12</v>
      </c>
      <c r="E564" s="6">
        <v>1093.35</v>
      </c>
      <c r="F564" s="9" t="s">
        <v>93</v>
      </c>
    </row>
    <row r="565" spans="1:6" ht="12.75">
      <c r="A565" s="3"/>
      <c r="C565" s="7">
        <v>16</v>
      </c>
      <c r="D565" s="8" t="s">
        <v>13</v>
      </c>
      <c r="E565" s="6">
        <v>14581.92</v>
      </c>
      <c r="F565" s="9" t="s">
        <v>249</v>
      </c>
    </row>
    <row r="566" spans="1:6" ht="12.75">
      <c r="A566" s="3"/>
      <c r="C566" s="7">
        <v>20</v>
      </c>
      <c r="D566" s="8" t="s">
        <v>14</v>
      </c>
      <c r="E566" s="6">
        <v>0</v>
      </c>
      <c r="F566" s="9" t="s">
        <v>32</v>
      </c>
    </row>
    <row r="567" spans="1:6" ht="12.75">
      <c r="A567" s="3"/>
      <c r="C567" s="7">
        <v>22</v>
      </c>
      <c r="D567" s="8" t="s">
        <v>15</v>
      </c>
      <c r="E567" s="6">
        <v>208.42</v>
      </c>
      <c r="F567" s="9" t="s">
        <v>33</v>
      </c>
    </row>
    <row r="568" spans="1:6" ht="12.75">
      <c r="A568" s="3"/>
      <c r="C568" s="7">
        <v>23</v>
      </c>
      <c r="D568" s="8" t="s">
        <v>16</v>
      </c>
      <c r="E568" s="6">
        <v>3017.35</v>
      </c>
      <c r="F568" s="9" t="s">
        <v>54</v>
      </c>
    </row>
    <row r="569" spans="1:6" ht="12.75">
      <c r="A569" s="3"/>
      <c r="C569" s="7">
        <v>24</v>
      </c>
      <c r="D569" s="8" t="s">
        <v>17</v>
      </c>
      <c r="E569" s="6">
        <v>37661.39</v>
      </c>
      <c r="F569" s="9" t="s">
        <v>256</v>
      </c>
    </row>
    <row r="570" spans="1:6" ht="12.75">
      <c r="A570" s="3"/>
      <c r="C570" s="7">
        <v>25</v>
      </c>
      <c r="D570" s="8" t="s">
        <v>18</v>
      </c>
      <c r="E570" s="6">
        <v>0</v>
      </c>
      <c r="F570" s="9" t="s">
        <v>32</v>
      </c>
    </row>
    <row r="571" spans="1:6" ht="12.75">
      <c r="A571" s="3"/>
      <c r="C571" s="7">
        <v>26</v>
      </c>
      <c r="D571" s="8" t="s">
        <v>19</v>
      </c>
      <c r="E571" s="6">
        <v>0</v>
      </c>
      <c r="F571" s="9" t="s">
        <v>32</v>
      </c>
    </row>
    <row r="572" spans="1:6" ht="12.75">
      <c r="A572" s="3"/>
      <c r="C572" s="7">
        <v>27</v>
      </c>
      <c r="D572" s="8" t="s">
        <v>20</v>
      </c>
      <c r="E572" s="6">
        <v>4407.75</v>
      </c>
      <c r="F572" s="9" t="s">
        <v>105</v>
      </c>
    </row>
    <row r="573" spans="1:6" ht="12.75">
      <c r="A573" s="3"/>
      <c r="C573" s="7">
        <v>28</v>
      </c>
      <c r="D573" s="8" t="s">
        <v>21</v>
      </c>
      <c r="E573" s="6">
        <v>50421.69</v>
      </c>
      <c r="F573" s="9" t="s">
        <v>257</v>
      </c>
    </row>
    <row r="574" spans="1:6" ht="12.75">
      <c r="A574" s="3"/>
      <c r="C574" s="7">
        <v>30</v>
      </c>
      <c r="D574" s="8" t="s">
        <v>22</v>
      </c>
      <c r="E574" s="6">
        <v>387535.66</v>
      </c>
      <c r="F574" s="9" t="s">
        <v>258</v>
      </c>
    </row>
    <row r="575" spans="1:6" ht="12.75">
      <c r="A575" s="3"/>
      <c r="C575" s="7">
        <v>31</v>
      </c>
      <c r="D575" s="8" t="s">
        <v>23</v>
      </c>
      <c r="E575" s="6">
        <v>54427.3</v>
      </c>
      <c r="F575" s="9" t="s">
        <v>259</v>
      </c>
    </row>
    <row r="576" spans="1:2" ht="15">
      <c r="A576" s="5">
        <v>37104</v>
      </c>
      <c r="B576" s="6">
        <v>2037163.98</v>
      </c>
    </row>
    <row r="577" spans="1:6" ht="12.75">
      <c r="A577" s="3"/>
      <c r="C577" s="7">
        <v>1</v>
      </c>
      <c r="D577" s="8" t="s">
        <v>0</v>
      </c>
      <c r="E577" s="6">
        <v>450489.45</v>
      </c>
      <c r="F577" s="9" t="s">
        <v>260</v>
      </c>
    </row>
    <row r="578" spans="1:6" ht="12.75">
      <c r="A578" s="3"/>
      <c r="C578" s="7">
        <v>2</v>
      </c>
      <c r="D578" s="8" t="s">
        <v>1</v>
      </c>
      <c r="E578" s="6">
        <v>802333.53</v>
      </c>
      <c r="F578" s="9" t="s">
        <v>261</v>
      </c>
    </row>
    <row r="579" spans="1:6" ht="12.75">
      <c r="A579" s="3"/>
      <c r="C579" s="7">
        <v>3</v>
      </c>
      <c r="D579" s="8" t="s">
        <v>2</v>
      </c>
      <c r="E579" s="6">
        <v>70737.39</v>
      </c>
      <c r="F579" s="9" t="s">
        <v>262</v>
      </c>
    </row>
    <row r="580" spans="1:6" ht="12.75">
      <c r="A580" s="3"/>
      <c r="C580" s="7">
        <v>4</v>
      </c>
      <c r="D580" s="8" t="s">
        <v>3</v>
      </c>
      <c r="E580" s="6">
        <v>26447.88</v>
      </c>
      <c r="F580" s="9" t="s">
        <v>263</v>
      </c>
    </row>
    <row r="581" spans="1:6" ht="12.75">
      <c r="A581" s="3"/>
      <c r="C581" s="7">
        <v>5</v>
      </c>
      <c r="D581" s="8" t="s">
        <v>4</v>
      </c>
      <c r="E581" s="6">
        <v>73909.73</v>
      </c>
      <c r="F581" s="9" t="s">
        <v>130</v>
      </c>
    </row>
    <row r="582" spans="1:6" ht="12.75">
      <c r="A582" s="3"/>
      <c r="C582" s="7">
        <v>6</v>
      </c>
      <c r="D582" s="8" t="s">
        <v>5</v>
      </c>
      <c r="E582" s="6">
        <v>6036.2</v>
      </c>
      <c r="F582" s="9" t="s">
        <v>94</v>
      </c>
    </row>
    <row r="583" spans="1:6" ht="12.75">
      <c r="A583" s="3"/>
      <c r="C583" s="7">
        <v>7</v>
      </c>
      <c r="D583" s="8" t="s">
        <v>6</v>
      </c>
      <c r="E583" s="6">
        <v>0</v>
      </c>
      <c r="F583" s="9" t="s">
        <v>32</v>
      </c>
    </row>
    <row r="584" spans="1:6" ht="12.75">
      <c r="A584" s="3"/>
      <c r="C584" s="7">
        <v>8</v>
      </c>
      <c r="D584" s="8" t="s">
        <v>7</v>
      </c>
      <c r="E584" s="6">
        <v>7.8</v>
      </c>
      <c r="F584" s="9" t="s">
        <v>32</v>
      </c>
    </row>
    <row r="585" spans="1:6" ht="12.75">
      <c r="A585" s="3"/>
      <c r="C585" s="7">
        <v>9</v>
      </c>
      <c r="D585" s="8" t="s">
        <v>8</v>
      </c>
      <c r="E585" s="6">
        <v>1371.15</v>
      </c>
      <c r="F585" s="9" t="s">
        <v>36</v>
      </c>
    </row>
    <row r="586" spans="1:6" ht="12.75">
      <c r="A586" s="3"/>
      <c r="C586" s="7">
        <v>10</v>
      </c>
      <c r="D586" s="8" t="s">
        <v>9</v>
      </c>
      <c r="E586" s="6">
        <v>7637.98</v>
      </c>
      <c r="F586" s="9" t="s">
        <v>77</v>
      </c>
    </row>
    <row r="587" spans="1:6" ht="12.75">
      <c r="A587" s="3"/>
      <c r="C587" s="7">
        <v>11</v>
      </c>
      <c r="D587" s="8" t="s">
        <v>10</v>
      </c>
      <c r="E587" s="6">
        <v>1332.81</v>
      </c>
      <c r="F587" s="9" t="s">
        <v>36</v>
      </c>
    </row>
    <row r="588" spans="1:6" ht="12.75">
      <c r="A588" s="3"/>
      <c r="C588" s="7">
        <v>13</v>
      </c>
      <c r="D588" s="8" t="s">
        <v>11</v>
      </c>
      <c r="E588" s="6">
        <v>1729.8</v>
      </c>
      <c r="F588" s="9" t="s">
        <v>67</v>
      </c>
    </row>
    <row r="589" spans="1:6" ht="12.75">
      <c r="A589" s="3"/>
      <c r="C589" s="7">
        <v>15</v>
      </c>
      <c r="D589" s="8" t="s">
        <v>12</v>
      </c>
      <c r="E589" s="6">
        <v>900.63</v>
      </c>
      <c r="F589" s="9" t="s">
        <v>38</v>
      </c>
    </row>
    <row r="590" spans="1:6" ht="12.75">
      <c r="A590" s="3"/>
      <c r="C590" s="7">
        <v>16</v>
      </c>
      <c r="D590" s="8" t="s">
        <v>13</v>
      </c>
      <c r="E590" s="6">
        <v>15922.53</v>
      </c>
      <c r="F590" s="9" t="s">
        <v>39</v>
      </c>
    </row>
    <row r="591" spans="1:6" ht="12.75">
      <c r="A591" s="3"/>
      <c r="C591" s="7">
        <v>20</v>
      </c>
      <c r="D591" s="8" t="s">
        <v>14</v>
      </c>
      <c r="E591" s="6">
        <v>0</v>
      </c>
      <c r="F591" s="9" t="s">
        <v>32</v>
      </c>
    </row>
    <row r="592" spans="1:6" ht="12.75">
      <c r="A592" s="3"/>
      <c r="C592" s="7">
        <v>22</v>
      </c>
      <c r="D592" s="8" t="s">
        <v>15</v>
      </c>
      <c r="E592" s="6">
        <v>205.61</v>
      </c>
      <c r="F592" s="9" t="s">
        <v>33</v>
      </c>
    </row>
    <row r="593" spans="1:6" ht="12.75">
      <c r="A593" s="3"/>
      <c r="C593" s="7">
        <v>23</v>
      </c>
      <c r="D593" s="8" t="s">
        <v>16</v>
      </c>
      <c r="E593" s="6">
        <v>3383.08</v>
      </c>
      <c r="F593" s="9" t="s">
        <v>40</v>
      </c>
    </row>
    <row r="594" spans="1:6" ht="12.75">
      <c r="A594" s="3"/>
      <c r="C594" s="7">
        <v>24</v>
      </c>
      <c r="D594" s="8" t="s">
        <v>17</v>
      </c>
      <c r="E594" s="6">
        <v>52645.03</v>
      </c>
      <c r="F594" s="9" t="s">
        <v>264</v>
      </c>
    </row>
    <row r="595" spans="1:6" ht="12.75">
      <c r="A595" s="3"/>
      <c r="C595" s="7">
        <v>25</v>
      </c>
      <c r="D595" s="8" t="s">
        <v>18</v>
      </c>
      <c r="E595" s="6">
        <v>0</v>
      </c>
      <c r="F595" s="9" t="s">
        <v>32</v>
      </c>
    </row>
    <row r="596" spans="1:6" ht="12.75">
      <c r="A596" s="3"/>
      <c r="C596" s="7">
        <v>27</v>
      </c>
      <c r="D596" s="8" t="s">
        <v>20</v>
      </c>
      <c r="E596" s="6">
        <v>5024.29</v>
      </c>
      <c r="F596" s="9" t="s">
        <v>78</v>
      </c>
    </row>
    <row r="597" spans="1:6" ht="12.75">
      <c r="A597" s="3"/>
      <c r="C597" s="7">
        <v>28</v>
      </c>
      <c r="D597" s="8" t="s">
        <v>21</v>
      </c>
      <c r="E597" s="6">
        <v>45844.41</v>
      </c>
      <c r="F597" s="9" t="s">
        <v>265</v>
      </c>
    </row>
    <row r="598" spans="1:6" ht="12.75">
      <c r="A598" s="3"/>
      <c r="C598" s="7">
        <v>30</v>
      </c>
      <c r="D598" s="8" t="s">
        <v>22</v>
      </c>
      <c r="E598" s="6">
        <v>390489.13</v>
      </c>
      <c r="F598" s="9" t="s">
        <v>266</v>
      </c>
    </row>
    <row r="599" spans="1:6" ht="12.75">
      <c r="A599" s="3"/>
      <c r="C599" s="7">
        <v>31</v>
      </c>
      <c r="D599" s="8" t="s">
        <v>23</v>
      </c>
      <c r="E599" s="6">
        <v>80715.6</v>
      </c>
      <c r="F599" s="9" t="s">
        <v>267</v>
      </c>
    </row>
    <row r="600" spans="1:2" ht="15">
      <c r="A600" s="5">
        <v>37135</v>
      </c>
      <c r="B600" s="6">
        <v>1938745.82</v>
      </c>
    </row>
    <row r="601" spans="1:6" ht="12.75">
      <c r="A601" s="3"/>
      <c r="C601" s="7">
        <v>1</v>
      </c>
      <c r="D601" s="8" t="s">
        <v>0</v>
      </c>
      <c r="E601" s="6">
        <v>379063.07</v>
      </c>
      <c r="F601" s="9" t="s">
        <v>268</v>
      </c>
    </row>
    <row r="602" spans="1:6" ht="12.75">
      <c r="A602" s="3"/>
      <c r="C602" s="7">
        <v>2</v>
      </c>
      <c r="D602" s="8" t="s">
        <v>1</v>
      </c>
      <c r="E602" s="6">
        <v>801197.78</v>
      </c>
      <c r="F602" s="9" t="s">
        <v>269</v>
      </c>
    </row>
    <row r="603" spans="1:6" ht="12.75">
      <c r="A603" s="3"/>
      <c r="C603" s="7">
        <v>3</v>
      </c>
      <c r="D603" s="8" t="s">
        <v>2</v>
      </c>
      <c r="E603" s="6">
        <v>81020.33</v>
      </c>
      <c r="F603" s="9" t="s">
        <v>270</v>
      </c>
    </row>
    <row r="604" spans="1:6" ht="12.75">
      <c r="A604" s="3"/>
      <c r="C604" s="7">
        <v>4</v>
      </c>
      <c r="D604" s="8" t="s">
        <v>3</v>
      </c>
      <c r="E604" s="6">
        <v>28407.12</v>
      </c>
      <c r="F604" s="9" t="s">
        <v>271</v>
      </c>
    </row>
    <row r="605" spans="1:6" ht="12.75">
      <c r="A605" s="3"/>
      <c r="C605" s="7">
        <v>5</v>
      </c>
      <c r="D605" s="8" t="s">
        <v>4</v>
      </c>
      <c r="E605" s="6">
        <v>71935.58</v>
      </c>
      <c r="F605" s="9" t="s">
        <v>272</v>
      </c>
    </row>
    <row r="606" spans="1:6" ht="12.75">
      <c r="A606" s="3"/>
      <c r="C606" s="7">
        <v>6</v>
      </c>
      <c r="D606" s="8" t="s">
        <v>5</v>
      </c>
      <c r="E606" s="6">
        <v>6038.34</v>
      </c>
      <c r="F606" s="9" t="s">
        <v>166</v>
      </c>
    </row>
    <row r="607" spans="1:6" ht="12.75">
      <c r="A607" s="3"/>
      <c r="C607" s="7">
        <v>7</v>
      </c>
      <c r="D607" s="8" t="s">
        <v>6</v>
      </c>
      <c r="E607" s="6">
        <v>0</v>
      </c>
      <c r="F607" s="9" t="s">
        <v>32</v>
      </c>
    </row>
    <row r="608" spans="1:6" ht="12.75">
      <c r="A608" s="3"/>
      <c r="C608" s="7">
        <v>8</v>
      </c>
      <c r="D608" s="8" t="s">
        <v>7</v>
      </c>
      <c r="E608" s="6">
        <v>14.56</v>
      </c>
      <c r="F608" s="9" t="s">
        <v>32</v>
      </c>
    </row>
    <row r="609" spans="1:6" ht="12.75">
      <c r="A609" s="3"/>
      <c r="C609" s="7">
        <v>9</v>
      </c>
      <c r="D609" s="8" t="s">
        <v>8</v>
      </c>
      <c r="E609" s="6">
        <v>1010.83</v>
      </c>
      <c r="F609" s="9" t="s">
        <v>93</v>
      </c>
    </row>
    <row r="610" spans="1:6" ht="12.75">
      <c r="A610" s="3"/>
      <c r="C610" s="7">
        <v>10</v>
      </c>
      <c r="D610" s="8" t="s">
        <v>9</v>
      </c>
      <c r="E610" s="6">
        <v>5400.27</v>
      </c>
      <c r="F610" s="9" t="s">
        <v>155</v>
      </c>
    </row>
    <row r="611" spans="1:6" ht="12.75">
      <c r="A611" s="3"/>
      <c r="C611" s="7">
        <v>11</v>
      </c>
      <c r="D611" s="8" t="s">
        <v>10</v>
      </c>
      <c r="E611" s="6">
        <v>1416.95</v>
      </c>
      <c r="F611" s="9" t="s">
        <v>36</v>
      </c>
    </row>
    <row r="612" spans="1:6" ht="12.75">
      <c r="A612" s="3"/>
      <c r="C612" s="7">
        <v>13</v>
      </c>
      <c r="D612" s="8" t="s">
        <v>11</v>
      </c>
      <c r="E612" s="6">
        <v>1762.25</v>
      </c>
      <c r="F612" s="9" t="s">
        <v>37</v>
      </c>
    </row>
    <row r="613" spans="1:6" ht="12.75">
      <c r="A613" s="3"/>
      <c r="C613" s="7">
        <v>15</v>
      </c>
      <c r="D613" s="8" t="s">
        <v>12</v>
      </c>
      <c r="E613" s="6">
        <v>863.62</v>
      </c>
      <c r="F613" s="9" t="s">
        <v>38</v>
      </c>
    </row>
    <row r="614" spans="1:6" ht="12.75">
      <c r="A614" s="3"/>
      <c r="C614" s="7">
        <v>16</v>
      </c>
      <c r="D614" s="8" t="s">
        <v>13</v>
      </c>
      <c r="E614" s="6">
        <v>14694.99</v>
      </c>
      <c r="F614" s="9" t="s">
        <v>114</v>
      </c>
    </row>
    <row r="615" spans="1:6" ht="12.75">
      <c r="A615" s="3"/>
      <c r="C615" s="7">
        <v>20</v>
      </c>
      <c r="D615" s="8" t="s">
        <v>14</v>
      </c>
      <c r="E615" s="6">
        <v>0</v>
      </c>
      <c r="F615" s="9" t="s">
        <v>32</v>
      </c>
    </row>
    <row r="616" spans="1:6" ht="12.75">
      <c r="A616" s="3"/>
      <c r="C616" s="7">
        <v>22</v>
      </c>
      <c r="D616" s="8" t="s">
        <v>15</v>
      </c>
      <c r="E616" s="6">
        <v>224.25</v>
      </c>
      <c r="F616" s="9" t="s">
        <v>33</v>
      </c>
    </row>
    <row r="617" spans="1:6" ht="12.75">
      <c r="A617" s="3"/>
      <c r="C617" s="7">
        <v>23</v>
      </c>
      <c r="D617" s="8" t="s">
        <v>16</v>
      </c>
      <c r="E617" s="6">
        <v>3025.62</v>
      </c>
      <c r="F617" s="9" t="s">
        <v>68</v>
      </c>
    </row>
    <row r="618" spans="1:6" ht="12.75">
      <c r="A618" s="3"/>
      <c r="C618" s="7">
        <v>24</v>
      </c>
      <c r="D618" s="8" t="s">
        <v>17</v>
      </c>
      <c r="E618" s="6">
        <v>56689.5</v>
      </c>
      <c r="F618" s="9" t="s">
        <v>273</v>
      </c>
    </row>
    <row r="619" spans="1:6" ht="12.75">
      <c r="A619" s="3"/>
      <c r="C619" s="7">
        <v>25</v>
      </c>
      <c r="D619" s="8" t="s">
        <v>18</v>
      </c>
      <c r="E619" s="6">
        <v>0</v>
      </c>
      <c r="F619" s="9" t="s">
        <v>32</v>
      </c>
    </row>
    <row r="620" spans="1:6" ht="12.75">
      <c r="A620" s="3"/>
      <c r="C620" s="7">
        <v>26</v>
      </c>
      <c r="D620" s="8" t="s">
        <v>19</v>
      </c>
      <c r="E620" s="6">
        <v>0</v>
      </c>
      <c r="F620" s="9" t="s">
        <v>32</v>
      </c>
    </row>
    <row r="621" spans="1:6" ht="12.75">
      <c r="A621" s="3"/>
      <c r="C621" s="7">
        <v>27</v>
      </c>
      <c r="D621" s="8" t="s">
        <v>20</v>
      </c>
      <c r="E621" s="6">
        <v>5559.28</v>
      </c>
      <c r="F621" s="9" t="s">
        <v>179</v>
      </c>
    </row>
    <row r="622" spans="1:6" ht="12.75">
      <c r="A622" s="3"/>
      <c r="C622" s="7">
        <v>28</v>
      </c>
      <c r="D622" s="8" t="s">
        <v>21</v>
      </c>
      <c r="E622" s="6">
        <v>37223.75</v>
      </c>
      <c r="F622" s="9" t="s">
        <v>274</v>
      </c>
    </row>
    <row r="623" spans="1:6" ht="12.75">
      <c r="A623" s="3"/>
      <c r="C623" s="7">
        <v>30</v>
      </c>
      <c r="D623" s="8" t="s">
        <v>22</v>
      </c>
      <c r="E623" s="6">
        <v>373035.89</v>
      </c>
      <c r="F623" s="9" t="s">
        <v>275</v>
      </c>
    </row>
    <row r="624" spans="1:6" ht="12.75">
      <c r="A624" s="3"/>
      <c r="C624" s="7">
        <v>31</v>
      </c>
      <c r="D624" s="8" t="s">
        <v>23</v>
      </c>
      <c r="E624" s="6">
        <v>70161.9</v>
      </c>
      <c r="F624" s="9" t="s">
        <v>195</v>
      </c>
    </row>
    <row r="625" spans="1:2" ht="15">
      <c r="A625" s="5">
        <v>37165</v>
      </c>
      <c r="B625" s="6">
        <v>1493042.12</v>
      </c>
    </row>
    <row r="626" spans="1:6" ht="12.75">
      <c r="A626" s="3"/>
      <c r="C626" s="7">
        <v>1</v>
      </c>
      <c r="D626" s="8" t="s">
        <v>0</v>
      </c>
      <c r="E626" s="6">
        <v>363714.82</v>
      </c>
      <c r="F626" s="9" t="s">
        <v>276</v>
      </c>
    </row>
    <row r="627" spans="1:6" ht="12.75">
      <c r="A627" s="3"/>
      <c r="C627" s="7">
        <v>2</v>
      </c>
      <c r="D627" s="8" t="s">
        <v>1</v>
      </c>
      <c r="E627" s="6">
        <v>527488.39</v>
      </c>
      <c r="F627" s="9" t="s">
        <v>277</v>
      </c>
    </row>
    <row r="628" spans="1:6" ht="12.75">
      <c r="A628" s="3"/>
      <c r="C628" s="7">
        <v>3</v>
      </c>
      <c r="D628" s="8" t="s">
        <v>2</v>
      </c>
      <c r="E628" s="6">
        <v>53865.52</v>
      </c>
      <c r="F628" s="9" t="s">
        <v>278</v>
      </c>
    </row>
    <row r="629" spans="1:6" ht="12.75">
      <c r="A629" s="3"/>
      <c r="C629" s="7">
        <v>4</v>
      </c>
      <c r="D629" s="8" t="s">
        <v>3</v>
      </c>
      <c r="E629" s="6">
        <v>25172.29</v>
      </c>
      <c r="F629" s="9" t="s">
        <v>279</v>
      </c>
    </row>
    <row r="630" spans="1:6" ht="12.75">
      <c r="A630" s="3"/>
      <c r="C630" s="7">
        <v>5</v>
      </c>
      <c r="D630" s="8" t="s">
        <v>4</v>
      </c>
      <c r="E630" s="6">
        <v>57344.33</v>
      </c>
      <c r="F630" s="9" t="s">
        <v>226</v>
      </c>
    </row>
    <row r="631" spans="1:6" ht="12.75">
      <c r="A631" s="3"/>
      <c r="C631" s="7">
        <v>6</v>
      </c>
      <c r="D631" s="8" t="s">
        <v>5</v>
      </c>
      <c r="E631" s="6">
        <v>4219.65</v>
      </c>
      <c r="F631" s="9" t="s">
        <v>155</v>
      </c>
    </row>
    <row r="632" spans="1:6" ht="12.75">
      <c r="A632" s="3"/>
      <c r="C632" s="7">
        <v>7</v>
      </c>
      <c r="D632" s="8" t="s">
        <v>6</v>
      </c>
      <c r="E632" s="6">
        <v>0</v>
      </c>
      <c r="F632" s="9" t="s">
        <v>32</v>
      </c>
    </row>
    <row r="633" spans="1:6" ht="12.75">
      <c r="A633" s="3"/>
      <c r="C633" s="7">
        <v>8</v>
      </c>
      <c r="D633" s="8" t="s">
        <v>7</v>
      </c>
      <c r="E633" s="6">
        <v>6.11</v>
      </c>
      <c r="F633" s="9" t="s">
        <v>32</v>
      </c>
    </row>
    <row r="634" spans="1:6" ht="12.75">
      <c r="A634" s="3"/>
      <c r="C634" s="7">
        <v>9</v>
      </c>
      <c r="D634" s="8" t="s">
        <v>8</v>
      </c>
      <c r="E634" s="6">
        <v>981.59</v>
      </c>
      <c r="F634" s="9" t="s">
        <v>36</v>
      </c>
    </row>
    <row r="635" spans="1:6" ht="12.75">
      <c r="A635" s="3"/>
      <c r="C635" s="7">
        <v>10</v>
      </c>
      <c r="D635" s="8" t="s">
        <v>9</v>
      </c>
      <c r="E635" s="6">
        <v>6412.04</v>
      </c>
      <c r="F635" s="9" t="s">
        <v>280</v>
      </c>
    </row>
    <row r="636" spans="1:6" ht="12.75">
      <c r="A636" s="3"/>
      <c r="C636" s="7">
        <v>11</v>
      </c>
      <c r="D636" s="8" t="s">
        <v>10</v>
      </c>
      <c r="E636" s="6">
        <v>1080.97</v>
      </c>
      <c r="F636" s="9" t="s">
        <v>36</v>
      </c>
    </row>
    <row r="637" spans="1:6" ht="12.75">
      <c r="A637" s="3"/>
      <c r="C637" s="7">
        <v>13</v>
      </c>
      <c r="D637" s="8" t="s">
        <v>11</v>
      </c>
      <c r="E637" s="6">
        <v>1001.79</v>
      </c>
      <c r="F637" s="9" t="s">
        <v>36</v>
      </c>
    </row>
    <row r="638" spans="1:6" ht="12.75">
      <c r="A638" s="3"/>
      <c r="C638" s="7">
        <v>15</v>
      </c>
      <c r="D638" s="8" t="s">
        <v>12</v>
      </c>
      <c r="E638" s="6">
        <v>886.22</v>
      </c>
      <c r="F638" s="9" t="s">
        <v>52</v>
      </c>
    </row>
    <row r="639" spans="1:6" ht="12.75">
      <c r="A639" s="3"/>
      <c r="C639" s="7">
        <v>16</v>
      </c>
      <c r="D639" s="8" t="s">
        <v>13</v>
      </c>
      <c r="E639" s="6">
        <v>11818.62</v>
      </c>
      <c r="F639" s="9" t="s">
        <v>107</v>
      </c>
    </row>
    <row r="640" spans="1:6" ht="12.75">
      <c r="A640" s="3"/>
      <c r="C640" s="7">
        <v>20</v>
      </c>
      <c r="D640" s="8" t="s">
        <v>14</v>
      </c>
      <c r="E640" s="6">
        <v>0</v>
      </c>
      <c r="F640" s="9" t="s">
        <v>32</v>
      </c>
    </row>
    <row r="641" spans="1:6" ht="12.75">
      <c r="A641" s="3"/>
      <c r="C641" s="7">
        <v>22</v>
      </c>
      <c r="D641" s="8" t="s">
        <v>15</v>
      </c>
      <c r="E641" s="6">
        <v>200.51</v>
      </c>
      <c r="F641" s="9" t="s">
        <v>33</v>
      </c>
    </row>
    <row r="642" spans="1:6" ht="12.75">
      <c r="A642" s="3"/>
      <c r="C642" s="7">
        <v>23</v>
      </c>
      <c r="D642" s="8" t="s">
        <v>16</v>
      </c>
      <c r="E642" s="6">
        <v>1607.32</v>
      </c>
      <c r="F642" s="9" t="s">
        <v>79</v>
      </c>
    </row>
    <row r="643" spans="1:6" ht="12.75">
      <c r="A643" s="3"/>
      <c r="C643" s="7">
        <v>24</v>
      </c>
      <c r="D643" s="8" t="s">
        <v>17</v>
      </c>
      <c r="E643" s="6">
        <v>33491.31</v>
      </c>
      <c r="F643" s="9" t="s">
        <v>281</v>
      </c>
    </row>
    <row r="644" spans="1:6" ht="12.75">
      <c r="A644" s="3"/>
      <c r="C644" s="7">
        <v>25</v>
      </c>
      <c r="D644" s="8" t="s">
        <v>18</v>
      </c>
      <c r="E644" s="6">
        <v>0</v>
      </c>
      <c r="F644" s="9" t="s">
        <v>32</v>
      </c>
    </row>
    <row r="645" spans="1:6" ht="12.75">
      <c r="A645" s="3"/>
      <c r="C645" s="7">
        <v>26</v>
      </c>
      <c r="D645" s="8" t="s">
        <v>19</v>
      </c>
      <c r="E645" s="6">
        <v>0</v>
      </c>
      <c r="F645" s="9" t="s">
        <v>32</v>
      </c>
    </row>
    <row r="646" spans="1:6" ht="12.75">
      <c r="A646" s="3"/>
      <c r="C646" s="7">
        <v>27</v>
      </c>
      <c r="D646" s="8" t="s">
        <v>20</v>
      </c>
      <c r="E646" s="6">
        <v>2710.48</v>
      </c>
      <c r="F646" s="9" t="s">
        <v>119</v>
      </c>
    </row>
    <row r="647" spans="1:6" ht="12.75">
      <c r="A647" s="3"/>
      <c r="C647" s="7">
        <v>28</v>
      </c>
      <c r="D647" s="8" t="s">
        <v>21</v>
      </c>
      <c r="E647" s="6">
        <v>28162.3</v>
      </c>
      <c r="F647" s="9" t="s">
        <v>256</v>
      </c>
    </row>
    <row r="648" spans="1:6" ht="12.75">
      <c r="A648" s="3"/>
      <c r="C648" s="7">
        <v>30</v>
      </c>
      <c r="D648" s="8" t="s">
        <v>22</v>
      </c>
      <c r="E648" s="6">
        <v>337116.85</v>
      </c>
      <c r="F648" s="9" t="s">
        <v>282</v>
      </c>
    </row>
    <row r="649" spans="1:6" ht="12.75">
      <c r="A649" s="3"/>
      <c r="C649" s="7">
        <v>31</v>
      </c>
      <c r="D649" s="8" t="s">
        <v>23</v>
      </c>
      <c r="E649" s="6">
        <v>35761.04</v>
      </c>
      <c r="F649" s="9" t="s">
        <v>283</v>
      </c>
    </row>
    <row r="650" spans="1:2" ht="15">
      <c r="A650" s="5">
        <v>37196</v>
      </c>
      <c r="B650" s="6">
        <v>1613212.74</v>
      </c>
    </row>
    <row r="651" spans="1:6" ht="12.75">
      <c r="A651" s="3"/>
      <c r="C651" s="7">
        <v>1</v>
      </c>
      <c r="D651" s="8" t="s">
        <v>0</v>
      </c>
      <c r="E651" s="6">
        <v>368718.7</v>
      </c>
      <c r="F651" s="9" t="s">
        <v>284</v>
      </c>
    </row>
    <row r="652" spans="1:6" ht="12.75">
      <c r="A652" s="3"/>
      <c r="C652" s="7">
        <v>2</v>
      </c>
      <c r="D652" s="8" t="s">
        <v>1</v>
      </c>
      <c r="E652" s="6">
        <v>604626.61</v>
      </c>
      <c r="F652" s="9" t="s">
        <v>285</v>
      </c>
    </row>
    <row r="653" spans="1:6" ht="12.75">
      <c r="A653" s="3"/>
      <c r="C653" s="7">
        <v>3</v>
      </c>
      <c r="D653" s="8" t="s">
        <v>2</v>
      </c>
      <c r="E653" s="6">
        <v>70570.28</v>
      </c>
      <c r="F653" s="9" t="s">
        <v>286</v>
      </c>
    </row>
    <row r="654" spans="1:6" ht="12.75">
      <c r="A654" s="3"/>
      <c r="C654" s="7">
        <v>4</v>
      </c>
      <c r="D654" s="8" t="s">
        <v>3</v>
      </c>
      <c r="E654" s="6">
        <v>24190.45</v>
      </c>
      <c r="F654" s="9" t="s">
        <v>287</v>
      </c>
    </row>
    <row r="655" spans="1:6" ht="12.75">
      <c r="A655" s="3"/>
      <c r="C655" s="7">
        <v>5</v>
      </c>
      <c r="D655" s="8" t="s">
        <v>4</v>
      </c>
      <c r="E655" s="6">
        <v>58616.97</v>
      </c>
      <c r="F655" s="9" t="s">
        <v>130</v>
      </c>
    </row>
    <row r="656" spans="1:6" ht="12.75">
      <c r="A656" s="3"/>
      <c r="C656" s="7">
        <v>6</v>
      </c>
      <c r="D656" s="8" t="s">
        <v>5</v>
      </c>
      <c r="E656" s="6">
        <v>4323.92</v>
      </c>
      <c r="F656" s="9" t="s">
        <v>35</v>
      </c>
    </row>
    <row r="657" spans="1:6" ht="12.75">
      <c r="A657" s="3"/>
      <c r="C657" s="7">
        <v>7</v>
      </c>
      <c r="D657" s="8" t="s">
        <v>6</v>
      </c>
      <c r="E657" s="6">
        <v>0</v>
      </c>
      <c r="F657" s="9" t="s">
        <v>32</v>
      </c>
    </row>
    <row r="658" spans="1:6" ht="12.75">
      <c r="A658" s="3"/>
      <c r="C658" s="7">
        <v>8</v>
      </c>
      <c r="D658" s="8" t="s">
        <v>7</v>
      </c>
      <c r="E658" s="6">
        <v>0</v>
      </c>
      <c r="F658" s="9" t="s">
        <v>32</v>
      </c>
    </row>
    <row r="659" spans="1:6" ht="12.75">
      <c r="A659" s="3"/>
      <c r="C659" s="7">
        <v>9</v>
      </c>
      <c r="D659" s="8" t="s">
        <v>8</v>
      </c>
      <c r="E659" s="6">
        <v>615.75</v>
      </c>
      <c r="F659" s="9" t="s">
        <v>38</v>
      </c>
    </row>
    <row r="660" spans="1:6" ht="12.75">
      <c r="A660" s="3"/>
      <c r="C660" s="7">
        <v>10</v>
      </c>
      <c r="D660" s="8" t="s">
        <v>9</v>
      </c>
      <c r="E660" s="6">
        <v>4705.12</v>
      </c>
      <c r="F660" s="9" t="s">
        <v>179</v>
      </c>
    </row>
    <row r="661" spans="1:6" ht="12.75">
      <c r="A661" s="3"/>
      <c r="C661" s="7">
        <v>11</v>
      </c>
      <c r="D661" s="8" t="s">
        <v>10</v>
      </c>
      <c r="E661" s="6">
        <v>953.64</v>
      </c>
      <c r="F661" s="9" t="s">
        <v>52</v>
      </c>
    </row>
    <row r="662" spans="1:6" ht="12.75">
      <c r="A662" s="3"/>
      <c r="C662" s="7">
        <v>13</v>
      </c>
      <c r="D662" s="8" t="s">
        <v>11</v>
      </c>
      <c r="E662" s="6">
        <v>1295.37</v>
      </c>
      <c r="F662" s="9" t="s">
        <v>67</v>
      </c>
    </row>
    <row r="663" spans="1:6" ht="12.75">
      <c r="A663" s="3"/>
      <c r="C663" s="7">
        <v>15</v>
      </c>
      <c r="D663" s="8" t="s">
        <v>12</v>
      </c>
      <c r="E663" s="6">
        <v>974.04</v>
      </c>
      <c r="F663" s="9" t="s">
        <v>52</v>
      </c>
    </row>
    <row r="664" spans="1:6" ht="12.75">
      <c r="A664" s="3"/>
      <c r="C664" s="7">
        <v>16</v>
      </c>
      <c r="D664" s="8" t="s">
        <v>13</v>
      </c>
      <c r="E664" s="6">
        <v>17759.89</v>
      </c>
      <c r="F664" s="9" t="s">
        <v>80</v>
      </c>
    </row>
    <row r="665" spans="1:6" ht="12.75">
      <c r="A665" s="3"/>
      <c r="C665" s="7">
        <v>20</v>
      </c>
      <c r="D665" s="8" t="s">
        <v>14</v>
      </c>
      <c r="E665" s="6">
        <v>0</v>
      </c>
      <c r="F665" s="9" t="s">
        <v>32</v>
      </c>
    </row>
    <row r="666" spans="1:6" ht="12.75">
      <c r="A666" s="3"/>
      <c r="C666" s="7">
        <v>22</v>
      </c>
      <c r="D666" s="8" t="s">
        <v>15</v>
      </c>
      <c r="E666" s="6">
        <v>185.33</v>
      </c>
      <c r="F666" s="9" t="s">
        <v>33</v>
      </c>
    </row>
    <row r="667" spans="1:6" ht="12.75">
      <c r="A667" s="3"/>
      <c r="C667" s="7">
        <v>23</v>
      </c>
      <c r="D667" s="8" t="s">
        <v>16</v>
      </c>
      <c r="E667" s="6">
        <v>1793.4</v>
      </c>
      <c r="F667" s="9" t="s">
        <v>79</v>
      </c>
    </row>
    <row r="668" spans="1:6" ht="12.75">
      <c r="A668" s="3"/>
      <c r="C668" s="7">
        <v>24</v>
      </c>
      <c r="D668" s="8" t="s">
        <v>17</v>
      </c>
      <c r="E668" s="6">
        <v>52642.27</v>
      </c>
      <c r="F668" s="9" t="s">
        <v>288</v>
      </c>
    </row>
    <row r="669" spans="1:6" ht="12.75">
      <c r="A669" s="3"/>
      <c r="C669" s="7">
        <v>25</v>
      </c>
      <c r="D669" s="8" t="s">
        <v>18</v>
      </c>
      <c r="E669" s="6">
        <v>0</v>
      </c>
      <c r="F669" s="9" t="s">
        <v>32</v>
      </c>
    </row>
    <row r="670" spans="1:6" ht="12.75">
      <c r="A670" s="3"/>
      <c r="C670" s="7">
        <v>26</v>
      </c>
      <c r="D670" s="8" t="s">
        <v>19</v>
      </c>
      <c r="E670" s="6">
        <v>0</v>
      </c>
      <c r="F670" s="9" t="s">
        <v>32</v>
      </c>
    </row>
    <row r="671" spans="1:6" ht="12.75">
      <c r="A671" s="3"/>
      <c r="C671" s="7">
        <v>27</v>
      </c>
      <c r="D671" s="8" t="s">
        <v>20</v>
      </c>
      <c r="E671" s="6">
        <v>2856.96</v>
      </c>
      <c r="F671" s="9" t="s">
        <v>119</v>
      </c>
    </row>
    <row r="672" spans="1:6" ht="12.75">
      <c r="A672" s="3"/>
      <c r="C672" s="7">
        <v>28</v>
      </c>
      <c r="D672" s="8" t="s">
        <v>21</v>
      </c>
      <c r="E672" s="6">
        <v>44121.7</v>
      </c>
      <c r="F672" s="9" t="s">
        <v>232</v>
      </c>
    </row>
    <row r="673" spans="1:6" ht="12.75">
      <c r="A673" s="3"/>
      <c r="C673" s="7">
        <v>30</v>
      </c>
      <c r="D673" s="8" t="s">
        <v>22</v>
      </c>
      <c r="E673" s="6">
        <v>316302.74</v>
      </c>
      <c r="F673" s="9" t="s">
        <v>289</v>
      </c>
    </row>
    <row r="674" spans="1:6" ht="12.75">
      <c r="A674" s="3"/>
      <c r="C674" s="7">
        <v>31</v>
      </c>
      <c r="D674" s="8" t="s">
        <v>23</v>
      </c>
      <c r="E674" s="6">
        <v>37959.64</v>
      </c>
      <c r="F674" s="9" t="s">
        <v>290</v>
      </c>
    </row>
    <row r="675" spans="1:2" ht="15">
      <c r="A675" s="5">
        <v>37226</v>
      </c>
      <c r="B675" s="6">
        <v>1849288.55</v>
      </c>
    </row>
    <row r="676" spans="1:6" ht="12.75">
      <c r="A676" s="3"/>
      <c r="C676" s="7">
        <v>1</v>
      </c>
      <c r="D676" s="8" t="s">
        <v>0</v>
      </c>
      <c r="E676" s="6">
        <v>406294.37</v>
      </c>
      <c r="F676" s="9" t="s">
        <v>291</v>
      </c>
    </row>
    <row r="677" spans="1:6" ht="12.75">
      <c r="A677" s="3"/>
      <c r="C677" s="7">
        <v>2</v>
      </c>
      <c r="D677" s="8" t="s">
        <v>1</v>
      </c>
      <c r="E677" s="6">
        <v>667362.6</v>
      </c>
      <c r="F677" s="9" t="s">
        <v>292</v>
      </c>
    </row>
    <row r="678" spans="1:6" ht="12.75">
      <c r="A678" s="3"/>
      <c r="C678" s="7">
        <v>3</v>
      </c>
      <c r="D678" s="8" t="s">
        <v>2</v>
      </c>
      <c r="E678" s="6">
        <v>79761.97</v>
      </c>
      <c r="F678" s="9" t="s">
        <v>30</v>
      </c>
    </row>
    <row r="679" spans="1:6" ht="12.75">
      <c r="A679" s="3"/>
      <c r="C679" s="7">
        <v>4</v>
      </c>
      <c r="D679" s="8" t="s">
        <v>3</v>
      </c>
      <c r="E679" s="6">
        <v>24441.1</v>
      </c>
      <c r="F679" s="9" t="s">
        <v>293</v>
      </c>
    </row>
    <row r="680" spans="1:6" ht="12.75">
      <c r="A680" s="3"/>
      <c r="C680" s="7">
        <v>5</v>
      </c>
      <c r="D680" s="8" t="s">
        <v>4</v>
      </c>
      <c r="E680" s="6">
        <v>66477.49</v>
      </c>
      <c r="F680" s="9" t="s">
        <v>235</v>
      </c>
    </row>
    <row r="681" spans="1:6" ht="12.75">
      <c r="A681" s="3"/>
      <c r="C681" s="7">
        <v>6</v>
      </c>
      <c r="D681" s="8" t="s">
        <v>5</v>
      </c>
      <c r="E681" s="6">
        <v>4453.68</v>
      </c>
      <c r="F681" s="9" t="s">
        <v>294</v>
      </c>
    </row>
    <row r="682" spans="1:6" ht="12.75">
      <c r="A682" s="3"/>
      <c r="C682" s="7">
        <v>7</v>
      </c>
      <c r="D682" s="8" t="s">
        <v>6</v>
      </c>
      <c r="E682" s="6">
        <v>0</v>
      </c>
      <c r="F682" s="9" t="s">
        <v>32</v>
      </c>
    </row>
    <row r="683" spans="1:6" ht="12.75">
      <c r="A683" s="3"/>
      <c r="C683" s="7">
        <v>8</v>
      </c>
      <c r="D683" s="8" t="s">
        <v>7</v>
      </c>
      <c r="E683" s="6">
        <v>0</v>
      </c>
      <c r="F683" s="9" t="s">
        <v>32</v>
      </c>
    </row>
    <row r="684" spans="1:6" ht="12.75">
      <c r="A684" s="3"/>
      <c r="C684" s="7">
        <v>9</v>
      </c>
      <c r="D684" s="8" t="s">
        <v>8</v>
      </c>
      <c r="E684" s="6">
        <v>787.85</v>
      </c>
      <c r="F684" s="9" t="s">
        <v>38</v>
      </c>
    </row>
    <row r="685" spans="1:6" ht="12.75">
      <c r="A685" s="3"/>
      <c r="C685" s="7">
        <v>10</v>
      </c>
      <c r="D685" s="8" t="s">
        <v>9</v>
      </c>
      <c r="E685" s="6">
        <v>9452.88</v>
      </c>
      <c r="F685" s="9" t="s">
        <v>295</v>
      </c>
    </row>
    <row r="686" spans="1:6" ht="12.75">
      <c r="A686" s="3"/>
      <c r="C686" s="7">
        <v>11</v>
      </c>
      <c r="D686" s="8" t="s">
        <v>10</v>
      </c>
      <c r="E686" s="6">
        <v>1111.45</v>
      </c>
      <c r="F686" s="9" t="s">
        <v>52</v>
      </c>
    </row>
    <row r="687" spans="1:6" ht="12.75">
      <c r="A687" s="3"/>
      <c r="C687" s="7">
        <v>13</v>
      </c>
      <c r="D687" s="8" t="s">
        <v>11</v>
      </c>
      <c r="E687" s="6">
        <v>1184.13</v>
      </c>
      <c r="F687" s="9" t="s">
        <v>52</v>
      </c>
    </row>
    <row r="688" spans="1:6" ht="12.75">
      <c r="A688" s="3"/>
      <c r="C688" s="7">
        <v>15</v>
      </c>
      <c r="D688" s="8" t="s">
        <v>12</v>
      </c>
      <c r="E688" s="6">
        <v>907.01</v>
      </c>
      <c r="F688" s="9" t="s">
        <v>93</v>
      </c>
    </row>
    <row r="689" spans="1:6" ht="12.75">
      <c r="A689" s="3"/>
      <c r="C689" s="7">
        <v>16</v>
      </c>
      <c r="D689" s="8" t="s">
        <v>13</v>
      </c>
      <c r="E689" s="6">
        <v>21562.82</v>
      </c>
      <c r="F689" s="9" t="s">
        <v>296</v>
      </c>
    </row>
    <row r="690" spans="1:6" ht="12.75">
      <c r="A690" s="3"/>
      <c r="C690" s="7">
        <v>20</v>
      </c>
      <c r="D690" s="8" t="s">
        <v>14</v>
      </c>
      <c r="E690" s="6">
        <v>0</v>
      </c>
      <c r="F690" s="9" t="s">
        <v>32</v>
      </c>
    </row>
    <row r="691" spans="1:6" ht="12.75">
      <c r="A691" s="3"/>
      <c r="C691" s="7">
        <v>22</v>
      </c>
      <c r="D691" s="8" t="s">
        <v>15</v>
      </c>
      <c r="E691" s="6">
        <v>209.6</v>
      </c>
      <c r="F691" s="9" t="s">
        <v>33</v>
      </c>
    </row>
    <row r="692" spans="1:6" ht="12.75">
      <c r="A692" s="3"/>
      <c r="C692" s="7">
        <v>23</v>
      </c>
      <c r="D692" s="8" t="s">
        <v>16</v>
      </c>
      <c r="E692" s="6">
        <v>2336.39</v>
      </c>
      <c r="F692" s="9" t="s">
        <v>147</v>
      </c>
    </row>
    <row r="693" spans="1:6" ht="12.75">
      <c r="A693" s="3"/>
      <c r="C693" s="7">
        <v>24</v>
      </c>
      <c r="D693" s="8" t="s">
        <v>17</v>
      </c>
      <c r="E693" s="6">
        <v>81747.43</v>
      </c>
      <c r="F693" s="9" t="s">
        <v>113</v>
      </c>
    </row>
    <row r="694" spans="1:6" ht="12.75">
      <c r="A694" s="3"/>
      <c r="C694" s="7">
        <v>25</v>
      </c>
      <c r="D694" s="8" t="s">
        <v>18</v>
      </c>
      <c r="E694" s="6">
        <v>0</v>
      </c>
      <c r="F694" s="9" t="s">
        <v>32</v>
      </c>
    </row>
    <row r="695" spans="1:6" ht="12.75">
      <c r="A695" s="3"/>
      <c r="C695" s="7">
        <v>26</v>
      </c>
      <c r="D695" s="8" t="s">
        <v>19</v>
      </c>
      <c r="E695" s="6">
        <v>0</v>
      </c>
      <c r="F695" s="9" t="s">
        <v>32</v>
      </c>
    </row>
    <row r="696" spans="1:6" ht="12.75">
      <c r="A696" s="3"/>
      <c r="C696" s="7">
        <v>27</v>
      </c>
      <c r="D696" s="8" t="s">
        <v>20</v>
      </c>
      <c r="E696" s="6">
        <v>3420.6</v>
      </c>
      <c r="F696" s="9" t="s">
        <v>119</v>
      </c>
    </row>
    <row r="697" spans="1:6" ht="12.75">
      <c r="A697" s="3"/>
      <c r="C697" s="7">
        <v>28</v>
      </c>
      <c r="D697" s="8" t="s">
        <v>21</v>
      </c>
      <c r="E697" s="6">
        <v>61455.03</v>
      </c>
      <c r="F697" s="9" t="s">
        <v>297</v>
      </c>
    </row>
    <row r="698" spans="1:6" ht="12.75">
      <c r="A698" s="3"/>
      <c r="C698" s="7">
        <v>30</v>
      </c>
      <c r="D698" s="8" t="s">
        <v>22</v>
      </c>
      <c r="E698" s="6">
        <v>378082.51</v>
      </c>
      <c r="F698" s="9" t="s">
        <v>298</v>
      </c>
    </row>
    <row r="699" spans="1:6" ht="12.75">
      <c r="A699" s="3"/>
      <c r="C699" s="7">
        <v>31</v>
      </c>
      <c r="D699" s="8" t="s">
        <v>23</v>
      </c>
      <c r="E699" s="6">
        <v>38239.68</v>
      </c>
      <c r="F699" s="9" t="s">
        <v>299</v>
      </c>
    </row>
    <row r="700" spans="1:2" ht="15">
      <c r="A700" s="5">
        <v>37257</v>
      </c>
      <c r="B700" s="6">
        <v>1979282.58</v>
      </c>
    </row>
    <row r="701" spans="1:6" ht="12.75">
      <c r="A701" s="3"/>
      <c r="C701" s="7">
        <v>1</v>
      </c>
      <c r="D701" s="8" t="s">
        <v>0</v>
      </c>
      <c r="E701" s="6">
        <v>390141.79</v>
      </c>
      <c r="F701" s="9" t="s">
        <v>300</v>
      </c>
    </row>
    <row r="702" spans="1:6" ht="12.75">
      <c r="A702" s="3"/>
      <c r="C702" s="7">
        <v>2</v>
      </c>
      <c r="D702" s="8" t="s">
        <v>1</v>
      </c>
      <c r="E702" s="6">
        <v>780431.34</v>
      </c>
      <c r="F702" s="9" t="s">
        <v>301</v>
      </c>
    </row>
    <row r="703" spans="1:6" ht="12.75">
      <c r="A703" s="3"/>
      <c r="C703" s="7">
        <v>3</v>
      </c>
      <c r="D703" s="8" t="s">
        <v>2</v>
      </c>
      <c r="E703" s="6">
        <v>74281.22</v>
      </c>
      <c r="F703" s="9" t="s">
        <v>302</v>
      </c>
    </row>
    <row r="704" spans="1:6" ht="12.75">
      <c r="A704" s="3"/>
      <c r="C704" s="7">
        <v>4</v>
      </c>
      <c r="D704" s="8" t="s">
        <v>3</v>
      </c>
      <c r="E704" s="6">
        <v>23683.75</v>
      </c>
      <c r="F704" s="9" t="s">
        <v>186</v>
      </c>
    </row>
    <row r="705" spans="1:6" ht="12.75">
      <c r="A705" s="3"/>
      <c r="C705" s="7">
        <v>5</v>
      </c>
      <c r="D705" s="8" t="s">
        <v>4</v>
      </c>
      <c r="E705" s="6">
        <v>65335.79</v>
      </c>
      <c r="F705" s="9" t="s">
        <v>303</v>
      </c>
    </row>
    <row r="706" spans="1:6" ht="12.75">
      <c r="A706" s="3"/>
      <c r="C706" s="7">
        <v>6</v>
      </c>
      <c r="D706" s="8" t="s">
        <v>5</v>
      </c>
      <c r="E706" s="6">
        <v>4875.2</v>
      </c>
      <c r="F706" s="9" t="s">
        <v>78</v>
      </c>
    </row>
    <row r="707" spans="1:6" ht="12.75">
      <c r="A707" s="3"/>
      <c r="C707" s="7">
        <v>7</v>
      </c>
      <c r="D707" s="8" t="s">
        <v>6</v>
      </c>
      <c r="E707" s="6">
        <v>0</v>
      </c>
      <c r="F707" s="9" t="s">
        <v>32</v>
      </c>
    </row>
    <row r="708" spans="1:6" ht="12.75">
      <c r="A708" s="3"/>
      <c r="C708" s="7">
        <v>8</v>
      </c>
      <c r="D708" s="8" t="s">
        <v>7</v>
      </c>
      <c r="E708" s="6">
        <v>0</v>
      </c>
      <c r="F708" s="9" t="s">
        <v>32</v>
      </c>
    </row>
    <row r="709" spans="1:6" ht="12.75">
      <c r="A709" s="3"/>
      <c r="C709" s="7">
        <v>9</v>
      </c>
      <c r="D709" s="8" t="s">
        <v>8</v>
      </c>
      <c r="E709" s="6">
        <v>1065.66</v>
      </c>
      <c r="F709" s="9" t="s">
        <v>93</v>
      </c>
    </row>
    <row r="710" spans="1:6" ht="12.75">
      <c r="A710" s="3"/>
      <c r="C710" s="7">
        <v>10</v>
      </c>
      <c r="D710" s="8" t="s">
        <v>9</v>
      </c>
      <c r="E710" s="6">
        <v>8783.81</v>
      </c>
      <c r="F710" s="9" t="s">
        <v>167</v>
      </c>
    </row>
    <row r="711" spans="1:6" ht="12.75">
      <c r="A711" s="3"/>
      <c r="C711" s="7">
        <v>11</v>
      </c>
      <c r="D711" s="8" t="s">
        <v>10</v>
      </c>
      <c r="E711" s="6">
        <v>1245.47</v>
      </c>
      <c r="F711" s="9" t="s">
        <v>52</v>
      </c>
    </row>
    <row r="712" spans="1:6" ht="12.75">
      <c r="A712" s="3"/>
      <c r="C712" s="7">
        <v>13</v>
      </c>
      <c r="D712" s="8" t="s">
        <v>11</v>
      </c>
      <c r="E712" s="6">
        <v>0</v>
      </c>
      <c r="F712" s="9" t="s">
        <v>32</v>
      </c>
    </row>
    <row r="713" spans="1:6" ht="12.75">
      <c r="A713" s="3"/>
      <c r="C713" s="7">
        <v>15</v>
      </c>
      <c r="D713" s="8" t="s">
        <v>12</v>
      </c>
      <c r="E713" s="6">
        <v>1002.52</v>
      </c>
      <c r="F713" s="9" t="s">
        <v>93</v>
      </c>
    </row>
    <row r="714" spans="1:6" ht="12.75">
      <c r="A714" s="3"/>
      <c r="C714" s="7">
        <v>16</v>
      </c>
      <c r="D714" s="8" t="s">
        <v>13</v>
      </c>
      <c r="E714" s="6">
        <v>16668.59</v>
      </c>
      <c r="F714" s="9" t="s">
        <v>53</v>
      </c>
    </row>
    <row r="715" spans="1:6" ht="12.75">
      <c r="A715" s="3"/>
      <c r="C715" s="7">
        <v>20</v>
      </c>
      <c r="D715" s="8" t="s">
        <v>14</v>
      </c>
      <c r="E715" s="6">
        <v>0</v>
      </c>
      <c r="F715" s="9" t="s">
        <v>32</v>
      </c>
    </row>
    <row r="716" spans="1:6" ht="12.75">
      <c r="A716" s="3"/>
      <c r="C716" s="7">
        <v>22</v>
      </c>
      <c r="D716" s="8" t="s">
        <v>15</v>
      </c>
      <c r="E716" s="6">
        <v>241.53</v>
      </c>
      <c r="F716" s="9" t="s">
        <v>33</v>
      </c>
    </row>
    <row r="717" spans="1:6" ht="12.75">
      <c r="A717" s="3"/>
      <c r="C717" s="7">
        <v>23</v>
      </c>
      <c r="D717" s="8" t="s">
        <v>16</v>
      </c>
      <c r="E717" s="6">
        <v>2941.98</v>
      </c>
      <c r="F717" s="9" t="s">
        <v>54</v>
      </c>
    </row>
    <row r="718" spans="1:6" ht="12.75">
      <c r="A718" s="3"/>
      <c r="C718" s="7">
        <v>24</v>
      </c>
      <c r="D718" s="8" t="s">
        <v>17</v>
      </c>
      <c r="E718" s="6">
        <v>103526.02</v>
      </c>
      <c r="F718" s="9" t="s">
        <v>304</v>
      </c>
    </row>
    <row r="719" spans="1:6" ht="12.75">
      <c r="A719" s="3"/>
      <c r="C719" s="7">
        <v>25</v>
      </c>
      <c r="D719" s="8" t="s">
        <v>18</v>
      </c>
      <c r="E719" s="6">
        <v>0</v>
      </c>
      <c r="F719" s="9" t="s">
        <v>32</v>
      </c>
    </row>
    <row r="720" spans="1:6" ht="12.75">
      <c r="A720" s="3"/>
      <c r="C720" s="7">
        <v>26</v>
      </c>
      <c r="D720" s="8" t="s">
        <v>19</v>
      </c>
      <c r="E720" s="6">
        <v>0</v>
      </c>
      <c r="F720" s="9" t="s">
        <v>32</v>
      </c>
    </row>
    <row r="721" spans="1:6" ht="12.75">
      <c r="A721" s="3"/>
      <c r="C721" s="7">
        <v>27</v>
      </c>
      <c r="D721" s="8" t="s">
        <v>20</v>
      </c>
      <c r="E721" s="6">
        <v>3833.19</v>
      </c>
      <c r="F721" s="9" t="s">
        <v>65</v>
      </c>
    </row>
    <row r="722" spans="1:6" ht="12.75">
      <c r="A722" s="3"/>
      <c r="C722" s="7">
        <v>28</v>
      </c>
      <c r="D722" s="8" t="s">
        <v>21</v>
      </c>
      <c r="E722" s="6">
        <v>93894.79</v>
      </c>
      <c r="F722" s="9" t="s">
        <v>305</v>
      </c>
    </row>
    <row r="723" spans="1:6" ht="12.75">
      <c r="A723" s="3"/>
      <c r="C723" s="7">
        <v>30</v>
      </c>
      <c r="D723" s="8" t="s">
        <v>22</v>
      </c>
      <c r="E723" s="6">
        <v>350360.98</v>
      </c>
      <c r="F723" s="9" t="s">
        <v>306</v>
      </c>
    </row>
    <row r="724" spans="1:6" ht="12.75">
      <c r="A724" s="3"/>
      <c r="C724" s="7">
        <v>31</v>
      </c>
      <c r="D724" s="8" t="s">
        <v>23</v>
      </c>
      <c r="E724" s="6">
        <v>56969.01</v>
      </c>
      <c r="F724" s="9" t="s">
        <v>307</v>
      </c>
    </row>
    <row r="725" spans="1:2" ht="15">
      <c r="A725" s="5">
        <v>37288</v>
      </c>
      <c r="B725" s="6">
        <v>2728818.96</v>
      </c>
    </row>
    <row r="726" spans="1:6" ht="12.75">
      <c r="A726" s="3"/>
      <c r="C726" s="7">
        <v>1</v>
      </c>
      <c r="D726" s="8" t="s">
        <v>0</v>
      </c>
      <c r="E726" s="6">
        <v>573439</v>
      </c>
      <c r="F726" s="9" t="s">
        <v>308</v>
      </c>
    </row>
    <row r="727" spans="1:6" ht="12.75">
      <c r="A727" s="3"/>
      <c r="C727" s="7">
        <v>2</v>
      </c>
      <c r="D727" s="8" t="s">
        <v>1</v>
      </c>
      <c r="E727" s="6">
        <v>1101383.75</v>
      </c>
      <c r="F727" s="9" t="s">
        <v>309</v>
      </c>
    </row>
    <row r="728" spans="1:6" ht="12.75">
      <c r="A728" s="3"/>
      <c r="C728" s="7">
        <v>3</v>
      </c>
      <c r="D728" s="8" t="s">
        <v>2</v>
      </c>
      <c r="E728" s="6">
        <v>110672.13</v>
      </c>
      <c r="F728" s="9" t="s">
        <v>138</v>
      </c>
    </row>
    <row r="729" spans="1:6" ht="12.75">
      <c r="A729" s="3"/>
      <c r="C729" s="7">
        <v>4</v>
      </c>
      <c r="D729" s="8" t="s">
        <v>3</v>
      </c>
      <c r="E729" s="6">
        <v>24786.19</v>
      </c>
      <c r="F729" s="9" t="s">
        <v>310</v>
      </c>
    </row>
    <row r="730" spans="1:6" ht="12.75">
      <c r="A730" s="3"/>
      <c r="C730" s="7">
        <v>5</v>
      </c>
      <c r="D730" s="8" t="s">
        <v>4</v>
      </c>
      <c r="E730" s="6">
        <v>81730.46</v>
      </c>
      <c r="F730" s="9" t="s">
        <v>241</v>
      </c>
    </row>
    <row r="731" spans="1:6" ht="12.75">
      <c r="A731" s="3"/>
      <c r="C731" s="7">
        <v>6</v>
      </c>
      <c r="D731" s="8" t="s">
        <v>5</v>
      </c>
      <c r="E731" s="6">
        <v>6518.09</v>
      </c>
      <c r="F731" s="9" t="s">
        <v>294</v>
      </c>
    </row>
    <row r="732" spans="1:6" ht="12.75">
      <c r="A732" s="3"/>
      <c r="C732" s="7">
        <v>7</v>
      </c>
      <c r="D732" s="8" t="s">
        <v>6</v>
      </c>
      <c r="E732" s="6">
        <v>0</v>
      </c>
      <c r="F732" s="9" t="s">
        <v>32</v>
      </c>
    </row>
    <row r="733" spans="1:6" ht="12.75">
      <c r="A733" s="3"/>
      <c r="C733" s="7">
        <v>8</v>
      </c>
      <c r="D733" s="8" t="s">
        <v>7</v>
      </c>
      <c r="E733" s="6">
        <v>3.12</v>
      </c>
      <c r="F733" s="9" t="s">
        <v>32</v>
      </c>
    </row>
    <row r="734" spans="1:6" ht="12.75">
      <c r="A734" s="3"/>
      <c r="C734" s="7">
        <v>9</v>
      </c>
      <c r="D734" s="8" t="s">
        <v>8</v>
      </c>
      <c r="E734" s="6">
        <v>1909.74</v>
      </c>
      <c r="F734" s="9" t="s">
        <v>36</v>
      </c>
    </row>
    <row r="735" spans="1:6" ht="12.75">
      <c r="A735" s="3"/>
      <c r="C735" s="7">
        <v>10</v>
      </c>
      <c r="D735" s="8" t="s">
        <v>9</v>
      </c>
      <c r="E735" s="6">
        <v>7343.92</v>
      </c>
      <c r="F735" s="9" t="s">
        <v>35</v>
      </c>
    </row>
    <row r="736" spans="1:6" ht="12.75">
      <c r="A736" s="3"/>
      <c r="C736" s="7">
        <v>11</v>
      </c>
      <c r="D736" s="8" t="s">
        <v>10</v>
      </c>
      <c r="E736" s="6">
        <v>1266.41</v>
      </c>
      <c r="F736" s="9" t="s">
        <v>93</v>
      </c>
    </row>
    <row r="737" spans="1:6" ht="12.75">
      <c r="A737" s="3"/>
      <c r="C737" s="7">
        <v>13</v>
      </c>
      <c r="D737" s="8" t="s">
        <v>11</v>
      </c>
      <c r="E737" s="6">
        <v>5066.25</v>
      </c>
      <c r="F737" s="9" t="s">
        <v>65</v>
      </c>
    </row>
    <row r="738" spans="1:6" ht="12.75">
      <c r="A738" s="3"/>
      <c r="C738" s="7">
        <v>15</v>
      </c>
      <c r="D738" s="8" t="s">
        <v>12</v>
      </c>
      <c r="E738" s="6">
        <v>928.64</v>
      </c>
      <c r="F738" s="9" t="s">
        <v>64</v>
      </c>
    </row>
    <row r="739" spans="1:6" ht="12.75">
      <c r="A739" s="3"/>
      <c r="C739" s="7">
        <v>16</v>
      </c>
      <c r="D739" s="8" t="s">
        <v>13</v>
      </c>
      <c r="E739" s="6">
        <v>28526.66</v>
      </c>
      <c r="F739" s="9" t="s">
        <v>311</v>
      </c>
    </row>
    <row r="740" spans="1:6" ht="12.75">
      <c r="A740" s="3"/>
      <c r="C740" s="7">
        <v>20</v>
      </c>
      <c r="D740" s="8" t="s">
        <v>14</v>
      </c>
      <c r="E740" s="6">
        <v>0</v>
      </c>
      <c r="F740" s="9" t="s">
        <v>32</v>
      </c>
    </row>
    <row r="741" spans="1:6" ht="12.75">
      <c r="A741" s="3"/>
      <c r="C741" s="7">
        <v>22</v>
      </c>
      <c r="D741" s="8" t="s">
        <v>15</v>
      </c>
      <c r="E741" s="6">
        <v>166.42</v>
      </c>
      <c r="F741" s="9" t="s">
        <v>33</v>
      </c>
    </row>
    <row r="742" spans="1:6" ht="12.75">
      <c r="A742" s="3"/>
      <c r="C742" s="7">
        <v>23</v>
      </c>
      <c r="D742" s="8" t="s">
        <v>16</v>
      </c>
      <c r="E742" s="6">
        <v>3176.51</v>
      </c>
      <c r="F742" s="9" t="s">
        <v>82</v>
      </c>
    </row>
    <row r="743" spans="1:6" ht="12.75">
      <c r="A743" s="3"/>
      <c r="C743" s="7">
        <v>24</v>
      </c>
      <c r="D743" s="8" t="s">
        <v>17</v>
      </c>
      <c r="E743" s="6">
        <v>109788.38</v>
      </c>
      <c r="F743" s="9" t="s">
        <v>240</v>
      </c>
    </row>
    <row r="744" spans="1:6" ht="12.75">
      <c r="A744" s="3"/>
      <c r="C744" s="7">
        <v>25</v>
      </c>
      <c r="D744" s="8" t="s">
        <v>18</v>
      </c>
      <c r="E744" s="6">
        <v>0</v>
      </c>
      <c r="F744" s="9" t="s">
        <v>32</v>
      </c>
    </row>
    <row r="745" spans="1:6" ht="12.75">
      <c r="A745" s="3"/>
      <c r="C745" s="7">
        <v>26</v>
      </c>
      <c r="D745" s="8" t="s">
        <v>19</v>
      </c>
      <c r="E745" s="6">
        <v>0</v>
      </c>
      <c r="F745" s="9" t="s">
        <v>32</v>
      </c>
    </row>
    <row r="746" spans="1:6" ht="12.75">
      <c r="A746" s="3"/>
      <c r="C746" s="7">
        <v>27</v>
      </c>
      <c r="D746" s="8" t="s">
        <v>20</v>
      </c>
      <c r="E746" s="6">
        <v>3536.08</v>
      </c>
      <c r="F746" s="9" t="s">
        <v>147</v>
      </c>
    </row>
    <row r="747" spans="1:6" ht="12.75">
      <c r="A747" s="3"/>
      <c r="C747" s="7">
        <v>28</v>
      </c>
      <c r="D747" s="8" t="s">
        <v>21</v>
      </c>
      <c r="E747" s="6">
        <v>109152.98</v>
      </c>
      <c r="F747" s="9" t="s">
        <v>312</v>
      </c>
    </row>
    <row r="748" spans="1:6" ht="12.75">
      <c r="A748" s="3"/>
      <c r="C748" s="7">
        <v>30</v>
      </c>
      <c r="D748" s="8" t="s">
        <v>22</v>
      </c>
      <c r="E748" s="6">
        <v>484030.28</v>
      </c>
      <c r="F748" s="9" t="s">
        <v>313</v>
      </c>
    </row>
    <row r="749" spans="1:6" ht="12.75">
      <c r="A749" s="3"/>
      <c r="C749" s="7">
        <v>31</v>
      </c>
      <c r="D749" s="8" t="s">
        <v>23</v>
      </c>
      <c r="E749" s="6">
        <v>75393.99</v>
      </c>
      <c r="F749" s="9" t="s">
        <v>314</v>
      </c>
    </row>
    <row r="750" spans="1:2" ht="15">
      <c r="A750" s="5">
        <v>37316</v>
      </c>
      <c r="B750" s="6">
        <v>3243644.4</v>
      </c>
    </row>
    <row r="751" spans="1:6" ht="12.75">
      <c r="A751" s="3"/>
      <c r="C751" s="7">
        <v>1</v>
      </c>
      <c r="D751" s="8" t="s">
        <v>0</v>
      </c>
      <c r="E751" s="6">
        <v>727970.65</v>
      </c>
      <c r="F751" s="9" t="s">
        <v>315</v>
      </c>
    </row>
    <row r="752" spans="1:6" ht="12.75">
      <c r="A752" s="3"/>
      <c r="C752" s="7">
        <v>2</v>
      </c>
      <c r="D752" s="8" t="s">
        <v>1</v>
      </c>
      <c r="E752" s="6">
        <v>1249120.84</v>
      </c>
      <c r="F752" s="9" t="s">
        <v>316</v>
      </c>
    </row>
    <row r="753" spans="1:6" ht="12.75">
      <c r="A753" s="3"/>
      <c r="C753" s="7">
        <v>3</v>
      </c>
      <c r="D753" s="8" t="s">
        <v>2</v>
      </c>
      <c r="E753" s="6">
        <v>117568.2</v>
      </c>
      <c r="F753" s="9" t="s">
        <v>195</v>
      </c>
    </row>
    <row r="754" spans="1:6" ht="12.75">
      <c r="A754" s="3"/>
      <c r="C754" s="7">
        <v>4</v>
      </c>
      <c r="D754" s="8" t="s">
        <v>3</v>
      </c>
      <c r="E754" s="6">
        <v>26196.88</v>
      </c>
      <c r="F754" s="9" t="s">
        <v>146</v>
      </c>
    </row>
    <row r="755" spans="1:6" ht="12.75">
      <c r="A755" s="3"/>
      <c r="C755" s="7">
        <v>5</v>
      </c>
      <c r="D755" s="8" t="s">
        <v>4</v>
      </c>
      <c r="E755" s="6">
        <v>85959.89</v>
      </c>
      <c r="F755" s="9" t="s">
        <v>317</v>
      </c>
    </row>
    <row r="756" spans="1:6" ht="12.75">
      <c r="A756" s="3"/>
      <c r="C756" s="7">
        <v>6</v>
      </c>
      <c r="D756" s="8" t="s">
        <v>5</v>
      </c>
      <c r="E756" s="6">
        <v>6456.34</v>
      </c>
      <c r="F756" s="9" t="s">
        <v>196</v>
      </c>
    </row>
    <row r="757" spans="1:6" ht="12.75">
      <c r="A757" s="3"/>
      <c r="C757" s="7">
        <v>7</v>
      </c>
      <c r="D757" s="8" t="s">
        <v>6</v>
      </c>
      <c r="E757" s="6">
        <v>0</v>
      </c>
      <c r="F757" s="9" t="s">
        <v>32</v>
      </c>
    </row>
    <row r="758" spans="1:6" ht="12.75">
      <c r="A758" s="3"/>
      <c r="C758" s="7">
        <v>8</v>
      </c>
      <c r="D758" s="8" t="s">
        <v>7</v>
      </c>
      <c r="E758" s="6">
        <v>12.48</v>
      </c>
      <c r="F758" s="9" t="s">
        <v>32</v>
      </c>
    </row>
    <row r="759" spans="1:6" ht="12.75">
      <c r="A759" s="3"/>
      <c r="C759" s="7">
        <v>9</v>
      </c>
      <c r="D759" s="8" t="s">
        <v>8</v>
      </c>
      <c r="E759" s="6">
        <v>1818.44</v>
      </c>
      <c r="F759" s="9" t="s">
        <v>52</v>
      </c>
    </row>
    <row r="760" spans="1:6" ht="12.75">
      <c r="A760" s="3"/>
      <c r="C760" s="7">
        <v>10</v>
      </c>
      <c r="D760" s="8" t="s">
        <v>9</v>
      </c>
      <c r="E760" s="6">
        <v>14937.65</v>
      </c>
      <c r="F760" s="9" t="s">
        <v>318</v>
      </c>
    </row>
    <row r="761" spans="1:6" ht="12.75">
      <c r="A761" s="3"/>
      <c r="C761" s="7">
        <v>11</v>
      </c>
      <c r="D761" s="8" t="s">
        <v>10</v>
      </c>
      <c r="E761" s="6">
        <v>1441.33</v>
      </c>
      <c r="F761" s="9" t="s">
        <v>38</v>
      </c>
    </row>
    <row r="762" spans="1:6" ht="12.75">
      <c r="A762" s="3"/>
      <c r="C762" s="7">
        <v>13</v>
      </c>
      <c r="D762" s="8" t="s">
        <v>11</v>
      </c>
      <c r="E762" s="6">
        <v>3215.82</v>
      </c>
      <c r="F762" s="9" t="s">
        <v>34</v>
      </c>
    </row>
    <row r="763" spans="1:6" ht="12.75">
      <c r="A763" s="3"/>
      <c r="C763" s="7">
        <v>15</v>
      </c>
      <c r="D763" s="8" t="s">
        <v>12</v>
      </c>
      <c r="E763" s="6">
        <v>1104.34</v>
      </c>
      <c r="F763" s="9" t="s">
        <v>64</v>
      </c>
    </row>
    <row r="764" spans="1:6" ht="12.75">
      <c r="A764" s="3"/>
      <c r="C764" s="7">
        <v>16</v>
      </c>
      <c r="D764" s="8" t="s">
        <v>13</v>
      </c>
      <c r="E764" s="6">
        <v>35974.4</v>
      </c>
      <c r="F764" s="9" t="s">
        <v>319</v>
      </c>
    </row>
    <row r="765" spans="1:6" ht="12.75">
      <c r="A765" s="3"/>
      <c r="C765" s="7">
        <v>20</v>
      </c>
      <c r="D765" s="8" t="s">
        <v>14</v>
      </c>
      <c r="E765" s="6">
        <v>0</v>
      </c>
      <c r="F765" s="9" t="s">
        <v>32</v>
      </c>
    </row>
    <row r="766" spans="1:6" ht="12.75">
      <c r="A766" s="3"/>
      <c r="C766" s="7">
        <v>22</v>
      </c>
      <c r="D766" s="8" t="s">
        <v>15</v>
      </c>
      <c r="E766" s="6">
        <v>232.78</v>
      </c>
      <c r="F766" s="9" t="s">
        <v>33</v>
      </c>
    </row>
    <row r="767" spans="1:6" ht="12.75">
      <c r="A767" s="3"/>
      <c r="C767" s="7">
        <v>23</v>
      </c>
      <c r="D767" s="8" t="s">
        <v>16</v>
      </c>
      <c r="E767" s="6">
        <v>4205.41</v>
      </c>
      <c r="F767" s="9" t="s">
        <v>147</v>
      </c>
    </row>
    <row r="768" spans="1:6" ht="12.75">
      <c r="A768" s="3"/>
      <c r="C768" s="7">
        <v>24</v>
      </c>
      <c r="D768" s="8" t="s">
        <v>17</v>
      </c>
      <c r="E768" s="6">
        <v>161588.19</v>
      </c>
      <c r="F768" s="9" t="s">
        <v>320</v>
      </c>
    </row>
    <row r="769" spans="1:6" ht="12.75">
      <c r="A769" s="3"/>
      <c r="C769" s="7">
        <v>25</v>
      </c>
      <c r="D769" s="8" t="s">
        <v>18</v>
      </c>
      <c r="E769" s="6">
        <v>0</v>
      </c>
      <c r="F769" s="9" t="s">
        <v>32</v>
      </c>
    </row>
    <row r="770" spans="1:6" ht="12.75">
      <c r="A770" s="3"/>
      <c r="C770" s="7">
        <v>26</v>
      </c>
      <c r="D770" s="8" t="s">
        <v>19</v>
      </c>
      <c r="E770" s="6">
        <v>0</v>
      </c>
      <c r="F770" s="9" t="s">
        <v>32</v>
      </c>
    </row>
    <row r="771" spans="1:6" ht="12.75">
      <c r="A771" s="3"/>
      <c r="C771" s="7">
        <v>27</v>
      </c>
      <c r="D771" s="8" t="s">
        <v>20</v>
      </c>
      <c r="E771" s="6">
        <v>4755.65</v>
      </c>
      <c r="F771" s="9" t="s">
        <v>54</v>
      </c>
    </row>
    <row r="772" spans="1:6" ht="12.75">
      <c r="A772" s="3"/>
      <c r="C772" s="7">
        <v>28</v>
      </c>
      <c r="D772" s="8" t="s">
        <v>21</v>
      </c>
      <c r="E772" s="6">
        <v>141805.15</v>
      </c>
      <c r="F772" s="9" t="s">
        <v>286</v>
      </c>
    </row>
    <row r="773" spans="1:6" ht="12.75">
      <c r="A773" s="3"/>
      <c r="C773" s="7">
        <v>30</v>
      </c>
      <c r="D773" s="8" t="s">
        <v>22</v>
      </c>
      <c r="E773" s="6">
        <v>482268.91</v>
      </c>
      <c r="F773" s="9" t="s">
        <v>321</v>
      </c>
    </row>
    <row r="774" spans="1:6" ht="12.75">
      <c r="A774" s="3"/>
      <c r="C774" s="7">
        <v>31</v>
      </c>
      <c r="D774" s="8" t="s">
        <v>23</v>
      </c>
      <c r="E774" s="6">
        <v>95420.27</v>
      </c>
      <c r="F774" s="9" t="s">
        <v>180</v>
      </c>
    </row>
    <row r="775" spans="1:6" ht="12.75">
      <c r="A775" s="3"/>
      <c r="C775" s="7">
        <v>32</v>
      </c>
      <c r="D775" s="8" t="s">
        <v>24</v>
      </c>
      <c r="E775" s="6">
        <v>81590.83</v>
      </c>
      <c r="F775" s="9" t="s">
        <v>322</v>
      </c>
    </row>
    <row r="776" spans="1:2" ht="15">
      <c r="A776" s="5">
        <v>37347</v>
      </c>
      <c r="B776" s="6">
        <v>3482446.73</v>
      </c>
    </row>
    <row r="777" spans="1:6" ht="12.75">
      <c r="A777" s="3"/>
      <c r="C777" s="7">
        <v>1</v>
      </c>
      <c r="D777" s="8" t="s">
        <v>0</v>
      </c>
      <c r="E777" s="6">
        <v>640194.73</v>
      </c>
      <c r="F777" s="9" t="s">
        <v>323</v>
      </c>
    </row>
    <row r="778" spans="1:6" ht="12.75">
      <c r="A778" s="3"/>
      <c r="C778" s="7">
        <v>2</v>
      </c>
      <c r="D778" s="8" t="s">
        <v>1</v>
      </c>
      <c r="E778" s="6">
        <v>1585548.06</v>
      </c>
      <c r="F778" s="9" t="s">
        <v>324</v>
      </c>
    </row>
    <row r="779" spans="1:6" ht="12.75">
      <c r="A779" s="3"/>
      <c r="C779" s="7">
        <v>3</v>
      </c>
      <c r="D779" s="8" t="s">
        <v>2</v>
      </c>
      <c r="E779" s="6">
        <v>124631.73</v>
      </c>
      <c r="F779" s="9" t="s">
        <v>126</v>
      </c>
    </row>
    <row r="780" spans="1:6" ht="12.75">
      <c r="A780" s="3"/>
      <c r="C780" s="7">
        <v>4</v>
      </c>
      <c r="D780" s="8" t="s">
        <v>3</v>
      </c>
      <c r="E780" s="6">
        <v>32867.92</v>
      </c>
      <c r="F780" s="9" t="s">
        <v>325</v>
      </c>
    </row>
    <row r="781" spans="1:6" ht="12.75">
      <c r="A781" s="3"/>
      <c r="C781" s="7">
        <v>5</v>
      </c>
      <c r="D781" s="8" t="s">
        <v>4</v>
      </c>
      <c r="E781" s="6">
        <v>86507.08</v>
      </c>
      <c r="F781" s="9" t="s">
        <v>326</v>
      </c>
    </row>
    <row r="782" spans="1:6" ht="12.75">
      <c r="A782" s="3"/>
      <c r="C782" s="7">
        <v>6</v>
      </c>
      <c r="D782" s="8" t="s">
        <v>5</v>
      </c>
      <c r="E782" s="6">
        <v>7048.99</v>
      </c>
      <c r="F782" s="9" t="s">
        <v>196</v>
      </c>
    </row>
    <row r="783" spans="1:6" ht="12.75">
      <c r="A783" s="3"/>
      <c r="C783" s="7">
        <v>7</v>
      </c>
      <c r="D783" s="8" t="s">
        <v>6</v>
      </c>
      <c r="E783" s="6">
        <v>0</v>
      </c>
      <c r="F783" s="9" t="s">
        <v>32</v>
      </c>
    </row>
    <row r="784" spans="1:6" ht="12.75">
      <c r="A784" s="3"/>
      <c r="C784" s="7">
        <v>8</v>
      </c>
      <c r="D784" s="8" t="s">
        <v>7</v>
      </c>
      <c r="E784" s="6">
        <v>12.48</v>
      </c>
      <c r="F784" s="9" t="s">
        <v>32</v>
      </c>
    </row>
    <row r="785" spans="1:6" ht="12.75">
      <c r="A785" s="3"/>
      <c r="C785" s="7">
        <v>9</v>
      </c>
      <c r="D785" s="8" t="s">
        <v>8</v>
      </c>
      <c r="E785" s="6">
        <v>2482.11</v>
      </c>
      <c r="F785" s="9" t="s">
        <v>36</v>
      </c>
    </row>
    <row r="786" spans="1:6" ht="12.75">
      <c r="A786" s="3"/>
      <c r="C786" s="7">
        <v>10</v>
      </c>
      <c r="D786" s="8" t="s">
        <v>9</v>
      </c>
      <c r="E786" s="6">
        <v>18785.71</v>
      </c>
      <c r="F786" s="9" t="s">
        <v>327</v>
      </c>
    </row>
    <row r="787" spans="1:6" ht="12.75">
      <c r="A787" s="3"/>
      <c r="C787" s="7">
        <v>11</v>
      </c>
      <c r="D787" s="8" t="s">
        <v>10</v>
      </c>
      <c r="E787" s="6">
        <v>1587.64</v>
      </c>
      <c r="F787" s="9" t="s">
        <v>93</v>
      </c>
    </row>
    <row r="788" spans="1:6" ht="12.75">
      <c r="A788" s="3"/>
      <c r="C788" s="7">
        <v>13</v>
      </c>
      <c r="D788" s="8" t="s">
        <v>11</v>
      </c>
      <c r="E788" s="6">
        <v>3207.59</v>
      </c>
      <c r="F788" s="9" t="s">
        <v>37</v>
      </c>
    </row>
    <row r="789" spans="1:6" ht="12.75">
      <c r="A789" s="3"/>
      <c r="C789" s="7">
        <v>15</v>
      </c>
      <c r="D789" s="8" t="s">
        <v>12</v>
      </c>
      <c r="E789" s="6">
        <v>1215.4</v>
      </c>
      <c r="F789" s="9" t="s">
        <v>64</v>
      </c>
    </row>
    <row r="790" spans="1:6" ht="12.75">
      <c r="A790" s="3"/>
      <c r="C790" s="7">
        <v>16</v>
      </c>
      <c r="D790" s="8" t="s">
        <v>13</v>
      </c>
      <c r="E790" s="6">
        <v>40751.71</v>
      </c>
      <c r="F790" s="9" t="s">
        <v>296</v>
      </c>
    </row>
    <row r="791" spans="1:6" ht="12.75">
      <c r="A791" s="3"/>
      <c r="C791" s="7">
        <v>20</v>
      </c>
      <c r="D791" s="8" t="s">
        <v>14</v>
      </c>
      <c r="E791" s="6">
        <v>0</v>
      </c>
      <c r="F791" s="9" t="s">
        <v>32</v>
      </c>
    </row>
    <row r="792" spans="1:6" ht="12.75">
      <c r="A792" s="3"/>
      <c r="C792" s="7">
        <v>22</v>
      </c>
      <c r="D792" s="8" t="s">
        <v>15</v>
      </c>
      <c r="E792" s="6">
        <v>209.66</v>
      </c>
      <c r="F792" s="9" t="s">
        <v>33</v>
      </c>
    </row>
    <row r="793" spans="1:6" ht="12.75">
      <c r="A793" s="3"/>
      <c r="C793" s="7">
        <v>23</v>
      </c>
      <c r="D793" s="8" t="s">
        <v>16</v>
      </c>
      <c r="E793" s="6">
        <v>4639.38</v>
      </c>
      <c r="F793" s="9" t="s">
        <v>147</v>
      </c>
    </row>
    <row r="794" spans="1:6" ht="12.75">
      <c r="A794" s="3"/>
      <c r="C794" s="7">
        <v>24</v>
      </c>
      <c r="D794" s="8" t="s">
        <v>17</v>
      </c>
      <c r="E794" s="6">
        <v>189414.51</v>
      </c>
      <c r="F794" s="9" t="s">
        <v>328</v>
      </c>
    </row>
    <row r="795" spans="1:6" ht="12.75">
      <c r="A795" s="3"/>
      <c r="C795" s="7">
        <v>25</v>
      </c>
      <c r="D795" s="8" t="s">
        <v>18</v>
      </c>
      <c r="E795" s="6">
        <v>0</v>
      </c>
      <c r="F795" s="9" t="s">
        <v>32</v>
      </c>
    </row>
    <row r="796" spans="1:6" ht="12.75">
      <c r="A796" s="3"/>
      <c r="C796" s="7">
        <v>26</v>
      </c>
      <c r="D796" s="8" t="s">
        <v>19</v>
      </c>
      <c r="E796" s="6">
        <v>0</v>
      </c>
      <c r="F796" s="9" t="s">
        <v>32</v>
      </c>
    </row>
    <row r="797" spans="1:6" ht="12.75">
      <c r="A797" s="3"/>
      <c r="C797" s="7">
        <v>27</v>
      </c>
      <c r="D797" s="8" t="s">
        <v>20</v>
      </c>
      <c r="E797" s="6">
        <v>5216.68</v>
      </c>
      <c r="F797" s="9" t="s">
        <v>54</v>
      </c>
    </row>
    <row r="798" spans="1:6" ht="12.75">
      <c r="A798" s="3"/>
      <c r="C798" s="7">
        <v>28</v>
      </c>
      <c r="D798" s="8" t="s">
        <v>21</v>
      </c>
      <c r="E798" s="6">
        <v>121969</v>
      </c>
      <c r="F798" s="9" t="s">
        <v>329</v>
      </c>
    </row>
    <row r="799" spans="1:6" ht="12.75">
      <c r="A799" s="3"/>
      <c r="C799" s="7">
        <v>30</v>
      </c>
      <c r="D799" s="8" t="s">
        <v>22</v>
      </c>
      <c r="E799" s="6">
        <v>414957.45</v>
      </c>
      <c r="F799" s="9" t="s">
        <v>330</v>
      </c>
    </row>
    <row r="800" spans="1:6" ht="12.75">
      <c r="A800" s="3"/>
      <c r="C800" s="7">
        <v>31</v>
      </c>
      <c r="D800" s="8" t="s">
        <v>23</v>
      </c>
      <c r="E800" s="6">
        <v>92866.01</v>
      </c>
      <c r="F800" s="9" t="s">
        <v>331</v>
      </c>
    </row>
    <row r="801" spans="1:6" ht="12.75">
      <c r="A801" s="3"/>
      <c r="C801" s="7">
        <v>32</v>
      </c>
      <c r="D801" s="8" t="s">
        <v>24</v>
      </c>
      <c r="E801" s="6">
        <v>108332.93</v>
      </c>
      <c r="F801" s="9" t="s">
        <v>332</v>
      </c>
    </row>
    <row r="802" spans="1:2" ht="15">
      <c r="A802" s="5">
        <v>37377</v>
      </c>
      <c r="B802" s="6">
        <v>2454698.1</v>
      </c>
    </row>
    <row r="803" spans="1:6" ht="12.75">
      <c r="A803" s="3"/>
      <c r="C803" s="7">
        <v>1</v>
      </c>
      <c r="D803" s="8" t="s">
        <v>0</v>
      </c>
      <c r="E803" s="6">
        <v>488415.8</v>
      </c>
      <c r="F803" s="9" t="s">
        <v>333</v>
      </c>
    </row>
    <row r="804" spans="1:6" ht="12.75">
      <c r="A804" s="3"/>
      <c r="C804" s="7">
        <v>2</v>
      </c>
      <c r="D804" s="8" t="s">
        <v>1</v>
      </c>
      <c r="E804" s="6">
        <v>977285.06</v>
      </c>
      <c r="F804" s="9" t="s">
        <v>334</v>
      </c>
    </row>
    <row r="805" spans="1:6" ht="12.75">
      <c r="A805" s="3"/>
      <c r="C805" s="7">
        <v>3</v>
      </c>
      <c r="D805" s="8" t="s">
        <v>2</v>
      </c>
      <c r="E805" s="6">
        <v>108046.78</v>
      </c>
      <c r="F805" s="9" t="s">
        <v>176</v>
      </c>
    </row>
    <row r="806" spans="1:6" ht="12.75">
      <c r="A806" s="3"/>
      <c r="C806" s="7">
        <v>4</v>
      </c>
      <c r="D806" s="8" t="s">
        <v>3</v>
      </c>
      <c r="E806" s="6">
        <v>24168.65</v>
      </c>
      <c r="F806" s="9" t="s">
        <v>90</v>
      </c>
    </row>
    <row r="807" spans="1:6" ht="12.75">
      <c r="A807" s="3"/>
      <c r="C807" s="7">
        <v>5</v>
      </c>
      <c r="D807" s="8" t="s">
        <v>4</v>
      </c>
      <c r="E807" s="6">
        <v>73644.88</v>
      </c>
      <c r="F807" s="9" t="s">
        <v>241</v>
      </c>
    </row>
    <row r="808" spans="1:6" ht="12.75">
      <c r="A808" s="3"/>
      <c r="C808" s="7">
        <v>6</v>
      </c>
      <c r="D808" s="8" t="s">
        <v>5</v>
      </c>
      <c r="E808" s="6">
        <v>5602.61</v>
      </c>
      <c r="F808" s="9" t="s">
        <v>145</v>
      </c>
    </row>
    <row r="809" spans="1:6" ht="12.75">
      <c r="A809" s="3"/>
      <c r="C809" s="7">
        <v>7</v>
      </c>
      <c r="D809" s="8" t="s">
        <v>6</v>
      </c>
      <c r="E809" s="6">
        <v>0</v>
      </c>
      <c r="F809" s="9" t="s">
        <v>32</v>
      </c>
    </row>
    <row r="810" spans="1:6" ht="12.75">
      <c r="A810" s="3"/>
      <c r="C810" s="7">
        <v>8</v>
      </c>
      <c r="D810" s="8" t="s">
        <v>7</v>
      </c>
      <c r="E810" s="6">
        <v>15.08</v>
      </c>
      <c r="F810" s="9" t="s">
        <v>32</v>
      </c>
    </row>
    <row r="811" spans="1:6" ht="12.75">
      <c r="A811" s="3"/>
      <c r="C811" s="7">
        <v>9</v>
      </c>
      <c r="D811" s="8" t="s">
        <v>8</v>
      </c>
      <c r="E811" s="6">
        <v>1213.23</v>
      </c>
      <c r="F811" s="9" t="s">
        <v>93</v>
      </c>
    </row>
    <row r="812" spans="1:6" ht="12.75">
      <c r="A812" s="3"/>
      <c r="C812" s="7">
        <v>10</v>
      </c>
      <c r="D812" s="8" t="s">
        <v>9</v>
      </c>
      <c r="E812" s="6">
        <v>8581.08</v>
      </c>
      <c r="F812" s="9" t="s">
        <v>51</v>
      </c>
    </row>
    <row r="813" spans="1:6" ht="12.75">
      <c r="A813" s="3"/>
      <c r="C813" s="7">
        <v>11</v>
      </c>
      <c r="D813" s="8" t="s">
        <v>10</v>
      </c>
      <c r="E813" s="6">
        <v>1340.54</v>
      </c>
      <c r="F813" s="9" t="s">
        <v>93</v>
      </c>
    </row>
    <row r="814" spans="1:6" ht="12.75">
      <c r="A814" s="3"/>
      <c r="C814" s="7">
        <v>13</v>
      </c>
      <c r="D814" s="8" t="s">
        <v>11</v>
      </c>
      <c r="E814" s="6">
        <v>2341.43</v>
      </c>
      <c r="F814" s="9" t="s">
        <v>34</v>
      </c>
    </row>
    <row r="815" spans="1:6" ht="12.75">
      <c r="A815" s="3"/>
      <c r="C815" s="7">
        <v>15</v>
      </c>
      <c r="D815" s="8" t="s">
        <v>12</v>
      </c>
      <c r="E815" s="6">
        <v>984.98</v>
      </c>
      <c r="F815" s="9" t="s">
        <v>38</v>
      </c>
    </row>
    <row r="816" spans="1:6" ht="12.75">
      <c r="A816" s="3"/>
      <c r="C816" s="7">
        <v>16</v>
      </c>
      <c r="D816" s="8" t="s">
        <v>13</v>
      </c>
      <c r="E816" s="6">
        <v>21807.57</v>
      </c>
      <c r="F816" s="9" t="s">
        <v>335</v>
      </c>
    </row>
    <row r="817" spans="1:6" ht="12.75">
      <c r="A817" s="3"/>
      <c r="C817" s="7">
        <v>20</v>
      </c>
      <c r="D817" s="8" t="s">
        <v>14</v>
      </c>
      <c r="E817" s="6">
        <v>0</v>
      </c>
      <c r="F817" s="9" t="s">
        <v>32</v>
      </c>
    </row>
    <row r="818" spans="1:6" ht="12.75">
      <c r="A818" s="3"/>
      <c r="C818" s="7">
        <v>22</v>
      </c>
      <c r="D818" s="8" t="s">
        <v>15</v>
      </c>
      <c r="E818" s="6">
        <v>236.25</v>
      </c>
      <c r="F818" s="9" t="s">
        <v>33</v>
      </c>
    </row>
    <row r="819" spans="1:6" ht="12.75">
      <c r="A819" s="3"/>
      <c r="C819" s="7">
        <v>23</v>
      </c>
      <c r="D819" s="8" t="s">
        <v>16</v>
      </c>
      <c r="E819" s="6">
        <v>2694.31</v>
      </c>
      <c r="F819" s="9" t="s">
        <v>79</v>
      </c>
    </row>
    <row r="820" spans="1:6" ht="12.75">
      <c r="A820" s="3"/>
      <c r="C820" s="7">
        <v>24</v>
      </c>
      <c r="D820" s="8" t="s">
        <v>17</v>
      </c>
      <c r="E820" s="6">
        <v>131596.83</v>
      </c>
      <c r="F820" s="9" t="s">
        <v>336</v>
      </c>
    </row>
    <row r="821" spans="1:6" ht="12.75">
      <c r="A821" s="3"/>
      <c r="C821" s="7">
        <v>25</v>
      </c>
      <c r="D821" s="8" t="s">
        <v>18</v>
      </c>
      <c r="E821" s="6">
        <v>0</v>
      </c>
      <c r="F821" s="9" t="s">
        <v>32</v>
      </c>
    </row>
    <row r="822" spans="1:6" ht="12.75">
      <c r="A822" s="3"/>
      <c r="C822" s="7">
        <v>26</v>
      </c>
      <c r="D822" s="8" t="s">
        <v>19</v>
      </c>
      <c r="E822" s="6">
        <v>0</v>
      </c>
      <c r="F822" s="9" t="s">
        <v>32</v>
      </c>
    </row>
    <row r="823" spans="1:6" ht="12.75">
      <c r="A823" s="3"/>
      <c r="C823" s="7">
        <v>27</v>
      </c>
      <c r="D823" s="8" t="s">
        <v>20</v>
      </c>
      <c r="E823" s="6">
        <v>3407.08</v>
      </c>
      <c r="F823" s="9" t="s">
        <v>108</v>
      </c>
    </row>
    <row r="824" spans="1:6" ht="12.75">
      <c r="A824" s="3"/>
      <c r="C824" s="7">
        <v>28</v>
      </c>
      <c r="D824" s="8" t="s">
        <v>21</v>
      </c>
      <c r="E824" s="6">
        <v>98059.83</v>
      </c>
      <c r="F824" s="9" t="s">
        <v>337</v>
      </c>
    </row>
    <row r="825" spans="1:6" ht="12.75">
      <c r="A825" s="3"/>
      <c r="C825" s="7">
        <v>30</v>
      </c>
      <c r="D825" s="8" t="s">
        <v>22</v>
      </c>
      <c r="E825" s="6">
        <v>411268.53</v>
      </c>
      <c r="F825" s="9" t="s">
        <v>338</v>
      </c>
    </row>
    <row r="826" spans="1:6" ht="12.75">
      <c r="A826" s="3"/>
      <c r="C826" s="7">
        <v>31</v>
      </c>
      <c r="D826" s="8" t="s">
        <v>23</v>
      </c>
      <c r="E826" s="6">
        <v>59505.51</v>
      </c>
      <c r="F826" s="9" t="s">
        <v>339</v>
      </c>
    </row>
    <row r="827" spans="1:6" ht="12.75">
      <c r="A827" s="3"/>
      <c r="C827" s="7">
        <v>32</v>
      </c>
      <c r="D827" s="8" t="s">
        <v>24</v>
      </c>
      <c r="E827" s="6">
        <v>34482.14</v>
      </c>
      <c r="F827" s="9" t="s">
        <v>340</v>
      </c>
    </row>
    <row r="828" spans="1:2" ht="15">
      <c r="A828" s="5">
        <v>37408</v>
      </c>
      <c r="B828" s="6">
        <v>2110974.52</v>
      </c>
    </row>
    <row r="829" spans="1:6" ht="12.75">
      <c r="A829" s="3"/>
      <c r="C829" s="7">
        <v>1</v>
      </c>
      <c r="D829" s="8" t="s">
        <v>0</v>
      </c>
      <c r="E829" s="6">
        <v>404663.94</v>
      </c>
      <c r="F829" s="9" t="s">
        <v>266</v>
      </c>
    </row>
    <row r="830" spans="1:6" ht="12.75">
      <c r="A830" s="3"/>
      <c r="C830" s="7">
        <v>2</v>
      </c>
      <c r="D830" s="8" t="s">
        <v>1</v>
      </c>
      <c r="E830" s="6">
        <v>820908.46</v>
      </c>
      <c r="F830" s="9" t="s">
        <v>341</v>
      </c>
    </row>
    <row r="831" spans="1:6" ht="12.75">
      <c r="A831" s="3"/>
      <c r="C831" s="7">
        <v>3</v>
      </c>
      <c r="D831" s="8" t="s">
        <v>2</v>
      </c>
      <c r="E831" s="6">
        <v>91806.72</v>
      </c>
      <c r="F831" s="9" t="s">
        <v>185</v>
      </c>
    </row>
    <row r="832" spans="1:6" ht="12.75">
      <c r="A832" s="3"/>
      <c r="C832" s="7">
        <v>4</v>
      </c>
      <c r="D832" s="8" t="s">
        <v>3</v>
      </c>
      <c r="E832" s="6">
        <v>26094.9</v>
      </c>
      <c r="F832" s="9" t="s">
        <v>342</v>
      </c>
    </row>
    <row r="833" spans="1:6" ht="12.75">
      <c r="A833" s="3"/>
      <c r="C833" s="7">
        <v>5</v>
      </c>
      <c r="D833" s="8" t="s">
        <v>4</v>
      </c>
      <c r="E833" s="6">
        <v>66119.69</v>
      </c>
      <c r="F833" s="9" t="s">
        <v>343</v>
      </c>
    </row>
    <row r="834" spans="1:6" ht="12.75">
      <c r="A834" s="3"/>
      <c r="C834" s="7">
        <v>6</v>
      </c>
      <c r="D834" s="8" t="s">
        <v>5</v>
      </c>
      <c r="E834" s="6">
        <v>5381.39</v>
      </c>
      <c r="F834" s="9" t="s">
        <v>78</v>
      </c>
    </row>
    <row r="835" spans="1:6" ht="12.75">
      <c r="A835" s="3"/>
      <c r="C835" s="7">
        <v>7</v>
      </c>
      <c r="D835" s="8" t="s">
        <v>6</v>
      </c>
      <c r="E835" s="6">
        <v>0</v>
      </c>
      <c r="F835" s="9" t="s">
        <v>32</v>
      </c>
    </row>
    <row r="836" spans="1:6" ht="12.75">
      <c r="A836" s="3"/>
      <c r="C836" s="7">
        <v>8</v>
      </c>
      <c r="D836" s="8" t="s">
        <v>7</v>
      </c>
      <c r="E836" s="6">
        <v>23.92</v>
      </c>
      <c r="F836" s="9" t="s">
        <v>32</v>
      </c>
    </row>
    <row r="837" spans="1:6" ht="12.75">
      <c r="A837" s="3"/>
      <c r="C837" s="7">
        <v>9</v>
      </c>
      <c r="D837" s="8" t="s">
        <v>8</v>
      </c>
      <c r="E837" s="6">
        <v>1341.56</v>
      </c>
      <c r="F837" s="9" t="s">
        <v>52</v>
      </c>
    </row>
    <row r="838" spans="1:6" ht="12.75">
      <c r="A838" s="3"/>
      <c r="C838" s="7">
        <v>10</v>
      </c>
      <c r="D838" s="8" t="s">
        <v>9</v>
      </c>
      <c r="E838" s="6">
        <v>8339.23</v>
      </c>
      <c r="F838" s="9" t="s">
        <v>127</v>
      </c>
    </row>
    <row r="839" spans="1:6" ht="12.75">
      <c r="A839" s="3"/>
      <c r="C839" s="7">
        <v>11</v>
      </c>
      <c r="D839" s="8" t="s">
        <v>10</v>
      </c>
      <c r="E839" s="6">
        <v>899.91</v>
      </c>
      <c r="F839" s="9" t="s">
        <v>38</v>
      </c>
    </row>
    <row r="840" spans="1:6" ht="12.75">
      <c r="A840" s="3"/>
      <c r="C840" s="7">
        <v>13</v>
      </c>
      <c r="D840" s="8" t="s">
        <v>11</v>
      </c>
      <c r="E840" s="6">
        <v>1778.45</v>
      </c>
      <c r="F840" s="9" t="s">
        <v>67</v>
      </c>
    </row>
    <row r="841" spans="1:6" ht="12.75">
      <c r="A841" s="3"/>
      <c r="C841" s="7">
        <v>15</v>
      </c>
      <c r="D841" s="8" t="s">
        <v>12</v>
      </c>
      <c r="E841" s="6">
        <v>893.02</v>
      </c>
      <c r="F841" s="9" t="s">
        <v>38</v>
      </c>
    </row>
    <row r="842" spans="1:6" ht="12.75">
      <c r="A842" s="3"/>
      <c r="C842" s="7">
        <v>16</v>
      </c>
      <c r="D842" s="8" t="s">
        <v>13</v>
      </c>
      <c r="E842" s="6">
        <v>14223.48</v>
      </c>
      <c r="F842" s="9" t="s">
        <v>344</v>
      </c>
    </row>
    <row r="843" spans="1:6" ht="12.75">
      <c r="A843" s="3"/>
      <c r="C843" s="7">
        <v>20</v>
      </c>
      <c r="D843" s="8" t="s">
        <v>14</v>
      </c>
      <c r="E843" s="6">
        <v>0</v>
      </c>
      <c r="F843" s="9" t="s">
        <v>32</v>
      </c>
    </row>
    <row r="844" spans="1:6" ht="12.75">
      <c r="A844" s="3"/>
      <c r="C844" s="7">
        <v>22</v>
      </c>
      <c r="D844" s="8" t="s">
        <v>15</v>
      </c>
      <c r="E844" s="6">
        <v>255.16</v>
      </c>
      <c r="F844" s="9" t="s">
        <v>33</v>
      </c>
    </row>
    <row r="845" spans="1:6" ht="12.75">
      <c r="A845" s="3"/>
      <c r="C845" s="7">
        <v>23</v>
      </c>
      <c r="D845" s="8" t="s">
        <v>16</v>
      </c>
      <c r="E845" s="6">
        <v>3037.67</v>
      </c>
      <c r="F845" s="9" t="s">
        <v>108</v>
      </c>
    </row>
    <row r="846" spans="1:6" ht="12.75">
      <c r="A846" s="3"/>
      <c r="C846" s="7">
        <v>24</v>
      </c>
      <c r="D846" s="8" t="s">
        <v>17</v>
      </c>
      <c r="E846" s="6">
        <v>106947.17</v>
      </c>
      <c r="F846" s="9" t="s">
        <v>345</v>
      </c>
    </row>
    <row r="847" spans="1:6" ht="12.75">
      <c r="A847" s="3"/>
      <c r="C847" s="7">
        <v>25</v>
      </c>
      <c r="D847" s="8" t="s">
        <v>18</v>
      </c>
      <c r="E847" s="6">
        <v>0</v>
      </c>
      <c r="F847" s="9" t="s">
        <v>32</v>
      </c>
    </row>
    <row r="848" spans="1:6" ht="12.75">
      <c r="A848" s="3"/>
      <c r="C848" s="7">
        <v>26</v>
      </c>
      <c r="D848" s="8" t="s">
        <v>19</v>
      </c>
      <c r="E848" s="6">
        <v>0</v>
      </c>
      <c r="F848" s="9" t="s">
        <v>32</v>
      </c>
    </row>
    <row r="849" spans="1:6" ht="12.75">
      <c r="A849" s="3"/>
      <c r="C849" s="7">
        <v>27</v>
      </c>
      <c r="D849" s="8" t="s">
        <v>20</v>
      </c>
      <c r="E849" s="6">
        <v>3391.22</v>
      </c>
      <c r="F849" s="9" t="s">
        <v>68</v>
      </c>
    </row>
    <row r="850" spans="1:6" ht="12.75">
      <c r="A850" s="3"/>
      <c r="C850" s="7">
        <v>28</v>
      </c>
      <c r="D850" s="8" t="s">
        <v>21</v>
      </c>
      <c r="E850" s="6">
        <v>73491.62</v>
      </c>
      <c r="F850" s="9" t="s">
        <v>171</v>
      </c>
    </row>
    <row r="851" spans="1:6" ht="12.75">
      <c r="A851" s="3"/>
      <c r="C851" s="7">
        <v>30</v>
      </c>
      <c r="D851" s="8" t="s">
        <v>22</v>
      </c>
      <c r="E851" s="6">
        <v>402330.94</v>
      </c>
      <c r="F851" s="9" t="s">
        <v>346</v>
      </c>
    </row>
    <row r="852" spans="1:6" ht="12.75">
      <c r="A852" s="3"/>
      <c r="C852" s="7">
        <v>31</v>
      </c>
      <c r="D852" s="8" t="s">
        <v>23</v>
      </c>
      <c r="E852" s="6">
        <v>48157.81</v>
      </c>
      <c r="F852" s="9" t="s">
        <v>200</v>
      </c>
    </row>
    <row r="853" spans="1:6" ht="12.75">
      <c r="A853" s="3"/>
      <c r="C853" s="7">
        <v>32</v>
      </c>
      <c r="D853" s="8" t="s">
        <v>24</v>
      </c>
      <c r="E853" s="6">
        <v>30888.32</v>
      </c>
      <c r="F853" s="9" t="s">
        <v>347</v>
      </c>
    </row>
    <row r="854" spans="1:2" ht="15">
      <c r="A854" s="5">
        <v>37438</v>
      </c>
      <c r="B854" s="6">
        <v>1742394.35</v>
      </c>
    </row>
    <row r="855" spans="1:6" ht="12.75">
      <c r="A855" s="3"/>
      <c r="C855" s="7">
        <v>1</v>
      </c>
      <c r="D855" s="8" t="s">
        <v>0</v>
      </c>
      <c r="E855" s="6">
        <v>339525.31</v>
      </c>
      <c r="F855" s="9" t="s">
        <v>348</v>
      </c>
    </row>
    <row r="856" spans="1:6" ht="12.75">
      <c r="A856" s="3"/>
      <c r="C856" s="7">
        <v>2</v>
      </c>
      <c r="D856" s="8" t="s">
        <v>1</v>
      </c>
      <c r="E856" s="6">
        <v>719996.76</v>
      </c>
      <c r="F856" s="9" t="s">
        <v>349</v>
      </c>
    </row>
    <row r="857" spans="1:6" ht="12.75">
      <c r="A857" s="3"/>
      <c r="C857" s="7">
        <v>3</v>
      </c>
      <c r="D857" s="8" t="s">
        <v>2</v>
      </c>
      <c r="E857" s="6">
        <v>68537.41</v>
      </c>
      <c r="F857" s="9" t="s">
        <v>350</v>
      </c>
    </row>
    <row r="858" spans="1:6" ht="12.75">
      <c r="A858" s="3"/>
      <c r="C858" s="7">
        <v>4</v>
      </c>
      <c r="D858" s="8" t="s">
        <v>3</v>
      </c>
      <c r="E858" s="6">
        <v>23414.71</v>
      </c>
      <c r="F858" s="9" t="s">
        <v>164</v>
      </c>
    </row>
    <row r="859" spans="1:6" ht="12.75">
      <c r="A859" s="3"/>
      <c r="C859" s="7">
        <v>5</v>
      </c>
      <c r="D859" s="8" t="s">
        <v>4</v>
      </c>
      <c r="E859" s="6">
        <v>62158.85</v>
      </c>
      <c r="F859" s="9" t="s">
        <v>351</v>
      </c>
    </row>
    <row r="860" spans="1:6" ht="12.75">
      <c r="A860" s="3"/>
      <c r="C860" s="7">
        <v>6</v>
      </c>
      <c r="D860" s="8" t="s">
        <v>5</v>
      </c>
      <c r="E860" s="6">
        <v>4949.35</v>
      </c>
      <c r="F860" s="9" t="s">
        <v>155</v>
      </c>
    </row>
    <row r="861" spans="1:6" ht="12.75">
      <c r="A861" s="3"/>
      <c r="C861" s="7">
        <v>7</v>
      </c>
      <c r="D861" s="8" t="s">
        <v>6</v>
      </c>
      <c r="E861" s="6">
        <v>0</v>
      </c>
      <c r="F861" s="9" t="s">
        <v>32</v>
      </c>
    </row>
    <row r="862" spans="1:6" ht="12.75">
      <c r="A862" s="3"/>
      <c r="C862" s="7">
        <v>8</v>
      </c>
      <c r="D862" s="8" t="s">
        <v>7</v>
      </c>
      <c r="E862" s="6">
        <v>19.5</v>
      </c>
      <c r="F862" s="9" t="s">
        <v>32</v>
      </c>
    </row>
    <row r="863" spans="1:6" ht="12.75">
      <c r="A863" s="3"/>
      <c r="C863" s="7">
        <v>9</v>
      </c>
      <c r="D863" s="8" t="s">
        <v>8</v>
      </c>
      <c r="E863" s="6">
        <v>1182.21</v>
      </c>
      <c r="F863" s="9" t="s">
        <v>36</v>
      </c>
    </row>
    <row r="864" spans="1:6" ht="12.75">
      <c r="A864" s="3"/>
      <c r="C864" s="7">
        <v>10</v>
      </c>
      <c r="D864" s="8" t="s">
        <v>9</v>
      </c>
      <c r="E864" s="6">
        <v>7610.32</v>
      </c>
      <c r="F864" s="9" t="s">
        <v>167</v>
      </c>
    </row>
    <row r="865" spans="1:6" ht="12.75">
      <c r="A865" s="3"/>
      <c r="C865" s="7">
        <v>11</v>
      </c>
      <c r="D865" s="8" t="s">
        <v>10</v>
      </c>
      <c r="E865" s="6">
        <v>1998.63</v>
      </c>
      <c r="F865" s="9" t="s">
        <v>79</v>
      </c>
    </row>
    <row r="866" spans="1:6" ht="12.75">
      <c r="A866" s="3"/>
      <c r="C866" s="7">
        <v>13</v>
      </c>
      <c r="D866" s="8" t="s">
        <v>11</v>
      </c>
      <c r="E866" s="6">
        <v>1665.37</v>
      </c>
      <c r="F866" s="9" t="s">
        <v>34</v>
      </c>
    </row>
    <row r="867" spans="1:6" ht="12.75">
      <c r="A867" s="3"/>
      <c r="C867" s="7">
        <v>15</v>
      </c>
      <c r="D867" s="8" t="s">
        <v>12</v>
      </c>
      <c r="E867" s="6">
        <v>804.24</v>
      </c>
      <c r="F867" s="9" t="s">
        <v>93</v>
      </c>
    </row>
    <row r="868" spans="1:6" ht="12.75">
      <c r="A868" s="3"/>
      <c r="C868" s="7">
        <v>16</v>
      </c>
      <c r="D868" s="8" t="s">
        <v>13</v>
      </c>
      <c r="E868" s="6">
        <v>11943.31</v>
      </c>
      <c r="F868" s="9" t="s">
        <v>352</v>
      </c>
    </row>
    <row r="869" spans="1:6" ht="12.75">
      <c r="A869" s="3"/>
      <c r="C869" s="7">
        <v>20</v>
      </c>
      <c r="D869" s="8" t="s">
        <v>14</v>
      </c>
      <c r="E869" s="6">
        <v>0</v>
      </c>
      <c r="F869" s="9" t="s">
        <v>32</v>
      </c>
    </row>
    <row r="870" spans="1:6" ht="12.75">
      <c r="A870" s="3"/>
      <c r="C870" s="7">
        <v>22</v>
      </c>
      <c r="D870" s="8" t="s">
        <v>15</v>
      </c>
      <c r="E870" s="6">
        <v>97.98</v>
      </c>
      <c r="F870" s="9" t="s">
        <v>33</v>
      </c>
    </row>
    <row r="871" spans="1:6" ht="12.75">
      <c r="A871" s="3"/>
      <c r="C871" s="7">
        <v>23</v>
      </c>
      <c r="D871" s="8" t="s">
        <v>16</v>
      </c>
      <c r="E871" s="6">
        <v>2192.75</v>
      </c>
      <c r="F871" s="9" t="s">
        <v>147</v>
      </c>
    </row>
    <row r="872" spans="1:6" ht="12.75">
      <c r="A872" s="3"/>
      <c r="C872" s="7">
        <v>24</v>
      </c>
      <c r="D872" s="8" t="s">
        <v>17</v>
      </c>
      <c r="E872" s="6">
        <v>67212.61</v>
      </c>
      <c r="F872" s="9" t="s">
        <v>212</v>
      </c>
    </row>
    <row r="873" spans="1:6" ht="12.75">
      <c r="A873" s="3"/>
      <c r="C873" s="7">
        <v>25</v>
      </c>
      <c r="D873" s="8" t="s">
        <v>18</v>
      </c>
      <c r="E873" s="6">
        <v>0</v>
      </c>
      <c r="F873" s="9" t="s">
        <v>32</v>
      </c>
    </row>
    <row r="874" spans="1:6" ht="12.75">
      <c r="A874" s="3"/>
      <c r="C874" s="7">
        <v>26</v>
      </c>
      <c r="D874" s="8" t="s">
        <v>19</v>
      </c>
      <c r="E874" s="6">
        <v>0</v>
      </c>
      <c r="F874" s="9" t="s">
        <v>32</v>
      </c>
    </row>
    <row r="875" spans="1:6" ht="12.75">
      <c r="A875" s="3"/>
      <c r="C875" s="7">
        <v>27</v>
      </c>
      <c r="D875" s="8" t="s">
        <v>20</v>
      </c>
      <c r="E875" s="6">
        <v>3161.92</v>
      </c>
      <c r="F875" s="9" t="s">
        <v>119</v>
      </c>
    </row>
    <row r="876" spans="1:6" ht="12.75">
      <c r="A876" s="3"/>
      <c r="C876" s="7">
        <v>28</v>
      </c>
      <c r="D876" s="8" t="s">
        <v>21</v>
      </c>
      <c r="E876" s="6">
        <v>44439.2</v>
      </c>
      <c r="F876" s="9" t="s">
        <v>353</v>
      </c>
    </row>
    <row r="877" spans="1:6" ht="12.75">
      <c r="A877" s="3"/>
      <c r="C877" s="7">
        <v>30</v>
      </c>
      <c r="D877" s="8" t="s">
        <v>22</v>
      </c>
      <c r="E877" s="6">
        <v>315936.38</v>
      </c>
      <c r="F877" s="9" t="s">
        <v>354</v>
      </c>
    </row>
    <row r="878" spans="1:6" ht="12.75">
      <c r="A878" s="3"/>
      <c r="C878" s="7">
        <v>31</v>
      </c>
      <c r="D878" s="8" t="s">
        <v>23</v>
      </c>
      <c r="E878" s="6">
        <v>36644.95</v>
      </c>
      <c r="F878" s="9" t="s">
        <v>355</v>
      </c>
    </row>
    <row r="879" spans="1:6" ht="12.75">
      <c r="A879" s="3"/>
      <c r="C879" s="7">
        <v>32</v>
      </c>
      <c r="D879" s="8" t="s">
        <v>24</v>
      </c>
      <c r="E879" s="6">
        <v>28902.64</v>
      </c>
      <c r="F879" s="9" t="s">
        <v>356</v>
      </c>
    </row>
    <row r="880" spans="1:2" ht="15">
      <c r="A880" s="5">
        <v>37469</v>
      </c>
      <c r="B880" s="6">
        <v>1658157.44</v>
      </c>
    </row>
    <row r="881" spans="1:6" ht="12.75">
      <c r="A881" s="3"/>
      <c r="C881" s="7">
        <v>1</v>
      </c>
      <c r="D881" s="8" t="s">
        <v>0</v>
      </c>
      <c r="E881" s="6">
        <v>337137.98</v>
      </c>
      <c r="F881" s="9" t="s">
        <v>357</v>
      </c>
    </row>
    <row r="882" spans="1:6" ht="12.75">
      <c r="A882" s="3"/>
      <c r="C882" s="7">
        <v>2</v>
      </c>
      <c r="D882" s="8" t="s">
        <v>1</v>
      </c>
      <c r="E882" s="6">
        <v>643348.28</v>
      </c>
      <c r="F882" s="9" t="s">
        <v>358</v>
      </c>
    </row>
    <row r="883" spans="1:6" ht="12.75">
      <c r="A883" s="3"/>
      <c r="C883" s="7">
        <v>3</v>
      </c>
      <c r="D883" s="8" t="s">
        <v>2</v>
      </c>
      <c r="E883" s="6">
        <v>67174.81</v>
      </c>
      <c r="F883" s="9" t="s">
        <v>359</v>
      </c>
    </row>
    <row r="884" spans="1:6" ht="12.75">
      <c r="A884" s="3"/>
      <c r="C884" s="7">
        <v>4</v>
      </c>
      <c r="D884" s="8" t="s">
        <v>3</v>
      </c>
      <c r="E884" s="6">
        <v>27386.82</v>
      </c>
      <c r="F884" s="9" t="s">
        <v>360</v>
      </c>
    </row>
    <row r="885" spans="1:6" ht="12.75">
      <c r="A885" s="3"/>
      <c r="C885" s="7">
        <v>5</v>
      </c>
      <c r="D885" s="8" t="s">
        <v>4</v>
      </c>
      <c r="E885" s="6">
        <v>72154.23</v>
      </c>
      <c r="F885" s="9" t="s">
        <v>185</v>
      </c>
    </row>
    <row r="886" spans="1:6" ht="12.75">
      <c r="A886" s="3"/>
      <c r="C886" s="7">
        <v>6</v>
      </c>
      <c r="D886" s="8" t="s">
        <v>5</v>
      </c>
      <c r="E886" s="6">
        <v>4755.6</v>
      </c>
      <c r="F886" s="9" t="s">
        <v>179</v>
      </c>
    </row>
    <row r="887" spans="1:6" ht="12.75">
      <c r="A887" s="3"/>
      <c r="C887" s="7">
        <v>7</v>
      </c>
      <c r="D887" s="8" t="s">
        <v>6</v>
      </c>
      <c r="E887" s="6">
        <v>0</v>
      </c>
      <c r="F887" s="9" t="s">
        <v>32</v>
      </c>
    </row>
    <row r="888" spans="1:6" ht="12.75">
      <c r="A888" s="3"/>
      <c r="C888" s="7">
        <v>8</v>
      </c>
      <c r="D888" s="8" t="s">
        <v>7</v>
      </c>
      <c r="E888" s="6">
        <v>3.12</v>
      </c>
      <c r="F888" s="9" t="s">
        <v>32</v>
      </c>
    </row>
    <row r="889" spans="1:6" ht="12.75">
      <c r="A889" s="3"/>
      <c r="C889" s="7">
        <v>9</v>
      </c>
      <c r="D889" s="8" t="s">
        <v>8</v>
      </c>
      <c r="E889" s="6">
        <v>936.65</v>
      </c>
      <c r="F889" s="9" t="s">
        <v>52</v>
      </c>
    </row>
    <row r="890" spans="1:6" ht="12.75">
      <c r="A890" s="3"/>
      <c r="C890" s="7">
        <v>10</v>
      </c>
      <c r="D890" s="8" t="s">
        <v>9</v>
      </c>
      <c r="E890" s="6">
        <v>6713.3</v>
      </c>
      <c r="F890" s="9" t="s">
        <v>127</v>
      </c>
    </row>
    <row r="891" spans="1:6" ht="12.75">
      <c r="A891" s="3"/>
      <c r="C891" s="7">
        <v>11</v>
      </c>
      <c r="D891" s="8" t="s">
        <v>10</v>
      </c>
      <c r="E891" s="6">
        <v>1200.46</v>
      </c>
      <c r="F891" s="9" t="s">
        <v>36</v>
      </c>
    </row>
    <row r="892" spans="1:6" ht="12.75">
      <c r="A892" s="3"/>
      <c r="C892" s="7">
        <v>13</v>
      </c>
      <c r="D892" s="8" t="s">
        <v>11</v>
      </c>
      <c r="E892" s="6">
        <v>1009</v>
      </c>
      <c r="F892" s="9" t="s">
        <v>52</v>
      </c>
    </row>
    <row r="893" spans="1:6" ht="12.75">
      <c r="A893" s="3"/>
      <c r="C893" s="7">
        <v>15</v>
      </c>
      <c r="D893" s="8" t="s">
        <v>12</v>
      </c>
      <c r="E893" s="6">
        <v>872.67</v>
      </c>
      <c r="F893" s="9" t="s">
        <v>93</v>
      </c>
    </row>
    <row r="894" spans="1:6" ht="12.75">
      <c r="A894" s="3"/>
      <c r="C894" s="7">
        <v>16</v>
      </c>
      <c r="D894" s="8" t="s">
        <v>13</v>
      </c>
      <c r="E894" s="6">
        <v>21014.01</v>
      </c>
      <c r="F894" s="9" t="s">
        <v>361</v>
      </c>
    </row>
    <row r="895" spans="1:6" ht="12.75">
      <c r="A895" s="3"/>
      <c r="C895" s="7">
        <v>20</v>
      </c>
      <c r="D895" s="8" t="s">
        <v>14</v>
      </c>
      <c r="E895" s="6">
        <v>0</v>
      </c>
      <c r="F895" s="9" t="s">
        <v>32</v>
      </c>
    </row>
    <row r="896" spans="1:6" ht="12.75">
      <c r="A896" s="3"/>
      <c r="C896" s="7">
        <v>22</v>
      </c>
      <c r="D896" s="8" t="s">
        <v>15</v>
      </c>
      <c r="E896" s="6">
        <v>229.61</v>
      </c>
      <c r="F896" s="9" t="s">
        <v>33</v>
      </c>
    </row>
    <row r="897" spans="1:6" ht="12.75">
      <c r="A897" s="3"/>
      <c r="C897" s="7">
        <v>23</v>
      </c>
      <c r="D897" s="8" t="s">
        <v>16</v>
      </c>
      <c r="E897" s="6">
        <v>2850.4</v>
      </c>
      <c r="F897" s="9" t="s">
        <v>40</v>
      </c>
    </row>
    <row r="898" spans="1:6" ht="12.75">
      <c r="A898" s="3"/>
      <c r="C898" s="7">
        <v>24</v>
      </c>
      <c r="D898" s="8" t="s">
        <v>17</v>
      </c>
      <c r="E898" s="6">
        <v>57790.74</v>
      </c>
      <c r="F898" s="9" t="s">
        <v>362</v>
      </c>
    </row>
    <row r="899" spans="1:6" ht="12.75">
      <c r="A899" s="3"/>
      <c r="C899" s="7">
        <v>25</v>
      </c>
      <c r="D899" s="8" t="s">
        <v>18</v>
      </c>
      <c r="E899" s="6">
        <v>0</v>
      </c>
      <c r="F899" s="9" t="s">
        <v>32</v>
      </c>
    </row>
    <row r="900" spans="1:6" ht="12.75">
      <c r="A900" s="3"/>
      <c r="C900" s="7">
        <v>26</v>
      </c>
      <c r="D900" s="8" t="s">
        <v>19</v>
      </c>
      <c r="E900" s="6">
        <v>0</v>
      </c>
      <c r="F900" s="9" t="s">
        <v>32</v>
      </c>
    </row>
    <row r="901" spans="1:6" ht="12.75">
      <c r="A901" s="3"/>
      <c r="C901" s="7">
        <v>27</v>
      </c>
      <c r="D901" s="8" t="s">
        <v>20</v>
      </c>
      <c r="E901" s="6">
        <v>4357.18</v>
      </c>
      <c r="F901" s="9" t="s">
        <v>97</v>
      </c>
    </row>
    <row r="902" spans="1:6" ht="12.75">
      <c r="A902" s="3"/>
      <c r="C902" s="7">
        <v>28</v>
      </c>
      <c r="D902" s="8" t="s">
        <v>21</v>
      </c>
      <c r="E902" s="6">
        <v>39932.69</v>
      </c>
      <c r="F902" s="9" t="s">
        <v>363</v>
      </c>
    </row>
    <row r="903" spans="1:6" ht="12.75">
      <c r="A903" s="3"/>
      <c r="C903" s="7">
        <v>30</v>
      </c>
      <c r="D903" s="8" t="s">
        <v>22</v>
      </c>
      <c r="E903" s="6">
        <v>288423.79</v>
      </c>
      <c r="F903" s="9" t="s">
        <v>364</v>
      </c>
    </row>
    <row r="904" spans="1:6" ht="12.75">
      <c r="A904" s="3"/>
      <c r="C904" s="7">
        <v>31</v>
      </c>
      <c r="D904" s="8" t="s">
        <v>23</v>
      </c>
      <c r="E904" s="6">
        <v>50385.23</v>
      </c>
      <c r="F904" s="9" t="s">
        <v>365</v>
      </c>
    </row>
    <row r="905" spans="1:6" ht="12.75">
      <c r="A905" s="3"/>
      <c r="C905" s="7">
        <v>32</v>
      </c>
      <c r="D905" s="8" t="s">
        <v>24</v>
      </c>
      <c r="E905" s="6">
        <v>30480.91</v>
      </c>
      <c r="F905" s="9" t="s">
        <v>366</v>
      </c>
    </row>
    <row r="906" spans="1:2" ht="15">
      <c r="A906" s="5">
        <v>37500</v>
      </c>
      <c r="B906" s="6">
        <v>1817958.03</v>
      </c>
    </row>
    <row r="907" spans="1:6" ht="12.75">
      <c r="A907" s="3"/>
      <c r="C907" s="7">
        <v>1</v>
      </c>
      <c r="D907" s="8" t="s">
        <v>0</v>
      </c>
      <c r="E907" s="6">
        <v>347917.71</v>
      </c>
      <c r="F907" s="9" t="s">
        <v>367</v>
      </c>
    </row>
    <row r="908" spans="1:6" ht="12.75">
      <c r="A908" s="3"/>
      <c r="C908" s="7">
        <v>2</v>
      </c>
      <c r="D908" s="8" t="s">
        <v>1</v>
      </c>
      <c r="E908" s="6">
        <v>723818.82</v>
      </c>
      <c r="F908" s="9" t="s">
        <v>334</v>
      </c>
    </row>
    <row r="909" spans="1:6" ht="12.75">
      <c r="A909" s="3"/>
      <c r="C909" s="7">
        <v>3</v>
      </c>
      <c r="D909" s="8" t="s">
        <v>2</v>
      </c>
      <c r="E909" s="6">
        <v>77516.16</v>
      </c>
      <c r="F909" s="9" t="s">
        <v>368</v>
      </c>
    </row>
    <row r="910" spans="1:6" ht="12.75">
      <c r="A910" s="3"/>
      <c r="C910" s="7">
        <v>4</v>
      </c>
      <c r="D910" s="8" t="s">
        <v>3</v>
      </c>
      <c r="E910" s="6">
        <v>27066.28</v>
      </c>
      <c r="F910" s="9" t="s">
        <v>369</v>
      </c>
    </row>
    <row r="911" spans="1:6" ht="12.75">
      <c r="A911" s="3"/>
      <c r="C911" s="7">
        <v>5</v>
      </c>
      <c r="D911" s="8" t="s">
        <v>4</v>
      </c>
      <c r="E911" s="6">
        <v>65190.89</v>
      </c>
      <c r="F911" s="9" t="s">
        <v>235</v>
      </c>
    </row>
    <row r="912" spans="1:6" ht="12.75">
      <c r="A912" s="3"/>
      <c r="C912" s="7">
        <v>6</v>
      </c>
      <c r="D912" s="8" t="s">
        <v>5</v>
      </c>
      <c r="E912" s="6">
        <v>2712.48</v>
      </c>
      <c r="F912" s="9" t="s">
        <v>54</v>
      </c>
    </row>
    <row r="913" spans="1:6" ht="12.75">
      <c r="A913" s="3"/>
      <c r="C913" s="7">
        <v>7</v>
      </c>
      <c r="D913" s="8" t="s">
        <v>6</v>
      </c>
      <c r="E913" s="6">
        <v>427.75</v>
      </c>
      <c r="F913" s="9" t="s">
        <v>81</v>
      </c>
    </row>
    <row r="914" spans="1:6" ht="12.75">
      <c r="A914" s="3"/>
      <c r="C914" s="7">
        <v>8</v>
      </c>
      <c r="D914" s="8" t="s">
        <v>7</v>
      </c>
      <c r="E914" s="6">
        <v>5.2</v>
      </c>
      <c r="F914" s="9" t="s">
        <v>32</v>
      </c>
    </row>
    <row r="915" spans="1:6" ht="12.75">
      <c r="A915" s="3"/>
      <c r="C915" s="7">
        <v>9</v>
      </c>
      <c r="D915" s="8" t="s">
        <v>8</v>
      </c>
      <c r="E915" s="6">
        <v>1220.07</v>
      </c>
      <c r="F915" s="9" t="s">
        <v>36</v>
      </c>
    </row>
    <row r="916" spans="1:6" ht="12.75">
      <c r="A916" s="3"/>
      <c r="C916" s="7">
        <v>10</v>
      </c>
      <c r="D916" s="8" t="s">
        <v>9</v>
      </c>
      <c r="E916" s="6">
        <v>7046.93</v>
      </c>
      <c r="F916" s="9" t="s">
        <v>370</v>
      </c>
    </row>
    <row r="917" spans="1:6" ht="12.75">
      <c r="A917" s="3"/>
      <c r="C917" s="7">
        <v>11</v>
      </c>
      <c r="D917" s="8" t="s">
        <v>10</v>
      </c>
      <c r="E917" s="6">
        <v>1213.86</v>
      </c>
      <c r="F917" s="9" t="s">
        <v>36</v>
      </c>
    </row>
    <row r="918" spans="1:6" ht="12.75">
      <c r="A918" s="3"/>
      <c r="C918" s="7">
        <v>13</v>
      </c>
      <c r="D918" s="8" t="s">
        <v>11</v>
      </c>
      <c r="E918" s="6">
        <v>1415.7</v>
      </c>
      <c r="F918" s="9" t="s">
        <v>67</v>
      </c>
    </row>
    <row r="919" spans="1:6" ht="12.75">
      <c r="A919" s="3"/>
      <c r="C919" s="7">
        <v>15</v>
      </c>
      <c r="D919" s="8" t="s">
        <v>12</v>
      </c>
      <c r="E919" s="6">
        <v>766.76</v>
      </c>
      <c r="F919" s="9" t="s">
        <v>38</v>
      </c>
    </row>
    <row r="920" spans="1:6" ht="12.75">
      <c r="A920" s="3"/>
      <c r="C920" s="7">
        <v>16</v>
      </c>
      <c r="D920" s="8" t="s">
        <v>13</v>
      </c>
      <c r="E920" s="6">
        <v>13166.38</v>
      </c>
      <c r="F920" s="9" t="s">
        <v>371</v>
      </c>
    </row>
    <row r="921" spans="1:6" ht="12.75">
      <c r="A921" s="3"/>
      <c r="C921" s="7">
        <v>20</v>
      </c>
      <c r="D921" s="8" t="s">
        <v>14</v>
      </c>
      <c r="E921" s="6">
        <v>0</v>
      </c>
      <c r="F921" s="9" t="s">
        <v>32</v>
      </c>
    </row>
    <row r="922" spans="1:6" ht="12.75">
      <c r="A922" s="3"/>
      <c r="C922" s="7">
        <v>22</v>
      </c>
      <c r="D922" s="8" t="s">
        <v>15</v>
      </c>
      <c r="E922" s="6">
        <v>196.13</v>
      </c>
      <c r="F922" s="9" t="s">
        <v>33</v>
      </c>
    </row>
    <row r="923" spans="1:6" ht="12.75">
      <c r="A923" s="3"/>
      <c r="C923" s="7">
        <v>23</v>
      </c>
      <c r="D923" s="8" t="s">
        <v>16</v>
      </c>
      <c r="E923" s="6">
        <v>1986.51</v>
      </c>
      <c r="F923" s="9" t="s">
        <v>79</v>
      </c>
    </row>
    <row r="924" spans="1:6" ht="12.75">
      <c r="A924" s="3"/>
      <c r="C924" s="7">
        <v>24</v>
      </c>
      <c r="D924" s="8" t="s">
        <v>17</v>
      </c>
      <c r="E924" s="6">
        <v>64490.73</v>
      </c>
      <c r="F924" s="9" t="s">
        <v>148</v>
      </c>
    </row>
    <row r="925" spans="1:6" ht="12.75">
      <c r="A925" s="3"/>
      <c r="C925" s="7">
        <v>25</v>
      </c>
      <c r="D925" s="8" t="s">
        <v>18</v>
      </c>
      <c r="E925" s="6">
        <v>0</v>
      </c>
      <c r="F925" s="9" t="s">
        <v>32</v>
      </c>
    </row>
    <row r="926" spans="1:6" ht="12.75">
      <c r="A926" s="3"/>
      <c r="C926" s="7">
        <v>26</v>
      </c>
      <c r="D926" s="8" t="s">
        <v>19</v>
      </c>
      <c r="E926" s="6">
        <v>0</v>
      </c>
      <c r="F926" s="9" t="s">
        <v>32</v>
      </c>
    </row>
    <row r="927" spans="1:6" ht="12.75">
      <c r="A927" s="3"/>
      <c r="C927" s="7">
        <v>27</v>
      </c>
      <c r="D927" s="8" t="s">
        <v>20</v>
      </c>
      <c r="E927" s="6">
        <v>4650.31</v>
      </c>
      <c r="F927" s="9" t="s">
        <v>97</v>
      </c>
    </row>
    <row r="928" spans="1:6" ht="12.75">
      <c r="A928" s="3"/>
      <c r="C928" s="7">
        <v>28</v>
      </c>
      <c r="D928" s="8" t="s">
        <v>21</v>
      </c>
      <c r="E928" s="6">
        <v>51764.28</v>
      </c>
      <c r="F928" s="9" t="s">
        <v>372</v>
      </c>
    </row>
    <row r="929" spans="1:6" ht="12.75">
      <c r="A929" s="3"/>
      <c r="C929" s="7">
        <v>30</v>
      </c>
      <c r="D929" s="8" t="s">
        <v>22</v>
      </c>
      <c r="E929" s="6">
        <v>341464.71</v>
      </c>
      <c r="F929" s="9" t="s">
        <v>227</v>
      </c>
    </row>
    <row r="930" spans="1:6" ht="12.75">
      <c r="A930" s="3"/>
      <c r="C930" s="7">
        <v>31</v>
      </c>
      <c r="D930" s="8" t="s">
        <v>23</v>
      </c>
      <c r="E930" s="6">
        <v>50801.6</v>
      </c>
      <c r="F930" s="9" t="s">
        <v>373</v>
      </c>
    </row>
    <row r="931" spans="1:6" ht="12.75">
      <c r="A931" s="3"/>
      <c r="C931" s="7">
        <v>32</v>
      </c>
      <c r="D931" s="8" t="s">
        <v>24</v>
      </c>
      <c r="E931" s="6">
        <v>33118.81</v>
      </c>
      <c r="F931" s="9" t="s">
        <v>374</v>
      </c>
    </row>
    <row r="932" spans="1:2" ht="15">
      <c r="A932" s="5">
        <v>37530</v>
      </c>
      <c r="B932" s="6">
        <v>1458026.16</v>
      </c>
    </row>
    <row r="933" spans="1:6" ht="12.75">
      <c r="A933" s="3"/>
      <c r="C933" s="7">
        <v>1</v>
      </c>
      <c r="D933" s="8" t="s">
        <v>0</v>
      </c>
      <c r="E933" s="6">
        <v>332292.7</v>
      </c>
      <c r="F933" s="9" t="s">
        <v>375</v>
      </c>
    </row>
    <row r="934" spans="1:6" ht="12.75">
      <c r="A934" s="3"/>
      <c r="C934" s="7">
        <v>2</v>
      </c>
      <c r="D934" s="8" t="s">
        <v>1</v>
      </c>
      <c r="E934" s="6">
        <v>515999.87</v>
      </c>
      <c r="F934" s="9" t="s">
        <v>376</v>
      </c>
    </row>
    <row r="935" spans="1:6" ht="12.75">
      <c r="A935" s="3"/>
      <c r="C935" s="7">
        <v>3</v>
      </c>
      <c r="D935" s="8" t="s">
        <v>2</v>
      </c>
      <c r="E935" s="6">
        <v>75782.12</v>
      </c>
      <c r="F935" s="9" t="s">
        <v>377</v>
      </c>
    </row>
    <row r="936" spans="1:6" ht="12.75">
      <c r="A936" s="3"/>
      <c r="C936" s="7">
        <v>4</v>
      </c>
      <c r="D936" s="8" t="s">
        <v>3</v>
      </c>
      <c r="E936" s="6">
        <v>21856.55</v>
      </c>
      <c r="F936" s="9" t="s">
        <v>287</v>
      </c>
    </row>
    <row r="937" spans="1:6" ht="12.75">
      <c r="A937" s="3"/>
      <c r="C937" s="7">
        <v>5</v>
      </c>
      <c r="D937" s="8" t="s">
        <v>4</v>
      </c>
      <c r="E937" s="6">
        <v>57514</v>
      </c>
      <c r="F937" s="9" t="s">
        <v>378</v>
      </c>
    </row>
    <row r="938" spans="1:6" ht="12.75">
      <c r="A938" s="3"/>
      <c r="C938" s="7">
        <v>6</v>
      </c>
      <c r="D938" s="8" t="s">
        <v>5</v>
      </c>
      <c r="E938" s="6">
        <v>4764.69</v>
      </c>
      <c r="F938" s="9" t="s">
        <v>31</v>
      </c>
    </row>
    <row r="939" spans="1:6" ht="12.75">
      <c r="A939" s="3"/>
      <c r="C939" s="7">
        <v>7</v>
      </c>
      <c r="D939" s="8" t="s">
        <v>6</v>
      </c>
      <c r="E939" s="6">
        <v>464.77</v>
      </c>
      <c r="F939" s="9" t="s">
        <v>64</v>
      </c>
    </row>
    <row r="940" spans="1:6" ht="12.75">
      <c r="A940" s="3"/>
      <c r="C940" s="7">
        <v>8</v>
      </c>
      <c r="D940" s="8" t="s">
        <v>7</v>
      </c>
      <c r="E940" s="6">
        <v>0</v>
      </c>
      <c r="F940" s="9" t="s">
        <v>32</v>
      </c>
    </row>
    <row r="941" spans="1:6" ht="12.75">
      <c r="A941" s="3"/>
      <c r="C941" s="7">
        <v>9</v>
      </c>
      <c r="D941" s="8" t="s">
        <v>8</v>
      </c>
      <c r="E941" s="6">
        <v>790</v>
      </c>
      <c r="F941" s="9" t="s">
        <v>93</v>
      </c>
    </row>
    <row r="942" spans="1:6" ht="12.75">
      <c r="A942" s="3"/>
      <c r="C942" s="7">
        <v>10</v>
      </c>
      <c r="D942" s="8" t="s">
        <v>9</v>
      </c>
      <c r="E942" s="6">
        <v>5997.22</v>
      </c>
      <c r="F942" s="9" t="s">
        <v>116</v>
      </c>
    </row>
    <row r="943" spans="1:6" ht="12.75">
      <c r="A943" s="3"/>
      <c r="C943" s="7">
        <v>11</v>
      </c>
      <c r="D943" s="8" t="s">
        <v>10</v>
      </c>
      <c r="E943" s="6">
        <v>1094.09</v>
      </c>
      <c r="F943" s="9" t="s">
        <v>67</v>
      </c>
    </row>
    <row r="944" spans="1:6" ht="12.75">
      <c r="A944" s="3"/>
      <c r="C944" s="7">
        <v>13</v>
      </c>
      <c r="D944" s="8" t="s">
        <v>11</v>
      </c>
      <c r="E944" s="6">
        <v>1676.77</v>
      </c>
      <c r="F944" s="9" t="s">
        <v>82</v>
      </c>
    </row>
    <row r="945" spans="1:6" ht="12.75">
      <c r="A945" s="3"/>
      <c r="C945" s="7">
        <v>15</v>
      </c>
      <c r="D945" s="8" t="s">
        <v>12</v>
      </c>
      <c r="E945" s="6">
        <v>1026.62</v>
      </c>
      <c r="F945" s="9" t="s">
        <v>36</v>
      </c>
    </row>
    <row r="946" spans="1:6" ht="12.75">
      <c r="A946" s="3"/>
      <c r="C946" s="7">
        <v>16</v>
      </c>
      <c r="D946" s="8" t="s">
        <v>13</v>
      </c>
      <c r="E946" s="6">
        <v>10496.79</v>
      </c>
      <c r="F946" s="9" t="s">
        <v>371</v>
      </c>
    </row>
    <row r="947" spans="1:6" ht="12.75">
      <c r="A947" s="3"/>
      <c r="C947" s="7">
        <v>20</v>
      </c>
      <c r="D947" s="8" t="s">
        <v>14</v>
      </c>
      <c r="E947" s="6">
        <v>0</v>
      </c>
      <c r="F947" s="9" t="s">
        <v>32</v>
      </c>
    </row>
    <row r="948" spans="1:6" ht="12.75">
      <c r="A948" s="3"/>
      <c r="C948" s="7">
        <v>22</v>
      </c>
      <c r="D948" s="8" t="s">
        <v>15</v>
      </c>
      <c r="E948" s="6">
        <v>327.18</v>
      </c>
      <c r="F948" s="9" t="s">
        <v>81</v>
      </c>
    </row>
    <row r="949" spans="1:6" ht="12.75">
      <c r="A949" s="3"/>
      <c r="C949" s="7">
        <v>23</v>
      </c>
      <c r="D949" s="8" t="s">
        <v>16</v>
      </c>
      <c r="E949" s="6">
        <v>1545.46</v>
      </c>
      <c r="F949" s="9" t="s">
        <v>79</v>
      </c>
    </row>
    <row r="950" spans="1:6" ht="12.75">
      <c r="A950" s="3"/>
      <c r="C950" s="7">
        <v>24</v>
      </c>
      <c r="D950" s="8" t="s">
        <v>17</v>
      </c>
      <c r="E950" s="6">
        <v>52908.58</v>
      </c>
      <c r="F950" s="9" t="s">
        <v>130</v>
      </c>
    </row>
    <row r="951" spans="1:6" ht="12.75">
      <c r="A951" s="3"/>
      <c r="C951" s="7">
        <v>25</v>
      </c>
      <c r="D951" s="8" t="s">
        <v>18</v>
      </c>
      <c r="E951" s="6">
        <v>0</v>
      </c>
      <c r="F951" s="9" t="s">
        <v>32</v>
      </c>
    </row>
    <row r="952" spans="1:6" ht="12.75">
      <c r="A952" s="3"/>
      <c r="C952" s="7">
        <v>26</v>
      </c>
      <c r="D952" s="8" t="s">
        <v>19</v>
      </c>
      <c r="E952" s="6">
        <v>0</v>
      </c>
      <c r="F952" s="9" t="s">
        <v>32</v>
      </c>
    </row>
    <row r="953" spans="1:6" ht="12.75">
      <c r="A953" s="3"/>
      <c r="C953" s="7">
        <v>27</v>
      </c>
      <c r="D953" s="8" t="s">
        <v>20</v>
      </c>
      <c r="E953" s="6">
        <v>2846.34</v>
      </c>
      <c r="F953" s="9" t="s">
        <v>196</v>
      </c>
    </row>
    <row r="954" spans="1:6" ht="12.75">
      <c r="A954" s="3"/>
      <c r="C954" s="7">
        <v>28</v>
      </c>
      <c r="D954" s="8" t="s">
        <v>21</v>
      </c>
      <c r="E954" s="6">
        <v>33387.11</v>
      </c>
      <c r="F954" s="9" t="s">
        <v>379</v>
      </c>
    </row>
    <row r="955" spans="1:6" ht="12.75">
      <c r="A955" s="3"/>
      <c r="C955" s="7">
        <v>30</v>
      </c>
      <c r="D955" s="8" t="s">
        <v>22</v>
      </c>
      <c r="E955" s="6">
        <v>277968.76</v>
      </c>
      <c r="F955" s="9" t="s">
        <v>346</v>
      </c>
    </row>
    <row r="956" spans="1:6" ht="12.75">
      <c r="A956" s="3"/>
      <c r="C956" s="7">
        <v>31</v>
      </c>
      <c r="D956" s="8" t="s">
        <v>23</v>
      </c>
      <c r="E956" s="6">
        <v>33597.99</v>
      </c>
      <c r="F956" s="9" t="s">
        <v>380</v>
      </c>
    </row>
    <row r="957" spans="1:6" ht="12.75">
      <c r="A957" s="3"/>
      <c r="C957" s="7">
        <v>32</v>
      </c>
      <c r="D957" s="8" t="s">
        <v>24</v>
      </c>
      <c r="E957" s="6">
        <v>25688.62</v>
      </c>
      <c r="F957" s="9" t="s">
        <v>55</v>
      </c>
    </row>
    <row r="958" spans="1:2" ht="15">
      <c r="A958" s="5">
        <v>37561</v>
      </c>
      <c r="B958" s="6">
        <v>1967529.07</v>
      </c>
    </row>
    <row r="959" spans="1:6" ht="12.75">
      <c r="A959" s="3"/>
      <c r="C959" s="7">
        <v>1</v>
      </c>
      <c r="D959" s="8" t="s">
        <v>0</v>
      </c>
      <c r="E959" s="6">
        <v>428178.37</v>
      </c>
      <c r="F959" s="9" t="s">
        <v>381</v>
      </c>
    </row>
    <row r="960" spans="1:6" ht="12.75">
      <c r="A960" s="3"/>
      <c r="C960" s="7">
        <v>2</v>
      </c>
      <c r="D960" s="8" t="s">
        <v>1</v>
      </c>
      <c r="E960" s="6">
        <v>739141.6</v>
      </c>
      <c r="F960" s="9" t="s">
        <v>382</v>
      </c>
    </row>
    <row r="961" spans="1:6" ht="12.75">
      <c r="A961" s="3"/>
      <c r="C961" s="7">
        <v>3</v>
      </c>
      <c r="D961" s="8" t="s">
        <v>2</v>
      </c>
      <c r="E961" s="6">
        <v>95027.97</v>
      </c>
      <c r="F961" s="9" t="s">
        <v>383</v>
      </c>
    </row>
    <row r="962" spans="1:6" ht="12.75">
      <c r="A962" s="3"/>
      <c r="C962" s="7">
        <v>4</v>
      </c>
      <c r="D962" s="8" t="s">
        <v>3</v>
      </c>
      <c r="E962" s="6">
        <v>24424.29</v>
      </c>
      <c r="F962" s="9" t="s">
        <v>342</v>
      </c>
    </row>
    <row r="963" spans="1:6" ht="12.75">
      <c r="A963" s="3"/>
      <c r="C963" s="7">
        <v>5</v>
      </c>
      <c r="D963" s="8" t="s">
        <v>4</v>
      </c>
      <c r="E963" s="6">
        <v>45719.07</v>
      </c>
      <c r="F963" s="9" t="s">
        <v>209</v>
      </c>
    </row>
    <row r="964" spans="1:6" ht="12.75">
      <c r="A964" s="3"/>
      <c r="C964" s="7">
        <v>6</v>
      </c>
      <c r="D964" s="8" t="s">
        <v>5</v>
      </c>
      <c r="E964" s="6">
        <v>4975.43</v>
      </c>
      <c r="F964" s="9" t="s">
        <v>78</v>
      </c>
    </row>
    <row r="965" spans="1:6" ht="12.75">
      <c r="A965" s="3"/>
      <c r="C965" s="7">
        <v>7</v>
      </c>
      <c r="D965" s="8" t="s">
        <v>6</v>
      </c>
      <c r="E965" s="6">
        <v>268.89</v>
      </c>
      <c r="F965" s="9" t="s">
        <v>33</v>
      </c>
    </row>
    <row r="966" spans="1:6" ht="12.75">
      <c r="A966" s="3"/>
      <c r="C966" s="7">
        <v>8</v>
      </c>
      <c r="D966" s="8" t="s">
        <v>7</v>
      </c>
      <c r="E966" s="6">
        <v>0</v>
      </c>
      <c r="F966" s="9" t="s">
        <v>32</v>
      </c>
    </row>
    <row r="967" spans="1:6" ht="12.75">
      <c r="A967" s="3"/>
      <c r="C967" s="7">
        <v>9</v>
      </c>
      <c r="D967" s="8" t="s">
        <v>8</v>
      </c>
      <c r="E967" s="6">
        <v>835.16</v>
      </c>
      <c r="F967" s="9" t="s">
        <v>38</v>
      </c>
    </row>
    <row r="968" spans="1:6" ht="12.75">
      <c r="A968" s="3"/>
      <c r="C968" s="7">
        <v>10</v>
      </c>
      <c r="D968" s="8" t="s">
        <v>9</v>
      </c>
      <c r="E968" s="6">
        <v>6794.96</v>
      </c>
      <c r="F968" s="9" t="s">
        <v>51</v>
      </c>
    </row>
    <row r="969" spans="1:6" ht="12.75">
      <c r="A969" s="3"/>
      <c r="C969" s="7">
        <v>11</v>
      </c>
      <c r="D969" s="8" t="s">
        <v>10</v>
      </c>
      <c r="E969" s="6">
        <v>1213.1</v>
      </c>
      <c r="F969" s="9" t="s">
        <v>52</v>
      </c>
    </row>
    <row r="970" spans="1:6" ht="12.75">
      <c r="A970" s="3"/>
      <c r="C970" s="7">
        <v>13</v>
      </c>
      <c r="D970" s="8" t="s">
        <v>11</v>
      </c>
      <c r="E970" s="6">
        <v>2017.72</v>
      </c>
      <c r="F970" s="9" t="s">
        <v>34</v>
      </c>
    </row>
    <row r="971" spans="1:6" ht="12.75">
      <c r="A971" s="3"/>
      <c r="C971" s="7">
        <v>15</v>
      </c>
      <c r="D971" s="8" t="s">
        <v>12</v>
      </c>
      <c r="E971" s="6">
        <v>950.39</v>
      </c>
      <c r="F971" s="9" t="s">
        <v>93</v>
      </c>
    </row>
    <row r="972" spans="1:6" ht="12.75">
      <c r="A972" s="3"/>
      <c r="C972" s="7">
        <v>16</v>
      </c>
      <c r="D972" s="8" t="s">
        <v>13</v>
      </c>
      <c r="E972" s="6">
        <v>15075.99</v>
      </c>
      <c r="F972" s="9" t="s">
        <v>95</v>
      </c>
    </row>
    <row r="973" spans="1:6" ht="12.75">
      <c r="A973" s="3"/>
      <c r="C973" s="7">
        <v>20</v>
      </c>
      <c r="D973" s="8" t="s">
        <v>14</v>
      </c>
      <c r="E973" s="6">
        <v>0</v>
      </c>
      <c r="F973" s="9" t="s">
        <v>32</v>
      </c>
    </row>
    <row r="974" spans="1:6" ht="12.75">
      <c r="A974" s="3"/>
      <c r="C974" s="7">
        <v>22</v>
      </c>
      <c r="D974" s="8" t="s">
        <v>15</v>
      </c>
      <c r="E974" s="6">
        <v>232.36</v>
      </c>
      <c r="F974" s="9" t="s">
        <v>33</v>
      </c>
    </row>
    <row r="975" spans="1:6" ht="12.75">
      <c r="A975" s="3"/>
      <c r="C975" s="7">
        <v>23</v>
      </c>
      <c r="D975" s="8" t="s">
        <v>16</v>
      </c>
      <c r="E975" s="6">
        <v>1982.54</v>
      </c>
      <c r="F975" s="9" t="s">
        <v>34</v>
      </c>
    </row>
    <row r="976" spans="1:6" ht="12.75">
      <c r="A976" s="3"/>
      <c r="C976" s="7">
        <v>24</v>
      </c>
      <c r="D976" s="8" t="s">
        <v>17</v>
      </c>
      <c r="E976" s="6">
        <v>86752.47</v>
      </c>
      <c r="F976" s="9" t="s">
        <v>384</v>
      </c>
    </row>
    <row r="977" spans="1:6" ht="12.75">
      <c r="A977" s="3"/>
      <c r="C977" s="7">
        <v>25</v>
      </c>
      <c r="D977" s="8" t="s">
        <v>18</v>
      </c>
      <c r="E977" s="6">
        <v>0</v>
      </c>
      <c r="F977" s="9" t="s">
        <v>32</v>
      </c>
    </row>
    <row r="978" spans="1:6" ht="12.75">
      <c r="A978" s="3"/>
      <c r="C978" s="7">
        <v>26</v>
      </c>
      <c r="D978" s="8" t="s">
        <v>19</v>
      </c>
      <c r="E978" s="6">
        <v>0</v>
      </c>
      <c r="F978" s="9" t="s">
        <v>32</v>
      </c>
    </row>
    <row r="979" spans="1:6" ht="12.75">
      <c r="A979" s="3"/>
      <c r="C979" s="7">
        <v>27</v>
      </c>
      <c r="D979" s="8" t="s">
        <v>20</v>
      </c>
      <c r="E979" s="6">
        <v>3031.5</v>
      </c>
      <c r="F979" s="9" t="s">
        <v>54</v>
      </c>
    </row>
    <row r="980" spans="1:6" ht="12.75">
      <c r="A980" s="3"/>
      <c r="C980" s="7">
        <v>28</v>
      </c>
      <c r="D980" s="8" t="s">
        <v>21</v>
      </c>
      <c r="E980" s="6">
        <v>68742.73</v>
      </c>
      <c r="F980" s="9" t="s">
        <v>362</v>
      </c>
    </row>
    <row r="981" spans="1:6" ht="12.75">
      <c r="A981" s="3"/>
      <c r="C981" s="7">
        <v>30</v>
      </c>
      <c r="D981" s="8" t="s">
        <v>22</v>
      </c>
      <c r="E981" s="6">
        <v>374367.08</v>
      </c>
      <c r="F981" s="9" t="s">
        <v>385</v>
      </c>
    </row>
    <row r="982" spans="1:6" ht="12.75">
      <c r="A982" s="3"/>
      <c r="C982" s="7">
        <v>31</v>
      </c>
      <c r="D982" s="8" t="s">
        <v>23</v>
      </c>
      <c r="E982" s="6">
        <v>38968.14</v>
      </c>
      <c r="F982" s="9" t="s">
        <v>109</v>
      </c>
    </row>
    <row r="983" spans="1:6" ht="12.75">
      <c r="A983" s="3"/>
      <c r="C983" s="7">
        <v>32</v>
      </c>
      <c r="D983" s="8" t="s">
        <v>24</v>
      </c>
      <c r="E983" s="6">
        <v>28829.36</v>
      </c>
      <c r="F983" s="9" t="s">
        <v>271</v>
      </c>
    </row>
    <row r="984" spans="1:2" ht="15">
      <c r="A984" s="5">
        <v>37591</v>
      </c>
      <c r="B984" s="6">
        <v>2213406.66</v>
      </c>
    </row>
    <row r="985" spans="1:6" ht="12.75">
      <c r="A985" s="3"/>
      <c r="C985" s="7">
        <v>1</v>
      </c>
      <c r="D985" s="8" t="s">
        <v>0</v>
      </c>
      <c r="E985" s="6">
        <v>481458.23</v>
      </c>
      <c r="F985" s="9" t="s">
        <v>386</v>
      </c>
    </row>
    <row r="986" spans="1:6" ht="12.75">
      <c r="A986" s="3"/>
      <c r="C986" s="7">
        <v>2</v>
      </c>
      <c r="D986" s="8" t="s">
        <v>1</v>
      </c>
      <c r="E986" s="6">
        <v>850412.04</v>
      </c>
      <c r="F986" s="9" t="s">
        <v>387</v>
      </c>
    </row>
    <row r="987" spans="1:6" ht="12.75">
      <c r="A987" s="3"/>
      <c r="C987" s="7">
        <v>3</v>
      </c>
      <c r="D987" s="8" t="s">
        <v>2</v>
      </c>
      <c r="E987" s="6">
        <v>80785</v>
      </c>
      <c r="F987" s="9" t="s">
        <v>388</v>
      </c>
    </row>
    <row r="988" spans="1:6" ht="12.75">
      <c r="A988" s="3"/>
      <c r="C988" s="7">
        <v>4</v>
      </c>
      <c r="D988" s="8" t="s">
        <v>3</v>
      </c>
      <c r="E988" s="6">
        <v>25768.63</v>
      </c>
      <c r="F988" s="9" t="s">
        <v>389</v>
      </c>
    </row>
    <row r="989" spans="1:6" ht="12.75">
      <c r="A989" s="3"/>
      <c r="C989" s="7">
        <v>5</v>
      </c>
      <c r="D989" s="8" t="s">
        <v>4</v>
      </c>
      <c r="E989" s="6">
        <v>92278.04</v>
      </c>
      <c r="F989" s="9" t="s">
        <v>390</v>
      </c>
    </row>
    <row r="990" spans="1:6" ht="12.75">
      <c r="A990" s="3"/>
      <c r="C990" s="7">
        <v>6</v>
      </c>
      <c r="D990" s="8" t="s">
        <v>5</v>
      </c>
      <c r="E990" s="6">
        <v>4843.04</v>
      </c>
      <c r="F990" s="9" t="s">
        <v>105</v>
      </c>
    </row>
    <row r="991" spans="1:6" ht="12.75">
      <c r="A991" s="3"/>
      <c r="C991" s="7">
        <v>7</v>
      </c>
      <c r="D991" s="8" t="s">
        <v>6</v>
      </c>
      <c r="E991" s="6">
        <v>268.36</v>
      </c>
      <c r="F991" s="9" t="s">
        <v>33</v>
      </c>
    </row>
    <row r="992" spans="1:6" ht="12.75">
      <c r="A992" s="3"/>
      <c r="C992" s="7">
        <v>8</v>
      </c>
      <c r="D992" s="8" t="s">
        <v>7</v>
      </c>
      <c r="E992" s="6">
        <v>0</v>
      </c>
      <c r="F992" s="9" t="s">
        <v>32</v>
      </c>
    </row>
    <row r="993" spans="1:6" ht="12.75">
      <c r="A993" s="3"/>
      <c r="C993" s="7">
        <v>9</v>
      </c>
      <c r="D993" s="8" t="s">
        <v>8</v>
      </c>
      <c r="E993" s="6">
        <v>1071.67</v>
      </c>
      <c r="F993" s="9" t="s">
        <v>93</v>
      </c>
    </row>
    <row r="994" spans="1:6" ht="12.75">
      <c r="A994" s="3"/>
      <c r="C994" s="7">
        <v>10</v>
      </c>
      <c r="D994" s="8" t="s">
        <v>9</v>
      </c>
      <c r="E994" s="6">
        <v>12652.92</v>
      </c>
      <c r="F994" s="9" t="s">
        <v>391</v>
      </c>
    </row>
    <row r="995" spans="1:6" ht="12.75">
      <c r="A995" s="3"/>
      <c r="C995" s="7">
        <v>11</v>
      </c>
      <c r="D995" s="8" t="s">
        <v>10</v>
      </c>
      <c r="E995" s="6">
        <v>1186.01</v>
      </c>
      <c r="F995" s="9" t="s">
        <v>93</v>
      </c>
    </row>
    <row r="996" spans="1:6" ht="12.75">
      <c r="A996" s="3"/>
      <c r="C996" s="7">
        <v>13</v>
      </c>
      <c r="D996" s="8" t="s">
        <v>11</v>
      </c>
      <c r="E996" s="6">
        <v>2098.23</v>
      </c>
      <c r="F996" s="9" t="s">
        <v>37</v>
      </c>
    </row>
    <row r="997" spans="1:6" ht="12.75">
      <c r="A997" s="3"/>
      <c r="C997" s="7">
        <v>15</v>
      </c>
      <c r="D997" s="8" t="s">
        <v>12</v>
      </c>
      <c r="E997" s="6">
        <v>927.83</v>
      </c>
      <c r="F997" s="9" t="s">
        <v>38</v>
      </c>
    </row>
    <row r="998" spans="1:6" ht="12.75">
      <c r="A998" s="3"/>
      <c r="C998" s="7">
        <v>16</v>
      </c>
      <c r="D998" s="8" t="s">
        <v>13</v>
      </c>
      <c r="E998" s="6">
        <v>26202.51</v>
      </c>
      <c r="F998" s="9" t="s">
        <v>392</v>
      </c>
    </row>
    <row r="999" spans="1:6" ht="12.75">
      <c r="A999" s="3"/>
      <c r="C999" s="7">
        <v>20</v>
      </c>
      <c r="D999" s="8" t="s">
        <v>14</v>
      </c>
      <c r="E999" s="6">
        <v>0</v>
      </c>
      <c r="F999" s="9" t="s">
        <v>32</v>
      </c>
    </row>
    <row r="1000" spans="1:6" ht="12.75">
      <c r="A1000" s="3"/>
      <c r="C1000" s="7">
        <v>22</v>
      </c>
      <c r="D1000" s="8" t="s">
        <v>15</v>
      </c>
      <c r="E1000" s="6">
        <v>275.24</v>
      </c>
      <c r="F1000" s="9" t="s">
        <v>33</v>
      </c>
    </row>
    <row r="1001" spans="1:6" ht="12.75">
      <c r="A1001" s="3"/>
      <c r="C1001" s="7">
        <v>23</v>
      </c>
      <c r="D1001" s="8" t="s">
        <v>16</v>
      </c>
      <c r="E1001" s="6">
        <v>2257.35</v>
      </c>
      <c r="F1001" s="9" t="s">
        <v>34</v>
      </c>
    </row>
    <row r="1002" spans="1:6" ht="12.75">
      <c r="A1002" s="3"/>
      <c r="C1002" s="7">
        <v>24</v>
      </c>
      <c r="D1002" s="8" t="s">
        <v>17</v>
      </c>
      <c r="E1002" s="6">
        <v>95863.3</v>
      </c>
      <c r="F1002" s="9" t="s">
        <v>91</v>
      </c>
    </row>
    <row r="1003" spans="1:6" ht="12.75">
      <c r="A1003" s="3"/>
      <c r="C1003" s="7">
        <v>25</v>
      </c>
      <c r="D1003" s="8" t="s">
        <v>18</v>
      </c>
      <c r="E1003" s="6">
        <v>0</v>
      </c>
      <c r="F1003" s="9" t="s">
        <v>32</v>
      </c>
    </row>
    <row r="1004" spans="1:6" ht="12.75">
      <c r="A1004" s="3"/>
      <c r="C1004" s="7">
        <v>26</v>
      </c>
      <c r="D1004" s="8" t="s">
        <v>19</v>
      </c>
      <c r="E1004" s="6">
        <v>0</v>
      </c>
      <c r="F1004" s="9" t="s">
        <v>32</v>
      </c>
    </row>
    <row r="1005" spans="1:6" ht="12.75">
      <c r="A1005" s="3"/>
      <c r="C1005" s="7">
        <v>27</v>
      </c>
      <c r="D1005" s="8" t="s">
        <v>20</v>
      </c>
      <c r="E1005" s="6">
        <v>3803.36</v>
      </c>
      <c r="F1005" s="9" t="s">
        <v>40</v>
      </c>
    </row>
    <row r="1006" spans="1:6" ht="12.75">
      <c r="A1006" s="3"/>
      <c r="C1006" s="7">
        <v>28</v>
      </c>
      <c r="D1006" s="8" t="s">
        <v>21</v>
      </c>
      <c r="E1006" s="6">
        <v>87332.91</v>
      </c>
      <c r="F1006" s="9" t="s">
        <v>89</v>
      </c>
    </row>
    <row r="1007" spans="1:6" ht="12.75">
      <c r="A1007" s="3"/>
      <c r="C1007" s="7">
        <v>30</v>
      </c>
      <c r="D1007" s="8" t="s">
        <v>22</v>
      </c>
      <c r="E1007" s="6">
        <v>371426.22</v>
      </c>
      <c r="F1007" s="9" t="s">
        <v>393</v>
      </c>
    </row>
    <row r="1008" spans="1:6" ht="12.75">
      <c r="A1008" s="3"/>
      <c r="C1008" s="7">
        <v>31</v>
      </c>
      <c r="D1008" s="8" t="s">
        <v>23</v>
      </c>
      <c r="E1008" s="6">
        <v>46480.6</v>
      </c>
      <c r="F1008" s="9" t="s">
        <v>355</v>
      </c>
    </row>
    <row r="1009" spans="1:6" ht="12.75">
      <c r="A1009" s="3"/>
      <c r="C1009" s="7">
        <v>32</v>
      </c>
      <c r="D1009" s="8" t="s">
        <v>24</v>
      </c>
      <c r="E1009" s="6">
        <v>26015.22</v>
      </c>
      <c r="F1009" s="9" t="s">
        <v>392</v>
      </c>
    </row>
    <row r="1010" spans="1:2" ht="15">
      <c r="A1010" s="5">
        <v>37622</v>
      </c>
      <c r="B1010" s="6">
        <v>2384850.87</v>
      </c>
    </row>
    <row r="1011" spans="1:6" ht="12.75">
      <c r="A1011" s="3"/>
      <c r="C1011" s="7">
        <v>1</v>
      </c>
      <c r="D1011" s="8" t="s">
        <v>0</v>
      </c>
      <c r="E1011" s="6">
        <v>461106.76</v>
      </c>
      <c r="F1011" s="9" t="s">
        <v>210</v>
      </c>
    </row>
    <row r="1012" spans="1:6" ht="12.75">
      <c r="A1012" s="3"/>
      <c r="C1012" s="7">
        <v>2</v>
      </c>
      <c r="D1012" s="8" t="s">
        <v>1</v>
      </c>
      <c r="E1012" s="6">
        <v>979524.69</v>
      </c>
      <c r="F1012" s="9" t="s">
        <v>394</v>
      </c>
    </row>
    <row r="1013" spans="1:6" ht="12.75">
      <c r="A1013" s="3"/>
      <c r="C1013" s="7">
        <v>3</v>
      </c>
      <c r="D1013" s="8" t="s">
        <v>2</v>
      </c>
      <c r="E1013" s="6">
        <v>85487.36</v>
      </c>
      <c r="F1013" s="9" t="s">
        <v>126</v>
      </c>
    </row>
    <row r="1014" spans="1:6" ht="12.75">
      <c r="A1014" s="3"/>
      <c r="C1014" s="7">
        <v>4</v>
      </c>
      <c r="D1014" s="8" t="s">
        <v>3</v>
      </c>
      <c r="E1014" s="6">
        <v>23064.77</v>
      </c>
      <c r="F1014" s="9" t="s">
        <v>206</v>
      </c>
    </row>
    <row r="1015" spans="1:6" ht="12.75">
      <c r="A1015" s="3"/>
      <c r="C1015" s="7">
        <v>5</v>
      </c>
      <c r="D1015" s="8" t="s">
        <v>4</v>
      </c>
      <c r="E1015" s="6">
        <v>72948.24</v>
      </c>
      <c r="F1015" s="9" t="s">
        <v>70</v>
      </c>
    </row>
    <row r="1016" spans="1:6" ht="12.75">
      <c r="A1016" s="3"/>
      <c r="C1016" s="7">
        <v>6</v>
      </c>
      <c r="D1016" s="8" t="s">
        <v>5</v>
      </c>
      <c r="E1016" s="6">
        <v>8345.36</v>
      </c>
      <c r="F1016" s="9" t="s">
        <v>51</v>
      </c>
    </row>
    <row r="1017" spans="1:6" ht="12.75">
      <c r="A1017" s="3"/>
      <c r="C1017" s="7">
        <v>7</v>
      </c>
      <c r="D1017" s="8" t="s">
        <v>6</v>
      </c>
      <c r="E1017" s="6">
        <v>410.01</v>
      </c>
      <c r="F1017" s="9" t="s">
        <v>81</v>
      </c>
    </row>
    <row r="1018" spans="1:6" ht="12.75">
      <c r="A1018" s="3"/>
      <c r="C1018" s="7">
        <v>8</v>
      </c>
      <c r="D1018" s="8" t="s">
        <v>7</v>
      </c>
      <c r="E1018" s="6">
        <v>0</v>
      </c>
      <c r="F1018" s="9" t="s">
        <v>32</v>
      </c>
    </row>
    <row r="1019" spans="1:6" ht="12.75">
      <c r="A1019" s="3"/>
      <c r="C1019" s="7">
        <v>9</v>
      </c>
      <c r="D1019" s="8" t="s">
        <v>8</v>
      </c>
      <c r="E1019" s="6">
        <v>709.97</v>
      </c>
      <c r="F1019" s="9" t="s">
        <v>64</v>
      </c>
    </row>
    <row r="1020" spans="1:6" ht="12.75">
      <c r="A1020" s="3"/>
      <c r="C1020" s="7">
        <v>10</v>
      </c>
      <c r="D1020" s="8" t="s">
        <v>9</v>
      </c>
      <c r="E1020" s="6">
        <v>9057.76</v>
      </c>
      <c r="F1020" s="9" t="s">
        <v>50</v>
      </c>
    </row>
    <row r="1021" spans="1:6" ht="12.75">
      <c r="A1021" s="3"/>
      <c r="C1021" s="7">
        <v>11</v>
      </c>
      <c r="D1021" s="8" t="s">
        <v>10</v>
      </c>
      <c r="E1021" s="6">
        <v>1214.91</v>
      </c>
      <c r="F1021" s="9" t="s">
        <v>93</v>
      </c>
    </row>
    <row r="1022" spans="1:6" ht="12.75">
      <c r="A1022" s="3"/>
      <c r="C1022" s="7">
        <v>13</v>
      </c>
      <c r="D1022" s="8" t="s">
        <v>11</v>
      </c>
      <c r="E1022" s="6">
        <v>3402.72</v>
      </c>
      <c r="F1022" s="9" t="s">
        <v>108</v>
      </c>
    </row>
    <row r="1023" spans="1:6" ht="12.75">
      <c r="A1023" s="3"/>
      <c r="C1023" s="7">
        <v>15</v>
      </c>
      <c r="D1023" s="8" t="s">
        <v>12</v>
      </c>
      <c r="E1023" s="6">
        <v>857.76</v>
      </c>
      <c r="F1023" s="9" t="s">
        <v>38</v>
      </c>
    </row>
    <row r="1024" spans="1:6" ht="12.75">
      <c r="A1024" s="3"/>
      <c r="C1024" s="7">
        <v>16</v>
      </c>
      <c r="D1024" s="8" t="s">
        <v>13</v>
      </c>
      <c r="E1024" s="6">
        <v>20679.86</v>
      </c>
      <c r="F1024" s="9" t="s">
        <v>156</v>
      </c>
    </row>
    <row r="1025" spans="1:6" ht="12.75">
      <c r="A1025" s="3"/>
      <c r="C1025" s="7">
        <v>20</v>
      </c>
      <c r="D1025" s="8" t="s">
        <v>14</v>
      </c>
      <c r="E1025" s="6">
        <v>0</v>
      </c>
      <c r="F1025" s="9" t="s">
        <v>32</v>
      </c>
    </row>
    <row r="1026" spans="1:6" ht="12.75">
      <c r="A1026" s="3"/>
      <c r="C1026" s="7">
        <v>22</v>
      </c>
      <c r="D1026" s="8" t="s">
        <v>15</v>
      </c>
      <c r="E1026" s="6">
        <v>193.86</v>
      </c>
      <c r="F1026" s="9" t="s">
        <v>33</v>
      </c>
    </row>
    <row r="1027" spans="1:6" ht="12.75">
      <c r="A1027" s="3"/>
      <c r="C1027" s="7">
        <v>23</v>
      </c>
      <c r="D1027" s="8" t="s">
        <v>16</v>
      </c>
      <c r="E1027" s="6">
        <v>3222.77</v>
      </c>
      <c r="F1027" s="9" t="s">
        <v>108</v>
      </c>
    </row>
    <row r="1028" spans="1:6" ht="12.75">
      <c r="A1028" s="3"/>
      <c r="C1028" s="7">
        <v>24</v>
      </c>
      <c r="D1028" s="8" t="s">
        <v>17</v>
      </c>
      <c r="E1028" s="6">
        <v>115180.33</v>
      </c>
      <c r="F1028" s="9" t="s">
        <v>383</v>
      </c>
    </row>
    <row r="1029" spans="1:6" ht="12.75">
      <c r="A1029" s="3"/>
      <c r="C1029" s="7">
        <v>25</v>
      </c>
      <c r="D1029" s="8" t="s">
        <v>18</v>
      </c>
      <c r="E1029" s="6">
        <v>0</v>
      </c>
      <c r="F1029" s="9" t="s">
        <v>32</v>
      </c>
    </row>
    <row r="1030" spans="1:6" ht="12.75">
      <c r="A1030" s="3"/>
      <c r="C1030" s="7">
        <v>26</v>
      </c>
      <c r="D1030" s="8" t="s">
        <v>19</v>
      </c>
      <c r="E1030" s="6">
        <v>0</v>
      </c>
      <c r="F1030" s="9" t="s">
        <v>32</v>
      </c>
    </row>
    <row r="1031" spans="1:6" ht="12.75">
      <c r="A1031" s="3"/>
      <c r="C1031" s="7">
        <v>27</v>
      </c>
      <c r="D1031" s="8" t="s">
        <v>20</v>
      </c>
      <c r="E1031" s="6">
        <v>2978.35</v>
      </c>
      <c r="F1031" s="9" t="s">
        <v>82</v>
      </c>
    </row>
    <row r="1032" spans="1:6" ht="12.75">
      <c r="A1032" s="3"/>
      <c r="C1032" s="7">
        <v>28</v>
      </c>
      <c r="D1032" s="8" t="s">
        <v>21</v>
      </c>
      <c r="E1032" s="6">
        <v>88481.79</v>
      </c>
      <c r="F1032" s="9" t="s">
        <v>272</v>
      </c>
    </row>
    <row r="1033" spans="1:6" ht="12.75">
      <c r="A1033" s="3"/>
      <c r="C1033" s="7">
        <v>30</v>
      </c>
      <c r="D1033" s="8" t="s">
        <v>22</v>
      </c>
      <c r="E1033" s="6">
        <v>415539.54</v>
      </c>
      <c r="F1033" s="9" t="s">
        <v>395</v>
      </c>
    </row>
    <row r="1034" spans="1:6" ht="12.75">
      <c r="A1034" s="3"/>
      <c r="C1034" s="7">
        <v>31</v>
      </c>
      <c r="D1034" s="8" t="s">
        <v>23</v>
      </c>
      <c r="E1034" s="6">
        <v>63933.35</v>
      </c>
      <c r="F1034" s="9" t="s">
        <v>214</v>
      </c>
    </row>
    <row r="1035" spans="1:6" ht="12.75">
      <c r="A1035" s="3"/>
      <c r="C1035" s="7">
        <v>32</v>
      </c>
      <c r="D1035" s="8" t="s">
        <v>24</v>
      </c>
      <c r="E1035" s="6">
        <v>28510.77</v>
      </c>
      <c r="F1035" s="9" t="s">
        <v>186</v>
      </c>
    </row>
    <row r="1036" spans="1:2" ht="15">
      <c r="A1036" s="5">
        <v>37653</v>
      </c>
      <c r="B1036" s="6">
        <v>2976695.08</v>
      </c>
    </row>
    <row r="1037" spans="1:6" ht="12.75">
      <c r="A1037" s="3"/>
      <c r="C1037" s="7">
        <v>1</v>
      </c>
      <c r="D1037" s="8" t="s">
        <v>0</v>
      </c>
      <c r="E1037" s="6">
        <v>606134.06</v>
      </c>
      <c r="F1037" s="9" t="s">
        <v>396</v>
      </c>
    </row>
    <row r="1038" spans="1:6" ht="12.75">
      <c r="A1038" s="3"/>
      <c r="C1038" s="7">
        <v>2</v>
      </c>
      <c r="D1038" s="8" t="s">
        <v>1</v>
      </c>
      <c r="E1038" s="6">
        <v>1168737.41</v>
      </c>
      <c r="F1038" s="9" t="s">
        <v>397</v>
      </c>
    </row>
    <row r="1039" spans="1:6" ht="12.75">
      <c r="A1039" s="3"/>
      <c r="C1039" s="7">
        <v>3</v>
      </c>
      <c r="D1039" s="8" t="s">
        <v>2</v>
      </c>
      <c r="E1039" s="6">
        <v>119133.09</v>
      </c>
      <c r="F1039" s="9" t="s">
        <v>312</v>
      </c>
    </row>
    <row r="1040" spans="1:6" ht="12.75">
      <c r="A1040" s="3"/>
      <c r="C1040" s="7">
        <v>4</v>
      </c>
      <c r="D1040" s="8" t="s">
        <v>3</v>
      </c>
      <c r="E1040" s="6">
        <v>27703.31</v>
      </c>
      <c r="F1040" s="9" t="s">
        <v>398</v>
      </c>
    </row>
    <row r="1041" spans="1:6" ht="12.75">
      <c r="A1041" s="3"/>
      <c r="C1041" s="7">
        <v>5</v>
      </c>
      <c r="D1041" s="8" t="s">
        <v>4</v>
      </c>
      <c r="E1041" s="6">
        <v>83317.95</v>
      </c>
      <c r="F1041" s="9" t="s">
        <v>169</v>
      </c>
    </row>
    <row r="1042" spans="1:6" ht="12.75">
      <c r="A1042" s="3"/>
      <c r="C1042" s="7">
        <v>6</v>
      </c>
      <c r="D1042" s="8" t="s">
        <v>5</v>
      </c>
      <c r="E1042" s="6">
        <v>6505.75</v>
      </c>
      <c r="F1042" s="9" t="s">
        <v>105</v>
      </c>
    </row>
    <row r="1043" spans="1:6" ht="12.75">
      <c r="A1043" s="3"/>
      <c r="C1043" s="7">
        <v>7</v>
      </c>
      <c r="D1043" s="8" t="s">
        <v>6</v>
      </c>
      <c r="E1043" s="6">
        <v>645.14</v>
      </c>
      <c r="F1043" s="9" t="s">
        <v>81</v>
      </c>
    </row>
    <row r="1044" spans="1:6" ht="12.75">
      <c r="A1044" s="3"/>
      <c r="C1044" s="7">
        <v>8</v>
      </c>
      <c r="D1044" s="8" t="s">
        <v>7</v>
      </c>
      <c r="E1044" s="6">
        <v>0</v>
      </c>
      <c r="F1044" s="9" t="s">
        <v>32</v>
      </c>
    </row>
    <row r="1045" spans="1:6" ht="12.75">
      <c r="A1045" s="3"/>
      <c r="C1045" s="7">
        <v>9</v>
      </c>
      <c r="D1045" s="8" t="s">
        <v>8</v>
      </c>
      <c r="E1045" s="6">
        <v>1770.74</v>
      </c>
      <c r="F1045" s="9" t="s">
        <v>52</v>
      </c>
    </row>
    <row r="1046" spans="1:6" ht="12.75">
      <c r="A1046" s="3"/>
      <c r="C1046" s="7">
        <v>10</v>
      </c>
      <c r="D1046" s="8" t="s">
        <v>9</v>
      </c>
      <c r="E1046" s="6">
        <v>10225.62</v>
      </c>
      <c r="F1046" s="9" t="s">
        <v>56</v>
      </c>
    </row>
    <row r="1047" spans="1:6" ht="12.75">
      <c r="A1047" s="3"/>
      <c r="C1047" s="7">
        <v>11</v>
      </c>
      <c r="D1047" s="8" t="s">
        <v>10</v>
      </c>
      <c r="E1047" s="6">
        <v>706.78</v>
      </c>
      <c r="F1047" s="9" t="s">
        <v>81</v>
      </c>
    </row>
    <row r="1048" spans="1:6" ht="12.75">
      <c r="A1048" s="3"/>
      <c r="C1048" s="7">
        <v>13</v>
      </c>
      <c r="D1048" s="8" t="s">
        <v>11</v>
      </c>
      <c r="E1048" s="6">
        <v>3519.64</v>
      </c>
      <c r="F1048" s="9" t="s">
        <v>82</v>
      </c>
    </row>
    <row r="1049" spans="1:6" ht="12.75">
      <c r="A1049" s="3"/>
      <c r="C1049" s="7">
        <v>15</v>
      </c>
      <c r="D1049" s="8" t="s">
        <v>12</v>
      </c>
      <c r="E1049" s="6">
        <v>804.62</v>
      </c>
      <c r="F1049" s="9" t="s">
        <v>64</v>
      </c>
    </row>
    <row r="1050" spans="1:6" ht="12.75">
      <c r="A1050" s="3"/>
      <c r="C1050" s="7">
        <v>16</v>
      </c>
      <c r="D1050" s="8" t="s">
        <v>13</v>
      </c>
      <c r="E1050" s="6">
        <v>28552.31</v>
      </c>
      <c r="F1050" s="9" t="s">
        <v>399</v>
      </c>
    </row>
    <row r="1051" spans="1:6" ht="12.75">
      <c r="A1051" s="3"/>
      <c r="C1051" s="7">
        <v>20</v>
      </c>
      <c r="D1051" s="8" t="s">
        <v>14</v>
      </c>
      <c r="E1051" s="6">
        <v>0</v>
      </c>
      <c r="F1051" s="9" t="s">
        <v>32</v>
      </c>
    </row>
    <row r="1052" spans="1:6" ht="12.75">
      <c r="A1052" s="3"/>
      <c r="C1052" s="7">
        <v>22</v>
      </c>
      <c r="D1052" s="8" t="s">
        <v>15</v>
      </c>
      <c r="E1052" s="6">
        <v>182.05</v>
      </c>
      <c r="F1052" s="9" t="s">
        <v>33</v>
      </c>
    </row>
    <row r="1053" spans="1:6" ht="12.75">
      <c r="A1053" s="3"/>
      <c r="C1053" s="7">
        <v>23</v>
      </c>
      <c r="D1053" s="8" t="s">
        <v>16</v>
      </c>
      <c r="E1053" s="6">
        <v>3763.03</v>
      </c>
      <c r="F1053" s="9" t="s">
        <v>147</v>
      </c>
    </row>
    <row r="1054" spans="1:6" ht="12.75">
      <c r="A1054" s="3"/>
      <c r="C1054" s="7">
        <v>24</v>
      </c>
      <c r="D1054" s="8" t="s">
        <v>17</v>
      </c>
      <c r="E1054" s="6">
        <v>148716.95</v>
      </c>
      <c r="F1054" s="9" t="s">
        <v>400</v>
      </c>
    </row>
    <row r="1055" spans="1:6" ht="12.75">
      <c r="A1055" s="3"/>
      <c r="C1055" s="7">
        <v>25</v>
      </c>
      <c r="D1055" s="8" t="s">
        <v>18</v>
      </c>
      <c r="E1055" s="6">
        <v>0</v>
      </c>
      <c r="F1055" s="9" t="s">
        <v>32</v>
      </c>
    </row>
    <row r="1056" spans="1:6" ht="12.75">
      <c r="A1056" s="3"/>
      <c r="C1056" s="7">
        <v>26</v>
      </c>
      <c r="D1056" s="8" t="s">
        <v>19</v>
      </c>
      <c r="E1056" s="6">
        <v>0</v>
      </c>
      <c r="F1056" s="9" t="s">
        <v>32</v>
      </c>
    </row>
    <row r="1057" spans="1:6" ht="12.75">
      <c r="A1057" s="3"/>
      <c r="C1057" s="7">
        <v>27</v>
      </c>
      <c r="D1057" s="8" t="s">
        <v>20</v>
      </c>
      <c r="E1057" s="6">
        <v>0</v>
      </c>
      <c r="F1057" s="9" t="s">
        <v>32</v>
      </c>
    </row>
    <row r="1058" spans="1:6" ht="12.75">
      <c r="A1058" s="3"/>
      <c r="C1058" s="7">
        <v>28</v>
      </c>
      <c r="D1058" s="8" t="s">
        <v>21</v>
      </c>
      <c r="E1058" s="6">
        <v>129428.82</v>
      </c>
      <c r="F1058" s="9" t="s">
        <v>185</v>
      </c>
    </row>
    <row r="1059" spans="1:6" ht="12.75">
      <c r="A1059" s="3"/>
      <c r="C1059" s="7">
        <v>30</v>
      </c>
      <c r="D1059" s="8" t="s">
        <v>22</v>
      </c>
      <c r="E1059" s="6">
        <v>526846.12</v>
      </c>
      <c r="F1059" s="9" t="s">
        <v>306</v>
      </c>
    </row>
    <row r="1060" spans="1:6" ht="12.75">
      <c r="A1060" s="3"/>
      <c r="C1060" s="7">
        <v>31</v>
      </c>
      <c r="D1060" s="8" t="s">
        <v>23</v>
      </c>
      <c r="E1060" s="6">
        <v>70903.76</v>
      </c>
      <c r="F1060" s="9" t="s">
        <v>401</v>
      </c>
    </row>
    <row r="1061" spans="1:6" ht="12.75">
      <c r="A1061" s="3"/>
      <c r="C1061" s="7">
        <v>32</v>
      </c>
      <c r="D1061" s="8" t="s">
        <v>24</v>
      </c>
      <c r="E1061" s="6">
        <v>39097.97</v>
      </c>
      <c r="F1061" s="9" t="s">
        <v>402</v>
      </c>
    </row>
    <row r="1062" spans="1:2" ht="15">
      <c r="A1062" s="5">
        <v>37681</v>
      </c>
      <c r="B1062" s="6">
        <v>3485217.63</v>
      </c>
    </row>
    <row r="1063" spans="1:6" ht="12.75">
      <c r="A1063" s="3"/>
      <c r="C1063" s="7">
        <v>1</v>
      </c>
      <c r="D1063" s="8" t="s">
        <v>0</v>
      </c>
      <c r="E1063" s="6">
        <v>707371.88</v>
      </c>
      <c r="F1063" s="9" t="s">
        <v>403</v>
      </c>
    </row>
    <row r="1064" spans="1:6" ht="12.75">
      <c r="A1064" s="3"/>
      <c r="C1064" s="7">
        <v>2</v>
      </c>
      <c r="D1064" s="8" t="s">
        <v>1</v>
      </c>
      <c r="E1064" s="6">
        <v>1493593.4</v>
      </c>
      <c r="F1064" s="9" t="s">
        <v>404</v>
      </c>
    </row>
    <row r="1065" spans="1:6" ht="12.75">
      <c r="A1065" s="3"/>
      <c r="C1065" s="7">
        <v>3</v>
      </c>
      <c r="D1065" s="8" t="s">
        <v>2</v>
      </c>
      <c r="E1065" s="6">
        <v>120142.46</v>
      </c>
      <c r="F1065" s="9" t="s">
        <v>405</v>
      </c>
    </row>
    <row r="1066" spans="1:6" ht="12.75">
      <c r="A1066" s="3"/>
      <c r="C1066" s="7">
        <v>4</v>
      </c>
      <c r="D1066" s="8" t="s">
        <v>3</v>
      </c>
      <c r="E1066" s="6">
        <v>28106.8</v>
      </c>
      <c r="F1066" s="9" t="s">
        <v>146</v>
      </c>
    </row>
    <row r="1067" spans="1:6" ht="12.75">
      <c r="A1067" s="3"/>
      <c r="C1067" s="7">
        <v>5</v>
      </c>
      <c r="D1067" s="8" t="s">
        <v>4</v>
      </c>
      <c r="E1067" s="6">
        <v>86787.16</v>
      </c>
      <c r="F1067" s="9" t="s">
        <v>406</v>
      </c>
    </row>
    <row r="1068" spans="1:6" ht="12.75">
      <c r="A1068" s="3"/>
      <c r="C1068" s="7">
        <v>6</v>
      </c>
      <c r="D1068" s="8" t="s">
        <v>5</v>
      </c>
      <c r="E1068" s="6">
        <v>6919.13</v>
      </c>
      <c r="F1068" s="9" t="s">
        <v>196</v>
      </c>
    </row>
    <row r="1069" spans="1:6" ht="12.75">
      <c r="A1069" s="3"/>
      <c r="C1069" s="7">
        <v>7</v>
      </c>
      <c r="D1069" s="8" t="s">
        <v>6</v>
      </c>
      <c r="E1069" s="6">
        <v>591.81</v>
      </c>
      <c r="F1069" s="9" t="s">
        <v>81</v>
      </c>
    </row>
    <row r="1070" spans="1:6" ht="12.75">
      <c r="A1070" s="3"/>
      <c r="C1070" s="7">
        <v>8</v>
      </c>
      <c r="D1070" s="8" t="s">
        <v>7</v>
      </c>
      <c r="E1070" s="6">
        <v>0</v>
      </c>
      <c r="F1070" s="9" t="s">
        <v>32</v>
      </c>
    </row>
    <row r="1071" spans="1:6" ht="12.75">
      <c r="A1071" s="3"/>
      <c r="C1071" s="7">
        <v>9</v>
      </c>
      <c r="D1071" s="8" t="s">
        <v>8</v>
      </c>
      <c r="E1071" s="6">
        <v>1578.69</v>
      </c>
      <c r="F1071" s="9" t="s">
        <v>93</v>
      </c>
    </row>
    <row r="1072" spans="1:6" ht="12.75">
      <c r="A1072" s="3"/>
      <c r="C1072" s="7">
        <v>10</v>
      </c>
      <c r="D1072" s="8" t="s">
        <v>9</v>
      </c>
      <c r="E1072" s="6">
        <v>17168.58</v>
      </c>
      <c r="F1072" s="9" t="s">
        <v>407</v>
      </c>
    </row>
    <row r="1073" spans="1:6" ht="12.75">
      <c r="A1073" s="3"/>
      <c r="C1073" s="7">
        <v>11</v>
      </c>
      <c r="D1073" s="8" t="s">
        <v>10</v>
      </c>
      <c r="E1073" s="6">
        <v>1954.27</v>
      </c>
      <c r="F1073" s="9" t="s">
        <v>52</v>
      </c>
    </row>
    <row r="1074" spans="1:6" ht="12.75">
      <c r="A1074" s="3"/>
      <c r="C1074" s="7">
        <v>13</v>
      </c>
      <c r="D1074" s="8" t="s">
        <v>11</v>
      </c>
      <c r="E1074" s="6">
        <v>4412.08</v>
      </c>
      <c r="F1074" s="9" t="s">
        <v>147</v>
      </c>
    </row>
    <row r="1075" spans="1:6" ht="12.75">
      <c r="A1075" s="3"/>
      <c r="C1075" s="7">
        <v>15</v>
      </c>
      <c r="D1075" s="8" t="s">
        <v>12</v>
      </c>
      <c r="E1075" s="6">
        <v>1067.91</v>
      </c>
      <c r="F1075" s="9" t="s">
        <v>64</v>
      </c>
    </row>
    <row r="1076" spans="1:6" ht="12.75">
      <c r="A1076" s="3"/>
      <c r="C1076" s="7">
        <v>16</v>
      </c>
      <c r="D1076" s="8" t="s">
        <v>13</v>
      </c>
      <c r="E1076" s="6">
        <v>39353.04</v>
      </c>
      <c r="F1076" s="9" t="s">
        <v>408</v>
      </c>
    </row>
    <row r="1077" spans="1:6" ht="12.75">
      <c r="A1077" s="3"/>
      <c r="C1077" s="7">
        <v>20</v>
      </c>
      <c r="D1077" s="8" t="s">
        <v>14</v>
      </c>
      <c r="E1077" s="6">
        <v>0</v>
      </c>
      <c r="F1077" s="9" t="s">
        <v>32</v>
      </c>
    </row>
    <row r="1078" spans="1:6" ht="12.75">
      <c r="A1078" s="3"/>
      <c r="C1078" s="7">
        <v>22</v>
      </c>
      <c r="D1078" s="8" t="s">
        <v>15</v>
      </c>
      <c r="E1078" s="6">
        <v>186.77</v>
      </c>
      <c r="F1078" s="9" t="s">
        <v>33</v>
      </c>
    </row>
    <row r="1079" spans="1:6" ht="12.75">
      <c r="A1079" s="3"/>
      <c r="C1079" s="7">
        <v>23</v>
      </c>
      <c r="D1079" s="8" t="s">
        <v>16</v>
      </c>
      <c r="E1079" s="6">
        <v>4441.73</v>
      </c>
      <c r="F1079" s="9" t="s">
        <v>147</v>
      </c>
    </row>
    <row r="1080" spans="1:6" ht="12.75">
      <c r="A1080" s="3"/>
      <c r="C1080" s="7">
        <v>24</v>
      </c>
      <c r="D1080" s="8" t="s">
        <v>17</v>
      </c>
      <c r="E1080" s="6">
        <v>168923.86</v>
      </c>
      <c r="F1080" s="9" t="s">
        <v>409</v>
      </c>
    </row>
    <row r="1081" spans="1:6" ht="12.75">
      <c r="A1081" s="3"/>
      <c r="C1081" s="7">
        <v>25</v>
      </c>
      <c r="D1081" s="8" t="s">
        <v>18</v>
      </c>
      <c r="E1081" s="6">
        <v>0</v>
      </c>
      <c r="F1081" s="9" t="s">
        <v>32</v>
      </c>
    </row>
    <row r="1082" spans="1:6" ht="12.75">
      <c r="A1082" s="3"/>
      <c r="C1082" s="7">
        <v>26</v>
      </c>
      <c r="D1082" s="8" t="s">
        <v>19</v>
      </c>
      <c r="E1082" s="6">
        <v>0</v>
      </c>
      <c r="F1082" s="9" t="s">
        <v>32</v>
      </c>
    </row>
    <row r="1083" spans="1:6" ht="12.75">
      <c r="A1083" s="3"/>
      <c r="C1083" s="7">
        <v>27</v>
      </c>
      <c r="D1083" s="8" t="s">
        <v>20</v>
      </c>
      <c r="E1083" s="6">
        <v>3210.02</v>
      </c>
      <c r="F1083" s="9" t="s">
        <v>37</v>
      </c>
    </row>
    <row r="1084" spans="1:6" ht="12.75">
      <c r="A1084" s="3"/>
      <c r="C1084" s="7">
        <v>28</v>
      </c>
      <c r="D1084" s="8" t="s">
        <v>21</v>
      </c>
      <c r="E1084" s="6">
        <v>140289.4</v>
      </c>
      <c r="F1084" s="9" t="s">
        <v>410</v>
      </c>
    </row>
    <row r="1085" spans="1:6" ht="12.75">
      <c r="A1085" s="3"/>
      <c r="C1085" s="7">
        <v>30</v>
      </c>
      <c r="D1085" s="8" t="s">
        <v>22</v>
      </c>
      <c r="E1085" s="6">
        <v>530661.55</v>
      </c>
      <c r="F1085" s="9" t="s">
        <v>411</v>
      </c>
    </row>
    <row r="1086" spans="1:6" ht="12.75">
      <c r="A1086" s="3"/>
      <c r="C1086" s="7">
        <v>31</v>
      </c>
      <c r="D1086" s="8" t="s">
        <v>23</v>
      </c>
      <c r="E1086" s="6">
        <v>89740.93</v>
      </c>
      <c r="F1086" s="9" t="s">
        <v>412</v>
      </c>
    </row>
    <row r="1087" spans="1:6" ht="12.75">
      <c r="A1087" s="3"/>
      <c r="C1087" s="7">
        <v>32</v>
      </c>
      <c r="D1087" s="8" t="s">
        <v>24</v>
      </c>
      <c r="E1087" s="6">
        <v>38716.2</v>
      </c>
      <c r="F1087" s="9" t="s">
        <v>319</v>
      </c>
    </row>
    <row r="1088" spans="1:2" ht="15">
      <c r="A1088" s="5">
        <v>37712</v>
      </c>
      <c r="B1088" s="6">
        <v>3514705.59</v>
      </c>
    </row>
    <row r="1089" spans="1:6" ht="12.75">
      <c r="A1089" s="3"/>
      <c r="C1089" s="7">
        <v>1</v>
      </c>
      <c r="D1089" s="8" t="s">
        <v>0</v>
      </c>
      <c r="E1089" s="6">
        <v>631191.07</v>
      </c>
      <c r="F1089" s="9" t="s">
        <v>413</v>
      </c>
    </row>
    <row r="1090" spans="1:6" ht="12.75">
      <c r="A1090" s="3"/>
      <c r="C1090" s="7">
        <v>2</v>
      </c>
      <c r="D1090" s="8" t="s">
        <v>1</v>
      </c>
      <c r="E1090" s="6">
        <v>1620267.64</v>
      </c>
      <c r="F1090" s="9" t="s">
        <v>414</v>
      </c>
    </row>
    <row r="1091" spans="1:6" ht="12.75">
      <c r="A1091" s="3"/>
      <c r="C1091" s="7">
        <v>3</v>
      </c>
      <c r="D1091" s="8" t="s">
        <v>2</v>
      </c>
      <c r="E1091" s="6">
        <v>129399.54</v>
      </c>
      <c r="F1091" s="9" t="s">
        <v>415</v>
      </c>
    </row>
    <row r="1092" spans="1:6" ht="12.75">
      <c r="A1092" s="3"/>
      <c r="C1092" s="7">
        <v>4</v>
      </c>
      <c r="D1092" s="8" t="s">
        <v>3</v>
      </c>
      <c r="E1092" s="6">
        <v>27642.95</v>
      </c>
      <c r="F1092" s="9" t="s">
        <v>107</v>
      </c>
    </row>
    <row r="1093" spans="1:6" ht="12.75">
      <c r="A1093" s="3"/>
      <c r="C1093" s="7">
        <v>5</v>
      </c>
      <c r="D1093" s="8" t="s">
        <v>4</v>
      </c>
      <c r="E1093" s="6">
        <v>85901.15</v>
      </c>
      <c r="F1093" s="9" t="s">
        <v>416</v>
      </c>
    </row>
    <row r="1094" spans="1:6" ht="12.75">
      <c r="A1094" s="3"/>
      <c r="C1094" s="7">
        <v>6</v>
      </c>
      <c r="D1094" s="8" t="s">
        <v>5</v>
      </c>
      <c r="E1094" s="6">
        <v>7002.9</v>
      </c>
      <c r="F1094" s="9" t="s">
        <v>196</v>
      </c>
    </row>
    <row r="1095" spans="1:6" ht="12.75">
      <c r="A1095" s="3"/>
      <c r="C1095" s="7">
        <v>7</v>
      </c>
      <c r="D1095" s="8" t="s">
        <v>6</v>
      </c>
      <c r="E1095" s="6">
        <v>1121.01</v>
      </c>
      <c r="F1095" s="9" t="s">
        <v>64</v>
      </c>
    </row>
    <row r="1096" spans="1:6" ht="12.75">
      <c r="A1096" s="3"/>
      <c r="C1096" s="7">
        <v>8</v>
      </c>
      <c r="D1096" s="8" t="s">
        <v>7</v>
      </c>
      <c r="E1096" s="6">
        <v>0</v>
      </c>
      <c r="F1096" s="9" t="s">
        <v>32</v>
      </c>
    </row>
    <row r="1097" spans="1:6" ht="12.75">
      <c r="A1097" s="3"/>
      <c r="C1097" s="7">
        <v>9</v>
      </c>
      <c r="D1097" s="8" t="s">
        <v>8</v>
      </c>
      <c r="E1097" s="6">
        <v>4711.37</v>
      </c>
      <c r="F1097" s="9" t="s">
        <v>147</v>
      </c>
    </row>
    <row r="1098" spans="1:6" ht="12.75">
      <c r="A1098" s="3"/>
      <c r="C1098" s="7">
        <v>10</v>
      </c>
      <c r="D1098" s="8" t="s">
        <v>9</v>
      </c>
      <c r="E1098" s="6">
        <v>18014.07</v>
      </c>
      <c r="F1098" s="9" t="s">
        <v>295</v>
      </c>
    </row>
    <row r="1099" spans="1:6" ht="12.75">
      <c r="A1099" s="3"/>
      <c r="C1099" s="7">
        <v>11</v>
      </c>
      <c r="D1099" s="8" t="s">
        <v>10</v>
      </c>
      <c r="E1099" s="6">
        <v>1616.4</v>
      </c>
      <c r="F1099" s="9" t="s">
        <v>93</v>
      </c>
    </row>
    <row r="1100" spans="1:6" ht="12.75">
      <c r="A1100" s="3"/>
      <c r="C1100" s="7">
        <v>13</v>
      </c>
      <c r="D1100" s="8" t="s">
        <v>11</v>
      </c>
      <c r="E1100" s="6">
        <v>3572.11</v>
      </c>
      <c r="F1100" s="9" t="s">
        <v>34</v>
      </c>
    </row>
    <row r="1101" spans="1:6" ht="12.75">
      <c r="A1101" s="3"/>
      <c r="C1101" s="7">
        <v>15</v>
      </c>
      <c r="D1101" s="8" t="s">
        <v>12</v>
      </c>
      <c r="E1101" s="6">
        <v>1062.15</v>
      </c>
      <c r="F1101" s="9" t="s">
        <v>64</v>
      </c>
    </row>
    <row r="1102" spans="1:6" ht="12.75">
      <c r="A1102" s="3"/>
      <c r="C1102" s="7">
        <v>16</v>
      </c>
      <c r="D1102" s="8" t="s">
        <v>13</v>
      </c>
      <c r="E1102" s="6">
        <v>37283.37</v>
      </c>
      <c r="F1102" s="9" t="s">
        <v>417</v>
      </c>
    </row>
    <row r="1103" spans="1:6" ht="12.75">
      <c r="A1103" s="3"/>
      <c r="C1103" s="7">
        <v>20</v>
      </c>
      <c r="D1103" s="8" t="s">
        <v>14</v>
      </c>
      <c r="E1103" s="6">
        <v>0</v>
      </c>
      <c r="F1103" s="9" t="s">
        <v>32</v>
      </c>
    </row>
    <row r="1104" spans="1:6" ht="12.75">
      <c r="A1104" s="3"/>
      <c r="C1104" s="7">
        <v>22</v>
      </c>
      <c r="D1104" s="8" t="s">
        <v>15</v>
      </c>
      <c r="E1104" s="6">
        <v>190.88</v>
      </c>
      <c r="F1104" s="9" t="s">
        <v>33</v>
      </c>
    </row>
    <row r="1105" spans="1:6" ht="12.75">
      <c r="A1105" s="3"/>
      <c r="C1105" s="7">
        <v>23</v>
      </c>
      <c r="D1105" s="8" t="s">
        <v>16</v>
      </c>
      <c r="E1105" s="6">
        <v>4647.39</v>
      </c>
      <c r="F1105" s="9" t="s">
        <v>147</v>
      </c>
    </row>
    <row r="1106" spans="1:6" ht="12.75">
      <c r="A1106" s="3"/>
      <c r="C1106" s="7">
        <v>24</v>
      </c>
      <c r="D1106" s="8" t="s">
        <v>17</v>
      </c>
      <c r="E1106" s="6">
        <v>194096.41</v>
      </c>
      <c r="F1106" s="9" t="s">
        <v>418</v>
      </c>
    </row>
    <row r="1107" spans="1:6" ht="12.75">
      <c r="A1107" s="3"/>
      <c r="C1107" s="7">
        <v>25</v>
      </c>
      <c r="D1107" s="8" t="s">
        <v>18</v>
      </c>
      <c r="E1107" s="6">
        <v>0</v>
      </c>
      <c r="F1107" s="9" t="s">
        <v>32</v>
      </c>
    </row>
    <row r="1108" spans="1:6" ht="12.75">
      <c r="A1108" s="3"/>
      <c r="C1108" s="7">
        <v>26</v>
      </c>
      <c r="D1108" s="8" t="s">
        <v>19</v>
      </c>
      <c r="E1108" s="6">
        <v>0</v>
      </c>
      <c r="F1108" s="9" t="s">
        <v>32</v>
      </c>
    </row>
    <row r="1109" spans="1:6" ht="12.75">
      <c r="A1109" s="3"/>
      <c r="C1109" s="7">
        <v>27</v>
      </c>
      <c r="D1109" s="8" t="s">
        <v>20</v>
      </c>
      <c r="E1109" s="6">
        <v>3234.51</v>
      </c>
      <c r="F1109" s="9" t="s">
        <v>37</v>
      </c>
    </row>
    <row r="1110" spans="1:6" ht="12.75">
      <c r="A1110" s="3"/>
      <c r="C1110" s="7">
        <v>28</v>
      </c>
      <c r="D1110" s="8" t="s">
        <v>21</v>
      </c>
      <c r="E1110" s="6">
        <v>135405.89</v>
      </c>
      <c r="F1110" s="9" t="s">
        <v>419</v>
      </c>
    </row>
    <row r="1111" spans="1:6" ht="12.75">
      <c r="A1111" s="3"/>
      <c r="C1111" s="7">
        <v>30</v>
      </c>
      <c r="D1111" s="8" t="s">
        <v>22</v>
      </c>
      <c r="E1111" s="6">
        <v>485245.04</v>
      </c>
      <c r="F1111" s="9" t="s">
        <v>420</v>
      </c>
    </row>
    <row r="1112" spans="1:6" ht="12.75">
      <c r="A1112" s="3"/>
      <c r="C1112" s="7">
        <v>31</v>
      </c>
      <c r="D1112" s="8" t="s">
        <v>23</v>
      </c>
      <c r="E1112" s="6">
        <v>87820.65</v>
      </c>
      <c r="F1112" s="9" t="s">
        <v>421</v>
      </c>
    </row>
    <row r="1113" spans="1:6" ht="12.75">
      <c r="A1113" s="3"/>
      <c r="C1113" s="7">
        <v>32</v>
      </c>
      <c r="D1113" s="8" t="s">
        <v>24</v>
      </c>
      <c r="E1113" s="6">
        <v>35279.13</v>
      </c>
      <c r="F1113" s="9" t="s">
        <v>422</v>
      </c>
    </row>
    <row r="1114" spans="1:2" ht="15">
      <c r="A1114" s="5">
        <v>37742</v>
      </c>
      <c r="B1114" s="6">
        <v>2702503.07</v>
      </c>
    </row>
    <row r="1115" spans="1:6" ht="12.75">
      <c r="A1115" s="3"/>
      <c r="C1115" s="7">
        <v>1</v>
      </c>
      <c r="D1115" s="8" t="s">
        <v>0</v>
      </c>
      <c r="E1115" s="6">
        <v>523266.27</v>
      </c>
      <c r="F1115" s="9" t="s">
        <v>423</v>
      </c>
    </row>
    <row r="1116" spans="1:6" ht="12.75">
      <c r="A1116" s="3"/>
      <c r="C1116" s="7">
        <v>2</v>
      </c>
      <c r="D1116" s="8" t="s">
        <v>1</v>
      </c>
      <c r="E1116" s="6">
        <v>1241301.94</v>
      </c>
      <c r="F1116" s="9" t="s">
        <v>424</v>
      </c>
    </row>
    <row r="1117" spans="1:6" ht="12.75">
      <c r="A1117" s="3"/>
      <c r="C1117" s="7">
        <v>3</v>
      </c>
      <c r="D1117" s="8" t="s">
        <v>2</v>
      </c>
      <c r="E1117" s="6">
        <v>85887.53</v>
      </c>
      <c r="F1117" s="9" t="s">
        <v>425</v>
      </c>
    </row>
    <row r="1118" spans="1:6" ht="12.75">
      <c r="A1118" s="3"/>
      <c r="C1118" s="7">
        <v>4</v>
      </c>
      <c r="D1118" s="8" t="s">
        <v>3</v>
      </c>
      <c r="E1118" s="6">
        <v>24807.89</v>
      </c>
      <c r="F1118" s="9" t="s">
        <v>426</v>
      </c>
    </row>
    <row r="1119" spans="1:6" ht="12.75">
      <c r="A1119" s="3"/>
      <c r="C1119" s="7">
        <v>5</v>
      </c>
      <c r="D1119" s="8" t="s">
        <v>4</v>
      </c>
      <c r="E1119" s="6">
        <v>68483.9</v>
      </c>
      <c r="F1119" s="9" t="s">
        <v>257</v>
      </c>
    </row>
    <row r="1120" spans="1:6" ht="12.75">
      <c r="A1120" s="3"/>
      <c r="C1120" s="7">
        <v>6</v>
      </c>
      <c r="D1120" s="8" t="s">
        <v>5</v>
      </c>
      <c r="E1120" s="6">
        <v>5556.01</v>
      </c>
      <c r="F1120" s="9" t="s">
        <v>158</v>
      </c>
    </row>
    <row r="1121" spans="1:6" ht="12.75">
      <c r="A1121" s="3"/>
      <c r="C1121" s="7">
        <v>7</v>
      </c>
      <c r="D1121" s="8" t="s">
        <v>6</v>
      </c>
      <c r="E1121" s="6">
        <v>822.93</v>
      </c>
      <c r="F1121" s="9" t="s">
        <v>64</v>
      </c>
    </row>
    <row r="1122" spans="1:6" ht="12.75">
      <c r="A1122" s="3"/>
      <c r="C1122" s="7">
        <v>8</v>
      </c>
      <c r="D1122" s="8" t="s">
        <v>7</v>
      </c>
      <c r="E1122" s="6">
        <v>0</v>
      </c>
      <c r="F1122" s="9" t="s">
        <v>32</v>
      </c>
    </row>
    <row r="1123" spans="1:6" ht="12.75">
      <c r="A1123" s="3"/>
      <c r="C1123" s="7">
        <v>9</v>
      </c>
      <c r="D1123" s="8" t="s">
        <v>8</v>
      </c>
      <c r="E1123" s="6">
        <v>2296.21</v>
      </c>
      <c r="F1123" s="9" t="s">
        <v>67</v>
      </c>
    </row>
    <row r="1124" spans="1:6" ht="12.75">
      <c r="A1124" s="3"/>
      <c r="C1124" s="7">
        <v>10</v>
      </c>
      <c r="D1124" s="8" t="s">
        <v>9</v>
      </c>
      <c r="E1124" s="6">
        <v>7943.16</v>
      </c>
      <c r="F1124" s="9" t="s">
        <v>179</v>
      </c>
    </row>
    <row r="1125" spans="1:6" ht="12.75">
      <c r="A1125" s="3"/>
      <c r="C1125" s="7">
        <v>11</v>
      </c>
      <c r="D1125" s="8" t="s">
        <v>10</v>
      </c>
      <c r="E1125" s="6">
        <v>1470.01</v>
      </c>
      <c r="F1125" s="9" t="s">
        <v>93</v>
      </c>
    </row>
    <row r="1126" spans="1:6" ht="12.75">
      <c r="A1126" s="3"/>
      <c r="C1126" s="7">
        <v>13</v>
      </c>
      <c r="D1126" s="8" t="s">
        <v>11</v>
      </c>
      <c r="E1126" s="6">
        <v>2628.55</v>
      </c>
      <c r="F1126" s="9" t="s">
        <v>34</v>
      </c>
    </row>
    <row r="1127" spans="1:6" ht="12.75">
      <c r="A1127" s="3"/>
      <c r="C1127" s="7">
        <v>15</v>
      </c>
      <c r="D1127" s="8" t="s">
        <v>12</v>
      </c>
      <c r="E1127" s="6">
        <v>1003.01</v>
      </c>
      <c r="F1127" s="9" t="s">
        <v>38</v>
      </c>
    </row>
    <row r="1128" spans="1:6" ht="12.75">
      <c r="A1128" s="3"/>
      <c r="C1128" s="7">
        <v>16</v>
      </c>
      <c r="D1128" s="8" t="s">
        <v>13</v>
      </c>
      <c r="E1128" s="6">
        <v>22074.98</v>
      </c>
      <c r="F1128" s="9" t="s">
        <v>427</v>
      </c>
    </row>
    <row r="1129" spans="1:6" ht="12.75">
      <c r="A1129" s="3"/>
      <c r="C1129" s="7">
        <v>20</v>
      </c>
      <c r="D1129" s="8" t="s">
        <v>14</v>
      </c>
      <c r="E1129" s="6">
        <v>0</v>
      </c>
      <c r="F1129" s="9" t="s">
        <v>32</v>
      </c>
    </row>
    <row r="1130" spans="1:6" ht="12.75">
      <c r="A1130" s="3"/>
      <c r="C1130" s="7">
        <v>22</v>
      </c>
      <c r="D1130" s="8" t="s">
        <v>15</v>
      </c>
      <c r="E1130" s="6">
        <v>234.47</v>
      </c>
      <c r="F1130" s="9" t="s">
        <v>33</v>
      </c>
    </row>
    <row r="1131" spans="1:6" ht="12.75">
      <c r="A1131" s="3"/>
      <c r="C1131" s="7">
        <v>23</v>
      </c>
      <c r="D1131" s="8" t="s">
        <v>16</v>
      </c>
      <c r="E1131" s="6">
        <v>3278.21</v>
      </c>
      <c r="F1131" s="9" t="s">
        <v>82</v>
      </c>
    </row>
    <row r="1132" spans="1:6" ht="12.75">
      <c r="A1132" s="3"/>
      <c r="C1132" s="7">
        <v>24</v>
      </c>
      <c r="D1132" s="8" t="s">
        <v>17</v>
      </c>
      <c r="E1132" s="6">
        <v>145112.06</v>
      </c>
      <c r="F1132" s="9" t="s">
        <v>152</v>
      </c>
    </row>
    <row r="1133" spans="1:6" ht="12.75">
      <c r="A1133" s="3"/>
      <c r="C1133" s="7">
        <v>25</v>
      </c>
      <c r="D1133" s="8" t="s">
        <v>18</v>
      </c>
      <c r="E1133" s="6">
        <v>0</v>
      </c>
      <c r="F1133" s="9" t="s">
        <v>32</v>
      </c>
    </row>
    <row r="1134" spans="1:6" ht="12.75">
      <c r="A1134" s="3"/>
      <c r="C1134" s="7">
        <v>26</v>
      </c>
      <c r="D1134" s="8" t="s">
        <v>19</v>
      </c>
      <c r="E1134" s="6">
        <v>0</v>
      </c>
      <c r="F1134" s="9" t="s">
        <v>32</v>
      </c>
    </row>
    <row r="1135" spans="1:6" ht="12.75">
      <c r="A1135" s="3"/>
      <c r="C1135" s="7">
        <v>27</v>
      </c>
      <c r="D1135" s="8" t="s">
        <v>20</v>
      </c>
      <c r="E1135" s="6">
        <v>1864.96</v>
      </c>
      <c r="F1135" s="9" t="s">
        <v>36</v>
      </c>
    </row>
    <row r="1136" spans="1:6" ht="12.75">
      <c r="A1136" s="3"/>
      <c r="C1136" s="7">
        <v>28</v>
      </c>
      <c r="D1136" s="8" t="s">
        <v>21</v>
      </c>
      <c r="E1136" s="6">
        <v>89489.19</v>
      </c>
      <c r="F1136" s="9" t="s">
        <v>63</v>
      </c>
    </row>
    <row r="1137" spans="1:6" ht="12.75">
      <c r="A1137" s="3"/>
      <c r="C1137" s="7">
        <v>30</v>
      </c>
      <c r="D1137" s="8" t="s">
        <v>22</v>
      </c>
      <c r="E1137" s="6">
        <v>377203.79</v>
      </c>
      <c r="F1137" s="9" t="s">
        <v>428</v>
      </c>
    </row>
    <row r="1138" spans="1:6" ht="12.75">
      <c r="A1138" s="3"/>
      <c r="C1138" s="7">
        <v>31</v>
      </c>
      <c r="D1138" s="8" t="s">
        <v>23</v>
      </c>
      <c r="E1138" s="6">
        <v>68669.96</v>
      </c>
      <c r="F1138" s="9" t="s">
        <v>429</v>
      </c>
    </row>
    <row r="1139" spans="1:6" ht="12.75">
      <c r="A1139" s="3"/>
      <c r="C1139" s="7">
        <v>32</v>
      </c>
      <c r="D1139" s="8" t="s">
        <v>24</v>
      </c>
      <c r="E1139" s="6">
        <v>29108.09</v>
      </c>
      <c r="F1139" s="9" t="s">
        <v>117</v>
      </c>
    </row>
    <row r="1140" spans="1:2" ht="15">
      <c r="A1140" s="5">
        <v>37773</v>
      </c>
      <c r="B1140" s="6">
        <v>2217838.02</v>
      </c>
    </row>
    <row r="1141" spans="1:6" ht="12.75">
      <c r="A1141" s="3"/>
      <c r="C1141" s="7">
        <v>1</v>
      </c>
      <c r="D1141" s="8" t="s">
        <v>0</v>
      </c>
      <c r="E1141" s="6">
        <v>403743.23</v>
      </c>
      <c r="F1141" s="9" t="s">
        <v>430</v>
      </c>
    </row>
    <row r="1142" spans="1:6" ht="12.75">
      <c r="A1142" s="3"/>
      <c r="C1142" s="7">
        <v>2</v>
      </c>
      <c r="D1142" s="8" t="s">
        <v>1</v>
      </c>
      <c r="E1142" s="6">
        <v>1008008.63</v>
      </c>
      <c r="F1142" s="9" t="s">
        <v>431</v>
      </c>
    </row>
    <row r="1143" spans="1:6" ht="12.75">
      <c r="A1143" s="3"/>
      <c r="C1143" s="7">
        <v>3</v>
      </c>
      <c r="D1143" s="8" t="s">
        <v>2</v>
      </c>
      <c r="E1143" s="6">
        <v>80674.46</v>
      </c>
      <c r="F1143" s="9" t="s">
        <v>432</v>
      </c>
    </row>
    <row r="1144" spans="1:6" ht="12.75">
      <c r="A1144" s="3"/>
      <c r="C1144" s="7">
        <v>4</v>
      </c>
      <c r="D1144" s="8" t="s">
        <v>3</v>
      </c>
      <c r="E1144" s="6">
        <v>24062.35</v>
      </c>
      <c r="F1144" s="9" t="s">
        <v>117</v>
      </c>
    </row>
    <row r="1145" spans="1:6" ht="12.75">
      <c r="A1145" s="3"/>
      <c r="C1145" s="7">
        <v>5</v>
      </c>
      <c r="D1145" s="8" t="s">
        <v>4</v>
      </c>
      <c r="E1145" s="6">
        <v>63658.25</v>
      </c>
      <c r="F1145" s="9" t="s">
        <v>433</v>
      </c>
    </row>
    <row r="1146" spans="1:6" ht="12.75">
      <c r="A1146" s="3"/>
      <c r="C1146" s="7">
        <v>6</v>
      </c>
      <c r="D1146" s="8" t="s">
        <v>5</v>
      </c>
      <c r="E1146" s="6">
        <v>5841.21</v>
      </c>
      <c r="F1146" s="9" t="s">
        <v>97</v>
      </c>
    </row>
    <row r="1147" spans="1:6" ht="12.75">
      <c r="A1147" s="3"/>
      <c r="C1147" s="7">
        <v>7</v>
      </c>
      <c r="D1147" s="8" t="s">
        <v>6</v>
      </c>
      <c r="E1147" s="6">
        <v>883.53</v>
      </c>
      <c r="F1147" s="9" t="s">
        <v>38</v>
      </c>
    </row>
    <row r="1148" spans="1:6" ht="12.75">
      <c r="A1148" s="3"/>
      <c r="C1148" s="7">
        <v>8</v>
      </c>
      <c r="D1148" s="8" t="s">
        <v>7</v>
      </c>
      <c r="E1148" s="6">
        <v>0</v>
      </c>
      <c r="F1148" s="9" t="s">
        <v>32</v>
      </c>
    </row>
    <row r="1149" spans="1:6" ht="12.75">
      <c r="A1149" s="3"/>
      <c r="C1149" s="7">
        <v>9</v>
      </c>
      <c r="D1149" s="8" t="s">
        <v>8</v>
      </c>
      <c r="E1149" s="6">
        <v>2744.54</v>
      </c>
      <c r="F1149" s="9" t="s">
        <v>82</v>
      </c>
    </row>
    <row r="1150" spans="1:6" ht="12.75">
      <c r="A1150" s="3"/>
      <c r="C1150" s="7">
        <v>10</v>
      </c>
      <c r="D1150" s="8" t="s">
        <v>9</v>
      </c>
      <c r="E1150" s="6">
        <v>7384.51</v>
      </c>
      <c r="F1150" s="9" t="s">
        <v>31</v>
      </c>
    </row>
    <row r="1151" spans="1:6" ht="12.75">
      <c r="A1151" s="3"/>
      <c r="C1151" s="7">
        <v>11</v>
      </c>
      <c r="D1151" s="8" t="s">
        <v>10</v>
      </c>
      <c r="E1151" s="6">
        <v>1474.62</v>
      </c>
      <c r="F1151" s="9" t="s">
        <v>36</v>
      </c>
    </row>
    <row r="1152" spans="1:6" ht="12.75">
      <c r="A1152" s="3"/>
      <c r="C1152" s="7">
        <v>13</v>
      </c>
      <c r="D1152" s="8" t="s">
        <v>11</v>
      </c>
      <c r="E1152" s="6">
        <v>2141.23</v>
      </c>
      <c r="F1152" s="9" t="s">
        <v>34</v>
      </c>
    </row>
    <row r="1153" spans="1:6" ht="12.75">
      <c r="A1153" s="3"/>
      <c r="C1153" s="7">
        <v>15</v>
      </c>
      <c r="D1153" s="8" t="s">
        <v>12</v>
      </c>
      <c r="E1153" s="6">
        <v>937.41</v>
      </c>
      <c r="F1153" s="9" t="s">
        <v>38</v>
      </c>
    </row>
    <row r="1154" spans="1:6" ht="12.75">
      <c r="A1154" s="3"/>
      <c r="C1154" s="7">
        <v>16</v>
      </c>
      <c r="D1154" s="8" t="s">
        <v>13</v>
      </c>
      <c r="E1154" s="6">
        <v>18623.46</v>
      </c>
      <c r="F1154" s="9" t="s">
        <v>53</v>
      </c>
    </row>
    <row r="1155" spans="1:6" ht="12.75">
      <c r="A1155" s="3"/>
      <c r="C1155" s="7">
        <v>20</v>
      </c>
      <c r="D1155" s="8" t="s">
        <v>14</v>
      </c>
      <c r="E1155" s="6">
        <v>0</v>
      </c>
      <c r="F1155" s="9" t="s">
        <v>32</v>
      </c>
    </row>
    <row r="1156" spans="1:6" ht="12.75">
      <c r="A1156" s="3"/>
      <c r="C1156" s="7">
        <v>22</v>
      </c>
      <c r="D1156" s="8" t="s">
        <v>15</v>
      </c>
      <c r="E1156" s="6">
        <v>193.27</v>
      </c>
      <c r="F1156" s="9" t="s">
        <v>33</v>
      </c>
    </row>
    <row r="1157" spans="1:6" ht="12.75">
      <c r="A1157" s="3"/>
      <c r="C1157" s="7">
        <v>23</v>
      </c>
      <c r="D1157" s="8" t="s">
        <v>16</v>
      </c>
      <c r="E1157" s="6">
        <v>2672.41</v>
      </c>
      <c r="F1157" s="9" t="s">
        <v>82</v>
      </c>
    </row>
    <row r="1158" spans="1:6" ht="12.75">
      <c r="A1158" s="3"/>
      <c r="C1158" s="7">
        <v>24</v>
      </c>
      <c r="D1158" s="8" t="s">
        <v>17</v>
      </c>
      <c r="E1158" s="6">
        <v>95764.14</v>
      </c>
      <c r="F1158" s="9" t="s">
        <v>434</v>
      </c>
    </row>
    <row r="1159" spans="1:6" ht="12.75">
      <c r="A1159" s="3"/>
      <c r="C1159" s="7">
        <v>25</v>
      </c>
      <c r="D1159" s="8" t="s">
        <v>18</v>
      </c>
      <c r="E1159" s="6">
        <v>0</v>
      </c>
      <c r="F1159" s="9" t="s">
        <v>32</v>
      </c>
    </row>
    <row r="1160" spans="1:6" ht="12.75">
      <c r="A1160" s="3"/>
      <c r="C1160" s="7">
        <v>26</v>
      </c>
      <c r="D1160" s="8" t="s">
        <v>19</v>
      </c>
      <c r="E1160" s="6">
        <v>0</v>
      </c>
      <c r="F1160" s="9" t="s">
        <v>32</v>
      </c>
    </row>
    <row r="1161" spans="1:6" ht="12.75">
      <c r="A1161" s="3"/>
      <c r="C1161" s="7">
        <v>27</v>
      </c>
      <c r="D1161" s="8" t="s">
        <v>20</v>
      </c>
      <c r="E1161" s="6">
        <v>1832.53</v>
      </c>
      <c r="F1161" s="9" t="s">
        <v>67</v>
      </c>
    </row>
    <row r="1162" spans="1:6" ht="12.75">
      <c r="A1162" s="3"/>
      <c r="C1162" s="7">
        <v>28</v>
      </c>
      <c r="D1162" s="8" t="s">
        <v>21</v>
      </c>
      <c r="E1162" s="6">
        <v>70890.48</v>
      </c>
      <c r="F1162" s="9" t="s">
        <v>435</v>
      </c>
    </row>
    <row r="1163" spans="1:6" ht="12.75">
      <c r="A1163" s="3"/>
      <c r="C1163" s="7">
        <v>30</v>
      </c>
      <c r="D1163" s="8" t="s">
        <v>22</v>
      </c>
      <c r="E1163" s="6">
        <v>342126.76</v>
      </c>
      <c r="F1163" s="9" t="s">
        <v>436</v>
      </c>
    </row>
    <row r="1164" spans="1:6" ht="12.75">
      <c r="A1164" s="3"/>
      <c r="C1164" s="7">
        <v>31</v>
      </c>
      <c r="D1164" s="8" t="s">
        <v>23</v>
      </c>
      <c r="E1164" s="6">
        <v>62542.92</v>
      </c>
      <c r="F1164" s="9" t="s">
        <v>221</v>
      </c>
    </row>
    <row r="1165" spans="1:6" ht="12.75">
      <c r="A1165" s="3"/>
      <c r="C1165" s="7">
        <v>32</v>
      </c>
      <c r="D1165" s="8" t="s">
        <v>24</v>
      </c>
      <c r="E1165" s="6">
        <v>21638.09</v>
      </c>
      <c r="F1165" s="9" t="s">
        <v>90</v>
      </c>
    </row>
    <row r="1166" spans="1:2" ht="15">
      <c r="A1166" s="5">
        <v>37803</v>
      </c>
      <c r="B1166" s="6">
        <v>1693547.7</v>
      </c>
    </row>
    <row r="1167" spans="1:6" ht="12.75">
      <c r="A1167" s="3"/>
      <c r="C1167" s="7">
        <v>1</v>
      </c>
      <c r="D1167" s="8" t="s">
        <v>0</v>
      </c>
      <c r="E1167" s="6">
        <v>344323.22</v>
      </c>
      <c r="F1167" s="9" t="s">
        <v>357</v>
      </c>
    </row>
    <row r="1168" spans="1:6" ht="12.75">
      <c r="A1168" s="3"/>
      <c r="C1168" s="7">
        <v>2</v>
      </c>
      <c r="D1168" s="8" t="s">
        <v>1</v>
      </c>
      <c r="E1168" s="6">
        <v>701703.97</v>
      </c>
      <c r="F1168" s="9" t="s">
        <v>437</v>
      </c>
    </row>
    <row r="1169" spans="1:6" ht="12.75">
      <c r="A1169" s="3"/>
      <c r="C1169" s="7">
        <v>3</v>
      </c>
      <c r="D1169" s="8" t="s">
        <v>2</v>
      </c>
      <c r="E1169" s="6">
        <v>57553.02</v>
      </c>
      <c r="F1169" s="9" t="s">
        <v>438</v>
      </c>
    </row>
    <row r="1170" spans="1:6" ht="12.75">
      <c r="A1170" s="3"/>
      <c r="C1170" s="7">
        <v>4</v>
      </c>
      <c r="D1170" s="8" t="s">
        <v>3</v>
      </c>
      <c r="E1170" s="6">
        <v>27005.06</v>
      </c>
      <c r="F1170" s="9" t="s">
        <v>439</v>
      </c>
    </row>
    <row r="1171" spans="1:6" ht="12.75">
      <c r="A1171" s="3"/>
      <c r="C1171" s="7">
        <v>5</v>
      </c>
      <c r="D1171" s="8" t="s">
        <v>4</v>
      </c>
      <c r="E1171" s="6">
        <v>57360.97</v>
      </c>
      <c r="F1171" s="9" t="s">
        <v>228</v>
      </c>
    </row>
    <row r="1172" spans="1:6" ht="12.75">
      <c r="A1172" s="3"/>
      <c r="C1172" s="7">
        <v>6</v>
      </c>
      <c r="D1172" s="8" t="s">
        <v>5</v>
      </c>
      <c r="E1172" s="6">
        <v>4740.35</v>
      </c>
      <c r="F1172" s="9" t="s">
        <v>155</v>
      </c>
    </row>
    <row r="1173" spans="1:6" ht="12.75">
      <c r="A1173" s="3"/>
      <c r="C1173" s="7">
        <v>7</v>
      </c>
      <c r="D1173" s="8" t="s">
        <v>6</v>
      </c>
      <c r="E1173" s="6">
        <v>1073.44</v>
      </c>
      <c r="F1173" s="9" t="s">
        <v>52</v>
      </c>
    </row>
    <row r="1174" spans="1:6" ht="12.75">
      <c r="A1174" s="3"/>
      <c r="C1174" s="7">
        <v>8</v>
      </c>
      <c r="D1174" s="8" t="s">
        <v>7</v>
      </c>
      <c r="E1174" s="6">
        <v>0</v>
      </c>
      <c r="F1174" s="9" t="s">
        <v>32</v>
      </c>
    </row>
    <row r="1175" spans="1:6" ht="12.75">
      <c r="A1175" s="3"/>
      <c r="C1175" s="7">
        <v>9</v>
      </c>
      <c r="D1175" s="8" t="s">
        <v>8</v>
      </c>
      <c r="E1175" s="6">
        <v>3096.99</v>
      </c>
      <c r="F1175" s="9" t="s">
        <v>119</v>
      </c>
    </row>
    <row r="1176" spans="1:6" ht="12.75">
      <c r="A1176" s="3"/>
      <c r="C1176" s="7">
        <v>10</v>
      </c>
      <c r="D1176" s="8" t="s">
        <v>9</v>
      </c>
      <c r="E1176" s="6">
        <v>5372.68</v>
      </c>
      <c r="F1176" s="9" t="s">
        <v>92</v>
      </c>
    </row>
    <row r="1177" spans="1:6" ht="12.75">
      <c r="A1177" s="3"/>
      <c r="C1177" s="7">
        <v>11</v>
      </c>
      <c r="D1177" s="8" t="s">
        <v>10</v>
      </c>
      <c r="E1177" s="6">
        <v>1212.34</v>
      </c>
      <c r="F1177" s="9" t="s">
        <v>36</v>
      </c>
    </row>
    <row r="1178" spans="1:6" ht="12.75">
      <c r="A1178" s="3"/>
      <c r="C1178" s="7">
        <v>13</v>
      </c>
      <c r="D1178" s="8" t="s">
        <v>11</v>
      </c>
      <c r="E1178" s="6">
        <v>1650.85</v>
      </c>
      <c r="F1178" s="9" t="s">
        <v>34</v>
      </c>
    </row>
    <row r="1179" spans="1:6" ht="12.75">
      <c r="A1179" s="3"/>
      <c r="C1179" s="7">
        <v>15</v>
      </c>
      <c r="D1179" s="8" t="s">
        <v>12</v>
      </c>
      <c r="E1179" s="6">
        <v>1015.54</v>
      </c>
      <c r="F1179" s="9" t="s">
        <v>52</v>
      </c>
    </row>
    <row r="1180" spans="1:6" ht="12.75">
      <c r="A1180" s="3"/>
      <c r="C1180" s="7">
        <v>16</v>
      </c>
      <c r="D1180" s="8" t="s">
        <v>13</v>
      </c>
      <c r="E1180" s="6">
        <v>14379.32</v>
      </c>
      <c r="F1180" s="9" t="s">
        <v>134</v>
      </c>
    </row>
    <row r="1181" spans="1:6" ht="12.75">
      <c r="A1181" s="3"/>
      <c r="C1181" s="7">
        <v>20</v>
      </c>
      <c r="D1181" s="8" t="s">
        <v>14</v>
      </c>
      <c r="E1181" s="6">
        <v>0</v>
      </c>
      <c r="F1181" s="9" t="s">
        <v>32</v>
      </c>
    </row>
    <row r="1182" spans="1:6" ht="12.75">
      <c r="A1182" s="3"/>
      <c r="C1182" s="7">
        <v>22</v>
      </c>
      <c r="D1182" s="8" t="s">
        <v>15</v>
      </c>
      <c r="E1182" s="6">
        <v>164.55</v>
      </c>
      <c r="F1182" s="9" t="s">
        <v>33</v>
      </c>
    </row>
    <row r="1183" spans="1:6" ht="12.75">
      <c r="A1183" s="3"/>
      <c r="C1183" s="7">
        <v>23</v>
      </c>
      <c r="D1183" s="8" t="s">
        <v>16</v>
      </c>
      <c r="E1183" s="6">
        <v>1914.52</v>
      </c>
      <c r="F1183" s="9" t="s">
        <v>79</v>
      </c>
    </row>
    <row r="1184" spans="1:6" ht="12.75">
      <c r="A1184" s="3"/>
      <c r="C1184" s="7">
        <v>24</v>
      </c>
      <c r="D1184" s="8" t="s">
        <v>17</v>
      </c>
      <c r="E1184" s="6">
        <v>68510.31</v>
      </c>
      <c r="F1184" s="9" t="s">
        <v>359</v>
      </c>
    </row>
    <row r="1185" spans="1:6" ht="12.75">
      <c r="A1185" s="3"/>
      <c r="C1185" s="7">
        <v>25</v>
      </c>
      <c r="D1185" s="8" t="s">
        <v>18</v>
      </c>
      <c r="E1185" s="6">
        <v>0</v>
      </c>
      <c r="F1185" s="9" t="s">
        <v>32</v>
      </c>
    </row>
    <row r="1186" spans="1:6" ht="12.75">
      <c r="A1186" s="3"/>
      <c r="C1186" s="7">
        <v>26</v>
      </c>
      <c r="D1186" s="8" t="s">
        <v>19</v>
      </c>
      <c r="E1186" s="6">
        <v>0</v>
      </c>
      <c r="F1186" s="9" t="s">
        <v>32</v>
      </c>
    </row>
    <row r="1187" spans="1:6" ht="12.75">
      <c r="A1187" s="3"/>
      <c r="C1187" s="7">
        <v>27</v>
      </c>
      <c r="D1187" s="8" t="s">
        <v>20</v>
      </c>
      <c r="E1187" s="6">
        <v>1508.74</v>
      </c>
      <c r="F1187" s="9" t="s">
        <v>37</v>
      </c>
    </row>
    <row r="1188" spans="1:6" ht="12.75">
      <c r="A1188" s="3"/>
      <c r="C1188" s="7">
        <v>28</v>
      </c>
      <c r="D1188" s="8" t="s">
        <v>21</v>
      </c>
      <c r="E1188" s="6">
        <v>40088.54</v>
      </c>
      <c r="F1188" s="9" t="s">
        <v>440</v>
      </c>
    </row>
    <row r="1189" spans="1:6" ht="12.75">
      <c r="A1189" s="3"/>
      <c r="C1189" s="7">
        <v>30</v>
      </c>
      <c r="D1189" s="8" t="s">
        <v>22</v>
      </c>
      <c r="E1189" s="6">
        <v>294268.49</v>
      </c>
      <c r="F1189" s="9" t="s">
        <v>441</v>
      </c>
    </row>
    <row r="1190" spans="1:6" ht="12.75">
      <c r="A1190" s="3"/>
      <c r="C1190" s="7">
        <v>31</v>
      </c>
      <c r="D1190" s="8" t="s">
        <v>23</v>
      </c>
      <c r="E1190" s="6">
        <v>40882.92</v>
      </c>
      <c r="F1190" s="9" t="s">
        <v>363</v>
      </c>
    </row>
    <row r="1191" spans="1:6" ht="12.75">
      <c r="A1191" s="3"/>
      <c r="C1191" s="7">
        <v>32</v>
      </c>
      <c r="D1191" s="8" t="s">
        <v>24</v>
      </c>
      <c r="E1191" s="6">
        <v>25721.92</v>
      </c>
      <c r="F1191" s="9" t="s">
        <v>204</v>
      </c>
    </row>
    <row r="1192" spans="1:2" ht="12.75">
      <c r="A1192" s="3">
        <v>37834</v>
      </c>
      <c r="B1192" s="10">
        <v>1820415.86</v>
      </c>
    </row>
    <row r="1193" spans="3:7" ht="12.75">
      <c r="C1193">
        <v>1</v>
      </c>
      <c r="D1193" t="s">
        <v>0</v>
      </c>
      <c r="E1193" s="10">
        <v>334813.28</v>
      </c>
      <c r="F1193" s="4">
        <v>0.1839</v>
      </c>
      <c r="G1193" s="4"/>
    </row>
    <row r="1194" spans="3:7" ht="12.75">
      <c r="C1194">
        <v>2</v>
      </c>
      <c r="D1194" t="s">
        <v>1</v>
      </c>
      <c r="E1194" s="10">
        <v>760298.23</v>
      </c>
      <c r="F1194" s="4">
        <v>0.4177</v>
      </c>
      <c r="G1194" s="4"/>
    </row>
    <row r="1195" spans="3:7" ht="12.75">
      <c r="C1195">
        <v>3</v>
      </c>
      <c r="D1195" t="s">
        <v>2</v>
      </c>
      <c r="E1195" s="10">
        <v>60325.78</v>
      </c>
      <c r="F1195" s="4">
        <v>0.0331</v>
      </c>
      <c r="G1195" s="4"/>
    </row>
    <row r="1196" spans="3:7" ht="12.75">
      <c r="C1196">
        <v>4</v>
      </c>
      <c r="D1196" t="s">
        <v>3</v>
      </c>
      <c r="E1196" s="10">
        <v>26269.79</v>
      </c>
      <c r="F1196" s="4">
        <v>0.0144</v>
      </c>
      <c r="G1196" s="4"/>
    </row>
    <row r="1197" spans="3:7" ht="12.75">
      <c r="C1197">
        <v>5</v>
      </c>
      <c r="D1197" t="s">
        <v>4</v>
      </c>
      <c r="E1197" s="10">
        <v>66192.83</v>
      </c>
      <c r="F1197" s="4">
        <v>0.0364</v>
      </c>
      <c r="G1197" s="4"/>
    </row>
    <row r="1198" spans="3:7" ht="12.75">
      <c r="C1198">
        <v>6</v>
      </c>
      <c r="D1198" t="s">
        <v>5</v>
      </c>
      <c r="E1198" s="10">
        <v>5135.17</v>
      </c>
      <c r="F1198" s="4">
        <v>0.0028</v>
      </c>
      <c r="G1198" s="4"/>
    </row>
    <row r="1199" spans="3:7" ht="12.75">
      <c r="C1199">
        <v>7</v>
      </c>
      <c r="D1199" t="s">
        <v>6</v>
      </c>
      <c r="E1199" s="10">
        <v>820.68</v>
      </c>
      <c r="F1199" s="4">
        <v>0.0005</v>
      </c>
      <c r="G1199" s="4"/>
    </row>
    <row r="1200" spans="3:7" ht="12.75">
      <c r="C1200">
        <v>8</v>
      </c>
      <c r="D1200" t="s">
        <v>7</v>
      </c>
      <c r="E1200" s="10">
        <v>0</v>
      </c>
      <c r="F1200" s="4">
        <v>0</v>
      </c>
      <c r="G1200" s="4"/>
    </row>
    <row r="1201" spans="3:7" ht="12.75">
      <c r="C1201">
        <v>9</v>
      </c>
      <c r="D1201" t="s">
        <v>8</v>
      </c>
      <c r="E1201" s="10">
        <v>2541.03</v>
      </c>
      <c r="F1201" s="4">
        <v>0.0014</v>
      </c>
      <c r="G1201" s="4"/>
    </row>
    <row r="1202" spans="3:7" ht="12.75">
      <c r="C1202">
        <v>10</v>
      </c>
      <c r="D1202" t="s">
        <v>9</v>
      </c>
      <c r="E1202" s="10">
        <v>7480.83</v>
      </c>
      <c r="F1202" s="4">
        <v>0.0041</v>
      </c>
      <c r="G1202" s="4"/>
    </row>
    <row r="1203" spans="3:7" ht="12.75">
      <c r="C1203">
        <v>11</v>
      </c>
      <c r="D1203" t="s">
        <v>10</v>
      </c>
      <c r="E1203" s="10">
        <v>1199.6</v>
      </c>
      <c r="F1203" s="4">
        <v>0.0007</v>
      </c>
      <c r="G1203" s="4"/>
    </row>
    <row r="1204" spans="3:7" ht="12.75">
      <c r="C1204">
        <v>13</v>
      </c>
      <c r="D1204" t="s">
        <v>11</v>
      </c>
      <c r="E1204" s="10">
        <v>2062.7</v>
      </c>
      <c r="F1204" s="4">
        <v>0.0011</v>
      </c>
      <c r="G1204" s="4"/>
    </row>
    <row r="1205" spans="3:7" ht="12.75">
      <c r="C1205">
        <v>15</v>
      </c>
      <c r="D1205" t="s">
        <v>12</v>
      </c>
      <c r="E1205" s="10">
        <v>265.06</v>
      </c>
      <c r="F1205" s="4">
        <v>0.0001</v>
      </c>
      <c r="G1205" s="4"/>
    </row>
    <row r="1206" spans="3:7" ht="12.75">
      <c r="C1206">
        <v>16</v>
      </c>
      <c r="D1206" t="s">
        <v>13</v>
      </c>
      <c r="E1206" s="10">
        <v>15499.29</v>
      </c>
      <c r="F1206" s="4">
        <v>0.0085</v>
      </c>
      <c r="G1206" s="4"/>
    </row>
    <row r="1207" spans="3:7" ht="12.75">
      <c r="C1207">
        <v>20</v>
      </c>
      <c r="D1207" t="s">
        <v>14</v>
      </c>
      <c r="E1207" s="10">
        <v>0</v>
      </c>
      <c r="F1207" s="4">
        <v>0</v>
      </c>
      <c r="G1207" s="4"/>
    </row>
    <row r="1208" spans="3:7" ht="12.75">
      <c r="C1208">
        <v>22</v>
      </c>
      <c r="D1208" t="s">
        <v>15</v>
      </c>
      <c r="E1208" s="10">
        <v>200.3</v>
      </c>
      <c r="F1208" s="4">
        <v>0.0001</v>
      </c>
      <c r="G1208" s="4"/>
    </row>
    <row r="1209" spans="3:7" ht="12.75">
      <c r="C1209">
        <v>23</v>
      </c>
      <c r="D1209" t="s">
        <v>16</v>
      </c>
      <c r="E1209" s="10">
        <v>2343.67</v>
      </c>
      <c r="F1209" s="4">
        <v>0.0013</v>
      </c>
      <c r="G1209" s="4"/>
    </row>
    <row r="1210" spans="3:7" ht="12.75">
      <c r="C1210">
        <v>24</v>
      </c>
      <c r="D1210" t="s">
        <v>17</v>
      </c>
      <c r="E1210" s="10">
        <v>78961.77</v>
      </c>
      <c r="F1210" s="4">
        <v>0.0434</v>
      </c>
      <c r="G1210" s="4"/>
    </row>
    <row r="1211" spans="3:7" ht="12.75">
      <c r="C1211">
        <v>25</v>
      </c>
      <c r="D1211" t="s">
        <v>18</v>
      </c>
      <c r="E1211" s="10">
        <v>0</v>
      </c>
      <c r="F1211" s="4">
        <v>0</v>
      </c>
      <c r="G1211" s="4"/>
    </row>
    <row r="1212" spans="3:7" ht="12.75">
      <c r="C1212">
        <v>26</v>
      </c>
      <c r="D1212" t="s">
        <v>19</v>
      </c>
      <c r="E1212" s="10">
        <v>0</v>
      </c>
      <c r="F1212" s="4">
        <v>0</v>
      </c>
      <c r="G1212" s="4"/>
    </row>
    <row r="1213" spans="3:7" ht="12.75">
      <c r="C1213">
        <v>27</v>
      </c>
      <c r="D1213" t="s">
        <v>20</v>
      </c>
      <c r="E1213" s="10">
        <v>1882.23</v>
      </c>
      <c r="F1213" s="4">
        <v>0.001</v>
      </c>
      <c r="G1213" s="4"/>
    </row>
    <row r="1214" spans="3:7" ht="12.75">
      <c r="C1214">
        <v>28</v>
      </c>
      <c r="D1214" t="s">
        <v>21</v>
      </c>
      <c r="E1214" s="10">
        <v>55175.36</v>
      </c>
      <c r="F1214" s="4">
        <v>0.0303</v>
      </c>
      <c r="G1214" s="4"/>
    </row>
    <row r="1215" spans="3:7" ht="12.75">
      <c r="C1215">
        <v>30</v>
      </c>
      <c r="D1215" t="s">
        <v>22</v>
      </c>
      <c r="E1215" s="10">
        <v>304931.46</v>
      </c>
      <c r="F1215" s="4">
        <v>0.1675</v>
      </c>
      <c r="G1215" s="4"/>
    </row>
    <row r="1216" spans="3:7" ht="12.75">
      <c r="C1216">
        <v>31</v>
      </c>
      <c r="D1216" t="s">
        <v>23</v>
      </c>
      <c r="E1216" s="10">
        <v>70063.45</v>
      </c>
      <c r="F1216" s="4">
        <v>0.0385</v>
      </c>
      <c r="G1216" s="4"/>
    </row>
    <row r="1217" spans="3:7" ht="12.75">
      <c r="C1217">
        <v>32</v>
      </c>
      <c r="D1217" t="s">
        <v>24</v>
      </c>
      <c r="E1217" s="10">
        <v>23953.38</v>
      </c>
      <c r="F1217" s="4">
        <v>0.0132</v>
      </c>
      <c r="G1217" s="4"/>
    </row>
    <row r="1218" spans="1:2" ht="12.75">
      <c r="A1218" s="3">
        <v>37867</v>
      </c>
      <c r="B1218" s="10">
        <v>1893683.22</v>
      </c>
    </row>
    <row r="1219" spans="3:7" ht="12.75">
      <c r="C1219">
        <v>1</v>
      </c>
      <c r="D1219" t="s">
        <v>0</v>
      </c>
      <c r="E1219" s="10">
        <v>322840.06</v>
      </c>
      <c r="F1219" s="4">
        <v>0.1705</v>
      </c>
      <c r="G1219" s="4"/>
    </row>
    <row r="1220" spans="3:7" ht="12.75">
      <c r="C1220">
        <v>2</v>
      </c>
      <c r="D1220" t="s">
        <v>1</v>
      </c>
      <c r="E1220" s="10">
        <v>841015.66</v>
      </c>
      <c r="F1220" s="4">
        <v>0.4441</v>
      </c>
      <c r="G1220" s="4"/>
    </row>
    <row r="1221" spans="3:7" ht="12.75">
      <c r="C1221">
        <v>3</v>
      </c>
      <c r="D1221" t="s">
        <v>2</v>
      </c>
      <c r="E1221" s="10">
        <v>57377.85</v>
      </c>
      <c r="F1221" s="4">
        <v>0.0303</v>
      </c>
      <c r="G1221" s="4"/>
    </row>
    <row r="1222" spans="3:7" ht="12.75">
      <c r="C1222">
        <v>4</v>
      </c>
      <c r="D1222" t="s">
        <v>3</v>
      </c>
      <c r="E1222" s="10">
        <v>26564.85</v>
      </c>
      <c r="F1222" s="4">
        <v>0.014</v>
      </c>
      <c r="G1222" s="4"/>
    </row>
    <row r="1223" spans="3:7" ht="12.75">
      <c r="C1223">
        <v>5</v>
      </c>
      <c r="D1223" t="s">
        <v>4</v>
      </c>
      <c r="E1223" s="10">
        <v>65416.38</v>
      </c>
      <c r="F1223" s="4">
        <v>0.0345</v>
      </c>
      <c r="G1223" s="4"/>
    </row>
    <row r="1224" spans="3:7" ht="12.75">
      <c r="C1224">
        <v>6</v>
      </c>
      <c r="D1224" t="s">
        <v>5</v>
      </c>
      <c r="E1224" s="10">
        <v>5468.28</v>
      </c>
      <c r="F1224" s="4">
        <v>0.0029</v>
      </c>
      <c r="G1224" s="4"/>
    </row>
    <row r="1225" spans="3:7" ht="12.75">
      <c r="C1225">
        <v>7</v>
      </c>
      <c r="D1225" t="s">
        <v>6</v>
      </c>
      <c r="E1225" s="10">
        <v>497.92</v>
      </c>
      <c r="F1225" s="4">
        <v>0.0003</v>
      </c>
      <c r="G1225" s="4"/>
    </row>
    <row r="1226" spans="3:7" ht="12.75">
      <c r="C1226">
        <v>8</v>
      </c>
      <c r="D1226" t="s">
        <v>7</v>
      </c>
      <c r="E1226" s="10">
        <v>0</v>
      </c>
      <c r="F1226" s="4">
        <v>0</v>
      </c>
      <c r="G1226" s="4"/>
    </row>
    <row r="1227" spans="3:7" ht="12.75">
      <c r="C1227">
        <v>9</v>
      </c>
      <c r="D1227" t="s">
        <v>8</v>
      </c>
      <c r="E1227" s="10">
        <v>2943.65</v>
      </c>
      <c r="F1227" s="4">
        <v>0.0016</v>
      </c>
      <c r="G1227" s="4"/>
    </row>
    <row r="1228" spans="3:7" ht="12.75">
      <c r="C1228">
        <v>10</v>
      </c>
      <c r="D1228" t="s">
        <v>9</v>
      </c>
      <c r="E1228" s="10">
        <v>7633.9</v>
      </c>
      <c r="F1228" s="4">
        <v>0.004</v>
      </c>
      <c r="G1228" s="4"/>
    </row>
    <row r="1229" spans="3:7" ht="12.75">
      <c r="C1229">
        <v>11</v>
      </c>
      <c r="D1229" t="s">
        <v>10</v>
      </c>
      <c r="E1229" s="10">
        <v>1331.22</v>
      </c>
      <c r="F1229" s="4">
        <v>0.0007</v>
      </c>
      <c r="G1229" s="4"/>
    </row>
    <row r="1230" spans="3:7" ht="12.75">
      <c r="C1230">
        <v>13</v>
      </c>
      <c r="D1230" t="s">
        <v>11</v>
      </c>
      <c r="E1230" s="10">
        <v>1603.91</v>
      </c>
      <c r="F1230" s="4">
        <v>0.0008</v>
      </c>
      <c r="G1230" s="4"/>
    </row>
    <row r="1231" spans="3:7" ht="12.75">
      <c r="C1231">
        <v>15</v>
      </c>
      <c r="D1231" t="s">
        <v>12</v>
      </c>
      <c r="E1231" s="10">
        <v>1720.27</v>
      </c>
      <c r="F1231" s="4">
        <v>0.0009</v>
      </c>
      <c r="G1231" s="4"/>
    </row>
    <row r="1232" spans="3:7" ht="12.75">
      <c r="C1232">
        <v>16</v>
      </c>
      <c r="D1232" t="s">
        <v>13</v>
      </c>
      <c r="E1232" s="10">
        <v>14417.93</v>
      </c>
      <c r="F1232" s="4">
        <v>0.0076</v>
      </c>
      <c r="G1232" s="4"/>
    </row>
    <row r="1233" spans="3:7" ht="12.75">
      <c r="C1233">
        <v>20</v>
      </c>
      <c r="D1233" t="s">
        <v>14</v>
      </c>
      <c r="E1233" s="10">
        <v>0</v>
      </c>
      <c r="F1233" s="4">
        <v>0</v>
      </c>
      <c r="G1233" s="4"/>
    </row>
    <row r="1234" spans="3:7" ht="12.75">
      <c r="C1234">
        <v>22</v>
      </c>
      <c r="D1234" t="s">
        <v>15</v>
      </c>
      <c r="E1234" s="10">
        <v>182.88</v>
      </c>
      <c r="F1234" s="4">
        <v>0.0001</v>
      </c>
      <c r="G1234" s="4"/>
    </row>
    <row r="1235" spans="3:7" ht="12.75">
      <c r="C1235">
        <v>23</v>
      </c>
      <c r="D1235" t="s">
        <v>16</v>
      </c>
      <c r="E1235" s="10">
        <v>2409.02</v>
      </c>
      <c r="F1235" s="4">
        <v>0.0013</v>
      </c>
      <c r="G1235" s="4"/>
    </row>
    <row r="1236" spans="3:7" ht="12.75">
      <c r="C1236">
        <v>24</v>
      </c>
      <c r="D1236" t="s">
        <v>17</v>
      </c>
      <c r="E1236" s="10">
        <v>78448.35</v>
      </c>
      <c r="F1236" s="4">
        <v>0.0414</v>
      </c>
      <c r="G1236" s="4"/>
    </row>
    <row r="1237" spans="3:7" ht="12.75">
      <c r="C1237">
        <v>25</v>
      </c>
      <c r="D1237" t="s">
        <v>18</v>
      </c>
      <c r="E1237" s="10">
        <v>0</v>
      </c>
      <c r="F1237" s="4">
        <v>0</v>
      </c>
      <c r="G1237" s="4"/>
    </row>
    <row r="1238" spans="3:7" ht="12.75">
      <c r="C1238">
        <v>26</v>
      </c>
      <c r="D1238" t="s">
        <v>19</v>
      </c>
      <c r="E1238" s="10">
        <v>0</v>
      </c>
      <c r="F1238" s="4">
        <v>0</v>
      </c>
      <c r="G1238" s="4"/>
    </row>
    <row r="1239" spans="3:7" ht="12.75">
      <c r="C1239">
        <v>27</v>
      </c>
      <c r="D1239" t="s">
        <v>20</v>
      </c>
      <c r="E1239" s="10">
        <v>3424.19</v>
      </c>
      <c r="F1239" s="4">
        <v>0.0018</v>
      </c>
      <c r="G1239" s="4"/>
    </row>
    <row r="1240" spans="3:7" ht="12.75">
      <c r="C1240">
        <v>28</v>
      </c>
      <c r="D1240" t="s">
        <v>21</v>
      </c>
      <c r="E1240" s="10">
        <v>45511.26</v>
      </c>
      <c r="F1240" s="4">
        <v>0.024</v>
      </c>
      <c r="G1240" s="4"/>
    </row>
    <row r="1241" spans="3:7" ht="12.75">
      <c r="C1241">
        <v>30</v>
      </c>
      <c r="D1241" t="s">
        <v>22</v>
      </c>
      <c r="E1241" s="10">
        <v>318771.58</v>
      </c>
      <c r="F1241" s="4">
        <v>0.1683</v>
      </c>
      <c r="G1241" s="4"/>
    </row>
    <row r="1242" spans="3:7" ht="12.75">
      <c r="C1242">
        <v>31</v>
      </c>
      <c r="D1242" t="s">
        <v>23</v>
      </c>
      <c r="E1242" s="10">
        <v>69939.35</v>
      </c>
      <c r="F1242" s="4">
        <v>0.0369</v>
      </c>
      <c r="G1242" s="4"/>
    </row>
    <row r="1243" spans="3:7" ht="12.75">
      <c r="C1243">
        <v>32</v>
      </c>
      <c r="D1243" t="s">
        <v>24</v>
      </c>
      <c r="E1243" s="10">
        <v>26164.75</v>
      </c>
      <c r="F1243" s="4">
        <v>0.0138</v>
      </c>
      <c r="G1243" s="4"/>
    </row>
    <row r="1244" spans="1:2" ht="12.75">
      <c r="A1244" s="3">
        <v>37897</v>
      </c>
      <c r="B1244" s="10">
        <v>1662239.71</v>
      </c>
    </row>
    <row r="1245" spans="3:7" ht="12.75">
      <c r="C1245">
        <v>1</v>
      </c>
      <c r="D1245" t="s">
        <v>0</v>
      </c>
      <c r="E1245" s="10">
        <v>403848.51</v>
      </c>
      <c r="F1245" s="4">
        <v>0.243</v>
      </c>
      <c r="G1245" s="4"/>
    </row>
    <row r="1246" spans="3:7" ht="12.75">
      <c r="C1246">
        <v>2</v>
      </c>
      <c r="D1246" t="s">
        <v>1</v>
      </c>
      <c r="E1246" s="10">
        <v>629885.57</v>
      </c>
      <c r="F1246" s="4">
        <v>0.3789</v>
      </c>
      <c r="G1246" s="4"/>
    </row>
    <row r="1247" spans="3:7" ht="12.75">
      <c r="C1247">
        <v>3</v>
      </c>
      <c r="D1247" t="s">
        <v>2</v>
      </c>
      <c r="E1247" s="10">
        <v>64054.87</v>
      </c>
      <c r="F1247" s="4">
        <v>0.0385</v>
      </c>
      <c r="G1247" s="4"/>
    </row>
    <row r="1248" spans="3:7" ht="12.75">
      <c r="C1248">
        <v>4</v>
      </c>
      <c r="D1248" t="s">
        <v>3</v>
      </c>
      <c r="E1248" s="10">
        <v>22209.44</v>
      </c>
      <c r="F1248" s="4">
        <v>0.0134</v>
      </c>
      <c r="G1248" s="4"/>
    </row>
    <row r="1249" spans="3:7" ht="12.75">
      <c r="C1249">
        <v>5</v>
      </c>
      <c r="D1249" t="s">
        <v>4</v>
      </c>
      <c r="E1249" s="10">
        <v>51963.91</v>
      </c>
      <c r="F1249" s="4">
        <v>0.0313</v>
      </c>
      <c r="G1249" s="4"/>
    </row>
    <row r="1250" spans="3:7" ht="12.75">
      <c r="C1250">
        <v>6</v>
      </c>
      <c r="D1250" t="s">
        <v>5</v>
      </c>
      <c r="E1250" s="10">
        <v>4564.27</v>
      </c>
      <c r="F1250" s="4">
        <v>0.0027</v>
      </c>
      <c r="G1250" s="4"/>
    </row>
    <row r="1251" spans="3:7" ht="12.75">
      <c r="C1251">
        <v>7</v>
      </c>
      <c r="D1251" t="s">
        <v>6</v>
      </c>
      <c r="E1251" s="10">
        <v>645.83</v>
      </c>
      <c r="F1251" s="4">
        <v>0.0004</v>
      </c>
      <c r="G1251" s="4"/>
    </row>
    <row r="1252" spans="3:7" ht="12.75">
      <c r="C1252">
        <v>8</v>
      </c>
      <c r="D1252" t="s">
        <v>7</v>
      </c>
      <c r="E1252" s="10">
        <v>0</v>
      </c>
      <c r="F1252" s="4">
        <v>0</v>
      </c>
      <c r="G1252" s="4"/>
    </row>
    <row r="1253" spans="3:7" ht="12.75">
      <c r="C1253">
        <v>9</v>
      </c>
      <c r="D1253" t="s">
        <v>8</v>
      </c>
      <c r="E1253" s="10">
        <v>2110.08</v>
      </c>
      <c r="F1253" s="4">
        <v>0.0013</v>
      </c>
      <c r="G1253" s="4"/>
    </row>
    <row r="1254" spans="3:7" ht="12.75">
      <c r="C1254">
        <v>10</v>
      </c>
      <c r="D1254" t="s">
        <v>9</v>
      </c>
      <c r="E1254" s="10">
        <v>8744.92</v>
      </c>
      <c r="F1254" s="4">
        <v>0.0053</v>
      </c>
      <c r="G1254" s="4"/>
    </row>
    <row r="1255" spans="3:7" ht="12.75">
      <c r="C1255">
        <v>11</v>
      </c>
      <c r="D1255" t="s">
        <v>10</v>
      </c>
      <c r="E1255" s="10">
        <v>1411.49</v>
      </c>
      <c r="F1255" s="4">
        <v>0.0008</v>
      </c>
      <c r="G1255" s="4"/>
    </row>
    <row r="1256" spans="3:7" ht="12.75">
      <c r="C1256">
        <v>13</v>
      </c>
      <c r="D1256" t="s">
        <v>11</v>
      </c>
      <c r="E1256" s="10">
        <v>1752.81</v>
      </c>
      <c r="F1256" s="4">
        <v>0.0011</v>
      </c>
      <c r="G1256" s="4"/>
    </row>
    <row r="1257" spans="3:7" ht="12.75">
      <c r="C1257">
        <v>15</v>
      </c>
      <c r="D1257" t="s">
        <v>12</v>
      </c>
      <c r="E1257" s="10">
        <v>828.5</v>
      </c>
      <c r="F1257" s="4">
        <v>0.0005</v>
      </c>
      <c r="G1257" s="4"/>
    </row>
    <row r="1258" spans="3:7" ht="12.75">
      <c r="C1258">
        <v>16</v>
      </c>
      <c r="D1258" t="s">
        <v>13</v>
      </c>
      <c r="E1258" s="10">
        <v>16016.51</v>
      </c>
      <c r="F1258" s="4">
        <v>0.0096</v>
      </c>
      <c r="G1258" s="4"/>
    </row>
    <row r="1259" spans="3:7" ht="12.75">
      <c r="C1259">
        <v>20</v>
      </c>
      <c r="D1259" t="s">
        <v>14</v>
      </c>
      <c r="E1259" s="10">
        <v>0</v>
      </c>
      <c r="F1259" s="4">
        <v>0</v>
      </c>
      <c r="G1259" s="4"/>
    </row>
    <row r="1260" spans="3:7" ht="12.75">
      <c r="C1260">
        <v>22</v>
      </c>
      <c r="D1260" t="s">
        <v>15</v>
      </c>
      <c r="E1260" s="10">
        <v>170.84</v>
      </c>
      <c r="F1260" s="4">
        <v>0.0001</v>
      </c>
      <c r="G1260" s="4"/>
    </row>
    <row r="1261" spans="3:7" ht="12.75">
      <c r="C1261">
        <v>23</v>
      </c>
      <c r="D1261" t="s">
        <v>16</v>
      </c>
      <c r="E1261" s="10">
        <v>1518.76</v>
      </c>
      <c r="F1261" s="4">
        <v>0.0009</v>
      </c>
      <c r="G1261" s="4"/>
    </row>
    <row r="1262" spans="3:7" ht="12.75">
      <c r="C1262">
        <v>24</v>
      </c>
      <c r="D1262" t="s">
        <v>17</v>
      </c>
      <c r="E1262" s="10">
        <v>55432.34</v>
      </c>
      <c r="F1262" s="4">
        <v>0.0333</v>
      </c>
      <c r="G1262" s="4"/>
    </row>
    <row r="1263" spans="3:7" ht="12.75">
      <c r="C1263">
        <v>25</v>
      </c>
      <c r="D1263" t="s">
        <v>18</v>
      </c>
      <c r="E1263" s="10">
        <v>0</v>
      </c>
      <c r="F1263" s="4">
        <v>0</v>
      </c>
      <c r="G1263" s="4"/>
    </row>
    <row r="1264" spans="3:7" ht="12.75">
      <c r="C1264">
        <v>26</v>
      </c>
      <c r="D1264" t="s">
        <v>19</v>
      </c>
      <c r="E1264" s="10">
        <v>0</v>
      </c>
      <c r="F1264" s="4">
        <v>0</v>
      </c>
      <c r="G1264" s="4"/>
    </row>
    <row r="1265" spans="3:7" ht="12.75">
      <c r="C1265">
        <v>27</v>
      </c>
      <c r="D1265" t="s">
        <v>20</v>
      </c>
      <c r="E1265" s="10">
        <v>0</v>
      </c>
      <c r="F1265" s="4">
        <v>0</v>
      </c>
      <c r="G1265" s="4"/>
    </row>
    <row r="1266" spans="3:7" ht="12.75">
      <c r="C1266">
        <v>28</v>
      </c>
      <c r="D1266" t="s">
        <v>21</v>
      </c>
      <c r="E1266" s="10">
        <v>51687.21</v>
      </c>
      <c r="F1266" s="4">
        <v>0.0311</v>
      </c>
      <c r="G1266" s="4"/>
    </row>
    <row r="1267" spans="3:7" ht="12.75">
      <c r="C1267">
        <v>30</v>
      </c>
      <c r="D1267" t="s">
        <v>22</v>
      </c>
      <c r="E1267" s="10">
        <v>284503.14</v>
      </c>
      <c r="F1267" s="4">
        <v>0.1712</v>
      </c>
      <c r="G1267" s="4"/>
    </row>
    <row r="1268" spans="3:7" ht="12.75">
      <c r="C1268">
        <v>31</v>
      </c>
      <c r="D1268" t="s">
        <v>23</v>
      </c>
      <c r="E1268" s="10">
        <v>35940.67</v>
      </c>
      <c r="F1268" s="4">
        <v>0.0216</v>
      </c>
      <c r="G1268" s="4"/>
    </row>
    <row r="1269" spans="3:7" ht="12.75">
      <c r="C1269">
        <v>32</v>
      </c>
      <c r="D1269" t="s">
        <v>24</v>
      </c>
      <c r="E1269" s="10">
        <v>24950.08</v>
      </c>
      <c r="F1269" s="4">
        <v>0.015</v>
      </c>
      <c r="G1269" s="4"/>
    </row>
    <row r="1270" spans="1:2" ht="12.75">
      <c r="A1270" s="3">
        <v>37926</v>
      </c>
      <c r="B1270" s="10">
        <v>2183931.68</v>
      </c>
    </row>
    <row r="1271" spans="3:7" ht="12.75">
      <c r="C1271">
        <v>1</v>
      </c>
      <c r="D1271" t="s">
        <v>0</v>
      </c>
      <c r="E1271" s="10">
        <v>456618.72</v>
      </c>
      <c r="F1271" s="4">
        <v>0.2091</v>
      </c>
      <c r="G1271" s="4"/>
    </row>
    <row r="1272" spans="3:7" ht="12.75">
      <c r="C1272">
        <v>2</v>
      </c>
      <c r="D1272" t="s">
        <v>1</v>
      </c>
      <c r="E1272" s="10">
        <v>877231.82</v>
      </c>
      <c r="F1272" s="4">
        <v>0.4017</v>
      </c>
      <c r="G1272" s="4"/>
    </row>
    <row r="1273" spans="3:7" ht="12.75">
      <c r="C1273">
        <v>3</v>
      </c>
      <c r="D1273" t="s">
        <v>2</v>
      </c>
      <c r="E1273" s="10">
        <v>82969.86</v>
      </c>
      <c r="F1273" s="4">
        <v>0.038</v>
      </c>
      <c r="G1273" s="4"/>
    </row>
    <row r="1274" spans="3:7" ht="12.75">
      <c r="C1274">
        <v>4</v>
      </c>
      <c r="D1274" t="s">
        <v>3</v>
      </c>
      <c r="E1274" s="10">
        <v>24509.27</v>
      </c>
      <c r="F1274" s="4">
        <v>0.0112</v>
      </c>
      <c r="G1274" s="4"/>
    </row>
    <row r="1275" spans="3:7" ht="12.75">
      <c r="C1275">
        <v>5</v>
      </c>
      <c r="D1275" t="s">
        <v>4</v>
      </c>
      <c r="E1275" s="10">
        <v>66484.44</v>
      </c>
      <c r="F1275" s="4">
        <v>0.0304</v>
      </c>
      <c r="G1275" s="4"/>
    </row>
    <row r="1276" spans="3:7" ht="12.75">
      <c r="C1276">
        <v>6</v>
      </c>
      <c r="D1276" t="s">
        <v>5</v>
      </c>
      <c r="E1276" s="10">
        <v>5189.62</v>
      </c>
      <c r="F1276" s="4">
        <v>0.0024</v>
      </c>
      <c r="G1276" s="4"/>
    </row>
    <row r="1277" spans="3:7" ht="12.75">
      <c r="C1277">
        <v>7</v>
      </c>
      <c r="D1277" t="s">
        <v>6</v>
      </c>
      <c r="E1277" s="10">
        <v>578.94</v>
      </c>
      <c r="F1277" s="4">
        <v>0.0003</v>
      </c>
      <c r="G1277" s="4"/>
    </row>
    <row r="1278" spans="3:7" ht="12.75">
      <c r="C1278">
        <v>8</v>
      </c>
      <c r="D1278" t="s">
        <v>7</v>
      </c>
      <c r="E1278" s="10">
        <v>0</v>
      </c>
      <c r="F1278" s="4">
        <v>0</v>
      </c>
      <c r="G1278" s="4"/>
    </row>
    <row r="1279" spans="3:7" ht="12.75">
      <c r="C1279">
        <v>9</v>
      </c>
      <c r="D1279" t="s">
        <v>8</v>
      </c>
      <c r="E1279" s="10">
        <v>2736.05</v>
      </c>
      <c r="F1279" s="4">
        <v>0.0013</v>
      </c>
      <c r="G1279" s="4"/>
    </row>
    <row r="1280" spans="3:7" ht="12.75">
      <c r="C1280">
        <v>10</v>
      </c>
      <c r="D1280" t="s">
        <v>9</v>
      </c>
      <c r="E1280" s="10">
        <v>7890.23</v>
      </c>
      <c r="F1280" s="4">
        <v>0.0036</v>
      </c>
      <c r="G1280" s="4"/>
    </row>
    <row r="1281" spans="3:7" ht="12.75">
      <c r="C1281">
        <v>11</v>
      </c>
      <c r="D1281" t="s">
        <v>10</v>
      </c>
      <c r="E1281" s="10">
        <v>1526.12</v>
      </c>
      <c r="F1281" s="4">
        <v>0.0007</v>
      </c>
      <c r="G1281" s="4"/>
    </row>
    <row r="1282" spans="3:7" ht="12.75">
      <c r="C1282">
        <v>13</v>
      </c>
      <c r="D1282" t="s">
        <v>11</v>
      </c>
      <c r="E1282" s="10">
        <v>2184.43</v>
      </c>
      <c r="F1282" s="4">
        <v>0.001</v>
      </c>
      <c r="G1282" s="4"/>
    </row>
    <row r="1283" spans="3:7" ht="12.75">
      <c r="C1283">
        <v>15</v>
      </c>
      <c r="D1283" t="s">
        <v>12</v>
      </c>
      <c r="E1283" s="10">
        <v>884.74</v>
      </c>
      <c r="F1283" s="4">
        <v>0.0004</v>
      </c>
      <c r="G1283" s="4"/>
    </row>
    <row r="1284" spans="3:7" ht="12.75">
      <c r="C1284">
        <v>16</v>
      </c>
      <c r="D1284" t="s">
        <v>13</v>
      </c>
      <c r="E1284" s="10">
        <v>24622.84</v>
      </c>
      <c r="F1284" s="4">
        <v>0.0113</v>
      </c>
      <c r="G1284" s="4"/>
    </row>
    <row r="1285" spans="3:7" ht="12.75">
      <c r="C1285">
        <v>20</v>
      </c>
      <c r="D1285" t="s">
        <v>14</v>
      </c>
      <c r="E1285" s="10">
        <v>0</v>
      </c>
      <c r="F1285" s="4">
        <v>0</v>
      </c>
      <c r="G1285" s="4"/>
    </row>
    <row r="1286" spans="3:7" ht="12.75">
      <c r="C1286">
        <v>22</v>
      </c>
      <c r="D1286" t="s">
        <v>15</v>
      </c>
      <c r="E1286" s="10">
        <v>213.55</v>
      </c>
      <c r="F1286" s="4">
        <v>0.0001</v>
      </c>
      <c r="G1286" s="4"/>
    </row>
    <row r="1287" spans="3:7" ht="12.75">
      <c r="C1287">
        <v>23</v>
      </c>
      <c r="D1287" t="s">
        <v>16</v>
      </c>
      <c r="E1287" s="10">
        <v>2398.56</v>
      </c>
      <c r="F1287" s="4">
        <v>0.0011</v>
      </c>
      <c r="G1287" s="4"/>
    </row>
    <row r="1288" spans="3:7" ht="12.75">
      <c r="C1288">
        <v>24</v>
      </c>
      <c r="D1288" t="s">
        <v>17</v>
      </c>
      <c r="E1288" s="10">
        <v>92500.67</v>
      </c>
      <c r="F1288" s="4">
        <v>0.0424</v>
      </c>
      <c r="G1288" s="4"/>
    </row>
    <row r="1289" spans="3:7" ht="12.75">
      <c r="C1289">
        <v>25</v>
      </c>
      <c r="D1289" t="s">
        <v>18</v>
      </c>
      <c r="E1289" s="10">
        <v>0</v>
      </c>
      <c r="F1289" s="4">
        <v>0</v>
      </c>
      <c r="G1289" s="4"/>
    </row>
    <row r="1290" spans="3:7" ht="12.75">
      <c r="C1290">
        <v>26</v>
      </c>
      <c r="D1290" t="s">
        <v>19</v>
      </c>
      <c r="E1290" s="10">
        <v>0</v>
      </c>
      <c r="F1290" s="4">
        <v>0</v>
      </c>
      <c r="G1290" s="4"/>
    </row>
    <row r="1291" spans="3:7" ht="12.75">
      <c r="C1291">
        <v>27</v>
      </c>
      <c r="D1291" t="s">
        <v>20</v>
      </c>
      <c r="E1291" s="10">
        <v>986.18</v>
      </c>
      <c r="F1291" s="4">
        <v>0.0005</v>
      </c>
      <c r="G1291" s="4"/>
    </row>
    <row r="1292" spans="3:7" ht="12.75">
      <c r="C1292">
        <v>28</v>
      </c>
      <c r="D1292" t="s">
        <v>21</v>
      </c>
      <c r="E1292" s="10">
        <v>81525.1</v>
      </c>
      <c r="F1292" s="4">
        <v>0.0373</v>
      </c>
      <c r="G1292" s="4"/>
    </row>
    <row r="1293" spans="3:7" ht="12.75">
      <c r="C1293">
        <v>30</v>
      </c>
      <c r="D1293" t="s">
        <v>22</v>
      </c>
      <c r="E1293" s="10">
        <v>363014.46</v>
      </c>
      <c r="F1293" s="4">
        <v>0.1662</v>
      </c>
      <c r="G1293" s="4"/>
    </row>
    <row r="1294" spans="3:7" ht="12.75">
      <c r="C1294">
        <v>31</v>
      </c>
      <c r="D1294" t="s">
        <v>23</v>
      </c>
      <c r="E1294" s="10">
        <v>58094.07</v>
      </c>
      <c r="F1294" s="4">
        <v>0.0266</v>
      </c>
      <c r="G1294" s="4"/>
    </row>
    <row r="1295" spans="3:7" ht="12.75">
      <c r="C1295">
        <v>32</v>
      </c>
      <c r="D1295" t="s">
        <v>24</v>
      </c>
      <c r="E1295" s="10">
        <v>31772.03</v>
      </c>
      <c r="F1295" s="4">
        <v>0.0145</v>
      </c>
      <c r="G1295" s="4"/>
    </row>
    <row r="1296" spans="1:2" ht="12.75">
      <c r="A1296" s="3">
        <v>37958</v>
      </c>
      <c r="B1296" s="10">
        <v>2601532.93</v>
      </c>
    </row>
    <row r="1297" spans="3:7" ht="12.75">
      <c r="C1297">
        <v>1</v>
      </c>
      <c r="D1297" t="s">
        <v>0</v>
      </c>
      <c r="E1297" s="10">
        <v>537610.69</v>
      </c>
      <c r="F1297" s="4">
        <v>0.2067</v>
      </c>
      <c r="G1297" s="4"/>
    </row>
    <row r="1298" spans="3:7" ht="12.75">
      <c r="C1298">
        <v>2</v>
      </c>
      <c r="D1298" t="s">
        <v>1</v>
      </c>
      <c r="E1298" s="10">
        <v>1046274.72</v>
      </c>
      <c r="F1298" s="4">
        <v>0.4022</v>
      </c>
      <c r="G1298" s="4"/>
    </row>
    <row r="1299" spans="3:7" ht="12.75">
      <c r="C1299">
        <v>3</v>
      </c>
      <c r="D1299" t="s">
        <v>2</v>
      </c>
      <c r="E1299" s="10">
        <v>90286.18</v>
      </c>
      <c r="F1299" s="4">
        <v>0.0347</v>
      </c>
      <c r="G1299" s="4"/>
    </row>
    <row r="1300" spans="3:7" ht="12.75">
      <c r="C1300">
        <v>4</v>
      </c>
      <c r="D1300" t="s">
        <v>3</v>
      </c>
      <c r="E1300" s="10">
        <v>27477.56</v>
      </c>
      <c r="F1300" s="4">
        <v>0.0106</v>
      </c>
      <c r="G1300" s="4"/>
    </row>
    <row r="1301" spans="3:7" ht="12.75">
      <c r="C1301">
        <v>5</v>
      </c>
      <c r="D1301" t="s">
        <v>4</v>
      </c>
      <c r="E1301" s="10">
        <v>78991.07</v>
      </c>
      <c r="F1301" s="4">
        <v>0.0304</v>
      </c>
      <c r="G1301" s="4"/>
    </row>
    <row r="1302" spans="3:7" ht="12.75">
      <c r="C1302">
        <v>6</v>
      </c>
      <c r="D1302" t="s">
        <v>5</v>
      </c>
      <c r="E1302" s="10">
        <v>5169.86</v>
      </c>
      <c r="F1302" s="4">
        <v>0.002</v>
      </c>
      <c r="G1302" s="4"/>
    </row>
    <row r="1303" spans="3:7" ht="12.75">
      <c r="C1303">
        <v>7</v>
      </c>
      <c r="D1303" t="s">
        <v>6</v>
      </c>
      <c r="E1303" s="10">
        <v>484.01</v>
      </c>
      <c r="F1303" s="4">
        <v>0.0002</v>
      </c>
      <c r="G1303" s="4"/>
    </row>
    <row r="1304" spans="3:7" ht="12.75">
      <c r="C1304">
        <v>8</v>
      </c>
      <c r="D1304" t="s">
        <v>7</v>
      </c>
      <c r="E1304" s="10">
        <v>0</v>
      </c>
      <c r="F1304" s="4">
        <v>0</v>
      </c>
      <c r="G1304" s="4"/>
    </row>
    <row r="1305" spans="3:7" ht="12.75">
      <c r="C1305">
        <v>9</v>
      </c>
      <c r="D1305" t="s">
        <v>8</v>
      </c>
      <c r="E1305" s="10">
        <v>3011.97</v>
      </c>
      <c r="F1305" s="4">
        <v>0.0012</v>
      </c>
      <c r="G1305" s="4"/>
    </row>
    <row r="1306" spans="3:7" ht="12.75">
      <c r="C1306">
        <v>10</v>
      </c>
      <c r="D1306" t="s">
        <v>9</v>
      </c>
      <c r="E1306" s="10">
        <v>16109.91</v>
      </c>
      <c r="F1306" s="4">
        <v>0.0062</v>
      </c>
      <c r="G1306" s="4"/>
    </row>
    <row r="1307" spans="3:7" ht="12.75">
      <c r="C1307">
        <v>11</v>
      </c>
      <c r="D1307" t="s">
        <v>10</v>
      </c>
      <c r="E1307" s="10">
        <v>1403.54</v>
      </c>
      <c r="F1307" s="4">
        <v>0.0005</v>
      </c>
      <c r="G1307" s="4"/>
    </row>
    <row r="1308" spans="3:7" ht="12.75">
      <c r="C1308">
        <v>13</v>
      </c>
      <c r="D1308" t="s">
        <v>11</v>
      </c>
      <c r="E1308" s="10">
        <v>2230.07</v>
      </c>
      <c r="F1308" s="4">
        <v>0.0009</v>
      </c>
      <c r="G1308" s="4"/>
    </row>
    <row r="1309" spans="3:7" ht="12.75">
      <c r="C1309">
        <v>15</v>
      </c>
      <c r="D1309" t="s">
        <v>12</v>
      </c>
      <c r="E1309" s="10">
        <v>1042.07</v>
      </c>
      <c r="F1309" s="4">
        <v>0.0004</v>
      </c>
      <c r="G1309" s="4"/>
    </row>
    <row r="1310" spans="3:7" ht="12.75">
      <c r="C1310">
        <v>16</v>
      </c>
      <c r="D1310" t="s">
        <v>13</v>
      </c>
      <c r="E1310" s="10">
        <v>29436.01</v>
      </c>
      <c r="F1310" s="4">
        <v>0.0113</v>
      </c>
      <c r="G1310" s="4"/>
    </row>
    <row r="1311" spans="3:7" ht="12.75">
      <c r="C1311">
        <v>20</v>
      </c>
      <c r="D1311" t="s">
        <v>14</v>
      </c>
      <c r="E1311" s="10">
        <v>0</v>
      </c>
      <c r="F1311" s="4">
        <v>0</v>
      </c>
      <c r="G1311" s="4"/>
    </row>
    <row r="1312" spans="3:7" ht="12.75">
      <c r="C1312">
        <v>22</v>
      </c>
      <c r="D1312" t="s">
        <v>15</v>
      </c>
      <c r="E1312" s="10">
        <v>170.84</v>
      </c>
      <c r="F1312" s="4">
        <v>0.0001</v>
      </c>
      <c r="G1312" s="4"/>
    </row>
    <row r="1313" spans="3:7" ht="12.75">
      <c r="C1313">
        <v>23</v>
      </c>
      <c r="D1313" t="s">
        <v>16</v>
      </c>
      <c r="E1313" s="10">
        <v>2620.76</v>
      </c>
      <c r="F1313" s="4">
        <v>0.001</v>
      </c>
      <c r="G1313" s="4"/>
    </row>
    <row r="1314" spans="3:7" ht="12.75">
      <c r="C1314">
        <v>24</v>
      </c>
      <c r="D1314" t="s">
        <v>17</v>
      </c>
      <c r="E1314" s="10">
        <v>108399.56</v>
      </c>
      <c r="F1314" s="4">
        <v>0.0417</v>
      </c>
      <c r="G1314" s="4"/>
    </row>
    <row r="1315" spans="3:7" ht="12.75">
      <c r="C1315">
        <v>25</v>
      </c>
      <c r="D1315" t="s">
        <v>18</v>
      </c>
      <c r="E1315" s="10">
        <v>0</v>
      </c>
      <c r="F1315" s="4">
        <v>0</v>
      </c>
      <c r="G1315" s="4"/>
    </row>
    <row r="1316" spans="3:7" ht="12.75">
      <c r="C1316">
        <v>26</v>
      </c>
      <c r="D1316" t="s">
        <v>19</v>
      </c>
      <c r="E1316" s="10">
        <v>0</v>
      </c>
      <c r="F1316" s="4">
        <v>0</v>
      </c>
      <c r="G1316" s="4"/>
    </row>
    <row r="1317" spans="3:7" ht="12.75">
      <c r="C1317">
        <v>27</v>
      </c>
      <c r="D1317" t="s">
        <v>20</v>
      </c>
      <c r="E1317" s="10">
        <v>2691.68</v>
      </c>
      <c r="F1317" s="4">
        <v>0.001</v>
      </c>
      <c r="G1317" s="4"/>
    </row>
    <row r="1318" spans="3:7" ht="12.75">
      <c r="C1318">
        <v>28</v>
      </c>
      <c r="D1318" t="s">
        <v>21</v>
      </c>
      <c r="E1318" s="10">
        <v>99599.6</v>
      </c>
      <c r="F1318" s="4">
        <v>0.0383</v>
      </c>
      <c r="G1318" s="4"/>
    </row>
    <row r="1319" spans="3:7" ht="12.75">
      <c r="C1319">
        <v>30</v>
      </c>
      <c r="D1319" t="s">
        <v>22</v>
      </c>
      <c r="E1319" s="10">
        <v>441646.84</v>
      </c>
      <c r="F1319" s="4">
        <v>0.1698</v>
      </c>
      <c r="G1319" s="4"/>
    </row>
    <row r="1320" spans="3:7" ht="12.75">
      <c r="C1320">
        <v>31</v>
      </c>
      <c r="D1320" t="s">
        <v>23</v>
      </c>
      <c r="E1320" s="10">
        <v>71901.32</v>
      </c>
      <c r="F1320" s="4">
        <v>0.0276</v>
      </c>
      <c r="G1320" s="4"/>
    </row>
    <row r="1321" spans="3:7" ht="12.75">
      <c r="C1321">
        <v>32</v>
      </c>
      <c r="D1321" t="s">
        <v>24</v>
      </c>
      <c r="E1321" s="10">
        <v>34974.72</v>
      </c>
      <c r="F1321" s="4">
        <v>0.0134</v>
      </c>
      <c r="G1321" s="4"/>
    </row>
    <row r="1322" spans="1:2" ht="12.75">
      <c r="A1322" s="3">
        <v>37990</v>
      </c>
      <c r="B1322" s="10">
        <v>2660675.73</v>
      </c>
    </row>
    <row r="1323" spans="3:7" ht="12.75">
      <c r="C1323">
        <v>1</v>
      </c>
      <c r="D1323" t="s">
        <v>0</v>
      </c>
      <c r="E1323" s="10">
        <v>534723.59</v>
      </c>
      <c r="F1323" s="4">
        <v>0.201</v>
      </c>
      <c r="G1323" s="4"/>
    </row>
    <row r="1324" spans="3:7" ht="12.75">
      <c r="C1324">
        <v>2</v>
      </c>
      <c r="D1324" t="s">
        <v>1</v>
      </c>
      <c r="E1324" s="10">
        <v>1173709</v>
      </c>
      <c r="F1324" s="4">
        <v>0.4411</v>
      </c>
      <c r="G1324" s="4"/>
    </row>
    <row r="1325" spans="3:7" ht="12.75">
      <c r="C1325">
        <v>3</v>
      </c>
      <c r="D1325" t="s">
        <v>2</v>
      </c>
      <c r="E1325" s="10">
        <v>82364.12</v>
      </c>
      <c r="F1325" s="4">
        <v>0.031</v>
      </c>
      <c r="G1325" s="4"/>
    </row>
    <row r="1326" spans="3:7" ht="12.75">
      <c r="C1326">
        <v>4</v>
      </c>
      <c r="D1326" t="s">
        <v>3</v>
      </c>
      <c r="E1326" s="10">
        <v>28226.94</v>
      </c>
      <c r="F1326" s="4">
        <v>0.0106</v>
      </c>
      <c r="G1326" s="4"/>
    </row>
    <row r="1327" spans="3:7" ht="12.75">
      <c r="C1327">
        <v>5</v>
      </c>
      <c r="D1327" t="s">
        <v>4</v>
      </c>
      <c r="E1327" s="10">
        <v>73656.87</v>
      </c>
      <c r="F1327" s="4">
        <v>0.0277</v>
      </c>
      <c r="G1327" s="4"/>
    </row>
    <row r="1328" spans="3:7" ht="12.75">
      <c r="C1328">
        <v>6</v>
      </c>
      <c r="D1328" t="s">
        <v>5</v>
      </c>
      <c r="E1328" s="10">
        <v>5703.24</v>
      </c>
      <c r="F1328" s="4">
        <v>0.0021</v>
      </c>
      <c r="G1328" s="4"/>
    </row>
    <row r="1329" spans="3:7" ht="12.75">
      <c r="C1329">
        <v>7</v>
      </c>
      <c r="D1329" t="s">
        <v>6</v>
      </c>
      <c r="E1329" s="10">
        <v>750.6</v>
      </c>
      <c r="F1329" s="4">
        <v>0.0003</v>
      </c>
      <c r="G1329" s="4"/>
    </row>
    <row r="1330" spans="3:7" ht="12.75">
      <c r="C1330">
        <v>8</v>
      </c>
      <c r="D1330" t="s">
        <v>7</v>
      </c>
      <c r="E1330" s="10">
        <v>0</v>
      </c>
      <c r="F1330" s="4">
        <v>0</v>
      </c>
      <c r="G1330" s="4"/>
    </row>
    <row r="1331" spans="3:7" ht="12.75">
      <c r="C1331">
        <v>9</v>
      </c>
      <c r="D1331" t="s">
        <v>8</v>
      </c>
      <c r="E1331" s="10">
        <v>2850.07</v>
      </c>
      <c r="F1331" s="4">
        <v>0.0011</v>
      </c>
      <c r="G1331" s="4"/>
    </row>
    <row r="1332" spans="3:7" ht="12.75">
      <c r="C1332">
        <v>10</v>
      </c>
      <c r="D1332" t="s">
        <v>9</v>
      </c>
      <c r="E1332" s="10">
        <v>11269.59</v>
      </c>
      <c r="F1332" s="4">
        <v>0.0042</v>
      </c>
      <c r="G1332" s="4"/>
    </row>
    <row r="1333" spans="3:7" ht="12.75">
      <c r="C1333">
        <v>11</v>
      </c>
      <c r="D1333" t="s">
        <v>10</v>
      </c>
      <c r="E1333" s="10">
        <v>1535.05</v>
      </c>
      <c r="F1333" s="4">
        <v>0.0006</v>
      </c>
      <c r="G1333" s="4"/>
    </row>
    <row r="1334" spans="3:7" ht="12.75">
      <c r="C1334">
        <v>13</v>
      </c>
      <c r="D1334" t="s">
        <v>11</v>
      </c>
      <c r="E1334" s="10">
        <v>2821.53</v>
      </c>
      <c r="F1334" s="4">
        <v>0.0011</v>
      </c>
      <c r="G1334" s="4"/>
    </row>
    <row r="1335" spans="3:7" ht="12.75">
      <c r="C1335">
        <v>15</v>
      </c>
      <c r="D1335" t="s">
        <v>12</v>
      </c>
      <c r="E1335" s="10">
        <v>1100.38</v>
      </c>
      <c r="F1335" s="4">
        <v>0.0004</v>
      </c>
      <c r="G1335" s="4"/>
    </row>
    <row r="1336" spans="3:7" ht="12.75">
      <c r="C1336">
        <v>16</v>
      </c>
      <c r="D1336" t="s">
        <v>13</v>
      </c>
      <c r="E1336" s="10">
        <v>24127.59</v>
      </c>
      <c r="F1336" s="4">
        <v>0.0091</v>
      </c>
      <c r="G1336" s="4"/>
    </row>
    <row r="1337" spans="3:7" ht="12.75">
      <c r="C1337">
        <v>20</v>
      </c>
      <c r="D1337" t="s">
        <v>14</v>
      </c>
      <c r="E1337" s="10">
        <v>0</v>
      </c>
      <c r="F1337" s="4">
        <v>0</v>
      </c>
      <c r="G1337" s="4"/>
    </row>
    <row r="1338" spans="3:7" ht="12.75">
      <c r="C1338">
        <v>22</v>
      </c>
      <c r="D1338" t="s">
        <v>15</v>
      </c>
      <c r="E1338" s="10">
        <v>212.26</v>
      </c>
      <c r="F1338" s="4">
        <v>0.0001</v>
      </c>
      <c r="G1338" s="4"/>
    </row>
    <row r="1339" spans="3:7" ht="12.75">
      <c r="C1339">
        <v>23</v>
      </c>
      <c r="D1339" t="s">
        <v>16</v>
      </c>
      <c r="E1339" s="10">
        <v>3285.88</v>
      </c>
      <c r="F1339" s="4">
        <v>0.0012</v>
      </c>
      <c r="G1339" s="4"/>
    </row>
    <row r="1340" spans="3:7" ht="12.75">
      <c r="C1340">
        <v>24</v>
      </c>
      <c r="D1340" t="s">
        <v>17</v>
      </c>
      <c r="E1340" s="10">
        <v>129036.04</v>
      </c>
      <c r="F1340" s="4">
        <v>0.0485</v>
      </c>
      <c r="G1340" s="4"/>
    </row>
    <row r="1341" spans="3:7" ht="12.75">
      <c r="C1341">
        <v>25</v>
      </c>
      <c r="D1341" t="s">
        <v>18</v>
      </c>
      <c r="E1341" s="10">
        <v>0</v>
      </c>
      <c r="F1341" s="4">
        <v>0</v>
      </c>
      <c r="G1341" s="4"/>
    </row>
    <row r="1342" spans="3:7" ht="12.75">
      <c r="C1342">
        <v>26</v>
      </c>
      <c r="D1342" t="s">
        <v>19</v>
      </c>
      <c r="E1342" s="10">
        <v>0</v>
      </c>
      <c r="F1342" s="4">
        <v>0</v>
      </c>
      <c r="G1342" s="4"/>
    </row>
    <row r="1343" spans="3:7" ht="12.75">
      <c r="C1343">
        <v>27</v>
      </c>
      <c r="D1343" t="s">
        <v>20</v>
      </c>
      <c r="E1343" s="10">
        <v>2943.25</v>
      </c>
      <c r="F1343" s="4">
        <v>0.0011</v>
      </c>
      <c r="G1343" s="4"/>
    </row>
    <row r="1344" spans="3:7" ht="12.75">
      <c r="C1344">
        <v>28</v>
      </c>
      <c r="D1344" t="s">
        <v>21</v>
      </c>
      <c r="E1344" s="10">
        <v>92496.93</v>
      </c>
      <c r="F1344" s="4">
        <v>0.0348</v>
      </c>
      <c r="G1344" s="4"/>
    </row>
    <row r="1345" spans="3:7" ht="12.75">
      <c r="C1345">
        <v>30</v>
      </c>
      <c r="D1345" t="s">
        <v>22</v>
      </c>
      <c r="E1345" s="10">
        <v>369885.35</v>
      </c>
      <c r="F1345" s="4">
        <v>0.139</v>
      </c>
      <c r="G1345" s="4"/>
    </row>
    <row r="1346" spans="3:7" ht="12.75">
      <c r="C1346">
        <v>31</v>
      </c>
      <c r="D1346" t="s">
        <v>23</v>
      </c>
      <c r="E1346" s="10">
        <v>91571.22</v>
      </c>
      <c r="F1346" s="4">
        <v>0.0344</v>
      </c>
      <c r="G1346" s="4"/>
    </row>
    <row r="1347" spans="3:7" ht="12.75">
      <c r="C1347">
        <v>32</v>
      </c>
      <c r="D1347" t="s">
        <v>24</v>
      </c>
      <c r="E1347" s="10">
        <v>28406.27</v>
      </c>
      <c r="F1347" s="4">
        <v>0.0107</v>
      </c>
      <c r="G1347" s="4"/>
    </row>
    <row r="1348" spans="1:2" ht="15">
      <c r="A1348" s="5">
        <v>38018</v>
      </c>
      <c r="B1348" s="14">
        <v>3379779.84</v>
      </c>
    </row>
    <row r="1349" spans="3:6" ht="12.75">
      <c r="C1349" s="12">
        <v>1</v>
      </c>
      <c r="D1349" s="13" t="s">
        <v>0</v>
      </c>
      <c r="E1349" s="14">
        <v>680013.23</v>
      </c>
      <c r="F1349" s="15" t="s">
        <v>444</v>
      </c>
    </row>
    <row r="1350" spans="3:6" ht="12.75">
      <c r="C1350" s="12">
        <v>2</v>
      </c>
      <c r="D1350" s="13" t="s">
        <v>1</v>
      </c>
      <c r="E1350" s="14">
        <v>1484192.88</v>
      </c>
      <c r="F1350" s="15" t="s">
        <v>445</v>
      </c>
    </row>
    <row r="1351" spans="3:6" ht="12.75">
      <c r="C1351" s="12">
        <v>3</v>
      </c>
      <c r="D1351" s="13" t="s">
        <v>2</v>
      </c>
      <c r="E1351" s="14">
        <v>113092.61</v>
      </c>
      <c r="F1351" s="15" t="s">
        <v>182</v>
      </c>
    </row>
    <row r="1352" spans="3:6" ht="12.75">
      <c r="C1352" s="12">
        <v>4</v>
      </c>
      <c r="D1352" s="13" t="s">
        <v>3</v>
      </c>
      <c r="E1352" s="14">
        <v>27338.88</v>
      </c>
      <c r="F1352" s="15" t="s">
        <v>146</v>
      </c>
    </row>
    <row r="1353" spans="3:6" ht="12.75">
      <c r="C1353" s="12">
        <v>5</v>
      </c>
      <c r="D1353" s="13" t="s">
        <v>4</v>
      </c>
      <c r="E1353" s="14">
        <v>82548.09</v>
      </c>
      <c r="F1353" s="15" t="s">
        <v>416</v>
      </c>
    </row>
    <row r="1354" spans="3:6" ht="12.75">
      <c r="C1354" s="12">
        <v>6</v>
      </c>
      <c r="D1354" s="13" t="s">
        <v>5</v>
      </c>
      <c r="E1354" s="14">
        <v>5789.99</v>
      </c>
      <c r="F1354" s="15" t="s">
        <v>40</v>
      </c>
    </row>
    <row r="1355" spans="3:6" ht="12.75">
      <c r="C1355" s="12">
        <v>7</v>
      </c>
      <c r="D1355" s="13" t="s">
        <v>6</v>
      </c>
      <c r="E1355" s="14">
        <v>1315.8</v>
      </c>
      <c r="F1355" s="15" t="s">
        <v>38</v>
      </c>
    </row>
    <row r="1356" spans="3:6" ht="12.75">
      <c r="C1356" s="12">
        <v>8</v>
      </c>
      <c r="D1356" s="13" t="s">
        <v>7</v>
      </c>
      <c r="E1356" s="14">
        <v>0</v>
      </c>
      <c r="F1356" s="15" t="s">
        <v>32</v>
      </c>
    </row>
    <row r="1357" spans="3:6" ht="12.75">
      <c r="C1357" s="12">
        <v>9</v>
      </c>
      <c r="D1357" s="13" t="s">
        <v>8</v>
      </c>
      <c r="E1357" s="14">
        <v>3687.15</v>
      </c>
      <c r="F1357" s="15" t="s">
        <v>79</v>
      </c>
    </row>
    <row r="1358" spans="3:6" ht="12.75">
      <c r="C1358" s="12">
        <v>10</v>
      </c>
      <c r="D1358" s="13" t="s">
        <v>9</v>
      </c>
      <c r="E1358" s="14">
        <v>11265.02</v>
      </c>
      <c r="F1358" s="15" t="s">
        <v>31</v>
      </c>
    </row>
    <row r="1359" spans="3:6" ht="12.75">
      <c r="C1359" s="12">
        <v>11</v>
      </c>
      <c r="D1359" s="13" t="s">
        <v>10</v>
      </c>
      <c r="E1359" s="14">
        <v>1678.11</v>
      </c>
      <c r="F1359" s="15" t="s">
        <v>93</v>
      </c>
    </row>
    <row r="1360" spans="3:6" ht="12.75">
      <c r="C1360" s="12">
        <v>13</v>
      </c>
      <c r="D1360" s="13" t="s">
        <v>11</v>
      </c>
      <c r="E1360" s="14">
        <v>3210.23</v>
      </c>
      <c r="F1360" s="15" t="s">
        <v>37</v>
      </c>
    </row>
    <row r="1361" spans="3:6" ht="12.75">
      <c r="C1361" s="12">
        <v>15</v>
      </c>
      <c r="D1361" s="13" t="s">
        <v>12</v>
      </c>
      <c r="E1361" s="14">
        <v>1222.45</v>
      </c>
      <c r="F1361" s="15" t="s">
        <v>38</v>
      </c>
    </row>
    <row r="1362" spans="3:6" ht="12.75">
      <c r="C1362" s="12">
        <v>16</v>
      </c>
      <c r="D1362" s="13" t="s">
        <v>13</v>
      </c>
      <c r="E1362" s="14">
        <v>31641.02</v>
      </c>
      <c r="F1362" s="15" t="s">
        <v>325</v>
      </c>
    </row>
    <row r="1363" spans="3:6" ht="12.75">
      <c r="C1363" s="12">
        <v>20</v>
      </c>
      <c r="D1363" s="13" t="s">
        <v>14</v>
      </c>
      <c r="E1363" s="14">
        <v>0</v>
      </c>
      <c r="F1363" s="15" t="s">
        <v>32</v>
      </c>
    </row>
    <row r="1364" spans="3:6" ht="12.75">
      <c r="C1364" s="12">
        <v>22</v>
      </c>
      <c r="D1364" s="13" t="s">
        <v>15</v>
      </c>
      <c r="E1364" s="14">
        <v>135.15</v>
      </c>
      <c r="F1364" s="15" t="s">
        <v>32</v>
      </c>
    </row>
    <row r="1365" spans="3:6" ht="12.75">
      <c r="C1365" s="12">
        <v>23</v>
      </c>
      <c r="D1365" s="13" t="s">
        <v>16</v>
      </c>
      <c r="E1365" s="14">
        <v>3569.88</v>
      </c>
      <c r="F1365" s="15" t="s">
        <v>79</v>
      </c>
    </row>
    <row r="1366" spans="3:6" ht="12.75">
      <c r="C1366" s="12">
        <v>24</v>
      </c>
      <c r="D1366" s="13" t="s">
        <v>17</v>
      </c>
      <c r="E1366" s="14">
        <v>156298.79</v>
      </c>
      <c r="F1366" s="15" t="s">
        <v>446</v>
      </c>
    </row>
    <row r="1367" spans="3:6" ht="12.75">
      <c r="C1367" s="12">
        <v>25</v>
      </c>
      <c r="D1367" s="13" t="s">
        <v>18</v>
      </c>
      <c r="E1367" s="14">
        <v>0</v>
      </c>
      <c r="F1367" s="15" t="s">
        <v>32</v>
      </c>
    </row>
    <row r="1368" spans="3:6" ht="12.75">
      <c r="C1368" s="12">
        <v>26</v>
      </c>
      <c r="D1368" s="13" t="s">
        <v>19</v>
      </c>
      <c r="E1368" s="14">
        <v>0</v>
      </c>
      <c r="F1368" s="15" t="s">
        <v>32</v>
      </c>
    </row>
    <row r="1369" spans="3:6" ht="12.75">
      <c r="C1369" s="12">
        <v>27</v>
      </c>
      <c r="D1369" s="13" t="s">
        <v>20</v>
      </c>
      <c r="E1369" s="14">
        <v>3034.39</v>
      </c>
      <c r="F1369" s="15" t="s">
        <v>37</v>
      </c>
    </row>
    <row r="1370" spans="3:6" ht="12.75">
      <c r="C1370" s="12">
        <v>28</v>
      </c>
      <c r="D1370" s="13" t="s">
        <v>21</v>
      </c>
      <c r="E1370" s="14">
        <v>131585.9</v>
      </c>
      <c r="F1370" s="15" t="s">
        <v>447</v>
      </c>
    </row>
    <row r="1371" spans="3:6" ht="12.75">
      <c r="C1371" s="12">
        <v>30</v>
      </c>
      <c r="D1371" s="13" t="s">
        <v>22</v>
      </c>
      <c r="E1371" s="14">
        <v>497567.56</v>
      </c>
      <c r="F1371" s="15" t="s">
        <v>448</v>
      </c>
    </row>
    <row r="1372" spans="3:6" ht="12.75">
      <c r="C1372" s="12">
        <v>31</v>
      </c>
      <c r="D1372" s="13" t="s">
        <v>23</v>
      </c>
      <c r="E1372" s="14">
        <v>103139.48</v>
      </c>
      <c r="F1372" s="15" t="s">
        <v>449</v>
      </c>
    </row>
    <row r="1373" spans="3:6" ht="12.75">
      <c r="C1373" s="12">
        <v>32</v>
      </c>
      <c r="D1373" s="13" t="s">
        <v>24</v>
      </c>
      <c r="E1373" s="14">
        <v>37453.28</v>
      </c>
      <c r="F1373" s="15" t="s">
        <v>319</v>
      </c>
    </row>
    <row r="1374" spans="1:2" ht="12.75">
      <c r="A1374" s="16">
        <v>38047</v>
      </c>
      <c r="B1374" s="10">
        <v>4044104.58</v>
      </c>
    </row>
    <row r="1375" spans="3:6" ht="12.75">
      <c r="C1375" s="12">
        <v>1</v>
      </c>
      <c r="D1375" s="13" t="s">
        <v>0</v>
      </c>
      <c r="E1375" s="10">
        <v>811736.01</v>
      </c>
      <c r="F1375" s="4">
        <v>0.2007</v>
      </c>
    </row>
    <row r="1376" spans="3:6" ht="12.75">
      <c r="C1376" s="12">
        <v>2</v>
      </c>
      <c r="D1376" s="13" t="s">
        <v>1</v>
      </c>
      <c r="E1376" s="10">
        <v>1792963.59</v>
      </c>
      <c r="F1376" s="4">
        <v>0.4434</v>
      </c>
    </row>
    <row r="1377" spans="3:6" ht="12.75">
      <c r="C1377" s="12">
        <v>3</v>
      </c>
      <c r="D1377" s="13" t="s">
        <v>2</v>
      </c>
      <c r="E1377" s="10">
        <v>131882.93</v>
      </c>
      <c r="F1377" s="4">
        <v>0.0326</v>
      </c>
    </row>
    <row r="1378" spans="3:6" ht="12.75">
      <c r="C1378" s="12">
        <v>4</v>
      </c>
      <c r="D1378" s="13" t="s">
        <v>3</v>
      </c>
      <c r="E1378" s="10">
        <v>29828.68</v>
      </c>
      <c r="F1378" s="4">
        <v>0.0074</v>
      </c>
    </row>
    <row r="1379" spans="3:6" ht="12.75">
      <c r="C1379" s="12">
        <v>5</v>
      </c>
      <c r="D1379" s="13" t="s">
        <v>4</v>
      </c>
      <c r="E1379" s="10">
        <v>92127.14</v>
      </c>
      <c r="F1379" s="4">
        <v>0.0228</v>
      </c>
    </row>
    <row r="1380" spans="3:6" ht="12.75">
      <c r="C1380" s="12">
        <v>6</v>
      </c>
      <c r="D1380" s="13" t="s">
        <v>5</v>
      </c>
      <c r="E1380" s="10">
        <v>7586.11</v>
      </c>
      <c r="F1380" s="4">
        <v>0.0019</v>
      </c>
    </row>
    <row r="1381" spans="3:6" ht="12.75">
      <c r="C1381" s="12">
        <v>7</v>
      </c>
      <c r="D1381" s="13" t="s">
        <v>6</v>
      </c>
      <c r="E1381" s="10">
        <v>1138.61</v>
      </c>
      <c r="F1381" s="4">
        <v>0.0003</v>
      </c>
    </row>
    <row r="1382" spans="3:6" ht="12.75">
      <c r="C1382" s="12">
        <v>8</v>
      </c>
      <c r="D1382" s="13" t="s">
        <v>7</v>
      </c>
      <c r="E1382" s="10">
        <v>0</v>
      </c>
      <c r="F1382" s="4">
        <v>0</v>
      </c>
    </row>
    <row r="1383" spans="3:6" ht="12.75">
      <c r="C1383" s="12">
        <v>9</v>
      </c>
      <c r="D1383" s="13" t="s">
        <v>8</v>
      </c>
      <c r="E1383" s="10">
        <v>4360.27</v>
      </c>
      <c r="F1383" s="4">
        <v>0.0011</v>
      </c>
    </row>
    <row r="1384" spans="3:6" ht="12.75">
      <c r="C1384" s="12">
        <v>10</v>
      </c>
      <c r="D1384" s="13" t="s">
        <v>9</v>
      </c>
      <c r="E1384" s="10">
        <v>19159.32</v>
      </c>
      <c r="F1384" s="4">
        <v>0.0047</v>
      </c>
    </row>
    <row r="1385" spans="3:6" ht="12.75">
      <c r="C1385" s="12">
        <v>11</v>
      </c>
      <c r="D1385" s="13" t="s">
        <v>10</v>
      </c>
      <c r="E1385" s="10">
        <v>1650.82</v>
      </c>
      <c r="F1385" s="4">
        <v>0.0004</v>
      </c>
    </row>
    <row r="1386" spans="3:6" ht="12.75">
      <c r="C1386" s="12">
        <v>13</v>
      </c>
      <c r="D1386" s="13" t="s">
        <v>11</v>
      </c>
      <c r="E1386" s="10">
        <v>3955.17</v>
      </c>
      <c r="F1386" s="4">
        <v>0.001</v>
      </c>
    </row>
    <row r="1387" spans="3:6" ht="12.75">
      <c r="C1387" s="12">
        <v>15</v>
      </c>
      <c r="D1387" s="13" t="s">
        <v>12</v>
      </c>
      <c r="E1387" s="10">
        <v>1300.72</v>
      </c>
      <c r="F1387" s="4">
        <v>0.0003</v>
      </c>
    </row>
    <row r="1388" spans="3:6" ht="12.75">
      <c r="C1388" s="12">
        <v>16</v>
      </c>
      <c r="D1388" s="13" t="s">
        <v>13</v>
      </c>
      <c r="E1388" s="10">
        <v>49232.56</v>
      </c>
      <c r="F1388" s="4">
        <v>0.0122</v>
      </c>
    </row>
    <row r="1389" spans="3:6" ht="12.75">
      <c r="C1389" s="12">
        <v>20</v>
      </c>
      <c r="D1389" s="13" t="s">
        <v>14</v>
      </c>
      <c r="E1389" s="10">
        <v>0</v>
      </c>
      <c r="F1389" s="4">
        <v>0</v>
      </c>
    </row>
    <row r="1390" spans="3:6" ht="12.75">
      <c r="C1390" s="12">
        <v>22</v>
      </c>
      <c r="D1390" s="13" t="s">
        <v>15</v>
      </c>
      <c r="E1390" s="10">
        <v>172.38</v>
      </c>
      <c r="F1390" s="4">
        <v>0</v>
      </c>
    </row>
    <row r="1391" spans="3:6" ht="12.75">
      <c r="C1391" s="12">
        <v>23</v>
      </c>
      <c r="D1391" s="13" t="s">
        <v>16</v>
      </c>
      <c r="E1391" s="10">
        <v>4949.59</v>
      </c>
      <c r="F1391" s="4">
        <v>0.0012</v>
      </c>
    </row>
    <row r="1392" spans="3:6" ht="12.75">
      <c r="C1392" s="12">
        <v>24</v>
      </c>
      <c r="D1392" s="13" t="s">
        <v>17</v>
      </c>
      <c r="E1392" s="10">
        <v>178450.36</v>
      </c>
      <c r="F1392" s="4">
        <v>0.0441</v>
      </c>
    </row>
    <row r="1393" spans="3:6" ht="12.75">
      <c r="C1393" s="12">
        <v>25</v>
      </c>
      <c r="D1393" s="13" t="s">
        <v>18</v>
      </c>
      <c r="E1393" s="10">
        <v>0</v>
      </c>
      <c r="F1393" s="4">
        <v>0</v>
      </c>
    </row>
    <row r="1394" spans="3:6" ht="12.75">
      <c r="C1394" s="12">
        <v>26</v>
      </c>
      <c r="D1394" s="13" t="s">
        <v>19</v>
      </c>
      <c r="E1394" s="10">
        <v>0</v>
      </c>
      <c r="F1394" s="4">
        <v>0</v>
      </c>
    </row>
    <row r="1395" spans="3:6" ht="12.75">
      <c r="C1395" s="12">
        <v>27</v>
      </c>
      <c r="D1395" s="13" t="s">
        <v>20</v>
      </c>
      <c r="E1395" s="10">
        <v>6378.3</v>
      </c>
      <c r="F1395" s="4">
        <v>0.0016</v>
      </c>
    </row>
    <row r="1396" spans="3:6" ht="12.75">
      <c r="C1396" s="12">
        <v>28</v>
      </c>
      <c r="D1396" s="13" t="s">
        <v>21</v>
      </c>
      <c r="E1396" s="10">
        <v>154727.07</v>
      </c>
      <c r="F1396" s="4">
        <v>0.0383</v>
      </c>
    </row>
    <row r="1397" spans="3:6" ht="12.75">
      <c r="C1397" s="12">
        <v>30</v>
      </c>
      <c r="D1397" s="13" t="s">
        <v>22</v>
      </c>
      <c r="E1397" s="10">
        <v>560085.04</v>
      </c>
      <c r="F1397" s="4">
        <v>0.1385</v>
      </c>
    </row>
    <row r="1398" spans="3:6" ht="12.75">
      <c r="C1398" s="12">
        <v>31</v>
      </c>
      <c r="D1398" s="13" t="s">
        <v>23</v>
      </c>
      <c r="E1398" s="10">
        <v>151242.93</v>
      </c>
      <c r="F1398" s="4">
        <v>0.0374</v>
      </c>
    </row>
    <row r="1399" spans="3:6" ht="12.75">
      <c r="C1399" s="12">
        <v>32</v>
      </c>
      <c r="D1399" s="13" t="s">
        <v>24</v>
      </c>
      <c r="E1399" s="10">
        <v>41177.04</v>
      </c>
      <c r="F1399" s="4">
        <v>0.0102</v>
      </c>
    </row>
    <row r="1400" spans="1:2" ht="12.75">
      <c r="A1400" s="3">
        <v>38078</v>
      </c>
      <c r="B1400" s="10">
        <v>4209526.92</v>
      </c>
    </row>
    <row r="1401" spans="3:7" ht="12.75">
      <c r="C1401">
        <v>1</v>
      </c>
      <c r="D1401" t="s">
        <v>0</v>
      </c>
      <c r="E1401" s="10">
        <v>793845.83</v>
      </c>
      <c r="F1401" s="4">
        <v>0.1886</v>
      </c>
      <c r="G1401" s="4"/>
    </row>
    <row r="1402" spans="3:7" ht="12.75">
      <c r="C1402">
        <v>2</v>
      </c>
      <c r="D1402" t="s">
        <v>1</v>
      </c>
      <c r="E1402" s="10">
        <v>1928529.83</v>
      </c>
      <c r="F1402" s="4">
        <v>0.4581</v>
      </c>
      <c r="G1402" s="4"/>
    </row>
    <row r="1403" spans="3:7" ht="12.75">
      <c r="C1403">
        <v>3</v>
      </c>
      <c r="D1403" t="s">
        <v>2</v>
      </c>
      <c r="E1403" s="10">
        <v>146671.11</v>
      </c>
      <c r="F1403" s="4">
        <v>0.0348</v>
      </c>
      <c r="G1403" s="4"/>
    </row>
    <row r="1404" spans="3:7" ht="12.75">
      <c r="C1404">
        <v>4</v>
      </c>
      <c r="D1404" t="s">
        <v>3</v>
      </c>
      <c r="E1404" s="10">
        <v>34842.41</v>
      </c>
      <c r="F1404" s="4">
        <v>0.0083</v>
      </c>
      <c r="G1404" s="4"/>
    </row>
    <row r="1405" spans="3:7" ht="12.75">
      <c r="C1405">
        <v>5</v>
      </c>
      <c r="D1405" t="s">
        <v>4</v>
      </c>
      <c r="E1405" s="10">
        <v>90218.99</v>
      </c>
      <c r="F1405" s="4">
        <v>0.0214</v>
      </c>
      <c r="G1405" s="4"/>
    </row>
    <row r="1406" spans="3:7" ht="12.75">
      <c r="C1406">
        <v>6</v>
      </c>
      <c r="D1406" t="s">
        <v>5</v>
      </c>
      <c r="E1406" s="10">
        <v>7455.13</v>
      </c>
      <c r="F1406" s="4">
        <v>0.0018</v>
      </c>
      <c r="G1406" s="4"/>
    </row>
    <row r="1407" spans="3:7" ht="12.75">
      <c r="C1407">
        <v>7</v>
      </c>
      <c r="D1407" t="s">
        <v>6</v>
      </c>
      <c r="E1407" s="10">
        <v>991.7</v>
      </c>
      <c r="F1407" s="4">
        <v>0.0002</v>
      </c>
      <c r="G1407" s="4"/>
    </row>
    <row r="1408" spans="3:7" ht="12.75">
      <c r="C1408">
        <v>8</v>
      </c>
      <c r="D1408" t="s">
        <v>7</v>
      </c>
      <c r="E1408" s="10">
        <v>0</v>
      </c>
      <c r="F1408" s="4">
        <v>0</v>
      </c>
      <c r="G1408" s="4"/>
    </row>
    <row r="1409" spans="3:7" ht="12.75">
      <c r="C1409">
        <v>9</v>
      </c>
      <c r="D1409" t="s">
        <v>8</v>
      </c>
      <c r="E1409" s="10">
        <v>4934.38</v>
      </c>
      <c r="F1409" s="4">
        <v>0.0012</v>
      </c>
      <c r="G1409" s="4"/>
    </row>
    <row r="1410" spans="3:7" ht="12.75">
      <c r="C1410">
        <v>10</v>
      </c>
      <c r="D1410" t="s">
        <v>9</v>
      </c>
      <c r="E1410" s="10">
        <v>14414.04</v>
      </c>
      <c r="F1410" s="4">
        <v>0.0034</v>
      </c>
      <c r="G1410" s="4"/>
    </row>
    <row r="1411" spans="3:7" ht="12.75">
      <c r="C1411">
        <v>11</v>
      </c>
      <c r="D1411" t="s">
        <v>10</v>
      </c>
      <c r="E1411" s="10">
        <v>1731.16</v>
      </c>
      <c r="F1411" s="4">
        <v>0.0004</v>
      </c>
      <c r="G1411" s="4"/>
    </row>
    <row r="1412" spans="3:7" ht="12.75">
      <c r="C1412">
        <v>13</v>
      </c>
      <c r="D1412" t="s">
        <v>11</v>
      </c>
      <c r="E1412" s="10">
        <v>5341.77</v>
      </c>
      <c r="F1412" s="4">
        <v>0.0013</v>
      </c>
      <c r="G1412" s="4"/>
    </row>
    <row r="1413" spans="3:7" ht="12.75">
      <c r="C1413">
        <v>15</v>
      </c>
      <c r="D1413" t="s">
        <v>12</v>
      </c>
      <c r="E1413" s="10">
        <v>1023.94</v>
      </c>
      <c r="F1413" s="4">
        <v>0.0002</v>
      </c>
      <c r="G1413" s="4"/>
    </row>
    <row r="1414" spans="3:7" ht="12.75">
      <c r="C1414">
        <v>16</v>
      </c>
      <c r="D1414" t="s">
        <v>13</v>
      </c>
      <c r="E1414" s="10">
        <v>41012.22</v>
      </c>
      <c r="F1414" s="4">
        <v>0.0097</v>
      </c>
      <c r="G1414" s="4"/>
    </row>
    <row r="1415" spans="3:7" ht="12.75">
      <c r="C1415">
        <v>20</v>
      </c>
      <c r="D1415" t="s">
        <v>14</v>
      </c>
      <c r="E1415" s="10">
        <v>0</v>
      </c>
      <c r="F1415" s="4">
        <v>0</v>
      </c>
      <c r="G1415" s="4"/>
    </row>
    <row r="1416" spans="3:7" ht="12.75">
      <c r="C1416">
        <v>22</v>
      </c>
      <c r="D1416" t="s">
        <v>15</v>
      </c>
      <c r="E1416" s="10">
        <v>214.15</v>
      </c>
      <c r="F1416" s="4">
        <v>0.0001</v>
      </c>
      <c r="G1416" s="4"/>
    </row>
    <row r="1417" spans="3:7" ht="12.75">
      <c r="C1417">
        <v>23</v>
      </c>
      <c r="D1417" t="s">
        <v>16</v>
      </c>
      <c r="E1417" s="10">
        <v>5505.43</v>
      </c>
      <c r="F1417" s="4">
        <v>0.0013</v>
      </c>
      <c r="G1417" s="4"/>
    </row>
    <row r="1418" spans="3:7" ht="12.75">
      <c r="C1418">
        <v>24</v>
      </c>
      <c r="D1418" t="s">
        <v>17</v>
      </c>
      <c r="E1418" s="10">
        <v>195606.66</v>
      </c>
      <c r="F1418" s="4">
        <v>0.0465</v>
      </c>
      <c r="G1418" s="4"/>
    </row>
    <row r="1419" spans="3:7" ht="12.75">
      <c r="C1419">
        <v>25</v>
      </c>
      <c r="D1419" t="s">
        <v>18</v>
      </c>
      <c r="E1419" s="10">
        <v>0</v>
      </c>
      <c r="F1419" s="4">
        <v>0</v>
      </c>
      <c r="G1419" s="4"/>
    </row>
    <row r="1420" spans="3:7" ht="12.75">
      <c r="C1420">
        <v>26</v>
      </c>
      <c r="D1420" t="s">
        <v>19</v>
      </c>
      <c r="E1420" s="10">
        <v>0</v>
      </c>
      <c r="F1420" s="4">
        <v>0</v>
      </c>
      <c r="G1420" s="4"/>
    </row>
    <row r="1421" spans="3:7" ht="12.75">
      <c r="C1421">
        <v>27</v>
      </c>
      <c r="D1421" t="s">
        <v>20</v>
      </c>
      <c r="E1421" s="10">
        <v>7298.41</v>
      </c>
      <c r="F1421" s="4">
        <v>0.0017</v>
      </c>
      <c r="G1421" s="4"/>
    </row>
    <row r="1422" spans="3:7" ht="12.75">
      <c r="C1422">
        <v>28</v>
      </c>
      <c r="D1422" t="s">
        <v>21</v>
      </c>
      <c r="E1422" s="10">
        <v>134023.4</v>
      </c>
      <c r="F1422" s="4">
        <v>0.0318</v>
      </c>
      <c r="G1422" s="4"/>
    </row>
    <row r="1423" spans="3:7" ht="12.75">
      <c r="C1423">
        <v>30</v>
      </c>
      <c r="D1423" t="s">
        <v>22</v>
      </c>
      <c r="E1423" s="10">
        <v>606015.14</v>
      </c>
      <c r="F1423" s="4">
        <v>0.144</v>
      </c>
      <c r="G1423" s="4"/>
    </row>
    <row r="1424" spans="3:7" ht="12.75">
      <c r="C1424">
        <v>31</v>
      </c>
      <c r="D1424" t="s">
        <v>23</v>
      </c>
      <c r="E1424" s="10">
        <v>148177.55</v>
      </c>
      <c r="F1424" s="4">
        <v>0.0352</v>
      </c>
      <c r="G1424" s="4"/>
    </row>
    <row r="1425" spans="3:7" ht="12.75">
      <c r="C1425">
        <v>32</v>
      </c>
      <c r="D1425" t="s">
        <v>24</v>
      </c>
      <c r="E1425" s="10">
        <v>41673.71</v>
      </c>
      <c r="F1425" s="4">
        <v>0.0099</v>
      </c>
      <c r="G1425" s="4"/>
    </row>
    <row r="1426" spans="1:2" ht="15">
      <c r="A1426" s="5">
        <v>38108</v>
      </c>
      <c r="B1426" s="14">
        <v>3209504.85</v>
      </c>
    </row>
    <row r="1427" spans="3:7" ht="12.75">
      <c r="C1427" s="12">
        <v>1</v>
      </c>
      <c r="D1427" s="13" t="s">
        <v>0</v>
      </c>
      <c r="E1427" s="14">
        <v>576587.42</v>
      </c>
      <c r="F1427" s="15" t="s">
        <v>413</v>
      </c>
      <c r="G1427" s="9"/>
    </row>
    <row r="1428" spans="3:7" ht="12.75">
      <c r="C1428" s="12">
        <v>2</v>
      </c>
      <c r="D1428" s="13" t="s">
        <v>1</v>
      </c>
      <c r="E1428" s="14">
        <v>1512855.15</v>
      </c>
      <c r="F1428" s="15" t="s">
        <v>451</v>
      </c>
      <c r="G1428" s="9"/>
    </row>
    <row r="1429" spans="3:7" ht="12.75">
      <c r="C1429" s="12">
        <v>3</v>
      </c>
      <c r="D1429" s="13" t="s">
        <v>2</v>
      </c>
      <c r="E1429" s="14">
        <v>99641.66</v>
      </c>
      <c r="F1429" s="15" t="s">
        <v>452</v>
      </c>
      <c r="G1429" s="9"/>
    </row>
    <row r="1430" spans="3:7" ht="12.75">
      <c r="C1430" s="12">
        <v>4</v>
      </c>
      <c r="D1430" s="13" t="s">
        <v>3</v>
      </c>
      <c r="E1430" s="14">
        <v>28629.44</v>
      </c>
      <c r="F1430" s="15" t="s">
        <v>335</v>
      </c>
      <c r="G1430" s="9"/>
    </row>
    <row r="1431" spans="3:7" ht="12.75">
      <c r="C1431" s="12">
        <v>5</v>
      </c>
      <c r="D1431" s="13" t="s">
        <v>4</v>
      </c>
      <c r="E1431" s="14">
        <v>72966.93</v>
      </c>
      <c r="F1431" s="15" t="s">
        <v>104</v>
      </c>
      <c r="G1431" s="9"/>
    </row>
    <row r="1432" spans="3:7" ht="12.75">
      <c r="C1432" s="12">
        <v>6</v>
      </c>
      <c r="D1432" s="13" t="s">
        <v>5</v>
      </c>
      <c r="E1432" s="14">
        <v>5906.45</v>
      </c>
      <c r="F1432" s="15" t="s">
        <v>119</v>
      </c>
      <c r="G1432" s="9"/>
    </row>
    <row r="1433" spans="3:7" ht="12.75">
      <c r="C1433" s="12">
        <v>7</v>
      </c>
      <c r="D1433" s="13" t="s">
        <v>6</v>
      </c>
      <c r="E1433" s="14">
        <v>1031.85</v>
      </c>
      <c r="F1433" s="15" t="s">
        <v>64</v>
      </c>
      <c r="G1433" s="9"/>
    </row>
    <row r="1434" spans="3:7" ht="12.75">
      <c r="C1434" s="12">
        <v>8</v>
      </c>
      <c r="D1434" s="13" t="s">
        <v>7</v>
      </c>
      <c r="E1434" s="14">
        <v>0</v>
      </c>
      <c r="F1434" s="15" t="s">
        <v>32</v>
      </c>
      <c r="G1434" s="9"/>
    </row>
    <row r="1435" spans="3:7" ht="12.75">
      <c r="C1435" s="12">
        <v>9</v>
      </c>
      <c r="D1435" s="13" t="s">
        <v>8</v>
      </c>
      <c r="E1435" s="14">
        <v>4133.12</v>
      </c>
      <c r="F1435" s="15" t="s">
        <v>147</v>
      </c>
      <c r="G1435" s="9"/>
    </row>
    <row r="1436" spans="3:7" ht="12.75">
      <c r="C1436" s="12">
        <v>10</v>
      </c>
      <c r="D1436" s="13" t="s">
        <v>9</v>
      </c>
      <c r="E1436" s="14">
        <v>12735.9</v>
      </c>
      <c r="F1436" s="15" t="s">
        <v>127</v>
      </c>
      <c r="G1436" s="9"/>
    </row>
    <row r="1437" spans="3:7" ht="12.75">
      <c r="C1437" s="12">
        <v>11</v>
      </c>
      <c r="D1437" s="13" t="s">
        <v>10</v>
      </c>
      <c r="E1437" s="14">
        <v>1495.61</v>
      </c>
      <c r="F1437" s="15" t="s">
        <v>93</v>
      </c>
      <c r="G1437" s="9"/>
    </row>
    <row r="1438" spans="3:7" ht="12.75">
      <c r="C1438" s="12">
        <v>13</v>
      </c>
      <c r="D1438" s="13" t="s">
        <v>11</v>
      </c>
      <c r="E1438" s="14">
        <v>2384.89</v>
      </c>
      <c r="F1438" s="15" t="s">
        <v>36</v>
      </c>
      <c r="G1438" s="9"/>
    </row>
    <row r="1439" spans="3:7" ht="12.75">
      <c r="C1439" s="12">
        <v>15</v>
      </c>
      <c r="D1439" s="13" t="s">
        <v>12</v>
      </c>
      <c r="E1439" s="14">
        <v>1207.76</v>
      </c>
      <c r="F1439" s="15" t="s">
        <v>38</v>
      </c>
      <c r="G1439" s="9"/>
    </row>
    <row r="1440" spans="3:7" ht="12.75">
      <c r="C1440" s="12">
        <v>16</v>
      </c>
      <c r="D1440" s="13" t="s">
        <v>13</v>
      </c>
      <c r="E1440" s="14">
        <v>26269.33</v>
      </c>
      <c r="F1440" s="15" t="s">
        <v>427</v>
      </c>
      <c r="G1440" s="9"/>
    </row>
    <row r="1441" spans="3:7" ht="12.75">
      <c r="C1441" s="12">
        <v>20</v>
      </c>
      <c r="D1441" s="13" t="s">
        <v>14</v>
      </c>
      <c r="E1441" s="14">
        <v>0</v>
      </c>
      <c r="F1441" s="15" t="s">
        <v>32</v>
      </c>
      <c r="G1441" s="9"/>
    </row>
    <row r="1442" spans="3:7" ht="12.75">
      <c r="C1442" s="12">
        <v>22</v>
      </c>
      <c r="D1442" s="13" t="s">
        <v>15</v>
      </c>
      <c r="E1442" s="14">
        <v>173.68</v>
      </c>
      <c r="F1442" s="15" t="s">
        <v>33</v>
      </c>
      <c r="G1442" s="9"/>
    </row>
    <row r="1443" spans="3:7" ht="12.75">
      <c r="C1443" s="12">
        <v>23</v>
      </c>
      <c r="D1443" s="13" t="s">
        <v>16</v>
      </c>
      <c r="E1443" s="14">
        <v>3216.17</v>
      </c>
      <c r="F1443" s="15" t="s">
        <v>34</v>
      </c>
      <c r="G1443" s="9"/>
    </row>
    <row r="1444" spans="3:7" ht="12.75">
      <c r="C1444" s="12">
        <v>24</v>
      </c>
      <c r="D1444" s="13" t="s">
        <v>17</v>
      </c>
      <c r="E1444" s="14">
        <v>176195.12</v>
      </c>
      <c r="F1444" s="15" t="s">
        <v>454</v>
      </c>
      <c r="G1444" s="9"/>
    </row>
    <row r="1445" spans="3:7" ht="12.75">
      <c r="C1445" s="12">
        <v>25</v>
      </c>
      <c r="D1445" s="13" t="s">
        <v>18</v>
      </c>
      <c r="E1445" s="14">
        <v>0</v>
      </c>
      <c r="F1445" s="15" t="s">
        <v>32</v>
      </c>
      <c r="G1445" s="9"/>
    </row>
    <row r="1446" spans="3:7" ht="12.75">
      <c r="C1446" s="12">
        <v>26</v>
      </c>
      <c r="D1446" s="13" t="s">
        <v>19</v>
      </c>
      <c r="E1446" s="14">
        <v>0</v>
      </c>
      <c r="F1446" s="15" t="s">
        <v>32</v>
      </c>
      <c r="G1446" s="9"/>
    </row>
    <row r="1447" spans="3:7" ht="12.75">
      <c r="C1447" s="12">
        <v>27</v>
      </c>
      <c r="D1447" s="13" t="s">
        <v>20</v>
      </c>
      <c r="E1447" s="14">
        <v>3625.72</v>
      </c>
      <c r="F1447" s="15" t="s">
        <v>79</v>
      </c>
      <c r="G1447" s="9"/>
    </row>
    <row r="1448" spans="3:7" ht="12.75">
      <c r="C1448" s="12">
        <v>28</v>
      </c>
      <c r="D1448" s="13" t="s">
        <v>21</v>
      </c>
      <c r="E1448" s="14">
        <v>116124.37</v>
      </c>
      <c r="F1448" s="15" t="s">
        <v>195</v>
      </c>
      <c r="G1448" s="9"/>
    </row>
    <row r="1449" spans="3:7" ht="12.75">
      <c r="C1449" s="12">
        <v>30</v>
      </c>
      <c r="D1449" s="13" t="s">
        <v>22</v>
      </c>
      <c r="E1449" s="14">
        <v>405658.77</v>
      </c>
      <c r="F1449" s="15" t="s">
        <v>455</v>
      </c>
      <c r="G1449" s="9"/>
    </row>
    <row r="1450" spans="3:7" ht="12.75">
      <c r="C1450" s="12">
        <v>31</v>
      </c>
      <c r="D1450" s="13" t="s">
        <v>23</v>
      </c>
      <c r="E1450" s="14">
        <v>121378.11</v>
      </c>
      <c r="F1450" s="15" t="s">
        <v>453</v>
      </c>
      <c r="G1450" s="9"/>
    </row>
    <row r="1451" spans="3:7" ht="12.75">
      <c r="C1451" s="12">
        <v>32</v>
      </c>
      <c r="D1451" s="13" t="s">
        <v>24</v>
      </c>
      <c r="E1451" s="14">
        <v>32757.9</v>
      </c>
      <c r="F1451" s="15" t="s">
        <v>456</v>
      </c>
      <c r="G1451" s="9"/>
    </row>
    <row r="1452" spans="3:7" ht="12.75">
      <c r="C1452" s="12">
        <v>33</v>
      </c>
      <c r="D1452" s="13" t="s">
        <v>450</v>
      </c>
      <c r="E1452" s="14">
        <v>4529.58</v>
      </c>
      <c r="F1452" s="15" t="s">
        <v>108</v>
      </c>
      <c r="G1452" s="9"/>
    </row>
    <row r="1453" spans="1:7" ht="15">
      <c r="A1453" s="5">
        <v>38139</v>
      </c>
      <c r="B1453" s="20">
        <f>SUM(E1454:E1479)</f>
        <v>2759089.95</v>
      </c>
      <c r="C1453" s="12"/>
      <c r="D1453" s="13"/>
      <c r="E1453" s="14"/>
      <c r="F1453" s="15"/>
      <c r="G1453" s="9"/>
    </row>
    <row r="1454" spans="1:6" ht="12.75">
      <c r="A1454" s="7"/>
      <c r="B1454" s="19"/>
      <c r="C1454" s="12">
        <v>1</v>
      </c>
      <c r="D1454" s="13" t="s">
        <v>0</v>
      </c>
      <c r="E1454" s="14">
        <v>506742.37</v>
      </c>
      <c r="F1454" s="15" t="s">
        <v>457</v>
      </c>
    </row>
    <row r="1455" spans="1:6" ht="12.75">
      <c r="A1455" s="7"/>
      <c r="B1455" s="19"/>
      <c r="C1455" s="12">
        <v>2</v>
      </c>
      <c r="D1455" s="13" t="s">
        <v>1</v>
      </c>
      <c r="E1455" s="14">
        <v>1344525.26</v>
      </c>
      <c r="F1455" s="15" t="s">
        <v>458</v>
      </c>
    </row>
    <row r="1456" spans="1:6" ht="12.75">
      <c r="A1456" s="7"/>
      <c r="B1456" s="19"/>
      <c r="C1456" s="12">
        <v>3</v>
      </c>
      <c r="D1456" s="13" t="s">
        <v>2</v>
      </c>
      <c r="E1456" s="14">
        <v>87119.87</v>
      </c>
      <c r="F1456" s="15" t="s">
        <v>115</v>
      </c>
    </row>
    <row r="1457" spans="1:6" ht="12.75">
      <c r="A1457" s="7"/>
      <c r="B1457" s="19"/>
      <c r="C1457" s="12">
        <v>4</v>
      </c>
      <c r="D1457" s="13" t="s">
        <v>3</v>
      </c>
      <c r="E1457" s="14">
        <v>27007.32</v>
      </c>
      <c r="F1457" s="15" t="s">
        <v>90</v>
      </c>
    </row>
    <row r="1458" spans="1:6" ht="12.75">
      <c r="A1458" s="7"/>
      <c r="B1458" s="19"/>
      <c r="C1458" s="12">
        <v>5</v>
      </c>
      <c r="D1458" s="13" t="s">
        <v>4</v>
      </c>
      <c r="E1458" s="14">
        <v>65190.32</v>
      </c>
      <c r="F1458" s="15" t="s">
        <v>234</v>
      </c>
    </row>
    <row r="1459" spans="1:6" ht="12.75">
      <c r="A1459" s="7"/>
      <c r="B1459" s="19"/>
      <c r="C1459" s="12">
        <v>6</v>
      </c>
      <c r="D1459" s="13" t="s">
        <v>5</v>
      </c>
      <c r="E1459" s="14">
        <v>5560.71</v>
      </c>
      <c r="F1459" s="15" t="s">
        <v>196</v>
      </c>
    </row>
    <row r="1460" spans="1:6" ht="12.75">
      <c r="A1460" s="7"/>
      <c r="B1460" s="19"/>
      <c r="C1460" s="12">
        <v>7</v>
      </c>
      <c r="D1460" s="13" t="s">
        <v>6</v>
      </c>
      <c r="E1460" s="14">
        <v>760.13</v>
      </c>
      <c r="F1460" s="15" t="s">
        <v>64</v>
      </c>
    </row>
    <row r="1461" spans="1:6" ht="12.75">
      <c r="A1461" s="7"/>
      <c r="B1461" s="19"/>
      <c r="C1461" s="12">
        <v>8</v>
      </c>
      <c r="D1461" s="13" t="s">
        <v>7</v>
      </c>
      <c r="E1461" s="14">
        <v>0</v>
      </c>
      <c r="F1461" s="15" t="s">
        <v>32</v>
      </c>
    </row>
    <row r="1462" spans="1:6" ht="12.75">
      <c r="A1462" s="7"/>
      <c r="B1462" s="19"/>
      <c r="C1462" s="12">
        <v>9</v>
      </c>
      <c r="D1462" s="13" t="s">
        <v>8</v>
      </c>
      <c r="E1462" s="14">
        <v>3969.8</v>
      </c>
      <c r="F1462" s="15" t="s">
        <v>108</v>
      </c>
    </row>
    <row r="1463" spans="1:6" ht="12.75">
      <c r="A1463" s="7"/>
      <c r="B1463" s="19"/>
      <c r="C1463" s="12">
        <v>10</v>
      </c>
      <c r="D1463" s="13" t="s">
        <v>9</v>
      </c>
      <c r="E1463" s="14">
        <v>9737.11</v>
      </c>
      <c r="F1463" s="15" t="s">
        <v>51</v>
      </c>
    </row>
    <row r="1464" spans="1:6" ht="12.75">
      <c r="A1464" s="7"/>
      <c r="B1464" s="19"/>
      <c r="C1464" s="12">
        <v>11</v>
      </c>
      <c r="D1464" s="13" t="s">
        <v>10</v>
      </c>
      <c r="E1464" s="14">
        <v>1538.58</v>
      </c>
      <c r="F1464" s="15" t="s">
        <v>52</v>
      </c>
    </row>
    <row r="1465" spans="1:6" ht="12.75">
      <c r="A1465" s="7"/>
      <c r="B1465" s="19"/>
      <c r="C1465" s="12">
        <v>13</v>
      </c>
      <c r="D1465" s="13" t="s">
        <v>11</v>
      </c>
      <c r="E1465" s="14">
        <v>1871</v>
      </c>
      <c r="F1465" s="15" t="s">
        <v>36</v>
      </c>
    </row>
    <row r="1466" spans="1:6" ht="12.75">
      <c r="A1466" s="7"/>
      <c r="B1466" s="19"/>
      <c r="C1466" s="12">
        <v>15</v>
      </c>
      <c r="D1466" s="13" t="s">
        <v>12</v>
      </c>
      <c r="E1466" s="14">
        <v>666.63</v>
      </c>
      <c r="F1466" s="15" t="s">
        <v>81</v>
      </c>
    </row>
    <row r="1467" spans="1:6" ht="12.75">
      <c r="A1467" s="7"/>
      <c r="B1467" s="19"/>
      <c r="C1467" s="12">
        <v>16</v>
      </c>
      <c r="D1467" s="13" t="s">
        <v>13</v>
      </c>
      <c r="E1467" s="14">
        <v>20088.41</v>
      </c>
      <c r="F1467" s="15" t="s">
        <v>249</v>
      </c>
    </row>
    <row r="1468" spans="1:6" ht="12.75">
      <c r="A1468" s="7"/>
      <c r="B1468" s="19"/>
      <c r="C1468" s="12">
        <v>20</v>
      </c>
      <c r="D1468" s="13" t="s">
        <v>14</v>
      </c>
      <c r="E1468" s="14">
        <v>0</v>
      </c>
      <c r="F1468" s="15" t="s">
        <v>32</v>
      </c>
    </row>
    <row r="1469" spans="1:6" ht="12.75">
      <c r="A1469" s="7"/>
      <c r="B1469" s="19"/>
      <c r="C1469" s="12">
        <v>22</v>
      </c>
      <c r="D1469" s="13" t="s">
        <v>15</v>
      </c>
      <c r="E1469" s="14">
        <v>172.07</v>
      </c>
      <c r="F1469" s="15" t="s">
        <v>33</v>
      </c>
    </row>
    <row r="1470" spans="1:6" ht="12.75">
      <c r="A1470" s="7"/>
      <c r="B1470" s="19"/>
      <c r="C1470" s="12">
        <v>23</v>
      </c>
      <c r="D1470" s="13" t="s">
        <v>16</v>
      </c>
      <c r="E1470" s="14">
        <v>2826.56</v>
      </c>
      <c r="F1470" s="15" t="s">
        <v>34</v>
      </c>
    </row>
    <row r="1471" spans="1:6" ht="12.75">
      <c r="A1471" s="7"/>
      <c r="B1471" s="19"/>
      <c r="C1471" s="12">
        <v>24</v>
      </c>
      <c r="D1471" s="13" t="s">
        <v>17</v>
      </c>
      <c r="E1471" s="14">
        <v>115889.03</v>
      </c>
      <c r="F1471" s="15" t="s">
        <v>459</v>
      </c>
    </row>
    <row r="1472" spans="1:6" ht="12.75">
      <c r="A1472" s="7"/>
      <c r="B1472" s="19"/>
      <c r="C1472" s="12">
        <v>25</v>
      </c>
      <c r="D1472" s="13" t="s">
        <v>18</v>
      </c>
      <c r="E1472" s="14">
        <v>0</v>
      </c>
      <c r="F1472" s="15" t="s">
        <v>32</v>
      </c>
    </row>
    <row r="1473" spans="1:6" ht="12.75">
      <c r="A1473" s="7"/>
      <c r="B1473" s="19"/>
      <c r="C1473" s="12">
        <v>26</v>
      </c>
      <c r="D1473" s="13" t="s">
        <v>19</v>
      </c>
      <c r="E1473" s="14">
        <v>0</v>
      </c>
      <c r="F1473" s="15" t="s">
        <v>32</v>
      </c>
    </row>
    <row r="1474" spans="1:6" ht="12.75">
      <c r="A1474" s="7"/>
      <c r="B1474" s="19"/>
      <c r="C1474" s="12">
        <v>27</v>
      </c>
      <c r="D1474" s="13" t="s">
        <v>20</v>
      </c>
      <c r="E1474" s="14">
        <v>3755.38</v>
      </c>
      <c r="F1474" s="15" t="s">
        <v>108</v>
      </c>
    </row>
    <row r="1475" spans="1:6" ht="12.75">
      <c r="A1475" s="7"/>
      <c r="B1475" s="19"/>
      <c r="C1475" s="12">
        <v>28</v>
      </c>
      <c r="D1475" s="13" t="s">
        <v>21</v>
      </c>
      <c r="E1475" s="14">
        <v>73055.91</v>
      </c>
      <c r="F1475" s="15" t="s">
        <v>317</v>
      </c>
    </row>
    <row r="1476" spans="1:6" ht="12.75">
      <c r="A1476" s="7"/>
      <c r="B1476" s="19"/>
      <c r="C1476" s="12">
        <v>30</v>
      </c>
      <c r="D1476" s="13" t="s">
        <v>22</v>
      </c>
      <c r="E1476" s="14">
        <v>381200.91</v>
      </c>
      <c r="F1476" s="15" t="s">
        <v>460</v>
      </c>
    </row>
    <row r="1477" spans="1:6" ht="12.75">
      <c r="A1477" s="7"/>
      <c r="B1477" s="19"/>
      <c r="C1477" s="12">
        <v>31</v>
      </c>
      <c r="D1477" s="13" t="s">
        <v>23</v>
      </c>
      <c r="E1477" s="14">
        <v>74094.17</v>
      </c>
      <c r="F1477" s="15" t="s">
        <v>461</v>
      </c>
    </row>
    <row r="1478" spans="1:6" ht="12.75">
      <c r="A1478" s="7"/>
      <c r="B1478" s="19"/>
      <c r="C1478" s="12">
        <v>32</v>
      </c>
      <c r="D1478" s="13" t="s">
        <v>24</v>
      </c>
      <c r="E1478" s="14">
        <v>29133.75</v>
      </c>
      <c r="F1478" s="15" t="s">
        <v>417</v>
      </c>
    </row>
    <row r="1479" spans="1:6" ht="12.75">
      <c r="A1479" s="7"/>
      <c r="B1479" s="19"/>
      <c r="C1479" s="12">
        <v>33</v>
      </c>
      <c r="D1479" s="13" t="s">
        <v>450</v>
      </c>
      <c r="E1479" s="14">
        <v>4184.66</v>
      </c>
      <c r="F1479" s="15" t="s">
        <v>54</v>
      </c>
    </row>
    <row r="1480" spans="1:6" ht="15">
      <c r="A1480" s="5">
        <v>38169</v>
      </c>
      <c r="B1480" s="20">
        <f>SUM(E1481:E1506)</f>
        <v>2018527.5</v>
      </c>
      <c r="C1480" s="18"/>
      <c r="D1480" s="18"/>
      <c r="E1480" s="18"/>
      <c r="F1480" s="18"/>
    </row>
    <row r="1481" spans="3:6" ht="12.75">
      <c r="C1481" s="12">
        <v>1</v>
      </c>
      <c r="D1481" s="13" t="s">
        <v>0</v>
      </c>
      <c r="E1481" s="14">
        <v>420843.23</v>
      </c>
      <c r="F1481" s="15" t="s">
        <v>462</v>
      </c>
    </row>
    <row r="1482" spans="3:6" ht="12.75">
      <c r="C1482" s="12">
        <v>2</v>
      </c>
      <c r="D1482" s="13" t="s">
        <v>1</v>
      </c>
      <c r="E1482" s="14">
        <v>856979.83</v>
      </c>
      <c r="F1482" s="15" t="s">
        <v>463</v>
      </c>
    </row>
    <row r="1483" spans="3:6" ht="12.75">
      <c r="C1483" s="12">
        <v>3</v>
      </c>
      <c r="D1483" s="13" t="s">
        <v>2</v>
      </c>
      <c r="E1483" s="14">
        <v>61874.42</v>
      </c>
      <c r="F1483" s="15" t="s">
        <v>464</v>
      </c>
    </row>
    <row r="1484" spans="3:6" ht="12.75">
      <c r="C1484" s="12">
        <v>4</v>
      </c>
      <c r="D1484" s="13" t="s">
        <v>3</v>
      </c>
      <c r="E1484" s="14">
        <v>29095.87</v>
      </c>
      <c r="F1484" s="15" t="s">
        <v>465</v>
      </c>
    </row>
    <row r="1485" spans="3:6" ht="12.75">
      <c r="C1485" s="12">
        <v>5</v>
      </c>
      <c r="D1485" s="13" t="s">
        <v>4</v>
      </c>
      <c r="E1485" s="14">
        <v>61646.24</v>
      </c>
      <c r="F1485" s="15" t="s">
        <v>449</v>
      </c>
    </row>
    <row r="1486" spans="3:6" ht="12.75">
      <c r="C1486" s="12">
        <v>6</v>
      </c>
      <c r="D1486" s="13" t="s">
        <v>5</v>
      </c>
      <c r="E1486" s="14">
        <v>4366.21</v>
      </c>
      <c r="F1486" s="15" t="s">
        <v>105</v>
      </c>
    </row>
    <row r="1487" spans="3:6" ht="12.75">
      <c r="C1487" s="12">
        <v>7</v>
      </c>
      <c r="D1487" s="13" t="s">
        <v>6</v>
      </c>
      <c r="E1487" s="14">
        <v>878.36</v>
      </c>
      <c r="F1487" s="15" t="s">
        <v>38</v>
      </c>
    </row>
    <row r="1488" spans="3:6" ht="12.75">
      <c r="C1488" s="12">
        <v>8</v>
      </c>
      <c r="D1488" s="13" t="s">
        <v>7</v>
      </c>
      <c r="E1488" s="14">
        <v>0</v>
      </c>
      <c r="F1488" s="15" t="s">
        <v>32</v>
      </c>
    </row>
    <row r="1489" spans="3:6" ht="12.75">
      <c r="C1489" s="12">
        <v>9</v>
      </c>
      <c r="D1489" s="13" t="s">
        <v>8</v>
      </c>
      <c r="E1489" s="14">
        <v>3560.39</v>
      </c>
      <c r="F1489" s="15" t="s">
        <v>119</v>
      </c>
    </row>
    <row r="1490" spans="3:6" ht="12.75">
      <c r="C1490" s="12">
        <v>10</v>
      </c>
      <c r="D1490" s="13" t="s">
        <v>9</v>
      </c>
      <c r="E1490" s="14">
        <v>8355.6</v>
      </c>
      <c r="F1490" s="15" t="s">
        <v>116</v>
      </c>
    </row>
    <row r="1491" spans="3:6" ht="12.75">
      <c r="C1491" s="12">
        <v>11</v>
      </c>
      <c r="D1491" s="13" t="s">
        <v>10</v>
      </c>
      <c r="E1491" s="14">
        <v>1480.2</v>
      </c>
      <c r="F1491" s="15" t="s">
        <v>36</v>
      </c>
    </row>
    <row r="1492" spans="3:6" ht="12.75">
      <c r="C1492" s="12">
        <v>13</v>
      </c>
      <c r="D1492" s="13" t="s">
        <v>11</v>
      </c>
      <c r="E1492" s="14">
        <v>1177.44</v>
      </c>
      <c r="F1492" s="15" t="s">
        <v>52</v>
      </c>
    </row>
    <row r="1493" spans="3:6" ht="12.75">
      <c r="C1493" s="12">
        <v>15</v>
      </c>
      <c r="D1493" s="13" t="s">
        <v>12</v>
      </c>
      <c r="E1493" s="14">
        <v>370.99</v>
      </c>
      <c r="F1493" s="15" t="s">
        <v>81</v>
      </c>
    </row>
    <row r="1494" spans="3:6" ht="12.75">
      <c r="C1494" s="12">
        <v>16</v>
      </c>
      <c r="D1494" s="13" t="s">
        <v>13</v>
      </c>
      <c r="E1494" s="14">
        <v>20912.54</v>
      </c>
      <c r="F1494" s="15" t="s">
        <v>466</v>
      </c>
    </row>
    <row r="1495" spans="3:6" ht="12.75">
      <c r="C1495" s="12">
        <v>20</v>
      </c>
      <c r="D1495" s="13" t="s">
        <v>14</v>
      </c>
      <c r="E1495" s="14">
        <v>0</v>
      </c>
      <c r="F1495" s="15" t="s">
        <v>32</v>
      </c>
    </row>
    <row r="1496" spans="3:6" ht="12.75">
      <c r="C1496" s="12">
        <v>22</v>
      </c>
      <c r="D1496" s="13" t="s">
        <v>15</v>
      </c>
      <c r="E1496" s="14">
        <v>215.48</v>
      </c>
      <c r="F1496" s="15" t="s">
        <v>33</v>
      </c>
    </row>
    <row r="1497" spans="3:6" ht="12.75">
      <c r="C1497" s="12">
        <v>23</v>
      </c>
      <c r="D1497" s="13" t="s">
        <v>16</v>
      </c>
      <c r="E1497" s="14">
        <v>1964.78</v>
      </c>
      <c r="F1497" s="15" t="s">
        <v>34</v>
      </c>
    </row>
    <row r="1498" spans="3:6" ht="12.75">
      <c r="C1498" s="12">
        <v>24</v>
      </c>
      <c r="D1498" s="13" t="s">
        <v>17</v>
      </c>
      <c r="E1498" s="14">
        <v>92463.42</v>
      </c>
      <c r="F1498" s="15" t="s">
        <v>467</v>
      </c>
    </row>
    <row r="1499" spans="3:6" ht="12.75">
      <c r="C1499" s="12">
        <v>25</v>
      </c>
      <c r="D1499" s="13" t="s">
        <v>18</v>
      </c>
      <c r="E1499" s="14">
        <v>0</v>
      </c>
      <c r="F1499" s="15" t="s">
        <v>32</v>
      </c>
    </row>
    <row r="1500" spans="3:6" ht="12.75">
      <c r="C1500" s="12">
        <v>26</v>
      </c>
      <c r="D1500" s="13" t="s">
        <v>19</v>
      </c>
      <c r="E1500" s="14">
        <v>0</v>
      </c>
      <c r="F1500" s="15" t="s">
        <v>32</v>
      </c>
    </row>
    <row r="1501" spans="3:6" ht="12.75">
      <c r="C1501" s="12">
        <v>27</v>
      </c>
      <c r="D1501" s="13" t="s">
        <v>20</v>
      </c>
      <c r="E1501" s="14">
        <v>3012.76</v>
      </c>
      <c r="F1501" s="15" t="s">
        <v>54</v>
      </c>
    </row>
    <row r="1502" spans="3:6" ht="12.75">
      <c r="C1502" s="12">
        <v>28</v>
      </c>
      <c r="D1502" s="13" t="s">
        <v>21</v>
      </c>
      <c r="E1502" s="14">
        <v>50208.5</v>
      </c>
      <c r="F1502" s="15" t="s">
        <v>406</v>
      </c>
    </row>
    <row r="1503" spans="3:6" ht="12.75">
      <c r="C1503" s="12">
        <v>30</v>
      </c>
      <c r="D1503" s="13" t="s">
        <v>22</v>
      </c>
      <c r="E1503" s="14">
        <v>303061.24</v>
      </c>
      <c r="F1503" s="15" t="s">
        <v>468</v>
      </c>
    </row>
    <row r="1504" spans="3:6" ht="12.75">
      <c r="C1504" s="12">
        <v>31</v>
      </c>
      <c r="D1504" s="13" t="s">
        <v>23</v>
      </c>
      <c r="E1504" s="14">
        <v>67562</v>
      </c>
      <c r="F1504" s="15" t="s">
        <v>182</v>
      </c>
    </row>
    <row r="1505" spans="3:6" ht="12.75">
      <c r="C1505" s="12">
        <v>32</v>
      </c>
      <c r="D1505" s="13" t="s">
        <v>24</v>
      </c>
      <c r="E1505" s="14">
        <v>24952.63</v>
      </c>
      <c r="F1505" s="15" t="s">
        <v>342</v>
      </c>
    </row>
    <row r="1506" spans="3:6" ht="12.75">
      <c r="C1506" s="12">
        <v>33</v>
      </c>
      <c r="D1506" s="13" t="s">
        <v>450</v>
      </c>
      <c r="E1506" s="14">
        <v>3545.37</v>
      </c>
      <c r="F1506" s="15" t="s">
        <v>119</v>
      </c>
    </row>
    <row r="1507" spans="1:6" ht="15">
      <c r="A1507" s="5">
        <v>38200</v>
      </c>
      <c r="B1507" s="14">
        <v>2200887.46</v>
      </c>
      <c r="C1507" s="18"/>
      <c r="D1507" s="18"/>
      <c r="E1507" s="18"/>
      <c r="F1507" s="18"/>
    </row>
    <row r="1508" spans="2:7" ht="12.75">
      <c r="B1508" s="18"/>
      <c r="C1508" s="12">
        <v>1</v>
      </c>
      <c r="D1508" s="13" t="s">
        <v>0</v>
      </c>
      <c r="E1508" s="14">
        <v>402206.31</v>
      </c>
      <c r="F1508" s="15" t="s">
        <v>469</v>
      </c>
      <c r="G1508" s="9"/>
    </row>
    <row r="1509" spans="2:7" ht="12.75">
      <c r="B1509" s="18"/>
      <c r="C1509" s="12">
        <v>2</v>
      </c>
      <c r="D1509" s="13" t="s">
        <v>1</v>
      </c>
      <c r="E1509" s="14">
        <v>965051.91</v>
      </c>
      <c r="F1509" s="15" t="s">
        <v>470</v>
      </c>
      <c r="G1509" s="9"/>
    </row>
    <row r="1510" spans="2:7" ht="12.75">
      <c r="B1510" s="18"/>
      <c r="C1510" s="12">
        <v>3</v>
      </c>
      <c r="D1510" s="13" t="s">
        <v>2</v>
      </c>
      <c r="E1510" s="14">
        <v>59024.77</v>
      </c>
      <c r="F1510" s="15" t="s">
        <v>214</v>
      </c>
      <c r="G1510" s="9"/>
    </row>
    <row r="1511" spans="2:7" ht="12.75">
      <c r="B1511" s="18"/>
      <c r="C1511" s="12">
        <v>4</v>
      </c>
      <c r="D1511" s="13" t="s">
        <v>3</v>
      </c>
      <c r="E1511" s="14">
        <v>30756.22</v>
      </c>
      <c r="F1511" s="15" t="s">
        <v>340</v>
      </c>
      <c r="G1511" s="9"/>
    </row>
    <row r="1512" spans="2:7" ht="12.75">
      <c r="B1512" s="18"/>
      <c r="C1512" s="12">
        <v>5</v>
      </c>
      <c r="D1512" s="13" t="s">
        <v>4</v>
      </c>
      <c r="E1512" s="14">
        <v>77881.5</v>
      </c>
      <c r="F1512" s="15" t="s">
        <v>471</v>
      </c>
      <c r="G1512" s="9"/>
    </row>
    <row r="1513" spans="2:7" ht="12.75">
      <c r="B1513" s="18"/>
      <c r="C1513" s="12">
        <v>6</v>
      </c>
      <c r="D1513" s="13" t="s">
        <v>5</v>
      </c>
      <c r="E1513" s="14">
        <v>4518.05</v>
      </c>
      <c r="F1513" s="15" t="s">
        <v>158</v>
      </c>
      <c r="G1513" s="9"/>
    </row>
    <row r="1514" spans="2:7" ht="12.75">
      <c r="B1514" s="18"/>
      <c r="C1514" s="12">
        <v>7</v>
      </c>
      <c r="D1514" s="13" t="s">
        <v>6</v>
      </c>
      <c r="E1514" s="14">
        <v>971.2</v>
      </c>
      <c r="F1514" s="15" t="s">
        <v>38</v>
      </c>
      <c r="G1514" s="9"/>
    </row>
    <row r="1515" spans="2:7" ht="12.75">
      <c r="B1515" s="18"/>
      <c r="C1515" s="12">
        <v>8</v>
      </c>
      <c r="D1515" s="13" t="s">
        <v>7</v>
      </c>
      <c r="E1515" s="14">
        <v>0</v>
      </c>
      <c r="F1515" s="15" t="s">
        <v>32</v>
      </c>
      <c r="G1515" s="9"/>
    </row>
    <row r="1516" spans="2:7" ht="12.75">
      <c r="B1516" s="18"/>
      <c r="C1516" s="12">
        <v>9</v>
      </c>
      <c r="D1516" s="13" t="s">
        <v>8</v>
      </c>
      <c r="E1516" s="14">
        <v>3664.9</v>
      </c>
      <c r="F1516" s="15" t="s">
        <v>40</v>
      </c>
      <c r="G1516" s="9"/>
    </row>
    <row r="1517" spans="2:7" ht="12.75">
      <c r="B1517" s="18"/>
      <c r="C1517" s="12">
        <v>10</v>
      </c>
      <c r="D1517" s="13" t="s">
        <v>9</v>
      </c>
      <c r="E1517" s="14">
        <v>9093.16</v>
      </c>
      <c r="F1517" s="15" t="s">
        <v>116</v>
      </c>
      <c r="G1517" s="9"/>
    </row>
    <row r="1518" spans="2:7" ht="12.75">
      <c r="B1518" s="18"/>
      <c r="C1518" s="12">
        <v>11</v>
      </c>
      <c r="D1518" s="13" t="s">
        <v>10</v>
      </c>
      <c r="E1518" s="14">
        <v>1568</v>
      </c>
      <c r="F1518" s="15" t="s">
        <v>36</v>
      </c>
      <c r="G1518" s="9"/>
    </row>
    <row r="1519" spans="2:7" ht="12.75">
      <c r="B1519" s="18"/>
      <c r="C1519" s="12">
        <v>13</v>
      </c>
      <c r="D1519" s="13" t="s">
        <v>11</v>
      </c>
      <c r="E1519" s="14">
        <v>1419.91</v>
      </c>
      <c r="F1519" s="15" t="s">
        <v>52</v>
      </c>
      <c r="G1519" s="9"/>
    </row>
    <row r="1520" spans="2:7" ht="12.75">
      <c r="B1520" s="18"/>
      <c r="C1520" s="12">
        <v>15</v>
      </c>
      <c r="D1520" s="13" t="s">
        <v>12</v>
      </c>
      <c r="E1520" s="14">
        <v>393.06</v>
      </c>
      <c r="F1520" s="15" t="s">
        <v>81</v>
      </c>
      <c r="G1520" s="9"/>
    </row>
    <row r="1521" spans="2:7" ht="12.75">
      <c r="B1521" s="18"/>
      <c r="C1521" s="12">
        <v>16</v>
      </c>
      <c r="D1521" s="13" t="s">
        <v>13</v>
      </c>
      <c r="E1521" s="14">
        <v>20257.79</v>
      </c>
      <c r="F1521" s="15" t="s">
        <v>426</v>
      </c>
      <c r="G1521" s="9"/>
    </row>
    <row r="1522" spans="2:7" ht="12.75">
      <c r="B1522" s="18"/>
      <c r="C1522" s="12">
        <v>20</v>
      </c>
      <c r="D1522" s="13" t="s">
        <v>14</v>
      </c>
      <c r="E1522" s="14">
        <v>0</v>
      </c>
      <c r="F1522" s="15" t="s">
        <v>32</v>
      </c>
      <c r="G1522" s="9"/>
    </row>
    <row r="1523" spans="2:7" ht="12.75">
      <c r="B1523" s="18"/>
      <c r="C1523" s="12">
        <v>22</v>
      </c>
      <c r="D1523" s="13" t="s">
        <v>15</v>
      </c>
      <c r="E1523" s="14">
        <v>215.46</v>
      </c>
      <c r="F1523" s="15" t="s">
        <v>33</v>
      </c>
      <c r="G1523" s="9"/>
    </row>
    <row r="1524" spans="2:7" ht="12.75">
      <c r="B1524" s="18"/>
      <c r="C1524" s="12">
        <v>23</v>
      </c>
      <c r="D1524" s="13" t="s">
        <v>16</v>
      </c>
      <c r="E1524" s="14">
        <v>2770.62</v>
      </c>
      <c r="F1524" s="15" t="s">
        <v>147</v>
      </c>
      <c r="G1524" s="9"/>
    </row>
    <row r="1525" spans="2:7" ht="12.75">
      <c r="B1525" s="18"/>
      <c r="C1525" s="12">
        <v>24</v>
      </c>
      <c r="D1525" s="13" t="s">
        <v>17</v>
      </c>
      <c r="E1525" s="14">
        <v>97756.22</v>
      </c>
      <c r="F1525" s="15" t="s">
        <v>472</v>
      </c>
      <c r="G1525" s="9"/>
    </row>
    <row r="1526" spans="2:7" ht="12.75">
      <c r="B1526" s="18"/>
      <c r="C1526" s="12">
        <v>25</v>
      </c>
      <c r="D1526" s="13" t="s">
        <v>18</v>
      </c>
      <c r="E1526" s="14">
        <v>0</v>
      </c>
      <c r="F1526" s="15" t="s">
        <v>32</v>
      </c>
      <c r="G1526" s="9"/>
    </row>
    <row r="1527" spans="2:7" ht="12.75">
      <c r="B1527" s="18"/>
      <c r="C1527" s="12">
        <v>26</v>
      </c>
      <c r="D1527" s="13" t="s">
        <v>19</v>
      </c>
      <c r="E1527" s="14">
        <v>0</v>
      </c>
      <c r="F1527" s="15" t="s">
        <v>32</v>
      </c>
      <c r="G1527" s="9"/>
    </row>
    <row r="1528" spans="2:7" ht="12.75">
      <c r="B1528" s="18"/>
      <c r="C1528" s="12">
        <v>27</v>
      </c>
      <c r="D1528" s="13" t="s">
        <v>20</v>
      </c>
      <c r="E1528" s="14">
        <v>5531.38</v>
      </c>
      <c r="F1528" s="15" t="s">
        <v>78</v>
      </c>
      <c r="G1528" s="9"/>
    </row>
    <row r="1529" spans="2:7" ht="12.75">
      <c r="B1529" s="18"/>
      <c r="C1529" s="12">
        <v>28</v>
      </c>
      <c r="D1529" s="13" t="s">
        <v>21</v>
      </c>
      <c r="E1529" s="14">
        <v>64933.27</v>
      </c>
      <c r="F1529" s="15" t="s">
        <v>473</v>
      </c>
      <c r="G1529" s="9"/>
    </row>
    <row r="1530" spans="2:7" ht="12.75">
      <c r="B1530" s="18"/>
      <c r="C1530" s="12">
        <v>30</v>
      </c>
      <c r="D1530" s="13" t="s">
        <v>22</v>
      </c>
      <c r="E1530" s="14">
        <v>331616.95</v>
      </c>
      <c r="F1530" s="15" t="s">
        <v>474</v>
      </c>
      <c r="G1530" s="9"/>
    </row>
    <row r="1531" spans="2:7" ht="12.75">
      <c r="B1531" s="18"/>
      <c r="C1531" s="12">
        <v>31</v>
      </c>
      <c r="D1531" s="13" t="s">
        <v>23</v>
      </c>
      <c r="E1531" s="14">
        <v>90892.85</v>
      </c>
      <c r="F1531" s="15" t="s">
        <v>475</v>
      </c>
      <c r="G1531" s="9"/>
    </row>
    <row r="1532" spans="2:7" ht="12.75">
      <c r="B1532" s="18"/>
      <c r="C1532" s="12">
        <v>32</v>
      </c>
      <c r="D1532" s="13" t="s">
        <v>24</v>
      </c>
      <c r="E1532" s="14">
        <v>26275.8</v>
      </c>
      <c r="F1532" s="15" t="s">
        <v>476</v>
      </c>
      <c r="G1532" s="9"/>
    </row>
    <row r="1533" spans="2:7" ht="12.75">
      <c r="B1533" s="18"/>
      <c r="C1533" s="12">
        <v>33</v>
      </c>
      <c r="D1533" s="13" t="s">
        <v>450</v>
      </c>
      <c r="E1533" s="14">
        <v>4088.19</v>
      </c>
      <c r="F1533" s="15" t="s">
        <v>65</v>
      </c>
      <c r="G1533" s="9"/>
    </row>
    <row r="1534" spans="1:6" ht="15">
      <c r="A1534" s="5">
        <v>38231</v>
      </c>
      <c r="B1534" s="20">
        <f>SUM(E1535:E1560)</f>
        <v>2156537.14</v>
      </c>
      <c r="C1534" s="18"/>
      <c r="D1534" s="18"/>
      <c r="E1534" s="18"/>
      <c r="F1534" s="18"/>
    </row>
    <row r="1535" spans="3:7" ht="12.75">
      <c r="C1535" s="7">
        <v>1</v>
      </c>
      <c r="D1535" s="8" t="s">
        <v>0</v>
      </c>
      <c r="E1535" s="6">
        <v>440525.39</v>
      </c>
      <c r="F1535" s="9" t="s">
        <v>477</v>
      </c>
      <c r="G1535" s="9"/>
    </row>
    <row r="1536" spans="3:7" ht="12.75">
      <c r="C1536" s="7">
        <v>2</v>
      </c>
      <c r="D1536" s="8" t="s">
        <v>1</v>
      </c>
      <c r="E1536" s="6">
        <v>934148.82</v>
      </c>
      <c r="F1536" s="9" t="s">
        <v>478</v>
      </c>
      <c r="G1536" s="9"/>
    </row>
    <row r="1537" spans="3:7" ht="12.75">
      <c r="C1537" s="7">
        <v>3</v>
      </c>
      <c r="D1537" s="8" t="s">
        <v>2</v>
      </c>
      <c r="E1537" s="6">
        <v>63108.85</v>
      </c>
      <c r="F1537" s="9" t="s">
        <v>248</v>
      </c>
      <c r="G1537" s="9"/>
    </row>
    <row r="1538" spans="3:7" ht="12.75">
      <c r="C1538" s="7">
        <v>4</v>
      </c>
      <c r="D1538" s="8" t="s">
        <v>3</v>
      </c>
      <c r="E1538" s="6">
        <v>33067.29</v>
      </c>
      <c r="F1538" s="9" t="s">
        <v>479</v>
      </c>
      <c r="G1538" s="9"/>
    </row>
    <row r="1539" spans="3:7" ht="12.75">
      <c r="C1539" s="7">
        <v>5</v>
      </c>
      <c r="D1539" s="8" t="s">
        <v>4</v>
      </c>
      <c r="E1539" s="6">
        <v>70169.58</v>
      </c>
      <c r="F1539" s="9" t="s">
        <v>189</v>
      </c>
      <c r="G1539" s="9"/>
    </row>
    <row r="1540" spans="3:7" ht="12.75">
      <c r="C1540" s="7">
        <v>6</v>
      </c>
      <c r="D1540" s="8" t="s">
        <v>5</v>
      </c>
      <c r="E1540" s="6">
        <v>4286.67</v>
      </c>
      <c r="F1540" s="9" t="s">
        <v>196</v>
      </c>
      <c r="G1540" s="9"/>
    </row>
    <row r="1541" spans="3:7" ht="12.75">
      <c r="C1541" s="7">
        <v>7</v>
      </c>
      <c r="D1541" s="8" t="s">
        <v>6</v>
      </c>
      <c r="E1541" s="6">
        <v>1028.45</v>
      </c>
      <c r="F1541" s="9" t="s">
        <v>93</v>
      </c>
      <c r="G1541" s="9"/>
    </row>
    <row r="1542" spans="3:7" ht="12.75">
      <c r="C1542" s="7">
        <v>8</v>
      </c>
      <c r="D1542" s="8" t="s">
        <v>7</v>
      </c>
      <c r="E1542" s="6">
        <v>0</v>
      </c>
      <c r="F1542" s="9" t="s">
        <v>32</v>
      </c>
      <c r="G1542" s="9"/>
    </row>
    <row r="1543" spans="3:7" ht="12.75">
      <c r="C1543" s="7">
        <v>9</v>
      </c>
      <c r="D1543" s="8" t="s">
        <v>8</v>
      </c>
      <c r="E1543" s="6">
        <v>4198.56</v>
      </c>
      <c r="F1543" s="9" t="s">
        <v>65</v>
      </c>
      <c r="G1543" s="9"/>
    </row>
    <row r="1544" spans="3:7" ht="12.75">
      <c r="C1544" s="7">
        <v>10</v>
      </c>
      <c r="D1544" s="8" t="s">
        <v>9</v>
      </c>
      <c r="E1544" s="6">
        <v>8110.57</v>
      </c>
      <c r="F1544" s="9" t="s">
        <v>50</v>
      </c>
      <c r="G1544" s="9"/>
    </row>
    <row r="1545" spans="3:7" ht="12.75">
      <c r="C1545" s="7">
        <v>11</v>
      </c>
      <c r="D1545" s="8" t="s">
        <v>10</v>
      </c>
      <c r="E1545" s="6">
        <v>1499.9</v>
      </c>
      <c r="F1545" s="9" t="s">
        <v>36</v>
      </c>
      <c r="G1545" s="9"/>
    </row>
    <row r="1546" spans="3:7" ht="12.75">
      <c r="C1546" s="7">
        <v>13</v>
      </c>
      <c r="D1546" s="8" t="s">
        <v>11</v>
      </c>
      <c r="E1546" s="6">
        <v>1886.84</v>
      </c>
      <c r="F1546" s="9" t="s">
        <v>37</v>
      </c>
      <c r="G1546" s="9"/>
    </row>
    <row r="1547" spans="3:7" ht="12.75">
      <c r="C1547" s="7">
        <v>15</v>
      </c>
      <c r="D1547" s="8" t="s">
        <v>12</v>
      </c>
      <c r="E1547" s="6">
        <v>328.23</v>
      </c>
      <c r="F1547" s="9" t="s">
        <v>81</v>
      </c>
      <c r="G1547" s="9"/>
    </row>
    <row r="1548" spans="3:7" ht="12.75">
      <c r="C1548" s="7">
        <v>16</v>
      </c>
      <c r="D1548" s="8" t="s">
        <v>13</v>
      </c>
      <c r="E1548" s="6">
        <v>18253.13</v>
      </c>
      <c r="F1548" s="9" t="s">
        <v>134</v>
      </c>
      <c r="G1548" s="9"/>
    </row>
    <row r="1549" spans="3:7" ht="12.75">
      <c r="C1549" s="7">
        <v>20</v>
      </c>
      <c r="D1549" s="8" t="s">
        <v>14</v>
      </c>
      <c r="E1549" s="6">
        <v>0</v>
      </c>
      <c r="F1549" s="9" t="s">
        <v>32</v>
      </c>
      <c r="G1549" s="9"/>
    </row>
    <row r="1550" spans="3:7" ht="12.75">
      <c r="C1550" s="7">
        <v>22</v>
      </c>
      <c r="D1550" s="8" t="s">
        <v>15</v>
      </c>
      <c r="E1550" s="6">
        <v>214.16</v>
      </c>
      <c r="F1550" s="9" t="s">
        <v>33</v>
      </c>
      <c r="G1550" s="9"/>
    </row>
    <row r="1551" spans="3:7" ht="12.75">
      <c r="C1551" s="7">
        <v>23</v>
      </c>
      <c r="D1551" s="8" t="s">
        <v>16</v>
      </c>
      <c r="E1551" s="6">
        <v>2489.24</v>
      </c>
      <c r="F1551" s="9" t="s">
        <v>82</v>
      </c>
      <c r="G1551" s="9"/>
    </row>
    <row r="1552" spans="3:7" ht="12.75">
      <c r="C1552" s="7">
        <v>24</v>
      </c>
      <c r="D1552" s="8" t="s">
        <v>17</v>
      </c>
      <c r="E1552" s="6">
        <v>74983.41</v>
      </c>
      <c r="F1552" s="9" t="s">
        <v>171</v>
      </c>
      <c r="G1552" s="9"/>
    </row>
    <row r="1553" spans="3:7" ht="12.75">
      <c r="C1553" s="7">
        <v>25</v>
      </c>
      <c r="D1553" s="8" t="s">
        <v>18</v>
      </c>
      <c r="E1553" s="6">
        <v>0</v>
      </c>
      <c r="F1553" s="9" t="s">
        <v>32</v>
      </c>
      <c r="G1553" s="9"/>
    </row>
    <row r="1554" spans="3:7" ht="12.75">
      <c r="C1554" s="7">
        <v>26</v>
      </c>
      <c r="D1554" s="8" t="s">
        <v>19</v>
      </c>
      <c r="E1554" s="6">
        <v>0</v>
      </c>
      <c r="F1554" s="9" t="s">
        <v>32</v>
      </c>
      <c r="G1554" s="9"/>
    </row>
    <row r="1555" spans="3:7" ht="12.75">
      <c r="C1555" s="7">
        <v>27</v>
      </c>
      <c r="D1555" s="8" t="s">
        <v>20</v>
      </c>
      <c r="E1555" s="6">
        <v>6754.93</v>
      </c>
      <c r="F1555" s="9" t="s">
        <v>166</v>
      </c>
      <c r="G1555" s="9"/>
    </row>
    <row r="1556" spans="3:7" ht="12.75">
      <c r="C1556" s="7">
        <v>28</v>
      </c>
      <c r="D1556" s="8" t="s">
        <v>21</v>
      </c>
      <c r="E1556" s="6">
        <v>53724.19</v>
      </c>
      <c r="F1556" s="9" t="s">
        <v>406</v>
      </c>
      <c r="G1556" s="9"/>
    </row>
    <row r="1557" spans="3:7" ht="12.75">
      <c r="C1557" s="7">
        <v>30</v>
      </c>
      <c r="D1557" s="8" t="s">
        <v>22</v>
      </c>
      <c r="E1557" s="6">
        <v>320604.07</v>
      </c>
      <c r="F1557" s="9" t="s">
        <v>321</v>
      </c>
      <c r="G1557" s="9"/>
    </row>
    <row r="1558" spans="3:7" ht="12.75">
      <c r="C1558" s="7">
        <v>31</v>
      </c>
      <c r="D1558" s="8" t="s">
        <v>23</v>
      </c>
      <c r="E1558" s="6">
        <v>84621.99</v>
      </c>
      <c r="F1558" s="9" t="s">
        <v>481</v>
      </c>
      <c r="G1558" s="9"/>
    </row>
    <row r="1559" spans="3:7" ht="12.75">
      <c r="C1559" s="7">
        <v>32</v>
      </c>
      <c r="D1559" s="8" t="s">
        <v>24</v>
      </c>
      <c r="E1559" s="6">
        <v>28943.37</v>
      </c>
      <c r="F1559" s="9" t="s">
        <v>164</v>
      </c>
      <c r="G1559" s="9"/>
    </row>
    <row r="1560" spans="3:7" ht="12.75">
      <c r="C1560" s="7">
        <v>33</v>
      </c>
      <c r="D1560" s="8" t="s">
        <v>450</v>
      </c>
      <c r="E1560" s="6">
        <v>3589.5</v>
      </c>
      <c r="F1560" s="9" t="s">
        <v>40</v>
      </c>
      <c r="G1560" s="9"/>
    </row>
    <row r="1561" spans="1:8" ht="15">
      <c r="A1561" s="5">
        <v>38261</v>
      </c>
      <c r="B1561" s="6">
        <f>SUM(E1562:E1587)</f>
        <v>1686521.9300000002</v>
      </c>
      <c r="H1561" s="21"/>
    </row>
    <row r="1562" spans="3:8" ht="12.75">
      <c r="C1562" s="7">
        <v>1</v>
      </c>
      <c r="D1562" s="8" t="s">
        <v>0</v>
      </c>
      <c r="E1562" s="6">
        <v>427037.24</v>
      </c>
      <c r="F1562" s="9" t="s">
        <v>482</v>
      </c>
      <c r="G1562" s="9"/>
      <c r="H1562" s="21"/>
    </row>
    <row r="1563" spans="3:8" ht="12.75">
      <c r="C1563" s="7">
        <v>2</v>
      </c>
      <c r="D1563" s="8" t="s">
        <v>1</v>
      </c>
      <c r="E1563" s="6">
        <v>505958.89</v>
      </c>
      <c r="F1563" s="9" t="s">
        <v>483</v>
      </c>
      <c r="G1563" s="9"/>
      <c r="H1563" s="21"/>
    </row>
    <row r="1564" spans="3:8" ht="12.75">
      <c r="C1564" s="7">
        <v>3</v>
      </c>
      <c r="D1564" s="8" t="s">
        <v>2</v>
      </c>
      <c r="E1564" s="6">
        <v>66998.67</v>
      </c>
      <c r="F1564" s="9" t="s">
        <v>484</v>
      </c>
      <c r="G1564" s="9"/>
      <c r="H1564" s="21"/>
    </row>
    <row r="1565" spans="3:8" ht="12.75">
      <c r="C1565" s="7">
        <v>4</v>
      </c>
      <c r="D1565" s="8" t="s">
        <v>3</v>
      </c>
      <c r="E1565" s="6">
        <v>30364.57</v>
      </c>
      <c r="F1565" s="9" t="s">
        <v>83</v>
      </c>
      <c r="G1565" s="9"/>
      <c r="H1565" s="21"/>
    </row>
    <row r="1566" spans="3:8" ht="12.75">
      <c r="C1566" s="7">
        <v>5</v>
      </c>
      <c r="D1566" s="8" t="s">
        <v>4</v>
      </c>
      <c r="E1566" s="6">
        <v>63779.94</v>
      </c>
      <c r="F1566" s="9" t="s">
        <v>453</v>
      </c>
      <c r="G1566" s="9"/>
      <c r="H1566" s="21"/>
    </row>
    <row r="1567" spans="3:8" ht="12.75">
      <c r="C1567" s="7">
        <v>6</v>
      </c>
      <c r="D1567" s="8" t="s">
        <v>5</v>
      </c>
      <c r="E1567" s="6">
        <v>3746.54</v>
      </c>
      <c r="F1567" s="9" t="s">
        <v>105</v>
      </c>
      <c r="G1567" s="9"/>
      <c r="H1567" s="21"/>
    </row>
    <row r="1568" spans="3:8" ht="12.75">
      <c r="C1568" s="7">
        <v>7</v>
      </c>
      <c r="D1568" s="8" t="s">
        <v>6</v>
      </c>
      <c r="E1568" s="6">
        <v>1245.07</v>
      </c>
      <c r="F1568" s="9" t="s">
        <v>36</v>
      </c>
      <c r="G1568" s="9"/>
      <c r="H1568" s="21"/>
    </row>
    <row r="1569" spans="3:8" ht="12.75">
      <c r="C1569" s="7">
        <v>8</v>
      </c>
      <c r="D1569" s="8" t="s">
        <v>7</v>
      </c>
      <c r="E1569" s="6">
        <v>0</v>
      </c>
      <c r="F1569" s="9" t="s">
        <v>32</v>
      </c>
      <c r="G1569" s="9"/>
      <c r="H1569" s="21"/>
    </row>
    <row r="1570" spans="3:8" ht="12.75">
      <c r="C1570" s="7">
        <v>9</v>
      </c>
      <c r="D1570" s="8" t="s">
        <v>8</v>
      </c>
      <c r="E1570" s="6">
        <v>4140.68</v>
      </c>
      <c r="F1570" s="9" t="s">
        <v>78</v>
      </c>
      <c r="G1570" s="9"/>
      <c r="H1570" s="21"/>
    </row>
    <row r="1571" spans="3:8" ht="12.75">
      <c r="C1571" s="7">
        <v>10</v>
      </c>
      <c r="D1571" s="8" t="s">
        <v>9</v>
      </c>
      <c r="E1571" s="6">
        <v>10579.77</v>
      </c>
      <c r="F1571" s="9" t="s">
        <v>485</v>
      </c>
      <c r="G1571" s="9"/>
      <c r="H1571" s="21"/>
    </row>
    <row r="1572" spans="3:8" ht="12.75">
      <c r="C1572" s="7">
        <v>11</v>
      </c>
      <c r="D1572" s="8" t="s">
        <v>10</v>
      </c>
      <c r="E1572" s="6">
        <v>1377.91</v>
      </c>
      <c r="F1572" s="9" t="s">
        <v>67</v>
      </c>
      <c r="G1572" s="9"/>
      <c r="H1572" s="21"/>
    </row>
    <row r="1573" spans="3:8" ht="12.75">
      <c r="C1573" s="7">
        <v>13</v>
      </c>
      <c r="D1573" s="8" t="s">
        <v>11</v>
      </c>
      <c r="E1573" s="6">
        <v>1151.56</v>
      </c>
      <c r="F1573" s="9" t="s">
        <v>36</v>
      </c>
      <c r="G1573" s="9"/>
      <c r="H1573" s="21"/>
    </row>
    <row r="1574" spans="3:8" ht="12.75">
      <c r="C1574" s="7">
        <v>15</v>
      </c>
      <c r="D1574" s="8" t="s">
        <v>12</v>
      </c>
      <c r="E1574" s="6">
        <v>168.19</v>
      </c>
      <c r="F1574" s="9" t="s">
        <v>33</v>
      </c>
      <c r="G1574" s="9"/>
      <c r="H1574" s="21"/>
    </row>
    <row r="1575" spans="3:8" ht="12.75">
      <c r="C1575" s="7">
        <v>16</v>
      </c>
      <c r="D1575" s="8" t="s">
        <v>13</v>
      </c>
      <c r="E1575" s="6">
        <v>23121.6</v>
      </c>
      <c r="F1575" s="9" t="s">
        <v>137</v>
      </c>
      <c r="G1575" s="9"/>
      <c r="H1575" s="21"/>
    </row>
    <row r="1576" spans="3:8" ht="12.75">
      <c r="C1576" s="7">
        <v>20</v>
      </c>
      <c r="D1576" s="8" t="s">
        <v>14</v>
      </c>
      <c r="E1576" s="6">
        <v>0</v>
      </c>
      <c r="F1576" s="9" t="s">
        <v>32</v>
      </c>
      <c r="G1576" s="9"/>
      <c r="H1576" s="21"/>
    </row>
    <row r="1577" spans="3:8" ht="12.75">
      <c r="C1577" s="7">
        <v>22</v>
      </c>
      <c r="D1577" s="8" t="s">
        <v>15</v>
      </c>
      <c r="E1577" s="6">
        <v>170.28</v>
      </c>
      <c r="F1577" s="9" t="s">
        <v>33</v>
      </c>
      <c r="G1577" s="9"/>
      <c r="H1577" s="21"/>
    </row>
    <row r="1578" spans="3:8" ht="12.75">
      <c r="C1578" s="7">
        <v>23</v>
      </c>
      <c r="D1578" s="8" t="s">
        <v>16</v>
      </c>
      <c r="E1578" s="6">
        <v>1594</v>
      </c>
      <c r="F1578" s="9" t="s">
        <v>37</v>
      </c>
      <c r="G1578" s="9"/>
      <c r="H1578" s="21"/>
    </row>
    <row r="1579" spans="3:8" ht="12.75">
      <c r="C1579" s="7">
        <v>24</v>
      </c>
      <c r="D1579" s="8" t="s">
        <v>17</v>
      </c>
      <c r="E1579" s="6">
        <v>33640.14</v>
      </c>
      <c r="F1579" s="9" t="s">
        <v>480</v>
      </c>
      <c r="G1579" s="9"/>
      <c r="H1579" s="21"/>
    </row>
    <row r="1580" spans="3:8" ht="12.75">
      <c r="C1580" s="7">
        <v>25</v>
      </c>
      <c r="D1580" s="8" t="s">
        <v>18</v>
      </c>
      <c r="E1580" s="6">
        <v>0</v>
      </c>
      <c r="F1580" s="9" t="s">
        <v>32</v>
      </c>
      <c r="G1580" s="9"/>
      <c r="H1580" s="21"/>
    </row>
    <row r="1581" spans="3:8" ht="12.75">
      <c r="C1581" s="7">
        <v>26</v>
      </c>
      <c r="D1581" s="8" t="s">
        <v>19</v>
      </c>
      <c r="E1581" s="6">
        <v>0</v>
      </c>
      <c r="F1581" s="9" t="s">
        <v>32</v>
      </c>
      <c r="G1581" s="9"/>
      <c r="H1581" s="21"/>
    </row>
    <row r="1582" spans="3:8" ht="12.75">
      <c r="C1582" s="7">
        <v>27</v>
      </c>
      <c r="D1582" s="8" t="s">
        <v>20</v>
      </c>
      <c r="E1582" s="6">
        <v>5016.26</v>
      </c>
      <c r="F1582" s="9" t="s">
        <v>94</v>
      </c>
      <c r="G1582" s="9"/>
      <c r="H1582" s="21"/>
    </row>
    <row r="1583" spans="3:8" ht="12.75">
      <c r="C1583" s="7">
        <v>28</v>
      </c>
      <c r="D1583" s="8" t="s">
        <v>21</v>
      </c>
      <c r="E1583" s="6">
        <v>48033.94</v>
      </c>
      <c r="F1583" s="9" t="s">
        <v>372</v>
      </c>
      <c r="G1583" s="9"/>
      <c r="H1583" s="21"/>
    </row>
    <row r="1584" spans="3:8" ht="12.75">
      <c r="C1584" s="7">
        <v>30</v>
      </c>
      <c r="D1584" s="8" t="s">
        <v>22</v>
      </c>
      <c r="E1584" s="6">
        <v>390492.05</v>
      </c>
      <c r="F1584" s="9" t="s">
        <v>487</v>
      </c>
      <c r="G1584" s="9"/>
      <c r="H1584" s="21"/>
    </row>
    <row r="1585" spans="3:8" ht="12.75">
      <c r="C1585" s="7">
        <v>31</v>
      </c>
      <c r="D1585" s="8" t="s">
        <v>23</v>
      </c>
      <c r="E1585" s="6">
        <v>38099.55</v>
      </c>
      <c r="F1585" s="9" t="s">
        <v>486</v>
      </c>
      <c r="G1585" s="9"/>
      <c r="H1585" s="21"/>
    </row>
    <row r="1586" spans="3:8" ht="12.75">
      <c r="C1586" s="7">
        <v>32</v>
      </c>
      <c r="D1586" s="8" t="s">
        <v>24</v>
      </c>
      <c r="E1586" s="6">
        <v>25920.08</v>
      </c>
      <c r="F1586" s="9" t="s">
        <v>488</v>
      </c>
      <c r="G1586" s="9"/>
      <c r="H1586" s="21"/>
    </row>
    <row r="1587" spans="3:7" ht="12.75">
      <c r="C1587" s="7">
        <v>33</v>
      </c>
      <c r="D1587" s="8" t="s">
        <v>450</v>
      </c>
      <c r="E1587" s="6">
        <v>3885</v>
      </c>
      <c r="F1587" s="9" t="s">
        <v>145</v>
      </c>
      <c r="G1587" s="9"/>
    </row>
    <row r="1588" spans="1:2" ht="15">
      <c r="A1588" s="5">
        <v>38292</v>
      </c>
      <c r="B1588" s="6">
        <f>SUM(E1589:E1614)</f>
        <v>2455848.28</v>
      </c>
    </row>
    <row r="1589" spans="2:6" ht="12.75">
      <c r="B1589" s="7"/>
      <c r="C1589" s="7">
        <v>1</v>
      </c>
      <c r="D1589" s="8" t="s">
        <v>0</v>
      </c>
      <c r="E1589" s="6">
        <v>491646.78</v>
      </c>
      <c r="F1589" s="9" t="s">
        <v>489</v>
      </c>
    </row>
    <row r="1590" spans="2:6" ht="12.75">
      <c r="B1590" s="7"/>
      <c r="C1590" s="7">
        <v>2</v>
      </c>
      <c r="D1590" s="8" t="s">
        <v>1</v>
      </c>
      <c r="E1590" s="6">
        <v>1030110.77</v>
      </c>
      <c r="F1590" s="9" t="s">
        <v>490</v>
      </c>
    </row>
    <row r="1591" spans="2:6" ht="12.75">
      <c r="B1591" s="7"/>
      <c r="C1591" s="7">
        <v>3</v>
      </c>
      <c r="D1591" s="8" t="s">
        <v>2</v>
      </c>
      <c r="E1591" s="6">
        <v>64779.4</v>
      </c>
      <c r="F1591" s="9" t="s">
        <v>491</v>
      </c>
    </row>
    <row r="1592" spans="2:6" ht="12.75">
      <c r="B1592" s="7"/>
      <c r="C1592" s="7">
        <v>4</v>
      </c>
      <c r="D1592" s="8" t="s">
        <v>3</v>
      </c>
      <c r="E1592" s="6">
        <v>30553.42</v>
      </c>
      <c r="F1592" s="9" t="s">
        <v>342</v>
      </c>
    </row>
    <row r="1593" spans="2:6" ht="12.75">
      <c r="B1593" s="7"/>
      <c r="C1593" s="7">
        <v>5</v>
      </c>
      <c r="D1593" s="8" t="s">
        <v>4</v>
      </c>
      <c r="E1593" s="6">
        <v>74895.65</v>
      </c>
      <c r="F1593" s="9" t="s">
        <v>449</v>
      </c>
    </row>
    <row r="1594" spans="2:6" ht="12.75">
      <c r="B1594" s="7"/>
      <c r="C1594" s="7">
        <v>6</v>
      </c>
      <c r="D1594" s="8" t="s">
        <v>5</v>
      </c>
      <c r="E1594" s="6">
        <v>4340.83</v>
      </c>
      <c r="F1594" s="9" t="s">
        <v>119</v>
      </c>
    </row>
    <row r="1595" spans="2:6" ht="12.75">
      <c r="B1595" s="7"/>
      <c r="C1595" s="7">
        <v>7</v>
      </c>
      <c r="D1595" s="8" t="s">
        <v>6</v>
      </c>
      <c r="E1595" s="6">
        <v>1517.66</v>
      </c>
      <c r="F1595" s="9" t="s">
        <v>52</v>
      </c>
    </row>
    <row r="1596" spans="2:6" ht="12.75">
      <c r="B1596" s="7"/>
      <c r="C1596" s="7">
        <v>8</v>
      </c>
      <c r="D1596" s="8" t="s">
        <v>7</v>
      </c>
      <c r="E1596" s="6">
        <v>0</v>
      </c>
      <c r="F1596" s="9" t="s">
        <v>32</v>
      </c>
    </row>
    <row r="1597" spans="2:6" ht="12.75">
      <c r="B1597" s="7"/>
      <c r="C1597" s="7">
        <v>9</v>
      </c>
      <c r="D1597" s="8" t="s">
        <v>8</v>
      </c>
      <c r="E1597" s="6">
        <v>4447.38</v>
      </c>
      <c r="F1597" s="9" t="s">
        <v>119</v>
      </c>
    </row>
    <row r="1598" spans="2:6" ht="12.75">
      <c r="B1598" s="7"/>
      <c r="C1598" s="7">
        <v>10</v>
      </c>
      <c r="D1598" s="8" t="s">
        <v>9</v>
      </c>
      <c r="E1598" s="6">
        <v>10420.7</v>
      </c>
      <c r="F1598" s="9" t="s">
        <v>242</v>
      </c>
    </row>
    <row r="1599" spans="2:6" ht="12.75">
      <c r="B1599" s="7"/>
      <c r="C1599" s="7">
        <v>11</v>
      </c>
      <c r="D1599" s="8" t="s">
        <v>10</v>
      </c>
      <c r="E1599" s="6">
        <v>1633.55</v>
      </c>
      <c r="F1599" s="9" t="s">
        <v>36</v>
      </c>
    </row>
    <row r="1600" spans="2:6" ht="12.75">
      <c r="B1600" s="7"/>
      <c r="C1600" s="7">
        <v>13</v>
      </c>
      <c r="D1600" s="8" t="s">
        <v>11</v>
      </c>
      <c r="E1600" s="6">
        <v>1504.29</v>
      </c>
      <c r="F1600" s="9" t="s">
        <v>52</v>
      </c>
    </row>
    <row r="1601" spans="2:6" ht="12.75">
      <c r="B1601" s="7"/>
      <c r="C1601" s="7">
        <v>15</v>
      </c>
      <c r="D1601" s="8" t="s">
        <v>12</v>
      </c>
      <c r="E1601" s="6">
        <v>274.95</v>
      </c>
      <c r="F1601" s="9" t="s">
        <v>33</v>
      </c>
    </row>
    <row r="1602" spans="2:6" ht="12.75">
      <c r="B1602" s="7"/>
      <c r="C1602" s="7">
        <v>16</v>
      </c>
      <c r="D1602" s="8" t="s">
        <v>13</v>
      </c>
      <c r="E1602" s="6">
        <v>29661.98</v>
      </c>
      <c r="F1602" s="9" t="s">
        <v>492</v>
      </c>
    </row>
    <row r="1603" spans="2:6" ht="12.75">
      <c r="B1603" s="7"/>
      <c r="C1603" s="7">
        <v>20</v>
      </c>
      <c r="D1603" s="8" t="s">
        <v>14</v>
      </c>
      <c r="E1603" s="6">
        <v>0</v>
      </c>
      <c r="F1603" s="9" t="s">
        <v>32</v>
      </c>
    </row>
    <row r="1604" spans="2:6" ht="12.75">
      <c r="B1604" s="7"/>
      <c r="C1604" s="7">
        <v>22</v>
      </c>
      <c r="D1604" s="8" t="s">
        <v>15</v>
      </c>
      <c r="E1604" s="6">
        <v>176.82</v>
      </c>
      <c r="F1604" s="9" t="s">
        <v>33</v>
      </c>
    </row>
    <row r="1605" spans="2:6" ht="12.75">
      <c r="B1605" s="7"/>
      <c r="C1605" s="7">
        <v>23</v>
      </c>
      <c r="D1605" s="8" t="s">
        <v>16</v>
      </c>
      <c r="E1605" s="6">
        <v>2500.2</v>
      </c>
      <c r="F1605" s="9" t="s">
        <v>34</v>
      </c>
    </row>
    <row r="1606" spans="2:6" ht="12.75">
      <c r="B1606" s="7"/>
      <c r="C1606" s="7">
        <v>24</v>
      </c>
      <c r="D1606" s="8" t="s">
        <v>17</v>
      </c>
      <c r="E1606" s="6">
        <v>73428.21</v>
      </c>
      <c r="F1606" s="9" t="s">
        <v>493</v>
      </c>
    </row>
    <row r="1607" spans="2:6" ht="12.75">
      <c r="B1607" s="7"/>
      <c r="C1607" s="7">
        <v>25</v>
      </c>
      <c r="D1607" s="8" t="s">
        <v>18</v>
      </c>
      <c r="E1607" s="6">
        <v>0</v>
      </c>
      <c r="F1607" s="9" t="s">
        <v>32</v>
      </c>
    </row>
    <row r="1608" spans="2:6" ht="12.75">
      <c r="B1608" s="7"/>
      <c r="C1608" s="7">
        <v>26</v>
      </c>
      <c r="D1608" s="8" t="s">
        <v>19</v>
      </c>
      <c r="E1608" s="6">
        <v>0</v>
      </c>
      <c r="F1608" s="9" t="s">
        <v>32</v>
      </c>
    </row>
    <row r="1609" spans="2:6" ht="12.75">
      <c r="B1609" s="7"/>
      <c r="C1609" s="7">
        <v>27</v>
      </c>
      <c r="D1609" s="8" t="s">
        <v>20</v>
      </c>
      <c r="E1609" s="6">
        <v>6120.22</v>
      </c>
      <c r="F1609" s="9" t="s">
        <v>78</v>
      </c>
    </row>
    <row r="1610" spans="2:6" ht="12.75">
      <c r="B1610" s="7"/>
      <c r="C1610" s="7">
        <v>28</v>
      </c>
      <c r="D1610" s="8" t="s">
        <v>21</v>
      </c>
      <c r="E1610" s="6">
        <v>100385.15</v>
      </c>
      <c r="F1610" s="9" t="s">
        <v>494</v>
      </c>
    </row>
    <row r="1611" spans="2:6" ht="12.75">
      <c r="B1611" s="7"/>
      <c r="C1611" s="7">
        <v>30</v>
      </c>
      <c r="D1611" s="8" t="s">
        <v>22</v>
      </c>
      <c r="E1611" s="6">
        <v>403998.77</v>
      </c>
      <c r="F1611" s="9" t="s">
        <v>495</v>
      </c>
    </row>
    <row r="1612" spans="2:6" ht="12.75">
      <c r="B1612" s="7"/>
      <c r="C1612" s="7">
        <v>31</v>
      </c>
      <c r="D1612" s="8" t="s">
        <v>23</v>
      </c>
      <c r="E1612" s="6">
        <v>74042.72</v>
      </c>
      <c r="F1612" s="9" t="s">
        <v>496</v>
      </c>
    </row>
    <row r="1613" spans="2:6" ht="12.75">
      <c r="B1613" s="7"/>
      <c r="C1613" s="7">
        <v>32</v>
      </c>
      <c r="D1613" s="8" t="s">
        <v>24</v>
      </c>
      <c r="E1613" s="6">
        <v>45130.18</v>
      </c>
      <c r="F1613" s="9" t="s">
        <v>366</v>
      </c>
    </row>
    <row r="1614" spans="2:6" ht="12.75">
      <c r="B1614" s="7"/>
      <c r="C1614" s="7">
        <v>33</v>
      </c>
      <c r="D1614" s="8" t="s">
        <v>450</v>
      </c>
      <c r="E1614" s="6">
        <v>4278.65</v>
      </c>
      <c r="F1614" s="9" t="s">
        <v>40</v>
      </c>
    </row>
    <row r="1615" spans="1:2" ht="15">
      <c r="A1615" s="5">
        <v>38322</v>
      </c>
      <c r="B1615" s="6">
        <v>2817441.6</v>
      </c>
    </row>
    <row r="1616" spans="1:7" ht="12.75">
      <c r="A1616" s="3"/>
      <c r="C1616" s="7">
        <v>1</v>
      </c>
      <c r="D1616" s="8" t="s">
        <v>0</v>
      </c>
      <c r="E1616" s="6">
        <v>682671.39</v>
      </c>
      <c r="F1616" s="9" t="s">
        <v>497</v>
      </c>
      <c r="G1616" s="9"/>
    </row>
    <row r="1617" spans="1:7" ht="12.75">
      <c r="A1617" s="3"/>
      <c r="C1617" s="7">
        <v>2</v>
      </c>
      <c r="D1617" s="8" t="s">
        <v>1</v>
      </c>
      <c r="E1617" s="6">
        <v>1043623.78</v>
      </c>
      <c r="F1617" s="9" t="s">
        <v>498</v>
      </c>
      <c r="G1617" s="9"/>
    </row>
    <row r="1618" spans="1:7" ht="12.75">
      <c r="A1618" s="3"/>
      <c r="C1618" s="7">
        <v>3</v>
      </c>
      <c r="D1618" s="8" t="s">
        <v>2</v>
      </c>
      <c r="E1618" s="6">
        <v>115721.1</v>
      </c>
      <c r="F1618" s="9" t="s">
        <v>499</v>
      </c>
      <c r="G1618" s="9"/>
    </row>
    <row r="1619" spans="1:7" ht="12.75">
      <c r="A1619" s="3"/>
      <c r="C1619" s="7">
        <v>4</v>
      </c>
      <c r="D1619" s="8" t="s">
        <v>3</v>
      </c>
      <c r="E1619" s="6">
        <v>32656.22</v>
      </c>
      <c r="F1619" s="9" t="s">
        <v>389</v>
      </c>
      <c r="G1619" s="9"/>
    </row>
    <row r="1620" spans="1:7" ht="12.75">
      <c r="A1620" s="3"/>
      <c r="C1620" s="7">
        <v>5</v>
      </c>
      <c r="D1620" s="8" t="s">
        <v>4</v>
      </c>
      <c r="E1620" s="6">
        <v>78830.81</v>
      </c>
      <c r="F1620" s="9" t="s">
        <v>169</v>
      </c>
      <c r="G1620" s="9"/>
    </row>
    <row r="1621" spans="1:7" ht="12.75">
      <c r="A1621" s="3"/>
      <c r="C1621" s="7">
        <v>6</v>
      </c>
      <c r="D1621" s="8" t="s">
        <v>5</v>
      </c>
      <c r="E1621" s="6">
        <v>4370.39</v>
      </c>
      <c r="F1621" s="9" t="s">
        <v>68</v>
      </c>
      <c r="G1621" s="9"/>
    </row>
    <row r="1622" spans="1:7" ht="12.75">
      <c r="A1622" s="3"/>
      <c r="C1622" s="7">
        <v>7</v>
      </c>
      <c r="D1622" s="8" t="s">
        <v>6</v>
      </c>
      <c r="E1622" s="6">
        <v>1346.99</v>
      </c>
      <c r="F1622" s="9" t="s">
        <v>93</v>
      </c>
      <c r="G1622" s="9"/>
    </row>
    <row r="1623" spans="1:7" ht="12.75">
      <c r="A1623" s="3"/>
      <c r="C1623" s="7">
        <v>8</v>
      </c>
      <c r="D1623" s="8" t="s">
        <v>7</v>
      </c>
      <c r="E1623" s="6">
        <v>0</v>
      </c>
      <c r="F1623" s="9" t="s">
        <v>32</v>
      </c>
      <c r="G1623" s="9"/>
    </row>
    <row r="1624" spans="1:7" ht="12.75">
      <c r="A1624" s="3"/>
      <c r="C1624" s="7">
        <v>9</v>
      </c>
      <c r="D1624" s="8" t="s">
        <v>8</v>
      </c>
      <c r="E1624" s="6">
        <v>5008.62</v>
      </c>
      <c r="F1624" s="9" t="s">
        <v>119</v>
      </c>
      <c r="G1624" s="9"/>
    </row>
    <row r="1625" spans="1:7" ht="12.75">
      <c r="A1625" s="3"/>
      <c r="C1625" s="7">
        <v>10</v>
      </c>
      <c r="D1625" s="8" t="s">
        <v>9</v>
      </c>
      <c r="E1625" s="6">
        <v>14632.72</v>
      </c>
      <c r="F1625" s="9" t="s">
        <v>500</v>
      </c>
      <c r="G1625" s="9"/>
    </row>
    <row r="1626" spans="1:7" ht="12.75">
      <c r="A1626" s="3"/>
      <c r="C1626" s="7">
        <v>11</v>
      </c>
      <c r="D1626" s="8" t="s">
        <v>10</v>
      </c>
      <c r="E1626" s="6">
        <v>1605.43</v>
      </c>
      <c r="F1626" s="9" t="s">
        <v>52</v>
      </c>
      <c r="G1626" s="9"/>
    </row>
    <row r="1627" spans="1:7" ht="12.75">
      <c r="A1627" s="3"/>
      <c r="C1627" s="7">
        <v>13</v>
      </c>
      <c r="D1627" s="8" t="s">
        <v>11</v>
      </c>
      <c r="E1627" s="6">
        <v>2032.93</v>
      </c>
      <c r="F1627" s="9" t="s">
        <v>36</v>
      </c>
      <c r="G1627" s="9"/>
    </row>
    <row r="1628" spans="1:7" ht="12.75">
      <c r="A1628" s="3"/>
      <c r="C1628" s="7">
        <v>15</v>
      </c>
      <c r="D1628" s="8" t="s">
        <v>12</v>
      </c>
      <c r="E1628" s="6">
        <v>301.39</v>
      </c>
      <c r="F1628" s="9" t="s">
        <v>33</v>
      </c>
      <c r="G1628" s="9"/>
    </row>
    <row r="1629" spans="1:7" ht="12.75">
      <c r="A1629" s="3"/>
      <c r="C1629" s="7">
        <v>16</v>
      </c>
      <c r="D1629" s="8" t="s">
        <v>13</v>
      </c>
      <c r="E1629" s="6">
        <v>32903.71</v>
      </c>
      <c r="F1629" s="9" t="s">
        <v>296</v>
      </c>
      <c r="G1629" s="9"/>
    </row>
    <row r="1630" spans="1:7" ht="12.75">
      <c r="A1630" s="3"/>
      <c r="C1630" s="7">
        <v>20</v>
      </c>
      <c r="D1630" s="8" t="s">
        <v>14</v>
      </c>
      <c r="E1630" s="6">
        <v>1255.14</v>
      </c>
      <c r="F1630" s="9" t="s">
        <v>38</v>
      </c>
      <c r="G1630" s="9"/>
    </row>
    <row r="1631" spans="1:7" ht="12.75">
      <c r="A1631" s="3"/>
      <c r="C1631" s="7">
        <v>22</v>
      </c>
      <c r="D1631" s="8" t="s">
        <v>15</v>
      </c>
      <c r="E1631" s="6">
        <v>213.55</v>
      </c>
      <c r="F1631" s="9" t="s">
        <v>33</v>
      </c>
      <c r="G1631" s="9"/>
    </row>
    <row r="1632" spans="1:7" ht="12.75">
      <c r="A1632" s="3"/>
      <c r="C1632" s="7">
        <v>23</v>
      </c>
      <c r="D1632" s="8" t="s">
        <v>16</v>
      </c>
      <c r="E1632" s="6">
        <v>2513.83</v>
      </c>
      <c r="F1632" s="9" t="s">
        <v>37</v>
      </c>
      <c r="G1632" s="9"/>
    </row>
    <row r="1633" spans="1:7" ht="12.75">
      <c r="A1633" s="3"/>
      <c r="C1633" s="7">
        <v>24</v>
      </c>
      <c r="D1633" s="8" t="s">
        <v>17</v>
      </c>
      <c r="E1633" s="6">
        <v>114121.17</v>
      </c>
      <c r="F1633" s="9" t="s">
        <v>359</v>
      </c>
      <c r="G1633" s="9"/>
    </row>
    <row r="1634" spans="1:7" ht="12.75">
      <c r="A1634" s="3"/>
      <c r="C1634" s="7">
        <v>25</v>
      </c>
      <c r="D1634" s="8" t="s">
        <v>18</v>
      </c>
      <c r="E1634" s="6">
        <v>0</v>
      </c>
      <c r="F1634" s="9" t="s">
        <v>32</v>
      </c>
      <c r="G1634" s="9"/>
    </row>
    <row r="1635" spans="1:7" ht="12.75">
      <c r="A1635" s="3"/>
      <c r="C1635" s="7">
        <v>26</v>
      </c>
      <c r="D1635" s="8" t="s">
        <v>19</v>
      </c>
      <c r="E1635" s="6">
        <v>0</v>
      </c>
      <c r="F1635" s="9" t="s">
        <v>32</v>
      </c>
      <c r="G1635" s="9"/>
    </row>
    <row r="1636" spans="1:7" ht="12.75">
      <c r="A1636" s="3"/>
      <c r="C1636" s="7">
        <v>27</v>
      </c>
      <c r="D1636" s="8" t="s">
        <v>20</v>
      </c>
      <c r="E1636" s="6">
        <v>7612.17</v>
      </c>
      <c r="F1636" s="9" t="s">
        <v>35</v>
      </c>
      <c r="G1636" s="9"/>
    </row>
    <row r="1637" spans="1:7" ht="12.75">
      <c r="A1637" s="3"/>
      <c r="C1637" s="7">
        <v>28</v>
      </c>
      <c r="D1637" s="8" t="s">
        <v>21</v>
      </c>
      <c r="E1637" s="6">
        <v>89140.27</v>
      </c>
      <c r="F1637" s="9" t="s">
        <v>115</v>
      </c>
      <c r="G1637" s="9"/>
    </row>
    <row r="1638" spans="1:7" ht="12.75">
      <c r="A1638" s="3"/>
      <c r="C1638" s="7">
        <v>30</v>
      </c>
      <c r="D1638" s="8" t="s">
        <v>22</v>
      </c>
      <c r="E1638" s="6">
        <v>455611.37</v>
      </c>
      <c r="F1638" s="9" t="s">
        <v>501</v>
      </c>
      <c r="G1638" s="9"/>
    </row>
    <row r="1639" spans="1:7" ht="12.75">
      <c r="A1639" s="3"/>
      <c r="C1639" s="7">
        <v>31</v>
      </c>
      <c r="D1639" s="8" t="s">
        <v>23</v>
      </c>
      <c r="E1639" s="6">
        <v>93778.34</v>
      </c>
      <c r="F1639" s="9" t="s">
        <v>502</v>
      </c>
      <c r="G1639" s="9"/>
    </row>
    <row r="1640" spans="1:7" ht="12.75">
      <c r="A1640" s="3"/>
      <c r="C1640" s="7">
        <v>32</v>
      </c>
      <c r="D1640" s="8" t="s">
        <v>24</v>
      </c>
      <c r="E1640" s="6">
        <v>32349.42</v>
      </c>
      <c r="F1640" s="9" t="s">
        <v>62</v>
      </c>
      <c r="G1640" s="9"/>
    </row>
    <row r="1641" spans="1:7" ht="12.75">
      <c r="A1641" s="3"/>
      <c r="C1641" s="7">
        <v>33</v>
      </c>
      <c r="D1641" s="8" t="s">
        <v>450</v>
      </c>
      <c r="E1641" s="6">
        <v>5140.92</v>
      </c>
      <c r="F1641" s="9" t="s">
        <v>119</v>
      </c>
      <c r="G1641" s="9"/>
    </row>
    <row r="1642" spans="1:2" ht="15">
      <c r="A1642" s="5">
        <v>38353</v>
      </c>
      <c r="B1642" s="6">
        <v>3106743.61</v>
      </c>
    </row>
    <row r="1643" spans="1:7" ht="12.75">
      <c r="A1643" s="3"/>
      <c r="C1643" s="7">
        <v>1</v>
      </c>
      <c r="D1643" s="8" t="s">
        <v>0</v>
      </c>
      <c r="E1643" s="6">
        <v>636077.12</v>
      </c>
      <c r="F1643" s="9" t="s">
        <v>503</v>
      </c>
      <c r="G1643" s="9"/>
    </row>
    <row r="1644" spans="1:7" ht="12.75">
      <c r="A1644" s="3"/>
      <c r="C1644" s="7">
        <v>2</v>
      </c>
      <c r="D1644" s="8" t="s">
        <v>1</v>
      </c>
      <c r="E1644" s="6">
        <v>1369347.14</v>
      </c>
      <c r="F1644" s="9" t="s">
        <v>504</v>
      </c>
      <c r="G1644" s="9"/>
    </row>
    <row r="1645" spans="1:7" ht="12.75">
      <c r="A1645" s="3"/>
      <c r="C1645" s="7">
        <v>3</v>
      </c>
      <c r="D1645" s="8" t="s">
        <v>2</v>
      </c>
      <c r="E1645" s="6">
        <v>68386.35</v>
      </c>
      <c r="F1645" s="9" t="s">
        <v>505</v>
      </c>
      <c r="G1645" s="9"/>
    </row>
    <row r="1646" spans="1:7" ht="12.75">
      <c r="A1646" s="3"/>
      <c r="C1646" s="7">
        <v>4</v>
      </c>
      <c r="D1646" s="8" t="s">
        <v>3</v>
      </c>
      <c r="E1646" s="6">
        <v>35199.74</v>
      </c>
      <c r="F1646" s="9" t="s">
        <v>408</v>
      </c>
      <c r="G1646" s="9"/>
    </row>
    <row r="1647" spans="1:7" ht="12.75">
      <c r="A1647" s="3"/>
      <c r="C1647" s="7">
        <v>5</v>
      </c>
      <c r="D1647" s="8" t="s">
        <v>4</v>
      </c>
      <c r="E1647" s="6">
        <v>80060.15</v>
      </c>
      <c r="F1647" s="9" t="s">
        <v>264</v>
      </c>
      <c r="G1647" s="9"/>
    </row>
    <row r="1648" spans="1:7" ht="12.75">
      <c r="A1648" s="3"/>
      <c r="C1648" s="7">
        <v>6</v>
      </c>
      <c r="D1648" s="8" t="s">
        <v>5</v>
      </c>
      <c r="E1648" s="6">
        <v>5250.61</v>
      </c>
      <c r="F1648" s="9" t="s">
        <v>40</v>
      </c>
      <c r="G1648" s="9"/>
    </row>
    <row r="1649" spans="1:7" ht="12.75">
      <c r="A1649" s="3"/>
      <c r="C1649" s="7">
        <v>7</v>
      </c>
      <c r="D1649" s="8" t="s">
        <v>6</v>
      </c>
      <c r="E1649" s="6">
        <v>1174.29</v>
      </c>
      <c r="F1649" s="9" t="s">
        <v>38</v>
      </c>
      <c r="G1649" s="9"/>
    </row>
    <row r="1650" spans="1:7" ht="12.75">
      <c r="A1650" s="3"/>
      <c r="C1650" s="7">
        <v>8</v>
      </c>
      <c r="D1650" s="8" t="s">
        <v>7</v>
      </c>
      <c r="E1650" s="6">
        <v>0</v>
      </c>
      <c r="F1650" s="9" t="s">
        <v>32</v>
      </c>
      <c r="G1650" s="9"/>
    </row>
    <row r="1651" spans="1:7" ht="12.75">
      <c r="A1651" s="3"/>
      <c r="C1651" s="7">
        <v>9</v>
      </c>
      <c r="D1651" s="8" t="s">
        <v>8</v>
      </c>
      <c r="E1651" s="6">
        <v>5257.13</v>
      </c>
      <c r="F1651" s="9" t="s">
        <v>40</v>
      </c>
      <c r="G1651" s="9"/>
    </row>
    <row r="1652" spans="1:7" ht="12.75">
      <c r="A1652" s="3"/>
      <c r="C1652" s="7">
        <v>10</v>
      </c>
      <c r="D1652" s="8" t="s">
        <v>9</v>
      </c>
      <c r="E1652" s="6">
        <v>9191.88</v>
      </c>
      <c r="F1652" s="9" t="s">
        <v>94</v>
      </c>
      <c r="G1652" s="9"/>
    </row>
    <row r="1653" spans="1:7" ht="12.75">
      <c r="A1653" s="3"/>
      <c r="C1653" s="7">
        <v>11</v>
      </c>
      <c r="D1653" s="8" t="s">
        <v>10</v>
      </c>
      <c r="E1653" s="6">
        <v>1567.23</v>
      </c>
      <c r="F1653" s="9" t="s">
        <v>93</v>
      </c>
      <c r="G1653" s="9"/>
    </row>
    <row r="1654" spans="1:7" ht="12.75">
      <c r="A1654" s="3"/>
      <c r="C1654" s="7">
        <v>13</v>
      </c>
      <c r="D1654" s="8" t="s">
        <v>11</v>
      </c>
      <c r="E1654" s="6">
        <v>2750.52</v>
      </c>
      <c r="F1654" s="9" t="s">
        <v>37</v>
      </c>
      <c r="G1654" s="9"/>
    </row>
    <row r="1655" spans="1:7" ht="12.75">
      <c r="A1655" s="3"/>
      <c r="C1655" s="7">
        <v>15</v>
      </c>
      <c r="D1655" s="8" t="s">
        <v>12</v>
      </c>
      <c r="E1655" s="6">
        <v>346.16</v>
      </c>
      <c r="F1655" s="9" t="s">
        <v>33</v>
      </c>
      <c r="G1655" s="9"/>
    </row>
    <row r="1656" spans="1:7" ht="12.75">
      <c r="A1656" s="3"/>
      <c r="C1656" s="7">
        <v>16</v>
      </c>
      <c r="D1656" s="8" t="s">
        <v>13</v>
      </c>
      <c r="E1656" s="6">
        <v>22165.54</v>
      </c>
      <c r="F1656" s="9" t="s">
        <v>128</v>
      </c>
      <c r="G1656" s="9"/>
    </row>
    <row r="1657" spans="1:7" ht="12.75">
      <c r="A1657" s="3"/>
      <c r="C1657" s="7">
        <v>20</v>
      </c>
      <c r="D1657" s="8" t="s">
        <v>14</v>
      </c>
      <c r="E1657" s="6">
        <v>231.37</v>
      </c>
      <c r="F1657" s="9" t="s">
        <v>33</v>
      </c>
      <c r="G1657" s="9"/>
    </row>
    <row r="1658" spans="1:7" ht="12.75">
      <c r="A1658" s="3"/>
      <c r="C1658" s="7">
        <v>22</v>
      </c>
      <c r="D1658" s="8" t="s">
        <v>15</v>
      </c>
      <c r="E1658" s="6">
        <v>170.84</v>
      </c>
      <c r="F1658" s="9" t="s">
        <v>33</v>
      </c>
      <c r="G1658" s="9"/>
    </row>
    <row r="1659" spans="1:7" ht="12.75">
      <c r="A1659" s="3"/>
      <c r="C1659" s="7">
        <v>23</v>
      </c>
      <c r="D1659" s="8" t="s">
        <v>16</v>
      </c>
      <c r="E1659" s="6">
        <v>3358.09</v>
      </c>
      <c r="F1659" s="9" t="s">
        <v>79</v>
      </c>
      <c r="G1659" s="9"/>
    </row>
    <row r="1660" spans="1:7" ht="12.75">
      <c r="A1660" s="3"/>
      <c r="C1660" s="7">
        <v>24</v>
      </c>
      <c r="D1660" s="8" t="s">
        <v>17</v>
      </c>
      <c r="E1660" s="6">
        <v>137746.36</v>
      </c>
      <c r="F1660" s="9" t="s">
        <v>506</v>
      </c>
      <c r="G1660" s="9"/>
    </row>
    <row r="1661" spans="1:7" ht="12.75">
      <c r="A1661" s="3"/>
      <c r="C1661" s="7">
        <v>25</v>
      </c>
      <c r="D1661" s="8" t="s">
        <v>18</v>
      </c>
      <c r="E1661" s="6">
        <v>0</v>
      </c>
      <c r="F1661" s="9" t="s">
        <v>32</v>
      </c>
      <c r="G1661" s="9"/>
    </row>
    <row r="1662" spans="1:7" ht="12.75">
      <c r="A1662" s="3"/>
      <c r="C1662" s="7">
        <v>26</v>
      </c>
      <c r="D1662" s="8" t="s">
        <v>19</v>
      </c>
      <c r="E1662" s="6">
        <v>0</v>
      </c>
      <c r="F1662" s="9" t="s">
        <v>32</v>
      </c>
      <c r="G1662" s="9"/>
    </row>
    <row r="1663" spans="1:7" ht="12.75">
      <c r="A1663" s="3"/>
      <c r="C1663" s="7">
        <v>27</v>
      </c>
      <c r="D1663" s="8" t="s">
        <v>20</v>
      </c>
      <c r="E1663" s="6">
        <v>7630.06</v>
      </c>
      <c r="F1663" s="9" t="s">
        <v>78</v>
      </c>
      <c r="G1663" s="9"/>
    </row>
    <row r="1664" spans="1:7" ht="12.75">
      <c r="A1664" s="3"/>
      <c r="C1664" s="7">
        <v>28</v>
      </c>
      <c r="D1664" s="8" t="s">
        <v>21</v>
      </c>
      <c r="E1664" s="6">
        <v>118475.92</v>
      </c>
      <c r="F1664" s="9" t="s">
        <v>507</v>
      </c>
      <c r="G1664" s="9"/>
    </row>
    <row r="1665" spans="1:7" ht="12.75">
      <c r="A1665" s="3"/>
      <c r="C1665" s="7">
        <v>30</v>
      </c>
      <c r="D1665" s="8" t="s">
        <v>22</v>
      </c>
      <c r="E1665" s="6">
        <v>454563.91</v>
      </c>
      <c r="F1665" s="9" t="s">
        <v>508</v>
      </c>
      <c r="G1665" s="9"/>
    </row>
    <row r="1666" spans="1:7" ht="12.75">
      <c r="A1666" s="3"/>
      <c r="C1666" s="7">
        <v>31</v>
      </c>
      <c r="D1666" s="8" t="s">
        <v>23</v>
      </c>
      <c r="E1666" s="6">
        <v>114148.57</v>
      </c>
      <c r="F1666" s="9" t="s">
        <v>509</v>
      </c>
      <c r="G1666" s="9"/>
    </row>
    <row r="1667" spans="1:7" ht="12.75">
      <c r="A1667" s="3"/>
      <c r="C1667" s="7">
        <v>32</v>
      </c>
      <c r="D1667" s="8" t="s">
        <v>24</v>
      </c>
      <c r="E1667" s="6">
        <v>29027.07</v>
      </c>
      <c r="F1667" s="9" t="s">
        <v>398</v>
      </c>
      <c r="G1667" s="9"/>
    </row>
    <row r="1668" spans="1:7" ht="12.75">
      <c r="A1668" s="3"/>
      <c r="C1668" s="7">
        <v>33</v>
      </c>
      <c r="D1668" s="8" t="s">
        <v>450</v>
      </c>
      <c r="E1668" s="6">
        <v>4617.63</v>
      </c>
      <c r="F1668" s="9" t="s">
        <v>54</v>
      </c>
      <c r="G1668" s="9"/>
    </row>
    <row r="1669" spans="1:2" ht="15">
      <c r="A1669" s="5">
        <v>38384</v>
      </c>
      <c r="B1669" s="6">
        <v>4151327.24</v>
      </c>
    </row>
    <row r="1670" spans="1:7" ht="12.75">
      <c r="A1670" s="3"/>
      <c r="C1670" s="7">
        <v>1</v>
      </c>
      <c r="D1670" s="8" t="s">
        <v>0</v>
      </c>
      <c r="E1670" s="6">
        <v>826654.43</v>
      </c>
      <c r="F1670" s="9" t="s">
        <v>512</v>
      </c>
      <c r="G1670" s="9"/>
    </row>
    <row r="1671" spans="1:7" ht="12.75">
      <c r="A1671" s="3"/>
      <c r="C1671" s="7">
        <v>2</v>
      </c>
      <c r="D1671" s="8" t="s">
        <v>1</v>
      </c>
      <c r="E1671" s="6">
        <v>1866773.29</v>
      </c>
      <c r="F1671" s="9" t="s">
        <v>513</v>
      </c>
      <c r="G1671" s="9"/>
    </row>
    <row r="1672" spans="1:7" ht="12.75">
      <c r="A1672" s="3"/>
      <c r="C1672" s="7">
        <v>3</v>
      </c>
      <c r="D1672" s="8" t="s">
        <v>2</v>
      </c>
      <c r="E1672" s="6">
        <v>164442.11</v>
      </c>
      <c r="F1672" s="9" t="s">
        <v>267</v>
      </c>
      <c r="G1672" s="9"/>
    </row>
    <row r="1673" spans="1:7" ht="12.75">
      <c r="A1673" s="3"/>
      <c r="C1673" s="7">
        <v>4</v>
      </c>
      <c r="D1673" s="8" t="s">
        <v>3</v>
      </c>
      <c r="E1673" s="6">
        <v>35579.65</v>
      </c>
      <c r="F1673" s="9" t="s">
        <v>103</v>
      </c>
      <c r="G1673" s="9"/>
    </row>
    <row r="1674" spans="1:7" ht="12.75">
      <c r="A1674" s="3"/>
      <c r="C1674" s="7">
        <v>5</v>
      </c>
      <c r="D1674" s="8" t="s">
        <v>4</v>
      </c>
      <c r="E1674" s="6">
        <v>96042.39</v>
      </c>
      <c r="F1674" s="9" t="s">
        <v>514</v>
      </c>
      <c r="G1674" s="9"/>
    </row>
    <row r="1675" spans="1:7" ht="12.75">
      <c r="A1675" s="3"/>
      <c r="C1675" s="7">
        <v>6</v>
      </c>
      <c r="D1675" s="8" t="s">
        <v>5</v>
      </c>
      <c r="E1675" s="6">
        <v>5937.39</v>
      </c>
      <c r="F1675" s="9" t="s">
        <v>108</v>
      </c>
      <c r="G1675" s="9"/>
    </row>
    <row r="1676" spans="1:7" ht="12.75">
      <c r="A1676" s="3"/>
      <c r="C1676" s="7">
        <v>7</v>
      </c>
      <c r="D1676" s="8" t="s">
        <v>6</v>
      </c>
      <c r="E1676" s="6">
        <v>1736.99</v>
      </c>
      <c r="F1676" s="9" t="s">
        <v>38</v>
      </c>
      <c r="G1676" s="9"/>
    </row>
    <row r="1677" spans="1:7" ht="12.75">
      <c r="A1677" s="3"/>
      <c r="C1677" s="7">
        <v>8</v>
      </c>
      <c r="D1677" s="8" t="s">
        <v>7</v>
      </c>
      <c r="E1677" s="6">
        <v>0</v>
      </c>
      <c r="F1677" s="9" t="s">
        <v>32</v>
      </c>
      <c r="G1677" s="9"/>
    </row>
    <row r="1678" spans="1:7" ht="12.75">
      <c r="A1678" s="3"/>
      <c r="C1678" s="7">
        <v>9</v>
      </c>
      <c r="D1678" s="8" t="s">
        <v>8</v>
      </c>
      <c r="E1678" s="6">
        <v>5342.7</v>
      </c>
      <c r="F1678" s="9" t="s">
        <v>147</v>
      </c>
      <c r="G1678" s="9"/>
    </row>
    <row r="1679" spans="1:7" ht="12.75">
      <c r="A1679" s="3"/>
      <c r="C1679" s="7">
        <v>10</v>
      </c>
      <c r="D1679" s="8" t="s">
        <v>9</v>
      </c>
      <c r="E1679" s="6">
        <v>10404.85</v>
      </c>
      <c r="F1679" s="9" t="s">
        <v>78</v>
      </c>
      <c r="G1679" s="9"/>
    </row>
    <row r="1680" spans="1:7" ht="12.75">
      <c r="A1680" s="3"/>
      <c r="C1680" s="7">
        <v>11</v>
      </c>
      <c r="D1680" s="8" t="s">
        <v>10</v>
      </c>
      <c r="E1680" s="6">
        <v>1737.01</v>
      </c>
      <c r="F1680" s="9" t="s">
        <v>38</v>
      </c>
      <c r="G1680" s="9"/>
    </row>
    <row r="1681" spans="1:7" ht="12.75">
      <c r="A1681" s="3"/>
      <c r="C1681" s="7">
        <v>13</v>
      </c>
      <c r="D1681" s="8" t="s">
        <v>11</v>
      </c>
      <c r="E1681" s="6">
        <v>3306.33</v>
      </c>
      <c r="F1681" s="9" t="s">
        <v>67</v>
      </c>
      <c r="G1681" s="9"/>
    </row>
    <row r="1682" spans="1:7" ht="12.75">
      <c r="A1682" s="3"/>
      <c r="C1682" s="7">
        <v>15</v>
      </c>
      <c r="D1682" s="8" t="s">
        <v>12</v>
      </c>
      <c r="E1682" s="6">
        <v>395.1</v>
      </c>
      <c r="F1682" s="9" t="s">
        <v>33</v>
      </c>
      <c r="G1682" s="9"/>
    </row>
    <row r="1683" spans="1:7" ht="12.75">
      <c r="A1683" s="3"/>
      <c r="C1683" s="7">
        <v>16</v>
      </c>
      <c r="D1683" s="8" t="s">
        <v>13</v>
      </c>
      <c r="E1683" s="6">
        <v>33585.8</v>
      </c>
      <c r="F1683" s="9" t="s">
        <v>146</v>
      </c>
      <c r="G1683" s="9"/>
    </row>
    <row r="1684" spans="1:7" ht="12.75">
      <c r="A1684" s="3"/>
      <c r="C1684" s="7">
        <v>20</v>
      </c>
      <c r="D1684" s="8" t="s">
        <v>14</v>
      </c>
      <c r="E1684" s="6">
        <v>122.62</v>
      </c>
      <c r="F1684" s="9" t="s">
        <v>32</v>
      </c>
      <c r="G1684" s="9"/>
    </row>
    <row r="1685" spans="1:7" ht="12.75">
      <c r="A1685" s="3"/>
      <c r="C1685" s="7">
        <v>22</v>
      </c>
      <c r="D1685" s="8" t="s">
        <v>15</v>
      </c>
      <c r="E1685" s="6">
        <v>211.23</v>
      </c>
      <c r="F1685" s="9" t="s">
        <v>33</v>
      </c>
      <c r="G1685" s="9"/>
    </row>
    <row r="1686" spans="1:7" ht="12.75">
      <c r="A1686" s="3"/>
      <c r="C1686" s="7">
        <v>23</v>
      </c>
      <c r="D1686" s="8" t="s">
        <v>16</v>
      </c>
      <c r="E1686" s="6">
        <v>5211</v>
      </c>
      <c r="F1686" s="9" t="s">
        <v>147</v>
      </c>
      <c r="G1686" s="9"/>
    </row>
    <row r="1687" spans="1:7" ht="12.75">
      <c r="A1687" s="3"/>
      <c r="C1687" s="7">
        <v>24</v>
      </c>
      <c r="D1687" s="8" t="s">
        <v>17</v>
      </c>
      <c r="E1687" s="6">
        <v>173863.72</v>
      </c>
      <c r="F1687" s="9" t="s">
        <v>515</v>
      </c>
      <c r="G1687" s="9"/>
    </row>
    <row r="1688" spans="1:7" ht="12.75">
      <c r="A1688" s="3"/>
      <c r="C1688" s="7">
        <v>25</v>
      </c>
      <c r="D1688" s="8" t="s">
        <v>18</v>
      </c>
      <c r="E1688" s="6">
        <v>0</v>
      </c>
      <c r="F1688" s="9" t="s">
        <v>32</v>
      </c>
      <c r="G1688" s="9"/>
    </row>
    <row r="1689" spans="1:7" ht="12.75">
      <c r="A1689" s="3"/>
      <c r="C1689" s="7">
        <v>26</v>
      </c>
      <c r="D1689" s="8" t="s">
        <v>19</v>
      </c>
      <c r="E1689" s="6">
        <v>0</v>
      </c>
      <c r="F1689" s="9" t="s">
        <v>32</v>
      </c>
      <c r="G1689" s="9"/>
    </row>
    <row r="1690" spans="1:7" ht="12.75">
      <c r="A1690" s="3"/>
      <c r="C1690" s="7">
        <v>27</v>
      </c>
      <c r="D1690" s="8" t="s">
        <v>20</v>
      </c>
      <c r="E1690" s="6">
        <v>10329.68</v>
      </c>
      <c r="F1690" s="9" t="s">
        <v>78</v>
      </c>
      <c r="G1690" s="9"/>
    </row>
    <row r="1691" spans="1:7" ht="12.75">
      <c r="A1691" s="3"/>
      <c r="C1691" s="7">
        <v>28</v>
      </c>
      <c r="D1691" s="8" t="s">
        <v>21</v>
      </c>
      <c r="E1691" s="6">
        <v>149245.36</v>
      </c>
      <c r="F1691" s="9" t="s">
        <v>516</v>
      </c>
      <c r="G1691" s="9"/>
    </row>
    <row r="1692" spans="1:7" ht="12.75">
      <c r="A1692" s="3"/>
      <c r="C1692" s="7">
        <v>30</v>
      </c>
      <c r="D1692" s="8" t="s">
        <v>22</v>
      </c>
      <c r="E1692" s="6">
        <v>315187.62</v>
      </c>
      <c r="F1692" s="9" t="s">
        <v>517</v>
      </c>
      <c r="G1692" s="9"/>
    </row>
    <row r="1693" spans="1:7" ht="12.75">
      <c r="A1693" s="3"/>
      <c r="C1693" s="7">
        <v>31</v>
      </c>
      <c r="D1693" s="8" t="s">
        <v>23</v>
      </c>
      <c r="E1693" s="6">
        <v>155625.02</v>
      </c>
      <c r="F1693" s="9" t="s">
        <v>302</v>
      </c>
      <c r="G1693" s="9"/>
    </row>
    <row r="1694" spans="1:7" ht="12.75">
      <c r="A1694" s="3"/>
      <c r="C1694" s="7">
        <v>32</v>
      </c>
      <c r="D1694" s="8" t="s">
        <v>24</v>
      </c>
      <c r="E1694" s="6">
        <v>45048.38</v>
      </c>
      <c r="F1694" s="9" t="s">
        <v>518</v>
      </c>
      <c r="G1694" s="9"/>
    </row>
    <row r="1695" spans="1:7" ht="12.75">
      <c r="A1695" s="3"/>
      <c r="C1695" s="7">
        <v>33</v>
      </c>
      <c r="D1695" s="8" t="s">
        <v>450</v>
      </c>
      <c r="E1695" s="6">
        <v>5292.36</v>
      </c>
      <c r="F1695" s="9" t="s">
        <v>147</v>
      </c>
      <c r="G1695" s="9"/>
    </row>
    <row r="1696" spans="1:7" ht="12.75">
      <c r="A1696" s="3"/>
      <c r="C1696" s="7">
        <v>34</v>
      </c>
      <c r="D1696" s="8" t="s">
        <v>510</v>
      </c>
      <c r="E1696" s="6">
        <v>12071.22</v>
      </c>
      <c r="F1696" s="9" t="s">
        <v>179</v>
      </c>
      <c r="G1696" s="9"/>
    </row>
    <row r="1697" spans="1:7" ht="12.75">
      <c r="A1697" s="3"/>
      <c r="C1697" s="7">
        <v>35</v>
      </c>
      <c r="D1697" s="8" t="s">
        <v>511</v>
      </c>
      <c r="E1697" s="6">
        <v>227181.05</v>
      </c>
      <c r="F1697" s="9" t="s">
        <v>520</v>
      </c>
      <c r="G1697" s="9"/>
    </row>
    <row r="1698" spans="1:2" ht="15">
      <c r="A1698" s="5">
        <v>38412</v>
      </c>
      <c r="B1698" s="6">
        <v>4562899.74</v>
      </c>
    </row>
    <row r="1699" spans="1:7" ht="12.75">
      <c r="A1699" s="3"/>
      <c r="C1699" s="7">
        <v>1</v>
      </c>
      <c r="D1699" s="8" t="s">
        <v>0</v>
      </c>
      <c r="E1699" s="6">
        <v>1023912</v>
      </c>
      <c r="F1699" s="9" t="s">
        <v>315</v>
      </c>
      <c r="G1699" s="9"/>
    </row>
    <row r="1700" spans="1:7" ht="12.75">
      <c r="A1700" s="3"/>
      <c r="C1700" s="7">
        <v>2</v>
      </c>
      <c r="D1700" s="8" t="s">
        <v>1</v>
      </c>
      <c r="E1700" s="6">
        <v>1969202.39</v>
      </c>
      <c r="F1700" s="9" t="s">
        <v>521</v>
      </c>
      <c r="G1700" s="9"/>
    </row>
    <row r="1701" spans="1:7" ht="12.75">
      <c r="A1701" s="3"/>
      <c r="C1701" s="7">
        <v>3</v>
      </c>
      <c r="D1701" s="8" t="s">
        <v>2</v>
      </c>
      <c r="E1701" s="6">
        <v>149030.74</v>
      </c>
      <c r="F1701" s="9" t="s">
        <v>522</v>
      </c>
      <c r="G1701" s="9"/>
    </row>
    <row r="1702" spans="1:7" ht="12.75">
      <c r="A1702" s="3"/>
      <c r="C1702" s="7">
        <v>4</v>
      </c>
      <c r="D1702" s="8" t="s">
        <v>3</v>
      </c>
      <c r="E1702" s="6">
        <v>37447.27</v>
      </c>
      <c r="F1702" s="9" t="s">
        <v>427</v>
      </c>
      <c r="G1702" s="9"/>
    </row>
    <row r="1703" spans="1:7" ht="12.75">
      <c r="A1703" s="3"/>
      <c r="C1703" s="7">
        <v>5</v>
      </c>
      <c r="D1703" s="8" t="s">
        <v>4</v>
      </c>
      <c r="E1703" s="6">
        <v>120539.45</v>
      </c>
      <c r="F1703" s="9" t="s">
        <v>491</v>
      </c>
      <c r="G1703" s="9"/>
    </row>
    <row r="1704" spans="1:7" ht="12.75">
      <c r="A1704" s="3"/>
      <c r="C1704" s="7">
        <v>6</v>
      </c>
      <c r="D1704" s="8" t="s">
        <v>5</v>
      </c>
      <c r="E1704" s="6">
        <v>6014.82</v>
      </c>
      <c r="F1704" s="9" t="s">
        <v>147</v>
      </c>
      <c r="G1704" s="9"/>
    </row>
    <row r="1705" spans="1:7" ht="12.75">
      <c r="A1705" s="3"/>
      <c r="C1705" s="7">
        <v>7</v>
      </c>
      <c r="D1705" s="8" t="s">
        <v>6</v>
      </c>
      <c r="E1705" s="6">
        <v>1188.74</v>
      </c>
      <c r="F1705" s="9" t="s">
        <v>64</v>
      </c>
      <c r="G1705" s="9"/>
    </row>
    <row r="1706" spans="1:7" ht="12.75">
      <c r="A1706" s="3"/>
      <c r="C1706" s="7">
        <v>8</v>
      </c>
      <c r="D1706" s="8" t="s">
        <v>7</v>
      </c>
      <c r="E1706" s="6">
        <v>0</v>
      </c>
      <c r="F1706" s="9" t="s">
        <v>32</v>
      </c>
      <c r="G1706" s="9"/>
    </row>
    <row r="1707" spans="1:7" ht="12.75">
      <c r="A1707" s="3"/>
      <c r="C1707" s="7">
        <v>9</v>
      </c>
      <c r="D1707" s="8" t="s">
        <v>8</v>
      </c>
      <c r="E1707" s="6">
        <v>4436.81</v>
      </c>
      <c r="F1707" s="9" t="s">
        <v>34</v>
      </c>
      <c r="G1707" s="9"/>
    </row>
    <row r="1708" spans="1:7" ht="12.75">
      <c r="A1708" s="3"/>
      <c r="C1708" s="7">
        <v>10</v>
      </c>
      <c r="D1708" s="8" t="s">
        <v>9</v>
      </c>
      <c r="E1708" s="6">
        <v>19243.17</v>
      </c>
      <c r="F1708" s="9" t="s">
        <v>242</v>
      </c>
      <c r="G1708" s="9"/>
    </row>
    <row r="1709" spans="1:7" ht="12.75">
      <c r="A1709" s="3"/>
      <c r="C1709" s="7">
        <v>11</v>
      </c>
      <c r="D1709" s="8" t="s">
        <v>10</v>
      </c>
      <c r="E1709" s="6">
        <v>1788.35</v>
      </c>
      <c r="F1709" s="9" t="s">
        <v>38</v>
      </c>
      <c r="G1709" s="9"/>
    </row>
    <row r="1710" spans="1:7" ht="12.75">
      <c r="A1710" s="3"/>
      <c r="C1710" s="7">
        <v>13</v>
      </c>
      <c r="D1710" s="8" t="s">
        <v>11</v>
      </c>
      <c r="E1710" s="6">
        <v>2955.59</v>
      </c>
      <c r="F1710" s="9" t="s">
        <v>52</v>
      </c>
      <c r="G1710" s="9"/>
    </row>
    <row r="1711" spans="1:7" ht="12.75">
      <c r="A1711" s="3"/>
      <c r="C1711" s="7">
        <v>15</v>
      </c>
      <c r="D1711" s="8" t="s">
        <v>12</v>
      </c>
      <c r="E1711" s="6">
        <v>434.42</v>
      </c>
      <c r="F1711" s="9" t="s">
        <v>33</v>
      </c>
      <c r="G1711" s="9"/>
    </row>
    <row r="1712" spans="1:7" ht="12.75">
      <c r="A1712" s="3"/>
      <c r="C1712" s="7">
        <v>16</v>
      </c>
      <c r="D1712" s="8" t="s">
        <v>13</v>
      </c>
      <c r="E1712" s="6">
        <v>43685.83</v>
      </c>
      <c r="F1712" s="9" t="s">
        <v>399</v>
      </c>
      <c r="G1712" s="9"/>
    </row>
    <row r="1713" spans="1:7" ht="12.75">
      <c r="A1713" s="3"/>
      <c r="C1713" s="7">
        <v>20</v>
      </c>
      <c r="D1713" s="8" t="s">
        <v>14</v>
      </c>
      <c r="E1713" s="6">
        <v>0</v>
      </c>
      <c r="F1713" s="9" t="s">
        <v>32</v>
      </c>
      <c r="G1713" s="9"/>
    </row>
    <row r="1714" spans="1:7" ht="12.75">
      <c r="A1714" s="3"/>
      <c r="C1714" s="7">
        <v>22</v>
      </c>
      <c r="D1714" s="8" t="s">
        <v>15</v>
      </c>
      <c r="E1714" s="6">
        <v>171.62</v>
      </c>
      <c r="F1714" s="9" t="s">
        <v>32</v>
      </c>
      <c r="G1714" s="9"/>
    </row>
    <row r="1715" spans="1:7" ht="12.75">
      <c r="A1715" s="3"/>
      <c r="C1715" s="7">
        <v>23</v>
      </c>
      <c r="D1715" s="8" t="s">
        <v>16</v>
      </c>
      <c r="E1715" s="6">
        <v>5803.08</v>
      </c>
      <c r="F1715" s="9" t="s">
        <v>147</v>
      </c>
      <c r="G1715" s="9"/>
    </row>
    <row r="1716" spans="1:7" ht="12.75">
      <c r="A1716" s="3"/>
      <c r="C1716" s="7">
        <v>24</v>
      </c>
      <c r="D1716" s="8" t="s">
        <v>17</v>
      </c>
      <c r="E1716" s="6">
        <v>132001.45</v>
      </c>
      <c r="F1716" s="9" t="s">
        <v>523</v>
      </c>
      <c r="G1716" s="9"/>
    </row>
    <row r="1717" spans="1:7" ht="12.75">
      <c r="A1717" s="3"/>
      <c r="C1717" s="7">
        <v>25</v>
      </c>
      <c r="D1717" s="8" t="s">
        <v>18</v>
      </c>
      <c r="E1717" s="6">
        <v>0</v>
      </c>
      <c r="F1717" s="9" t="s">
        <v>32</v>
      </c>
      <c r="G1717" s="9"/>
    </row>
    <row r="1718" spans="1:7" ht="12.75">
      <c r="A1718" s="3"/>
      <c r="C1718" s="7">
        <v>26</v>
      </c>
      <c r="D1718" s="8" t="s">
        <v>19</v>
      </c>
      <c r="E1718" s="6">
        <v>0</v>
      </c>
      <c r="F1718" s="9" t="s">
        <v>32</v>
      </c>
      <c r="G1718" s="9"/>
    </row>
    <row r="1719" spans="1:7" ht="12.75">
      <c r="A1719" s="3"/>
      <c r="C1719" s="7">
        <v>27</v>
      </c>
      <c r="D1719" s="8" t="s">
        <v>20</v>
      </c>
      <c r="E1719" s="6">
        <v>13055.13</v>
      </c>
      <c r="F1719" s="9" t="s">
        <v>179</v>
      </c>
      <c r="G1719" s="9"/>
    </row>
    <row r="1720" spans="1:7" ht="12.75">
      <c r="A1720" s="3"/>
      <c r="C1720" s="7">
        <v>28</v>
      </c>
      <c r="D1720" s="8" t="s">
        <v>21</v>
      </c>
      <c r="E1720" s="6">
        <v>161840.38</v>
      </c>
      <c r="F1720" s="9" t="s">
        <v>148</v>
      </c>
      <c r="G1720" s="9"/>
    </row>
    <row r="1721" spans="1:7" ht="12.75">
      <c r="A1721" s="3"/>
      <c r="C1721" s="7">
        <v>30</v>
      </c>
      <c r="D1721" s="8" t="s">
        <v>22</v>
      </c>
      <c r="E1721" s="6">
        <v>372622.19</v>
      </c>
      <c r="F1721" s="9" t="s">
        <v>524</v>
      </c>
      <c r="G1721" s="9"/>
    </row>
    <row r="1722" spans="1:7" ht="12.75">
      <c r="A1722" s="3"/>
      <c r="C1722" s="7">
        <v>31</v>
      </c>
      <c r="D1722" s="8" t="s">
        <v>23</v>
      </c>
      <c r="E1722" s="6">
        <v>143381.13</v>
      </c>
      <c r="F1722" s="9" t="s">
        <v>519</v>
      </c>
      <c r="G1722" s="9"/>
    </row>
    <row r="1723" spans="1:7" ht="12.75">
      <c r="A1723" s="3"/>
      <c r="C1723" s="7">
        <v>32</v>
      </c>
      <c r="D1723" s="8" t="s">
        <v>24</v>
      </c>
      <c r="E1723" s="6">
        <v>49676.76</v>
      </c>
      <c r="F1723" s="9" t="s">
        <v>518</v>
      </c>
      <c r="G1723" s="9"/>
    </row>
    <row r="1724" spans="1:7" ht="12.75">
      <c r="A1724" s="3"/>
      <c r="C1724" s="7">
        <v>33</v>
      </c>
      <c r="D1724" s="8" t="s">
        <v>450</v>
      </c>
      <c r="E1724" s="6">
        <v>5994.64</v>
      </c>
      <c r="F1724" s="9" t="s">
        <v>147</v>
      </c>
      <c r="G1724" s="9"/>
    </row>
    <row r="1725" spans="1:7" ht="12.75">
      <c r="A1725" s="3"/>
      <c r="C1725" s="7">
        <v>34</v>
      </c>
      <c r="D1725" s="8" t="s">
        <v>510</v>
      </c>
      <c r="E1725" s="6">
        <v>15060.56</v>
      </c>
      <c r="F1725" s="9" t="s">
        <v>31</v>
      </c>
      <c r="G1725" s="9"/>
    </row>
    <row r="1726" spans="1:7" ht="12.75">
      <c r="A1726" s="3"/>
      <c r="C1726" s="7">
        <v>35</v>
      </c>
      <c r="D1726" s="8" t="s">
        <v>511</v>
      </c>
      <c r="E1726" s="6">
        <v>283413.26</v>
      </c>
      <c r="F1726" s="9" t="s">
        <v>525</v>
      </c>
      <c r="G1726" s="9"/>
    </row>
    <row r="1727" spans="1:2" ht="15">
      <c r="A1727" s="5">
        <v>38443</v>
      </c>
      <c r="B1727" s="6">
        <v>5073607.9</v>
      </c>
    </row>
    <row r="1728" spans="3:7" ht="12.75">
      <c r="C1728" s="7">
        <v>1</v>
      </c>
      <c r="D1728" s="8" t="s">
        <v>0</v>
      </c>
      <c r="E1728" s="6">
        <v>1006773.58</v>
      </c>
      <c r="F1728" s="9" t="s">
        <v>526</v>
      </c>
      <c r="G1728" s="9"/>
    </row>
    <row r="1729" spans="3:7" ht="12.75">
      <c r="C1729" s="7">
        <v>2</v>
      </c>
      <c r="D1729" s="8" t="s">
        <v>1</v>
      </c>
      <c r="E1729" s="6">
        <v>2314149.63</v>
      </c>
      <c r="F1729" s="9" t="s">
        <v>527</v>
      </c>
      <c r="G1729" s="9"/>
    </row>
    <row r="1730" spans="3:7" ht="12.75">
      <c r="C1730" s="7">
        <v>3</v>
      </c>
      <c r="D1730" s="8" t="s">
        <v>2</v>
      </c>
      <c r="E1730" s="6">
        <v>101385.27</v>
      </c>
      <c r="F1730" s="9" t="s">
        <v>528</v>
      </c>
      <c r="G1730" s="9"/>
    </row>
    <row r="1731" spans="3:7" ht="12.75">
      <c r="C1731" s="7">
        <v>4</v>
      </c>
      <c r="D1731" s="8" t="s">
        <v>3</v>
      </c>
      <c r="E1731" s="6">
        <v>40385.93</v>
      </c>
      <c r="F1731" s="9" t="s">
        <v>529</v>
      </c>
      <c r="G1731" s="9"/>
    </row>
    <row r="1732" spans="3:7" ht="12.75">
      <c r="C1732" s="7">
        <v>5</v>
      </c>
      <c r="D1732" s="8" t="s">
        <v>4</v>
      </c>
      <c r="E1732" s="6">
        <v>116565.67</v>
      </c>
      <c r="F1732" s="9" t="s">
        <v>380</v>
      </c>
      <c r="G1732" s="9"/>
    </row>
    <row r="1733" spans="3:7" ht="12.75">
      <c r="C1733" s="7">
        <v>6</v>
      </c>
      <c r="D1733" s="8" t="s">
        <v>5</v>
      </c>
      <c r="E1733" s="6">
        <v>6898.4</v>
      </c>
      <c r="F1733" s="9" t="s">
        <v>108</v>
      </c>
      <c r="G1733" s="9"/>
    </row>
    <row r="1734" spans="3:7" ht="12.75">
      <c r="C1734" s="7">
        <v>7</v>
      </c>
      <c r="D1734" s="8" t="s">
        <v>6</v>
      </c>
      <c r="E1734" s="6">
        <v>1360.6</v>
      </c>
      <c r="F1734" s="9" t="s">
        <v>64</v>
      </c>
      <c r="G1734" s="9"/>
    </row>
    <row r="1735" spans="3:7" ht="12.75">
      <c r="C1735" s="7">
        <v>8</v>
      </c>
      <c r="D1735" s="8" t="s">
        <v>7</v>
      </c>
      <c r="E1735" s="6">
        <v>0</v>
      </c>
      <c r="F1735" s="9" t="s">
        <v>32</v>
      </c>
      <c r="G1735" s="9"/>
    </row>
    <row r="1736" spans="3:7" ht="12.75">
      <c r="C1736" s="7">
        <v>9</v>
      </c>
      <c r="D1736" s="8" t="s">
        <v>8</v>
      </c>
      <c r="E1736" s="6">
        <v>6997.26</v>
      </c>
      <c r="F1736" s="9" t="s">
        <v>108</v>
      </c>
      <c r="G1736" s="9"/>
    </row>
    <row r="1737" spans="3:7" ht="12.75">
      <c r="C1737" s="7">
        <v>10</v>
      </c>
      <c r="D1737" s="8" t="s">
        <v>9</v>
      </c>
      <c r="E1737" s="6">
        <v>16535.67</v>
      </c>
      <c r="F1737" s="9" t="s">
        <v>31</v>
      </c>
      <c r="G1737" s="9"/>
    </row>
    <row r="1738" spans="3:7" ht="12.75">
      <c r="C1738" s="7">
        <v>11</v>
      </c>
      <c r="D1738" s="8" t="s">
        <v>10</v>
      </c>
      <c r="E1738" s="6">
        <v>2095.38</v>
      </c>
      <c r="F1738" s="9" t="s">
        <v>38</v>
      </c>
      <c r="G1738" s="9"/>
    </row>
    <row r="1739" spans="3:7" ht="12.75">
      <c r="C1739" s="7">
        <v>13</v>
      </c>
      <c r="D1739" s="8" t="s">
        <v>11</v>
      </c>
      <c r="E1739" s="6">
        <v>3809.07</v>
      </c>
      <c r="F1739" s="9" t="s">
        <v>67</v>
      </c>
      <c r="G1739" s="9"/>
    </row>
    <row r="1740" spans="3:7" ht="12.75">
      <c r="C1740" s="7">
        <v>15</v>
      </c>
      <c r="D1740" s="8" t="s">
        <v>12</v>
      </c>
      <c r="E1740" s="6">
        <v>373.88</v>
      </c>
      <c r="F1740" s="9" t="s">
        <v>33</v>
      </c>
      <c r="G1740" s="9"/>
    </row>
    <row r="1741" spans="3:7" ht="12.75">
      <c r="C1741" s="7">
        <v>16</v>
      </c>
      <c r="D1741" s="8" t="s">
        <v>13</v>
      </c>
      <c r="E1741" s="6">
        <v>50285.54</v>
      </c>
      <c r="F1741" s="9" t="s">
        <v>143</v>
      </c>
      <c r="G1741" s="9"/>
    </row>
    <row r="1742" spans="3:7" ht="12.75">
      <c r="C1742" s="7">
        <v>20</v>
      </c>
      <c r="D1742" s="8" t="s">
        <v>14</v>
      </c>
      <c r="E1742" s="6">
        <v>0</v>
      </c>
      <c r="F1742" s="9" t="s">
        <v>32</v>
      </c>
      <c r="G1742" s="9"/>
    </row>
    <row r="1743" spans="3:7" ht="12.75">
      <c r="C1743" s="7">
        <v>22</v>
      </c>
      <c r="D1743" s="8" t="s">
        <v>15</v>
      </c>
      <c r="E1743" s="6">
        <v>172.39</v>
      </c>
      <c r="F1743" s="9" t="s">
        <v>32</v>
      </c>
      <c r="G1743" s="9"/>
    </row>
    <row r="1744" spans="3:7" ht="12.75">
      <c r="C1744" s="7">
        <v>23</v>
      </c>
      <c r="D1744" s="8" t="s">
        <v>16</v>
      </c>
      <c r="E1744" s="6">
        <v>6289.25</v>
      </c>
      <c r="F1744" s="9" t="s">
        <v>82</v>
      </c>
      <c r="G1744" s="9"/>
    </row>
    <row r="1745" spans="3:7" ht="12.75">
      <c r="C1745" s="7">
        <v>24</v>
      </c>
      <c r="D1745" s="8" t="s">
        <v>17</v>
      </c>
      <c r="E1745" s="6">
        <v>296661.01</v>
      </c>
      <c r="F1745" s="9" t="s">
        <v>530</v>
      </c>
      <c r="G1745" s="9"/>
    </row>
    <row r="1746" spans="3:7" ht="12.75">
      <c r="C1746" s="7">
        <v>25</v>
      </c>
      <c r="D1746" s="8" t="s">
        <v>18</v>
      </c>
      <c r="E1746" s="6">
        <v>0</v>
      </c>
      <c r="F1746" s="9" t="s">
        <v>32</v>
      </c>
      <c r="G1746" s="9"/>
    </row>
    <row r="1747" spans="3:7" ht="12.75">
      <c r="C1747" s="7">
        <v>26</v>
      </c>
      <c r="D1747" s="8" t="s">
        <v>19</v>
      </c>
      <c r="E1747" s="6">
        <v>0</v>
      </c>
      <c r="F1747" s="9" t="s">
        <v>32</v>
      </c>
      <c r="G1747" s="9"/>
    </row>
    <row r="1748" spans="3:7" ht="12.75">
      <c r="C1748" s="7">
        <v>27</v>
      </c>
      <c r="D1748" s="8" t="s">
        <v>20</v>
      </c>
      <c r="E1748" s="6">
        <v>13183.96</v>
      </c>
      <c r="F1748" s="9" t="s">
        <v>97</v>
      </c>
      <c r="G1748" s="9"/>
    </row>
    <row r="1749" spans="3:7" ht="12.75">
      <c r="C1749" s="7">
        <v>28</v>
      </c>
      <c r="D1749" s="8" t="s">
        <v>21</v>
      </c>
      <c r="E1749" s="6">
        <v>161307.51</v>
      </c>
      <c r="F1749" s="9" t="s">
        <v>425</v>
      </c>
      <c r="G1749" s="9"/>
    </row>
    <row r="1750" spans="3:7" ht="12.75">
      <c r="C1750" s="7">
        <v>30</v>
      </c>
      <c r="D1750" s="8" t="s">
        <v>22</v>
      </c>
      <c r="E1750" s="6">
        <v>380923.19</v>
      </c>
      <c r="F1750" s="9" t="s">
        <v>531</v>
      </c>
      <c r="G1750" s="9"/>
    </row>
    <row r="1751" spans="3:7" ht="12.75">
      <c r="C1751" s="7">
        <v>31</v>
      </c>
      <c r="D1751" s="8" t="s">
        <v>23</v>
      </c>
      <c r="E1751" s="6">
        <v>218175.39</v>
      </c>
      <c r="F1751" s="9" t="s">
        <v>217</v>
      </c>
      <c r="G1751" s="9"/>
    </row>
    <row r="1752" spans="3:7" ht="12.75">
      <c r="C1752" s="7">
        <v>32</v>
      </c>
      <c r="D1752" s="8" t="s">
        <v>24</v>
      </c>
      <c r="E1752" s="6">
        <v>48990.9</v>
      </c>
      <c r="F1752" s="9" t="s">
        <v>206</v>
      </c>
      <c r="G1752" s="9"/>
    </row>
    <row r="1753" spans="3:7" ht="12.75">
      <c r="C1753" s="7">
        <v>33</v>
      </c>
      <c r="D1753" s="8" t="s">
        <v>450</v>
      </c>
      <c r="E1753" s="6">
        <v>7148.71</v>
      </c>
      <c r="F1753" s="9" t="s">
        <v>108</v>
      </c>
      <c r="G1753" s="9"/>
    </row>
    <row r="1754" spans="3:7" ht="12.75">
      <c r="C1754" s="7">
        <v>34</v>
      </c>
      <c r="D1754" s="8" t="s">
        <v>510</v>
      </c>
      <c r="E1754" s="6">
        <v>13012.12</v>
      </c>
      <c r="F1754" s="9" t="s">
        <v>97</v>
      </c>
      <c r="G1754" s="9"/>
    </row>
    <row r="1755" spans="3:7" ht="12.75">
      <c r="C1755" s="7">
        <v>35</v>
      </c>
      <c r="D1755" s="8" t="s">
        <v>511</v>
      </c>
      <c r="E1755" s="6">
        <v>260127.62</v>
      </c>
      <c r="F1755" s="9" t="s">
        <v>533</v>
      </c>
      <c r="G1755" s="9"/>
    </row>
    <row r="1756" spans="1:2" ht="15">
      <c r="A1756" s="5">
        <v>38473</v>
      </c>
      <c r="B1756" s="6">
        <v>3942274.38</v>
      </c>
    </row>
    <row r="1757" spans="1:7" ht="12.75">
      <c r="A1757" s="3"/>
      <c r="C1757" s="7">
        <v>1</v>
      </c>
      <c r="D1757" s="8" t="s">
        <v>0</v>
      </c>
      <c r="E1757" s="6">
        <v>773178.4</v>
      </c>
      <c r="F1757" s="9" t="s">
        <v>289</v>
      </c>
      <c r="G1757" s="9"/>
    </row>
    <row r="1758" spans="1:7" ht="12.75">
      <c r="A1758" s="3"/>
      <c r="C1758" s="7">
        <v>2</v>
      </c>
      <c r="D1758" s="8" t="s">
        <v>1</v>
      </c>
      <c r="E1758" s="6">
        <v>1793670.28</v>
      </c>
      <c r="F1758" s="9" t="s">
        <v>534</v>
      </c>
      <c r="G1758" s="9"/>
    </row>
    <row r="1759" spans="1:7" ht="12.75">
      <c r="A1759" s="3"/>
      <c r="C1759" s="7">
        <v>3</v>
      </c>
      <c r="D1759" s="8" t="s">
        <v>2</v>
      </c>
      <c r="E1759" s="6">
        <v>154567.24</v>
      </c>
      <c r="F1759" s="9" t="s">
        <v>481</v>
      </c>
      <c r="G1759" s="9"/>
    </row>
    <row r="1760" spans="1:7" ht="12.75">
      <c r="A1760" s="3"/>
      <c r="C1760" s="7">
        <v>4</v>
      </c>
      <c r="D1760" s="8" t="s">
        <v>3</v>
      </c>
      <c r="E1760" s="6">
        <v>34149.92</v>
      </c>
      <c r="F1760" s="9" t="s">
        <v>156</v>
      </c>
      <c r="G1760" s="9"/>
    </row>
    <row r="1761" spans="1:7" ht="12.75">
      <c r="A1761" s="3"/>
      <c r="C1761" s="7">
        <v>5</v>
      </c>
      <c r="D1761" s="8" t="s">
        <v>4</v>
      </c>
      <c r="E1761" s="6">
        <v>77409.12</v>
      </c>
      <c r="F1761" s="9" t="s">
        <v>536</v>
      </c>
      <c r="G1761" s="9"/>
    </row>
    <row r="1762" spans="1:7" ht="12.75">
      <c r="A1762" s="3"/>
      <c r="C1762" s="7">
        <v>6</v>
      </c>
      <c r="D1762" s="8" t="s">
        <v>5</v>
      </c>
      <c r="E1762" s="6">
        <v>5622.46</v>
      </c>
      <c r="F1762" s="9" t="s">
        <v>108</v>
      </c>
      <c r="G1762" s="9"/>
    </row>
    <row r="1763" spans="1:7" ht="12.75">
      <c r="A1763" s="3"/>
      <c r="C1763" s="7">
        <v>7</v>
      </c>
      <c r="D1763" s="8" t="s">
        <v>6</v>
      </c>
      <c r="E1763" s="6">
        <v>3618.68</v>
      </c>
      <c r="F1763" s="9" t="s">
        <v>37</v>
      </c>
      <c r="G1763" s="9"/>
    </row>
    <row r="1764" spans="1:7" ht="12.75">
      <c r="A1764" s="3"/>
      <c r="C1764" s="7">
        <v>8</v>
      </c>
      <c r="D1764" s="8" t="s">
        <v>7</v>
      </c>
      <c r="E1764" s="6">
        <v>0</v>
      </c>
      <c r="F1764" s="9" t="s">
        <v>32</v>
      </c>
      <c r="G1764" s="9"/>
    </row>
    <row r="1765" spans="1:7" ht="12.75">
      <c r="A1765" s="3"/>
      <c r="C1765" s="7">
        <v>9</v>
      </c>
      <c r="D1765" s="8" t="s">
        <v>8</v>
      </c>
      <c r="E1765" s="6">
        <v>4594.19</v>
      </c>
      <c r="F1765" s="9" t="s">
        <v>82</v>
      </c>
      <c r="G1765" s="9"/>
    </row>
    <row r="1766" spans="1:7" ht="12.75">
      <c r="A1766" s="3"/>
      <c r="C1766" s="7">
        <v>10</v>
      </c>
      <c r="D1766" s="8" t="s">
        <v>9</v>
      </c>
      <c r="E1766" s="6">
        <v>11268.71</v>
      </c>
      <c r="F1766" s="9" t="s">
        <v>179</v>
      </c>
      <c r="G1766" s="9"/>
    </row>
    <row r="1767" spans="1:7" ht="12.75">
      <c r="A1767" s="3"/>
      <c r="C1767" s="7">
        <v>11</v>
      </c>
      <c r="D1767" s="8" t="s">
        <v>10</v>
      </c>
      <c r="E1767" s="6">
        <v>1803.96</v>
      </c>
      <c r="F1767" s="9" t="s">
        <v>93</v>
      </c>
      <c r="G1767" s="9"/>
    </row>
    <row r="1768" spans="1:7" ht="12.75">
      <c r="A1768" s="3"/>
      <c r="C1768" s="7">
        <v>13</v>
      </c>
      <c r="D1768" s="8" t="s">
        <v>11</v>
      </c>
      <c r="E1768" s="6">
        <v>2521.92</v>
      </c>
      <c r="F1768" s="9" t="s">
        <v>52</v>
      </c>
      <c r="G1768" s="9"/>
    </row>
    <row r="1769" spans="1:7" ht="12.75">
      <c r="A1769" s="3"/>
      <c r="C1769" s="7">
        <v>15</v>
      </c>
      <c r="D1769" s="8" t="s">
        <v>12</v>
      </c>
      <c r="E1769" s="6">
        <v>391.66</v>
      </c>
      <c r="F1769" s="9" t="s">
        <v>33</v>
      </c>
      <c r="G1769" s="9"/>
    </row>
    <row r="1770" spans="1:7" ht="12.75">
      <c r="A1770" s="3"/>
      <c r="C1770" s="7">
        <v>16</v>
      </c>
      <c r="D1770" s="8" t="s">
        <v>13</v>
      </c>
      <c r="E1770" s="6">
        <v>39711.97</v>
      </c>
      <c r="F1770" s="9" t="s">
        <v>75</v>
      </c>
      <c r="G1770" s="9"/>
    </row>
    <row r="1771" spans="1:7" ht="12.75">
      <c r="A1771" s="3"/>
      <c r="C1771" s="7">
        <v>20</v>
      </c>
      <c r="D1771" s="8" t="s">
        <v>14</v>
      </c>
      <c r="E1771" s="6">
        <v>0</v>
      </c>
      <c r="F1771" s="9" t="s">
        <v>32</v>
      </c>
      <c r="G1771" s="9"/>
    </row>
    <row r="1772" spans="1:7" ht="12.75">
      <c r="A1772" s="3"/>
      <c r="C1772" s="7">
        <v>22</v>
      </c>
      <c r="D1772" s="8" t="s">
        <v>15</v>
      </c>
      <c r="E1772" s="6">
        <v>169.02</v>
      </c>
      <c r="F1772" s="9" t="s">
        <v>32</v>
      </c>
      <c r="G1772" s="9"/>
    </row>
    <row r="1773" spans="1:7" ht="12.75">
      <c r="A1773" s="3"/>
      <c r="C1773" s="7">
        <v>23</v>
      </c>
      <c r="D1773" s="8" t="s">
        <v>16</v>
      </c>
      <c r="E1773" s="6">
        <v>4094.58</v>
      </c>
      <c r="F1773" s="9" t="s">
        <v>34</v>
      </c>
      <c r="G1773" s="9"/>
    </row>
    <row r="1774" spans="1:7" ht="12.75">
      <c r="A1774" s="3"/>
      <c r="C1774" s="7">
        <v>24</v>
      </c>
      <c r="D1774" s="8" t="s">
        <v>17</v>
      </c>
      <c r="E1774" s="6">
        <v>183211.65</v>
      </c>
      <c r="F1774" s="9" t="s">
        <v>537</v>
      </c>
      <c r="G1774" s="9"/>
    </row>
    <row r="1775" spans="1:7" ht="12.75">
      <c r="A1775" s="3"/>
      <c r="C1775" s="7">
        <v>25</v>
      </c>
      <c r="D1775" s="8" t="s">
        <v>18</v>
      </c>
      <c r="E1775" s="6">
        <v>0</v>
      </c>
      <c r="F1775" s="9" t="s">
        <v>32</v>
      </c>
      <c r="G1775" s="9"/>
    </row>
    <row r="1776" spans="1:7" ht="12.75">
      <c r="A1776" s="3"/>
      <c r="C1776" s="7">
        <v>26</v>
      </c>
      <c r="D1776" s="8" t="s">
        <v>19</v>
      </c>
      <c r="E1776" s="6">
        <v>0</v>
      </c>
      <c r="F1776" s="9" t="s">
        <v>32</v>
      </c>
      <c r="G1776" s="9"/>
    </row>
    <row r="1777" spans="1:7" ht="12.75">
      <c r="A1777" s="3"/>
      <c r="C1777" s="7">
        <v>27</v>
      </c>
      <c r="D1777" s="8" t="s">
        <v>20</v>
      </c>
      <c r="E1777" s="6">
        <v>8387.8</v>
      </c>
      <c r="F1777" s="9" t="s">
        <v>158</v>
      </c>
      <c r="G1777" s="9"/>
    </row>
    <row r="1778" spans="1:7" ht="12.75">
      <c r="A1778" s="3"/>
      <c r="C1778" s="7">
        <v>28</v>
      </c>
      <c r="D1778" s="8" t="s">
        <v>21</v>
      </c>
      <c r="E1778" s="6">
        <v>133709.99</v>
      </c>
      <c r="F1778" s="9" t="s">
        <v>228</v>
      </c>
      <c r="G1778" s="9"/>
    </row>
    <row r="1779" spans="1:7" ht="12.75">
      <c r="A1779" s="3"/>
      <c r="C1779" s="7">
        <v>30</v>
      </c>
      <c r="D1779" s="8" t="s">
        <v>22</v>
      </c>
      <c r="E1779" s="6">
        <v>314455.59</v>
      </c>
      <c r="F1779" s="9" t="s">
        <v>538</v>
      </c>
      <c r="G1779" s="9"/>
    </row>
    <row r="1780" spans="1:7" ht="12.75">
      <c r="A1780" s="3"/>
      <c r="C1780" s="7">
        <v>31</v>
      </c>
      <c r="D1780" s="8" t="s">
        <v>23</v>
      </c>
      <c r="E1780" s="6">
        <v>137912.44</v>
      </c>
      <c r="F1780" s="9" t="s">
        <v>329</v>
      </c>
      <c r="G1780" s="9"/>
    </row>
    <row r="1781" spans="1:7" ht="12.75">
      <c r="A1781" s="3"/>
      <c r="C1781" s="7">
        <v>32</v>
      </c>
      <c r="D1781" s="8" t="s">
        <v>24</v>
      </c>
      <c r="E1781" s="6">
        <v>38562.41</v>
      </c>
      <c r="F1781" s="9" t="s">
        <v>90</v>
      </c>
      <c r="G1781" s="9"/>
    </row>
    <row r="1782" spans="1:7" ht="12.75">
      <c r="A1782" s="3"/>
      <c r="C1782" s="7">
        <v>33</v>
      </c>
      <c r="D1782" s="8" t="s">
        <v>450</v>
      </c>
      <c r="E1782" s="6">
        <v>5069.65</v>
      </c>
      <c r="F1782" s="9" t="s">
        <v>147</v>
      </c>
      <c r="G1782" s="9"/>
    </row>
    <row r="1783" spans="1:7" ht="12.75">
      <c r="A1783" s="3"/>
      <c r="C1783" s="7">
        <v>34</v>
      </c>
      <c r="D1783" s="8" t="s">
        <v>510</v>
      </c>
      <c r="E1783" s="6">
        <v>10526.87</v>
      </c>
      <c r="F1783" s="9" t="s">
        <v>35</v>
      </c>
      <c r="G1783" s="9"/>
    </row>
    <row r="1784" spans="1:7" ht="12.75">
      <c r="A1784" s="3"/>
      <c r="C1784" s="7">
        <v>35</v>
      </c>
      <c r="D1784" s="8" t="s">
        <v>511</v>
      </c>
      <c r="E1784" s="6">
        <v>203665.91</v>
      </c>
      <c r="F1784" s="9" t="s">
        <v>532</v>
      </c>
      <c r="G1784" s="9"/>
    </row>
    <row r="1785" spans="1:2" ht="15">
      <c r="A1785" s="5">
        <v>38504</v>
      </c>
      <c r="B1785" s="6">
        <v>3208311.43</v>
      </c>
    </row>
    <row r="1786" spans="3:7" ht="12.75">
      <c r="C1786" s="7">
        <v>1</v>
      </c>
      <c r="D1786" s="8" t="s">
        <v>0</v>
      </c>
      <c r="E1786" s="6">
        <v>627339.08</v>
      </c>
      <c r="F1786" s="9" t="s">
        <v>268</v>
      </c>
      <c r="G1786" s="9"/>
    </row>
    <row r="1787" spans="3:7" ht="12.75">
      <c r="C1787" s="7">
        <v>2</v>
      </c>
      <c r="D1787" s="8" t="s">
        <v>1</v>
      </c>
      <c r="E1787" s="6">
        <v>1490656</v>
      </c>
      <c r="F1787" s="9" t="s">
        <v>539</v>
      </c>
      <c r="G1787" s="9"/>
    </row>
    <row r="1788" spans="3:7" ht="12.75">
      <c r="C1788" s="7">
        <v>3</v>
      </c>
      <c r="D1788" s="8" t="s">
        <v>2</v>
      </c>
      <c r="E1788" s="6">
        <v>97636.43</v>
      </c>
      <c r="F1788" s="9" t="s">
        <v>365</v>
      </c>
      <c r="G1788" s="9"/>
    </row>
    <row r="1789" spans="3:7" ht="12.75">
      <c r="C1789" s="7">
        <v>4</v>
      </c>
      <c r="D1789" s="8" t="s">
        <v>3</v>
      </c>
      <c r="E1789" s="6">
        <v>36043.6</v>
      </c>
      <c r="F1789" s="9" t="s">
        <v>535</v>
      </c>
      <c r="G1789" s="9"/>
    </row>
    <row r="1790" spans="3:7" ht="12.75">
      <c r="C1790" s="7">
        <v>5</v>
      </c>
      <c r="D1790" s="8" t="s">
        <v>4</v>
      </c>
      <c r="E1790" s="6">
        <v>92670.82</v>
      </c>
      <c r="F1790" s="9" t="s">
        <v>523</v>
      </c>
      <c r="G1790" s="9"/>
    </row>
    <row r="1791" spans="3:7" ht="12.75">
      <c r="C1791" s="7">
        <v>6</v>
      </c>
      <c r="D1791" s="8" t="s">
        <v>5</v>
      </c>
      <c r="E1791" s="6">
        <v>5817.76</v>
      </c>
      <c r="F1791" s="9" t="s">
        <v>119</v>
      </c>
      <c r="G1791" s="9"/>
    </row>
    <row r="1792" spans="3:7" ht="12.75">
      <c r="C1792" s="7">
        <v>7</v>
      </c>
      <c r="D1792" s="8" t="s">
        <v>6</v>
      </c>
      <c r="E1792" s="6">
        <v>215.25</v>
      </c>
      <c r="F1792" s="9" t="s">
        <v>33</v>
      </c>
      <c r="G1792" s="9"/>
    </row>
    <row r="1793" spans="3:7" ht="12.75">
      <c r="C1793" s="7">
        <v>8</v>
      </c>
      <c r="D1793" s="8" t="s">
        <v>7</v>
      </c>
      <c r="E1793" s="6">
        <v>0</v>
      </c>
      <c r="F1793" s="9" t="s">
        <v>32</v>
      </c>
      <c r="G1793" s="9"/>
    </row>
    <row r="1794" spans="3:7" ht="12.75">
      <c r="C1794" s="7">
        <v>9</v>
      </c>
      <c r="D1794" s="8" t="s">
        <v>8</v>
      </c>
      <c r="E1794" s="6">
        <v>4707.83</v>
      </c>
      <c r="F1794" s="9" t="s">
        <v>54</v>
      </c>
      <c r="G1794" s="9"/>
    </row>
    <row r="1795" spans="3:7" ht="12.75">
      <c r="C1795" s="7">
        <v>10</v>
      </c>
      <c r="D1795" s="8" t="s">
        <v>9</v>
      </c>
      <c r="E1795" s="6">
        <v>9982.49</v>
      </c>
      <c r="F1795" s="9" t="s">
        <v>166</v>
      </c>
      <c r="G1795" s="9"/>
    </row>
    <row r="1796" spans="3:7" ht="12.75">
      <c r="C1796" s="7">
        <v>11</v>
      </c>
      <c r="D1796" s="8" t="s">
        <v>10</v>
      </c>
      <c r="E1796" s="6">
        <v>1973.31</v>
      </c>
      <c r="F1796" s="9" t="s">
        <v>52</v>
      </c>
      <c r="G1796" s="9"/>
    </row>
    <row r="1797" spans="3:7" ht="12.75">
      <c r="C1797" s="7">
        <v>13</v>
      </c>
      <c r="D1797" s="8" t="s">
        <v>11</v>
      </c>
      <c r="E1797" s="6">
        <v>1838.78</v>
      </c>
      <c r="F1797" s="9" t="s">
        <v>52</v>
      </c>
      <c r="G1797" s="9"/>
    </row>
    <row r="1798" spans="3:7" ht="12.75">
      <c r="C1798" s="7">
        <v>15</v>
      </c>
      <c r="D1798" s="8" t="s">
        <v>12</v>
      </c>
      <c r="E1798" s="6">
        <v>479.29</v>
      </c>
      <c r="F1798" s="9" t="s">
        <v>33</v>
      </c>
      <c r="G1798" s="9"/>
    </row>
    <row r="1799" spans="3:7" ht="12.75">
      <c r="C1799" s="7">
        <v>16</v>
      </c>
      <c r="D1799" s="8" t="s">
        <v>13</v>
      </c>
      <c r="E1799" s="6">
        <v>30610.88</v>
      </c>
      <c r="F1799" s="9" t="s">
        <v>540</v>
      </c>
      <c r="G1799" s="9"/>
    </row>
    <row r="1800" spans="3:7" ht="12.75">
      <c r="C1800" s="7">
        <v>20</v>
      </c>
      <c r="D1800" s="8" t="s">
        <v>14</v>
      </c>
      <c r="E1800" s="6">
        <v>0</v>
      </c>
      <c r="F1800" s="9" t="s">
        <v>32</v>
      </c>
      <c r="G1800" s="9"/>
    </row>
    <row r="1801" spans="3:7" ht="12.75">
      <c r="C1801" s="7">
        <v>22</v>
      </c>
      <c r="D1801" s="8" t="s">
        <v>15</v>
      </c>
      <c r="E1801" s="6">
        <v>228.3</v>
      </c>
      <c r="F1801" s="9" t="s">
        <v>33</v>
      </c>
      <c r="G1801" s="9"/>
    </row>
    <row r="1802" spans="3:7" ht="12.75">
      <c r="C1802" s="7">
        <v>23</v>
      </c>
      <c r="D1802" s="8" t="s">
        <v>16</v>
      </c>
      <c r="E1802" s="6">
        <v>4024.36</v>
      </c>
      <c r="F1802" s="9" t="s">
        <v>147</v>
      </c>
      <c r="G1802" s="9"/>
    </row>
    <row r="1803" spans="3:7" ht="12.75">
      <c r="C1803" s="7">
        <v>24</v>
      </c>
      <c r="D1803" s="8" t="s">
        <v>17</v>
      </c>
      <c r="E1803" s="6">
        <v>122743.79</v>
      </c>
      <c r="F1803" s="9" t="s">
        <v>541</v>
      </c>
      <c r="G1803" s="9"/>
    </row>
    <row r="1804" spans="3:7" ht="12.75">
      <c r="C1804" s="7">
        <v>25</v>
      </c>
      <c r="D1804" s="8" t="s">
        <v>18</v>
      </c>
      <c r="E1804" s="6">
        <v>0</v>
      </c>
      <c r="F1804" s="9" t="s">
        <v>32</v>
      </c>
      <c r="G1804" s="9"/>
    </row>
    <row r="1805" spans="3:7" ht="12.75">
      <c r="C1805" s="7">
        <v>26</v>
      </c>
      <c r="D1805" s="8" t="s">
        <v>19</v>
      </c>
      <c r="E1805" s="6">
        <v>0</v>
      </c>
      <c r="F1805" s="9" t="s">
        <v>32</v>
      </c>
      <c r="G1805" s="9"/>
    </row>
    <row r="1806" spans="3:7" ht="12.75">
      <c r="C1806" s="7">
        <v>27</v>
      </c>
      <c r="D1806" s="8" t="s">
        <v>20</v>
      </c>
      <c r="E1806" s="6">
        <v>7547.72</v>
      </c>
      <c r="F1806" s="9" t="s">
        <v>294</v>
      </c>
      <c r="G1806" s="9"/>
    </row>
    <row r="1807" spans="3:7" ht="12.75">
      <c r="C1807" s="7">
        <v>28</v>
      </c>
      <c r="D1807" s="8" t="s">
        <v>21</v>
      </c>
      <c r="E1807" s="6">
        <v>92703.93</v>
      </c>
      <c r="F1807" s="9" t="s">
        <v>523</v>
      </c>
      <c r="G1807" s="9"/>
    </row>
    <row r="1808" spans="3:7" ht="12.75">
      <c r="C1808" s="7">
        <v>30</v>
      </c>
      <c r="D1808" s="8" t="s">
        <v>22</v>
      </c>
      <c r="E1808" s="6">
        <v>245214.54</v>
      </c>
      <c r="F1808" s="9" t="s">
        <v>542</v>
      </c>
      <c r="G1808" s="9"/>
    </row>
    <row r="1809" spans="3:7" ht="12.75">
      <c r="C1809" s="7">
        <v>31</v>
      </c>
      <c r="D1809" s="8" t="s">
        <v>23</v>
      </c>
      <c r="E1809" s="6">
        <v>106886.92</v>
      </c>
      <c r="F1809" s="9" t="s">
        <v>502</v>
      </c>
      <c r="G1809" s="9"/>
    </row>
    <row r="1810" spans="3:7" ht="12.75">
      <c r="C1810" s="7">
        <v>32</v>
      </c>
      <c r="D1810" s="8" t="s">
        <v>24</v>
      </c>
      <c r="E1810" s="6">
        <v>37342.19</v>
      </c>
      <c r="F1810" s="9" t="s">
        <v>389</v>
      </c>
      <c r="G1810" s="9"/>
    </row>
    <row r="1811" spans="3:7" ht="12.75">
      <c r="C1811" s="7">
        <v>33</v>
      </c>
      <c r="D1811" s="8" t="s">
        <v>450</v>
      </c>
      <c r="E1811" s="6">
        <v>4923.16</v>
      </c>
      <c r="F1811" s="9" t="s">
        <v>54</v>
      </c>
      <c r="G1811" s="9"/>
    </row>
    <row r="1812" spans="3:7" ht="12.75">
      <c r="C1812" s="7">
        <v>34</v>
      </c>
      <c r="D1812" s="8" t="s">
        <v>510</v>
      </c>
      <c r="E1812" s="6">
        <v>12385.51</v>
      </c>
      <c r="F1812" s="9" t="s">
        <v>370</v>
      </c>
      <c r="G1812" s="9"/>
    </row>
    <row r="1813" spans="3:7" ht="12.75">
      <c r="C1813" s="7">
        <v>35</v>
      </c>
      <c r="D1813" s="8" t="s">
        <v>511</v>
      </c>
      <c r="E1813" s="6">
        <v>174339.53</v>
      </c>
      <c r="F1813" s="9" t="s">
        <v>543</v>
      </c>
      <c r="G1813" s="9"/>
    </row>
    <row r="1814" spans="1:2" ht="15">
      <c r="A1814" s="5">
        <v>38534</v>
      </c>
      <c r="B1814" s="6">
        <v>2300041.26</v>
      </c>
    </row>
    <row r="1815" spans="3:7" ht="12.75">
      <c r="C1815" s="7">
        <v>1</v>
      </c>
      <c r="D1815" s="8" t="s">
        <v>0</v>
      </c>
      <c r="E1815" s="6">
        <v>477990.77</v>
      </c>
      <c r="F1815" s="9" t="s">
        <v>544</v>
      </c>
      <c r="G1815" s="9"/>
    </row>
    <row r="1816" spans="3:7" ht="12.75">
      <c r="C1816" s="7">
        <v>2</v>
      </c>
      <c r="D1816" s="8" t="s">
        <v>1</v>
      </c>
      <c r="E1816" s="6">
        <v>918724.91</v>
      </c>
      <c r="F1816" s="9" t="s">
        <v>545</v>
      </c>
      <c r="G1816" s="9"/>
    </row>
    <row r="1817" spans="3:7" ht="12.75">
      <c r="C1817" s="7">
        <v>3</v>
      </c>
      <c r="D1817" s="8" t="s">
        <v>2</v>
      </c>
      <c r="E1817" s="6">
        <v>73229.52</v>
      </c>
      <c r="F1817" s="9" t="s">
        <v>425</v>
      </c>
      <c r="G1817" s="9"/>
    </row>
    <row r="1818" spans="3:7" ht="12.75">
      <c r="C1818" s="7">
        <v>4</v>
      </c>
      <c r="D1818" s="8" t="s">
        <v>3</v>
      </c>
      <c r="E1818" s="6">
        <v>35727.58</v>
      </c>
      <c r="F1818" s="9" t="s">
        <v>546</v>
      </c>
      <c r="G1818" s="9"/>
    </row>
    <row r="1819" spans="3:7" ht="12.75">
      <c r="C1819" s="7">
        <v>5</v>
      </c>
      <c r="D1819" s="8" t="s">
        <v>4</v>
      </c>
      <c r="E1819" s="6">
        <v>71734.99</v>
      </c>
      <c r="F1819" s="9" t="s">
        <v>547</v>
      </c>
      <c r="G1819" s="9"/>
    </row>
    <row r="1820" spans="3:7" ht="12.75">
      <c r="C1820" s="7">
        <v>6</v>
      </c>
      <c r="D1820" s="8" t="s">
        <v>5</v>
      </c>
      <c r="E1820" s="6">
        <v>4194.24</v>
      </c>
      <c r="F1820" s="9" t="s">
        <v>119</v>
      </c>
      <c r="G1820" s="9"/>
    </row>
    <row r="1821" spans="3:7" ht="12.75">
      <c r="C1821" s="7">
        <v>7</v>
      </c>
      <c r="D1821" s="8" t="s">
        <v>6</v>
      </c>
      <c r="E1821" s="6">
        <v>162.54</v>
      </c>
      <c r="F1821" s="9" t="s">
        <v>33</v>
      </c>
      <c r="G1821" s="9"/>
    </row>
    <row r="1822" spans="3:7" ht="12.75">
      <c r="C1822" s="7">
        <v>8</v>
      </c>
      <c r="D1822" s="8" t="s">
        <v>7</v>
      </c>
      <c r="E1822" s="6">
        <v>0</v>
      </c>
      <c r="F1822" s="9" t="s">
        <v>32</v>
      </c>
      <c r="G1822" s="9"/>
    </row>
    <row r="1823" spans="3:7" ht="12.75">
      <c r="C1823" s="7">
        <v>9</v>
      </c>
      <c r="D1823" s="8" t="s">
        <v>8</v>
      </c>
      <c r="E1823" s="6">
        <v>201.1</v>
      </c>
      <c r="F1823" s="9" t="s">
        <v>33</v>
      </c>
      <c r="G1823" s="9"/>
    </row>
    <row r="1824" spans="3:7" ht="12.75">
      <c r="C1824" s="7">
        <v>10</v>
      </c>
      <c r="D1824" s="8" t="s">
        <v>9</v>
      </c>
      <c r="E1824" s="6">
        <v>16991.49</v>
      </c>
      <c r="F1824" s="9" t="s">
        <v>548</v>
      </c>
      <c r="G1824" s="9"/>
    </row>
    <row r="1825" spans="3:7" ht="12.75">
      <c r="C1825" s="7">
        <v>11</v>
      </c>
      <c r="D1825" s="8" t="s">
        <v>10</v>
      </c>
      <c r="E1825" s="6">
        <v>1845.03</v>
      </c>
      <c r="F1825" s="9" t="s">
        <v>67</v>
      </c>
      <c r="G1825" s="9"/>
    </row>
    <row r="1826" spans="3:7" ht="12.75">
      <c r="C1826" s="7">
        <v>13</v>
      </c>
      <c r="D1826" s="8" t="s">
        <v>11</v>
      </c>
      <c r="E1826" s="6">
        <v>1762.58</v>
      </c>
      <c r="F1826" s="9" t="s">
        <v>67</v>
      </c>
      <c r="G1826" s="9"/>
    </row>
    <row r="1827" spans="3:7" ht="12.75">
      <c r="C1827" s="7">
        <v>15</v>
      </c>
      <c r="D1827" s="8" t="s">
        <v>12</v>
      </c>
      <c r="E1827" s="6">
        <v>442</v>
      </c>
      <c r="F1827" s="9" t="s">
        <v>81</v>
      </c>
      <c r="G1827" s="9"/>
    </row>
    <row r="1828" spans="3:7" ht="12.75">
      <c r="C1828" s="7">
        <v>16</v>
      </c>
      <c r="D1828" s="8" t="s">
        <v>13</v>
      </c>
      <c r="E1828" s="6">
        <v>21553.81</v>
      </c>
      <c r="F1828" s="9" t="s">
        <v>325</v>
      </c>
      <c r="G1828" s="9"/>
    </row>
    <row r="1829" spans="3:7" ht="12.75">
      <c r="C1829" s="7">
        <v>20</v>
      </c>
      <c r="D1829" s="8" t="s">
        <v>14</v>
      </c>
      <c r="E1829" s="6">
        <v>0</v>
      </c>
      <c r="F1829" s="9" t="s">
        <v>32</v>
      </c>
      <c r="G1829" s="9"/>
    </row>
    <row r="1830" spans="3:7" ht="12.75">
      <c r="C1830" s="7">
        <v>22</v>
      </c>
      <c r="D1830" s="8" t="s">
        <v>15</v>
      </c>
      <c r="E1830" s="6">
        <v>170.84</v>
      </c>
      <c r="F1830" s="9" t="s">
        <v>33</v>
      </c>
      <c r="G1830" s="9"/>
    </row>
    <row r="1831" spans="3:7" ht="12.75">
      <c r="C1831" s="7">
        <v>23</v>
      </c>
      <c r="D1831" s="8" t="s">
        <v>16</v>
      </c>
      <c r="E1831" s="6">
        <v>2872.12</v>
      </c>
      <c r="F1831" s="9" t="s">
        <v>82</v>
      </c>
      <c r="G1831" s="9"/>
    </row>
    <row r="1832" spans="3:7" ht="12.75">
      <c r="C1832" s="7">
        <v>24</v>
      </c>
      <c r="D1832" s="8" t="s">
        <v>17</v>
      </c>
      <c r="E1832" s="6">
        <v>86303.04</v>
      </c>
      <c r="F1832" s="9" t="s">
        <v>302</v>
      </c>
      <c r="G1832" s="9"/>
    </row>
    <row r="1833" spans="3:7" ht="12.75">
      <c r="C1833" s="7">
        <v>25</v>
      </c>
      <c r="D1833" s="8" t="s">
        <v>18</v>
      </c>
      <c r="E1833" s="6">
        <v>0</v>
      </c>
      <c r="F1833" s="9" t="s">
        <v>32</v>
      </c>
      <c r="G1833" s="9"/>
    </row>
    <row r="1834" spans="3:7" ht="12.75">
      <c r="C1834" s="7">
        <v>26</v>
      </c>
      <c r="D1834" s="8" t="s">
        <v>19</v>
      </c>
      <c r="E1834" s="6">
        <v>0</v>
      </c>
      <c r="F1834" s="9" t="s">
        <v>32</v>
      </c>
      <c r="G1834" s="9"/>
    </row>
    <row r="1835" spans="3:7" ht="12.75">
      <c r="C1835" s="7">
        <v>27</v>
      </c>
      <c r="D1835" s="8" t="s">
        <v>20</v>
      </c>
      <c r="E1835" s="6">
        <v>5066.41</v>
      </c>
      <c r="F1835" s="9" t="s">
        <v>105</v>
      </c>
      <c r="G1835" s="9"/>
    </row>
    <row r="1836" spans="3:7" ht="12.75">
      <c r="C1836" s="7">
        <v>28</v>
      </c>
      <c r="D1836" s="8" t="s">
        <v>21</v>
      </c>
      <c r="E1836" s="6">
        <v>61946.28</v>
      </c>
      <c r="F1836" s="9" t="s">
        <v>461</v>
      </c>
      <c r="G1836" s="9"/>
    </row>
    <row r="1837" spans="3:7" ht="12.75">
      <c r="C1837" s="7">
        <v>30</v>
      </c>
      <c r="D1837" s="8" t="s">
        <v>22</v>
      </c>
      <c r="E1837" s="6">
        <v>222485.2</v>
      </c>
      <c r="F1837" s="9" t="s">
        <v>550</v>
      </c>
      <c r="G1837" s="9"/>
    </row>
    <row r="1838" spans="3:7" ht="12.75">
      <c r="C1838" s="7">
        <v>31</v>
      </c>
      <c r="D1838" s="8" t="s">
        <v>23</v>
      </c>
      <c r="E1838" s="6">
        <v>83357.81</v>
      </c>
      <c r="F1838" s="9" t="s">
        <v>195</v>
      </c>
      <c r="G1838" s="9"/>
    </row>
    <row r="1839" spans="3:7" ht="12.75">
      <c r="C1839" s="7">
        <v>32</v>
      </c>
      <c r="D1839" s="8" t="s">
        <v>24</v>
      </c>
      <c r="E1839" s="6">
        <v>29174.13</v>
      </c>
      <c r="F1839" s="9" t="s">
        <v>361</v>
      </c>
      <c r="G1839" s="9"/>
    </row>
    <row r="1840" spans="3:7" ht="12.75">
      <c r="C1840" s="7">
        <v>33</v>
      </c>
      <c r="D1840" s="8" t="s">
        <v>450</v>
      </c>
      <c r="E1840" s="6">
        <v>4370.44</v>
      </c>
      <c r="F1840" s="9" t="s">
        <v>65</v>
      </c>
      <c r="G1840" s="9"/>
    </row>
    <row r="1841" spans="3:7" ht="12.75">
      <c r="C1841" s="7">
        <v>34</v>
      </c>
      <c r="D1841" s="8" t="s">
        <v>510</v>
      </c>
      <c r="E1841" s="6">
        <v>10881.33</v>
      </c>
      <c r="F1841" s="9" t="s">
        <v>551</v>
      </c>
      <c r="G1841" s="9"/>
    </row>
    <row r="1842" spans="3:7" ht="12.75">
      <c r="C1842" s="7">
        <v>35</v>
      </c>
      <c r="D1842" s="8" t="s">
        <v>511</v>
      </c>
      <c r="E1842" s="6">
        <v>168853.17</v>
      </c>
      <c r="F1842" s="9" t="s">
        <v>552</v>
      </c>
      <c r="G1842" s="9"/>
    </row>
    <row r="1843" spans="1:2" ht="15">
      <c r="A1843" s="5">
        <v>38565</v>
      </c>
      <c r="B1843" s="6">
        <v>2480457.96</v>
      </c>
    </row>
    <row r="1844" spans="3:7" ht="12.75">
      <c r="C1844" s="7">
        <v>1</v>
      </c>
      <c r="D1844" s="8" t="s">
        <v>0</v>
      </c>
      <c r="E1844" s="6">
        <v>454055.48</v>
      </c>
      <c r="F1844" s="9" t="s">
        <v>553</v>
      </c>
      <c r="G1844" s="9"/>
    </row>
    <row r="1845" spans="3:7" ht="12.75">
      <c r="C1845" s="7">
        <v>2</v>
      </c>
      <c r="D1845" s="8" t="s">
        <v>1</v>
      </c>
      <c r="E1845" s="6">
        <v>1148053.01</v>
      </c>
      <c r="F1845" s="9" t="s">
        <v>554</v>
      </c>
      <c r="G1845" s="9"/>
    </row>
    <row r="1846" spans="3:7" ht="12.75">
      <c r="C1846" s="7">
        <v>3</v>
      </c>
      <c r="D1846" s="8" t="s">
        <v>2</v>
      </c>
      <c r="E1846" s="6">
        <v>74135.05</v>
      </c>
      <c r="F1846" s="9" t="s">
        <v>493</v>
      </c>
      <c r="G1846" s="9"/>
    </row>
    <row r="1847" spans="3:7" ht="12.75">
      <c r="C1847" s="7">
        <v>4</v>
      </c>
      <c r="D1847" s="8" t="s">
        <v>3</v>
      </c>
      <c r="E1847" s="6">
        <v>36105.17</v>
      </c>
      <c r="F1847" s="9" t="s">
        <v>347</v>
      </c>
      <c r="G1847" s="9"/>
    </row>
    <row r="1848" spans="3:7" ht="12.75">
      <c r="C1848" s="7">
        <v>5</v>
      </c>
      <c r="D1848" s="8" t="s">
        <v>4</v>
      </c>
      <c r="E1848" s="6">
        <v>57974.31</v>
      </c>
      <c r="F1848" s="9" t="s">
        <v>555</v>
      </c>
      <c r="G1848" s="9"/>
    </row>
    <row r="1849" spans="3:7" ht="12.75">
      <c r="C1849" s="7">
        <v>6</v>
      </c>
      <c r="D1849" s="8" t="s">
        <v>5</v>
      </c>
      <c r="E1849" s="6">
        <v>5162.72</v>
      </c>
      <c r="F1849" s="9" t="s">
        <v>158</v>
      </c>
      <c r="G1849" s="9"/>
    </row>
    <row r="1850" spans="3:7" ht="12.75">
      <c r="C1850" s="7">
        <v>7</v>
      </c>
      <c r="D1850" s="8" t="s">
        <v>6</v>
      </c>
      <c r="E1850" s="6">
        <v>262.67</v>
      </c>
      <c r="F1850" s="9" t="s">
        <v>33</v>
      </c>
      <c r="G1850" s="9"/>
    </row>
    <row r="1851" spans="3:7" ht="12.75">
      <c r="C1851" s="7">
        <v>8</v>
      </c>
      <c r="D1851" s="8" t="s">
        <v>7</v>
      </c>
      <c r="E1851" s="6">
        <v>0</v>
      </c>
      <c r="F1851" s="9" t="s">
        <v>32</v>
      </c>
      <c r="G1851" s="9"/>
    </row>
    <row r="1852" spans="3:7" ht="12.75">
      <c r="C1852" s="7">
        <v>9</v>
      </c>
      <c r="D1852" s="8" t="s">
        <v>8</v>
      </c>
      <c r="E1852" s="6">
        <v>8896.2</v>
      </c>
      <c r="F1852" s="9" t="s">
        <v>556</v>
      </c>
      <c r="G1852" s="9"/>
    </row>
    <row r="1853" spans="3:7" ht="12.75">
      <c r="C1853" s="7">
        <v>10</v>
      </c>
      <c r="D1853" s="8" t="s">
        <v>9</v>
      </c>
      <c r="E1853" s="6">
        <v>11751.5</v>
      </c>
      <c r="F1853" s="9" t="s">
        <v>551</v>
      </c>
      <c r="G1853" s="9"/>
    </row>
    <row r="1854" spans="3:7" ht="12.75">
      <c r="C1854" s="7">
        <v>11</v>
      </c>
      <c r="D1854" s="8" t="s">
        <v>10</v>
      </c>
      <c r="E1854" s="6">
        <v>1174.78</v>
      </c>
      <c r="F1854" s="9" t="s">
        <v>93</v>
      </c>
      <c r="G1854" s="9"/>
    </row>
    <row r="1855" spans="3:7" ht="12.75">
      <c r="C1855" s="7">
        <v>13</v>
      </c>
      <c r="D1855" s="8" t="s">
        <v>11</v>
      </c>
      <c r="E1855" s="6">
        <v>2135.36</v>
      </c>
      <c r="F1855" s="9" t="s">
        <v>37</v>
      </c>
      <c r="G1855" s="9"/>
    </row>
    <row r="1856" spans="3:7" ht="12.75">
      <c r="C1856" s="7">
        <v>15</v>
      </c>
      <c r="D1856" s="8" t="s">
        <v>12</v>
      </c>
      <c r="E1856" s="6">
        <v>445.09</v>
      </c>
      <c r="F1856" s="9" t="s">
        <v>81</v>
      </c>
      <c r="G1856" s="9"/>
    </row>
    <row r="1857" spans="3:7" ht="12.75">
      <c r="C1857" s="7">
        <v>16</v>
      </c>
      <c r="D1857" s="8" t="s">
        <v>13</v>
      </c>
      <c r="E1857" s="6">
        <v>23265.76</v>
      </c>
      <c r="F1857" s="9" t="s">
        <v>325</v>
      </c>
      <c r="G1857" s="9"/>
    </row>
    <row r="1858" spans="3:7" ht="12.75">
      <c r="C1858" s="7">
        <v>20</v>
      </c>
      <c r="D1858" s="8" t="s">
        <v>14</v>
      </c>
      <c r="E1858" s="6">
        <v>0</v>
      </c>
      <c r="F1858" s="9" t="s">
        <v>32</v>
      </c>
      <c r="G1858" s="9"/>
    </row>
    <row r="1859" spans="3:7" ht="12.75">
      <c r="C1859" s="7">
        <v>22</v>
      </c>
      <c r="D1859" s="8" t="s">
        <v>15</v>
      </c>
      <c r="E1859" s="6">
        <v>170.33</v>
      </c>
      <c r="F1859" s="9" t="s">
        <v>33</v>
      </c>
      <c r="G1859" s="9"/>
    </row>
    <row r="1860" spans="3:7" ht="12.75">
      <c r="C1860" s="7">
        <v>23</v>
      </c>
      <c r="D1860" s="8" t="s">
        <v>16</v>
      </c>
      <c r="E1860" s="6">
        <v>3582.45</v>
      </c>
      <c r="F1860" s="9" t="s">
        <v>108</v>
      </c>
      <c r="G1860" s="9"/>
    </row>
    <row r="1861" spans="3:7" ht="12.75">
      <c r="C1861" s="7">
        <v>24</v>
      </c>
      <c r="D1861" s="8" t="s">
        <v>17</v>
      </c>
      <c r="E1861" s="6">
        <v>102300.31</v>
      </c>
      <c r="F1861" s="9" t="s">
        <v>557</v>
      </c>
      <c r="G1861" s="9"/>
    </row>
    <row r="1862" spans="3:7" ht="12.75">
      <c r="C1862" s="7">
        <v>25</v>
      </c>
      <c r="D1862" s="8" t="s">
        <v>18</v>
      </c>
      <c r="E1862" s="6">
        <v>0</v>
      </c>
      <c r="F1862" s="9" t="s">
        <v>32</v>
      </c>
      <c r="G1862" s="9"/>
    </row>
    <row r="1863" spans="3:7" ht="12.75">
      <c r="C1863" s="7">
        <v>26</v>
      </c>
      <c r="D1863" s="8" t="s">
        <v>19</v>
      </c>
      <c r="E1863" s="6">
        <v>0</v>
      </c>
      <c r="F1863" s="9" t="s">
        <v>32</v>
      </c>
      <c r="G1863" s="9"/>
    </row>
    <row r="1864" spans="3:7" ht="12.75">
      <c r="C1864" s="7">
        <v>27</v>
      </c>
      <c r="D1864" s="8" t="s">
        <v>20</v>
      </c>
      <c r="E1864" s="6">
        <v>8897.38</v>
      </c>
      <c r="F1864" s="9" t="s">
        <v>556</v>
      </c>
      <c r="G1864" s="9"/>
    </row>
    <row r="1865" spans="3:7" ht="12.75">
      <c r="C1865" s="7">
        <v>28</v>
      </c>
      <c r="D1865" s="8" t="s">
        <v>21</v>
      </c>
      <c r="E1865" s="6">
        <v>69589.42</v>
      </c>
      <c r="F1865" s="9" t="s">
        <v>43</v>
      </c>
      <c r="G1865" s="9"/>
    </row>
    <row r="1866" spans="3:7" ht="12.75">
      <c r="C1866" s="7">
        <v>30</v>
      </c>
      <c r="D1866" s="8" t="s">
        <v>22</v>
      </c>
      <c r="E1866" s="6">
        <v>221052.1</v>
      </c>
      <c r="F1866" s="9" t="s">
        <v>558</v>
      </c>
      <c r="G1866" s="9"/>
    </row>
    <row r="1867" spans="3:7" ht="12.75">
      <c r="C1867" s="7">
        <v>31</v>
      </c>
      <c r="D1867" s="8" t="s">
        <v>23</v>
      </c>
      <c r="E1867" s="6">
        <v>97349.86</v>
      </c>
      <c r="F1867" s="9" t="s">
        <v>481</v>
      </c>
      <c r="G1867" s="9"/>
    </row>
    <row r="1868" spans="3:7" ht="12.75">
      <c r="C1868" s="7">
        <v>32</v>
      </c>
      <c r="D1868" s="8" t="s">
        <v>24</v>
      </c>
      <c r="E1868" s="6">
        <v>34512.36</v>
      </c>
      <c r="F1868" s="9" t="s">
        <v>175</v>
      </c>
      <c r="G1868" s="9"/>
    </row>
    <row r="1869" spans="3:7" ht="12.75">
      <c r="C1869" s="7">
        <v>33</v>
      </c>
      <c r="D1869" s="8" t="s">
        <v>450</v>
      </c>
      <c r="E1869" s="6">
        <v>4902.38</v>
      </c>
      <c r="F1869" s="9" t="s">
        <v>196</v>
      </c>
      <c r="G1869" s="9"/>
    </row>
    <row r="1870" spans="3:7" ht="12.75">
      <c r="C1870" s="7">
        <v>34</v>
      </c>
      <c r="D1870" s="8" t="s">
        <v>510</v>
      </c>
      <c r="E1870" s="6">
        <v>9790.96</v>
      </c>
      <c r="F1870" s="9" t="s">
        <v>370</v>
      </c>
      <c r="G1870" s="9"/>
    </row>
    <row r="1871" spans="3:7" ht="12.75">
      <c r="C1871" s="7">
        <v>35</v>
      </c>
      <c r="D1871" s="8" t="s">
        <v>511</v>
      </c>
      <c r="E1871" s="6">
        <v>104893.36</v>
      </c>
      <c r="F1871" s="9" t="s">
        <v>559</v>
      </c>
      <c r="G1871" s="9"/>
    </row>
    <row r="1872" spans="1:2" ht="15">
      <c r="A1872" s="5">
        <v>38596</v>
      </c>
      <c r="B1872" s="6">
        <v>2556768.42</v>
      </c>
    </row>
    <row r="1873" spans="3:7" ht="12.75">
      <c r="C1873" s="7">
        <v>1</v>
      </c>
      <c r="D1873" s="8" t="s">
        <v>0</v>
      </c>
      <c r="E1873" s="6">
        <v>537825.7</v>
      </c>
      <c r="F1873" s="9" t="s">
        <v>560</v>
      </c>
      <c r="G1873" s="9"/>
    </row>
    <row r="1874" spans="3:7" ht="12.75">
      <c r="C1874" s="7">
        <v>2</v>
      </c>
      <c r="D1874" s="8" t="s">
        <v>1</v>
      </c>
      <c r="E1874" s="6">
        <v>1088060.35</v>
      </c>
      <c r="F1874" s="9" t="s">
        <v>561</v>
      </c>
      <c r="G1874" s="9"/>
    </row>
    <row r="1875" spans="3:7" ht="12.75">
      <c r="C1875" s="7">
        <v>3</v>
      </c>
      <c r="D1875" s="8" t="s">
        <v>2</v>
      </c>
      <c r="E1875" s="6">
        <v>71844.92</v>
      </c>
      <c r="F1875" s="9" t="s">
        <v>43</v>
      </c>
      <c r="G1875" s="9"/>
    </row>
    <row r="1876" spans="3:7" ht="12.75">
      <c r="C1876" s="7">
        <v>4</v>
      </c>
      <c r="D1876" s="8" t="s">
        <v>3</v>
      </c>
      <c r="E1876" s="6">
        <v>36969.13</v>
      </c>
      <c r="F1876" s="9" t="s">
        <v>562</v>
      </c>
      <c r="G1876" s="9"/>
    </row>
    <row r="1877" spans="3:7" ht="12.75">
      <c r="C1877" s="7">
        <v>5</v>
      </c>
      <c r="D1877" s="8" t="s">
        <v>4</v>
      </c>
      <c r="E1877" s="6">
        <v>99230.88</v>
      </c>
      <c r="F1877" s="9" t="s">
        <v>563</v>
      </c>
      <c r="G1877" s="9"/>
    </row>
    <row r="1878" spans="3:7" ht="12.75">
      <c r="C1878" s="7">
        <v>6</v>
      </c>
      <c r="D1878" s="8" t="s">
        <v>5</v>
      </c>
      <c r="E1878" s="6">
        <v>6236.86</v>
      </c>
      <c r="F1878" s="9" t="s">
        <v>294</v>
      </c>
      <c r="G1878" s="9"/>
    </row>
    <row r="1879" spans="3:7" ht="12.75">
      <c r="C1879" s="7">
        <v>7</v>
      </c>
      <c r="D1879" s="8" t="s">
        <v>6</v>
      </c>
      <c r="E1879" s="6">
        <v>2615.08</v>
      </c>
      <c r="F1879" s="9" t="s">
        <v>34</v>
      </c>
      <c r="G1879" s="9"/>
    </row>
    <row r="1880" spans="3:7" ht="12.75">
      <c r="C1880" s="7">
        <v>8</v>
      </c>
      <c r="D1880" s="8" t="s">
        <v>7</v>
      </c>
      <c r="E1880" s="6">
        <v>0</v>
      </c>
      <c r="F1880" s="9" t="s">
        <v>32</v>
      </c>
      <c r="G1880" s="9"/>
    </row>
    <row r="1881" spans="3:7" ht="12.75">
      <c r="C1881" s="7">
        <v>9</v>
      </c>
      <c r="D1881" s="8" t="s">
        <v>8</v>
      </c>
      <c r="E1881" s="6">
        <v>4664.2</v>
      </c>
      <c r="F1881" s="9" t="s">
        <v>119</v>
      </c>
      <c r="G1881" s="9"/>
    </row>
    <row r="1882" spans="3:7" ht="12.75">
      <c r="C1882" s="7">
        <v>10</v>
      </c>
      <c r="D1882" s="8" t="s">
        <v>9</v>
      </c>
      <c r="E1882" s="6">
        <v>8353.28</v>
      </c>
      <c r="F1882" s="9" t="s">
        <v>31</v>
      </c>
      <c r="G1882" s="9"/>
    </row>
    <row r="1883" spans="3:7" ht="12.75">
      <c r="C1883" s="7">
        <v>11</v>
      </c>
      <c r="D1883" s="8" t="s">
        <v>10</v>
      </c>
      <c r="E1883" s="6">
        <v>1924.55</v>
      </c>
      <c r="F1883" s="9" t="s">
        <v>67</v>
      </c>
      <c r="G1883" s="9"/>
    </row>
    <row r="1884" spans="3:7" ht="12.75">
      <c r="C1884" s="7">
        <v>13</v>
      </c>
      <c r="D1884" s="8" t="s">
        <v>11</v>
      </c>
      <c r="E1884" s="6">
        <v>1711.12</v>
      </c>
      <c r="F1884" s="9" t="s">
        <v>36</v>
      </c>
      <c r="G1884" s="9"/>
    </row>
    <row r="1885" spans="3:7" ht="12.75">
      <c r="C1885" s="7">
        <v>15</v>
      </c>
      <c r="D1885" s="8" t="s">
        <v>12</v>
      </c>
      <c r="E1885" s="6">
        <v>355.65</v>
      </c>
      <c r="F1885" s="9" t="s">
        <v>33</v>
      </c>
      <c r="G1885" s="9"/>
    </row>
    <row r="1886" spans="3:7" ht="12.75">
      <c r="C1886" s="7">
        <v>16</v>
      </c>
      <c r="D1886" s="8" t="s">
        <v>13</v>
      </c>
      <c r="E1886" s="6">
        <v>22619.08</v>
      </c>
      <c r="F1886" s="9" t="s">
        <v>549</v>
      </c>
      <c r="G1886" s="9"/>
    </row>
    <row r="1887" spans="3:7" ht="12.75">
      <c r="C1887" s="7">
        <v>20</v>
      </c>
      <c r="D1887" s="8" t="s">
        <v>14</v>
      </c>
      <c r="E1887" s="6">
        <v>0</v>
      </c>
      <c r="F1887" s="9" t="s">
        <v>32</v>
      </c>
      <c r="G1887" s="9"/>
    </row>
    <row r="1888" spans="3:7" ht="12.75">
      <c r="C1888" s="7">
        <v>22</v>
      </c>
      <c r="D1888" s="8" t="s">
        <v>15</v>
      </c>
      <c r="E1888" s="6">
        <v>215.11</v>
      </c>
      <c r="F1888" s="9" t="s">
        <v>33</v>
      </c>
      <c r="G1888" s="9"/>
    </row>
    <row r="1889" spans="3:7" ht="12.75">
      <c r="C1889" s="7">
        <v>23</v>
      </c>
      <c r="D1889" s="8" t="s">
        <v>16</v>
      </c>
      <c r="E1889" s="6">
        <v>2936.57</v>
      </c>
      <c r="F1889" s="9" t="s">
        <v>79</v>
      </c>
      <c r="G1889" s="9"/>
    </row>
    <row r="1890" spans="3:7" ht="12.75">
      <c r="C1890" s="7">
        <v>24</v>
      </c>
      <c r="D1890" s="8" t="s">
        <v>17</v>
      </c>
      <c r="E1890" s="6">
        <v>54765.22</v>
      </c>
      <c r="F1890" s="9" t="s">
        <v>565</v>
      </c>
      <c r="G1890" s="9"/>
    </row>
    <row r="1891" spans="3:7" ht="12.75">
      <c r="C1891" s="7">
        <v>25</v>
      </c>
      <c r="D1891" s="8" t="s">
        <v>18</v>
      </c>
      <c r="E1891" s="6">
        <v>0</v>
      </c>
      <c r="F1891" s="9" t="s">
        <v>32</v>
      </c>
      <c r="G1891" s="9"/>
    </row>
    <row r="1892" spans="3:7" ht="12.75">
      <c r="C1892" s="7">
        <v>26</v>
      </c>
      <c r="D1892" s="8" t="s">
        <v>19</v>
      </c>
      <c r="E1892" s="6">
        <v>0</v>
      </c>
      <c r="F1892" s="9" t="s">
        <v>32</v>
      </c>
      <c r="G1892" s="9"/>
    </row>
    <row r="1893" spans="3:7" ht="12.75">
      <c r="C1893" s="7">
        <v>27</v>
      </c>
      <c r="D1893" s="8" t="s">
        <v>20</v>
      </c>
      <c r="E1893" s="6">
        <v>10540.31</v>
      </c>
      <c r="F1893" s="9" t="s">
        <v>116</v>
      </c>
      <c r="G1893" s="9"/>
    </row>
    <row r="1894" spans="3:7" ht="12.75">
      <c r="C1894" s="7">
        <v>28</v>
      </c>
      <c r="D1894" s="8" t="s">
        <v>21</v>
      </c>
      <c r="E1894" s="6">
        <v>67032.73</v>
      </c>
      <c r="F1894" s="9" t="s">
        <v>566</v>
      </c>
      <c r="G1894" s="9"/>
    </row>
    <row r="1895" spans="3:7" ht="12.75">
      <c r="C1895" s="7">
        <v>30</v>
      </c>
      <c r="D1895" s="8" t="s">
        <v>22</v>
      </c>
      <c r="E1895" s="6">
        <v>223444.03</v>
      </c>
      <c r="F1895" s="9" t="s">
        <v>567</v>
      </c>
      <c r="G1895" s="9"/>
    </row>
    <row r="1896" spans="3:7" ht="12.75">
      <c r="C1896" s="7">
        <v>31</v>
      </c>
      <c r="D1896" s="8" t="s">
        <v>23</v>
      </c>
      <c r="E1896" s="6">
        <v>92040.82</v>
      </c>
      <c r="F1896" s="9" t="s">
        <v>516</v>
      </c>
      <c r="G1896" s="9"/>
    </row>
    <row r="1897" spans="3:7" ht="12.75">
      <c r="C1897" s="7">
        <v>32</v>
      </c>
      <c r="D1897" s="8" t="s">
        <v>24</v>
      </c>
      <c r="E1897" s="6">
        <v>32655.68</v>
      </c>
      <c r="F1897" s="9" t="s">
        <v>48</v>
      </c>
      <c r="G1897" s="9"/>
    </row>
    <row r="1898" spans="3:7" ht="12.75">
      <c r="C1898" s="7">
        <v>33</v>
      </c>
      <c r="D1898" s="8" t="s">
        <v>450</v>
      </c>
      <c r="E1898" s="6">
        <v>4424.51</v>
      </c>
      <c r="F1898" s="9" t="s">
        <v>40</v>
      </c>
      <c r="G1898" s="9"/>
    </row>
    <row r="1899" spans="3:7" ht="12.75">
      <c r="C1899" s="7">
        <v>34</v>
      </c>
      <c r="D1899" s="8" t="s">
        <v>510</v>
      </c>
      <c r="E1899" s="6">
        <v>11599.12</v>
      </c>
      <c r="F1899" s="9" t="s">
        <v>233</v>
      </c>
      <c r="G1899" s="9"/>
    </row>
    <row r="1900" spans="2:7" ht="12.75">
      <c r="B1900" s="20"/>
      <c r="C1900" s="7">
        <v>35</v>
      </c>
      <c r="D1900" s="8" t="s">
        <v>511</v>
      </c>
      <c r="E1900" s="6">
        <v>174703.57</v>
      </c>
      <c r="F1900" s="9" t="s">
        <v>569</v>
      </c>
      <c r="G1900" s="9"/>
    </row>
    <row r="1901" spans="1:2" ht="15">
      <c r="A1901" s="5">
        <v>38626</v>
      </c>
      <c r="B1901" s="6">
        <v>2110559.36</v>
      </c>
    </row>
    <row r="1902" spans="3:7" ht="12.75">
      <c r="C1902" s="7">
        <v>1</v>
      </c>
      <c r="D1902" s="8" t="s">
        <v>0</v>
      </c>
      <c r="E1902" s="6">
        <v>478552.6</v>
      </c>
      <c r="F1902" s="9" t="s">
        <v>570</v>
      </c>
      <c r="G1902" s="9"/>
    </row>
    <row r="1903" spans="3:7" ht="12.75">
      <c r="C1903" s="7">
        <v>2</v>
      </c>
      <c r="D1903" s="8" t="s">
        <v>1</v>
      </c>
      <c r="E1903" s="6">
        <v>797329.99</v>
      </c>
      <c r="F1903" s="9" t="s">
        <v>571</v>
      </c>
      <c r="G1903" s="9"/>
    </row>
    <row r="1904" spans="3:7" ht="12.75">
      <c r="C1904" s="7">
        <v>3</v>
      </c>
      <c r="D1904" s="8" t="s">
        <v>2</v>
      </c>
      <c r="E1904" s="6">
        <v>48739.36</v>
      </c>
      <c r="F1904" s="9" t="s">
        <v>514</v>
      </c>
      <c r="G1904" s="9"/>
    </row>
    <row r="1905" spans="3:7" ht="12.75">
      <c r="C1905" s="7">
        <v>4</v>
      </c>
      <c r="D1905" s="8" t="s">
        <v>3</v>
      </c>
      <c r="E1905" s="6">
        <v>34291.88</v>
      </c>
      <c r="F1905" s="9" t="s">
        <v>568</v>
      </c>
      <c r="G1905" s="9"/>
    </row>
    <row r="1906" spans="3:7" ht="12.75">
      <c r="C1906" s="7">
        <v>5</v>
      </c>
      <c r="D1906" s="8" t="s">
        <v>4</v>
      </c>
      <c r="E1906" s="6">
        <v>72939.15</v>
      </c>
      <c r="F1906" s="9" t="s">
        <v>572</v>
      </c>
      <c r="G1906" s="9"/>
    </row>
    <row r="1907" spans="3:7" ht="12.75">
      <c r="C1907" s="7">
        <v>6</v>
      </c>
      <c r="D1907" s="8" t="s">
        <v>5</v>
      </c>
      <c r="E1907" s="6">
        <v>2675.1</v>
      </c>
      <c r="F1907" s="9" t="s">
        <v>147</v>
      </c>
      <c r="G1907" s="9"/>
    </row>
    <row r="1908" spans="3:7" ht="12.75">
      <c r="C1908" s="7">
        <v>7</v>
      </c>
      <c r="D1908" s="8" t="s">
        <v>6</v>
      </c>
      <c r="E1908" s="6">
        <v>223.3</v>
      </c>
      <c r="F1908" s="9" t="s">
        <v>33</v>
      </c>
      <c r="G1908" s="9"/>
    </row>
    <row r="1909" spans="3:7" ht="12.75">
      <c r="C1909" s="7">
        <v>8</v>
      </c>
      <c r="D1909" s="8" t="s">
        <v>7</v>
      </c>
      <c r="E1909" s="6">
        <v>0</v>
      </c>
      <c r="F1909" s="9" t="s">
        <v>32</v>
      </c>
      <c r="G1909" s="9"/>
    </row>
    <row r="1910" spans="3:7" ht="12.75">
      <c r="C1910" s="7">
        <v>9</v>
      </c>
      <c r="D1910" s="8" t="s">
        <v>8</v>
      </c>
      <c r="E1910" s="6">
        <v>4977.46</v>
      </c>
      <c r="F1910" s="9" t="s">
        <v>294</v>
      </c>
      <c r="G1910" s="9"/>
    </row>
    <row r="1911" spans="3:7" ht="12.75">
      <c r="C1911" s="7">
        <v>10</v>
      </c>
      <c r="D1911" s="8" t="s">
        <v>9</v>
      </c>
      <c r="E1911" s="6">
        <v>12605.51</v>
      </c>
      <c r="F1911" s="9" t="s">
        <v>136</v>
      </c>
      <c r="G1911" s="9"/>
    </row>
    <row r="1912" spans="3:7" ht="12.75">
      <c r="C1912" s="7">
        <v>11</v>
      </c>
      <c r="D1912" s="8" t="s">
        <v>10</v>
      </c>
      <c r="E1912" s="6">
        <v>0</v>
      </c>
      <c r="F1912" s="9" t="s">
        <v>32</v>
      </c>
      <c r="G1912" s="9"/>
    </row>
    <row r="1913" spans="3:7" ht="12.75">
      <c r="C1913" s="7">
        <v>13</v>
      </c>
      <c r="D1913" s="8" t="s">
        <v>11</v>
      </c>
      <c r="E1913" s="6">
        <v>1080.65</v>
      </c>
      <c r="F1913" s="9" t="s">
        <v>93</v>
      </c>
      <c r="G1913" s="9"/>
    </row>
    <row r="1914" spans="3:7" ht="12.75">
      <c r="C1914" s="7">
        <v>15</v>
      </c>
      <c r="D1914" s="8" t="s">
        <v>12</v>
      </c>
      <c r="E1914" s="6">
        <v>391.74</v>
      </c>
      <c r="F1914" s="9" t="s">
        <v>81</v>
      </c>
      <c r="G1914" s="9"/>
    </row>
    <row r="1915" spans="3:7" ht="12.75">
      <c r="C1915" s="7">
        <v>16</v>
      </c>
      <c r="D1915" s="8" t="s">
        <v>13</v>
      </c>
      <c r="E1915" s="6">
        <v>18833.42</v>
      </c>
      <c r="F1915" s="9" t="s">
        <v>335</v>
      </c>
      <c r="G1915" s="9"/>
    </row>
    <row r="1916" spans="3:7" ht="12.75">
      <c r="C1916" s="7">
        <v>20</v>
      </c>
      <c r="D1916" s="8" t="s">
        <v>14</v>
      </c>
      <c r="E1916" s="6">
        <v>0</v>
      </c>
      <c r="F1916" s="9" t="s">
        <v>32</v>
      </c>
      <c r="G1916" s="9"/>
    </row>
    <row r="1917" spans="3:7" ht="12.75">
      <c r="C1917" s="7">
        <v>22</v>
      </c>
      <c r="D1917" s="8" t="s">
        <v>15</v>
      </c>
      <c r="E1917" s="6">
        <v>0</v>
      </c>
      <c r="F1917" s="9">
        <v>0</v>
      </c>
      <c r="G1917" s="9"/>
    </row>
    <row r="1918" spans="3:7" ht="12.75">
      <c r="C1918" s="7">
        <v>23</v>
      </c>
      <c r="D1918" s="8" t="s">
        <v>16</v>
      </c>
      <c r="E1918" s="6">
        <v>0</v>
      </c>
      <c r="F1918" s="9" t="s">
        <v>32</v>
      </c>
      <c r="G1918" s="9"/>
    </row>
    <row r="1919" spans="3:7" ht="12.75">
      <c r="C1919" s="7">
        <v>24</v>
      </c>
      <c r="D1919" s="8" t="s">
        <v>17</v>
      </c>
      <c r="E1919" s="6">
        <v>93040.8</v>
      </c>
      <c r="F1919" s="9" t="s">
        <v>384</v>
      </c>
      <c r="G1919" s="9"/>
    </row>
    <row r="1920" spans="3:7" ht="12.75">
      <c r="C1920" s="7">
        <v>25</v>
      </c>
      <c r="D1920" s="8" t="s">
        <v>18</v>
      </c>
      <c r="E1920" s="6">
        <v>0</v>
      </c>
      <c r="F1920" s="9" t="s">
        <v>32</v>
      </c>
      <c r="G1920" s="9"/>
    </row>
    <row r="1921" spans="3:7" ht="12.75">
      <c r="C1921" s="7">
        <v>26</v>
      </c>
      <c r="D1921" s="8" t="s">
        <v>19</v>
      </c>
      <c r="E1921" s="6">
        <v>0</v>
      </c>
      <c r="F1921" s="9" t="s">
        <v>32</v>
      </c>
      <c r="G1921" s="9"/>
    </row>
    <row r="1922" spans="3:7" ht="12.75">
      <c r="C1922" s="7">
        <v>27</v>
      </c>
      <c r="D1922" s="8" t="s">
        <v>20</v>
      </c>
      <c r="E1922" s="6">
        <v>6099.7</v>
      </c>
      <c r="F1922" s="9" t="s">
        <v>179</v>
      </c>
      <c r="G1922" s="9"/>
    </row>
    <row r="1923" spans="3:7" ht="12.75">
      <c r="C1923" s="7">
        <v>28</v>
      </c>
      <c r="D1923" s="8" t="s">
        <v>21</v>
      </c>
      <c r="E1923" s="6">
        <v>60712.19</v>
      </c>
      <c r="F1923" s="9" t="s">
        <v>307</v>
      </c>
      <c r="G1923" s="9"/>
    </row>
    <row r="1924" spans="3:7" ht="12.75">
      <c r="C1924" s="7">
        <v>30</v>
      </c>
      <c r="D1924" s="8" t="s">
        <v>22</v>
      </c>
      <c r="E1924" s="6">
        <v>253849.42</v>
      </c>
      <c r="F1924" s="9" t="s">
        <v>573</v>
      </c>
      <c r="G1924" s="9"/>
    </row>
    <row r="1925" spans="3:7" ht="12.75">
      <c r="C1925" s="7">
        <v>31</v>
      </c>
      <c r="D1925" s="8" t="s">
        <v>23</v>
      </c>
      <c r="E1925" s="6">
        <v>66916.32</v>
      </c>
      <c r="F1925" s="9" t="s">
        <v>159</v>
      </c>
      <c r="G1925" s="9"/>
    </row>
    <row r="1926" spans="3:7" ht="12.75">
      <c r="C1926" s="7">
        <v>32</v>
      </c>
      <c r="D1926" s="8" t="s">
        <v>24</v>
      </c>
      <c r="E1926" s="6">
        <v>32710.6</v>
      </c>
      <c r="F1926" s="9" t="s">
        <v>546</v>
      </c>
      <c r="G1926" s="9"/>
    </row>
    <row r="1927" spans="3:7" ht="12.75">
      <c r="C1927" s="7">
        <v>33</v>
      </c>
      <c r="D1927" s="8" t="s">
        <v>450</v>
      </c>
      <c r="E1927" s="6">
        <v>5096.47</v>
      </c>
      <c r="F1927" s="9" t="s">
        <v>294</v>
      </c>
      <c r="G1927" s="9"/>
    </row>
    <row r="1928" spans="3:7" ht="12.75">
      <c r="C1928" s="7">
        <v>34</v>
      </c>
      <c r="D1928" s="8" t="s">
        <v>510</v>
      </c>
      <c r="E1928" s="6">
        <v>2915.09</v>
      </c>
      <c r="F1928" s="9" t="s">
        <v>108</v>
      </c>
      <c r="G1928" s="9"/>
    </row>
    <row r="1929" spans="3:7" ht="12.75">
      <c r="C1929" s="7">
        <v>35</v>
      </c>
      <c r="D1929" s="8" t="s">
        <v>511</v>
      </c>
      <c r="E1929" s="6">
        <v>116578.65</v>
      </c>
      <c r="F1929" s="9" t="s">
        <v>418</v>
      </c>
      <c r="G1929" s="9"/>
    </row>
    <row r="1930" spans="1:2" ht="15">
      <c r="A1930" s="5">
        <v>38657</v>
      </c>
      <c r="B1930" s="6">
        <v>2406932.93</v>
      </c>
    </row>
    <row r="1931" spans="1:7" ht="12.75">
      <c r="A1931" s="3"/>
      <c r="C1931" s="7">
        <v>1</v>
      </c>
      <c r="D1931" s="8" t="s">
        <v>0</v>
      </c>
      <c r="E1931" s="6">
        <v>494839.92</v>
      </c>
      <c r="F1931" s="9" t="s">
        <v>574</v>
      </c>
      <c r="G1931" s="9"/>
    </row>
    <row r="1932" spans="1:7" ht="12.75">
      <c r="A1932" s="3"/>
      <c r="C1932" s="7">
        <v>2</v>
      </c>
      <c r="D1932" s="8" t="s">
        <v>1</v>
      </c>
      <c r="E1932" s="6">
        <v>979725.19</v>
      </c>
      <c r="F1932" s="9" t="s">
        <v>575</v>
      </c>
      <c r="G1932" s="9"/>
    </row>
    <row r="1933" spans="1:7" ht="12.75">
      <c r="A1933" s="3"/>
      <c r="C1933" s="7">
        <v>3</v>
      </c>
      <c r="D1933" s="8" t="s">
        <v>2</v>
      </c>
      <c r="E1933" s="6">
        <v>88193.13</v>
      </c>
      <c r="F1933" s="9" t="s">
        <v>576</v>
      </c>
      <c r="G1933" s="9"/>
    </row>
    <row r="1934" spans="1:7" ht="12.75">
      <c r="A1934" s="3"/>
      <c r="C1934" s="7">
        <v>4</v>
      </c>
      <c r="D1934" s="8" t="s">
        <v>3</v>
      </c>
      <c r="E1934" s="6">
        <v>25652.31</v>
      </c>
      <c r="F1934" s="9" t="s">
        <v>255</v>
      </c>
      <c r="G1934" s="9"/>
    </row>
    <row r="1935" spans="1:7" ht="12.75">
      <c r="A1935" s="3"/>
      <c r="C1935" s="7">
        <v>5</v>
      </c>
      <c r="D1935" s="8" t="s">
        <v>4</v>
      </c>
      <c r="E1935" s="6">
        <v>75870.94</v>
      </c>
      <c r="F1935" s="9" t="s">
        <v>577</v>
      </c>
      <c r="G1935" s="9"/>
    </row>
    <row r="1936" spans="1:7" ht="12.75">
      <c r="A1936" s="3"/>
      <c r="C1936" s="7">
        <v>6</v>
      </c>
      <c r="D1936" s="8" t="s">
        <v>5</v>
      </c>
      <c r="E1936" s="6">
        <v>7102.36</v>
      </c>
      <c r="F1936" s="9" t="s">
        <v>94</v>
      </c>
      <c r="G1936" s="9"/>
    </row>
    <row r="1937" spans="1:7" ht="12.75">
      <c r="A1937" s="3"/>
      <c r="C1937" s="7">
        <v>7</v>
      </c>
      <c r="D1937" s="8" t="s">
        <v>6</v>
      </c>
      <c r="E1937" s="6">
        <v>213.33</v>
      </c>
      <c r="F1937" s="9" t="s">
        <v>33</v>
      </c>
      <c r="G1937" s="9"/>
    </row>
    <row r="1938" spans="1:7" ht="12.75">
      <c r="A1938" s="3"/>
      <c r="C1938" s="7">
        <v>8</v>
      </c>
      <c r="D1938" s="8" t="s">
        <v>7</v>
      </c>
      <c r="E1938" s="6">
        <v>0</v>
      </c>
      <c r="F1938" s="9" t="s">
        <v>32</v>
      </c>
      <c r="G1938" s="9"/>
    </row>
    <row r="1939" spans="1:7" ht="12.75">
      <c r="A1939" s="3"/>
      <c r="C1939" s="7">
        <v>9</v>
      </c>
      <c r="D1939" s="8" t="s">
        <v>8</v>
      </c>
      <c r="E1939" s="6">
        <v>5076.57</v>
      </c>
      <c r="F1939" s="9" t="s">
        <v>158</v>
      </c>
      <c r="G1939" s="9"/>
    </row>
    <row r="1940" spans="1:7" ht="12.75">
      <c r="A1940" s="3"/>
      <c r="C1940" s="7">
        <v>10</v>
      </c>
      <c r="D1940" s="8" t="s">
        <v>9</v>
      </c>
      <c r="E1940" s="6">
        <v>11235.78</v>
      </c>
      <c r="F1940" s="9" t="s">
        <v>551</v>
      </c>
      <c r="G1940" s="9"/>
    </row>
    <row r="1941" spans="1:7" ht="12.75">
      <c r="A1941" s="3"/>
      <c r="C1941" s="7">
        <v>11</v>
      </c>
      <c r="D1941" s="8" t="s">
        <v>10</v>
      </c>
      <c r="E1941" s="6">
        <v>2773.5</v>
      </c>
      <c r="F1941" s="9" t="s">
        <v>82</v>
      </c>
      <c r="G1941" s="9"/>
    </row>
    <row r="1942" spans="1:7" ht="12.75">
      <c r="A1942" s="3"/>
      <c r="C1942" s="7">
        <v>13</v>
      </c>
      <c r="D1942" s="8" t="s">
        <v>11</v>
      </c>
      <c r="E1942" s="6">
        <v>1365.53</v>
      </c>
      <c r="F1942" s="9" t="s">
        <v>52</v>
      </c>
      <c r="G1942" s="9"/>
    </row>
    <row r="1943" spans="1:7" ht="12.75">
      <c r="A1943" s="3"/>
      <c r="C1943" s="7">
        <v>15</v>
      </c>
      <c r="D1943" s="8" t="s">
        <v>12</v>
      </c>
      <c r="E1943" s="6">
        <v>373.15</v>
      </c>
      <c r="F1943" s="9" t="s">
        <v>81</v>
      </c>
      <c r="G1943" s="9"/>
    </row>
    <row r="1944" spans="1:7" ht="12.75">
      <c r="A1944" s="3"/>
      <c r="C1944" s="7">
        <v>16</v>
      </c>
      <c r="D1944" s="8" t="s">
        <v>13</v>
      </c>
      <c r="E1944" s="6">
        <v>28243.82</v>
      </c>
      <c r="F1944" s="9" t="s">
        <v>296</v>
      </c>
      <c r="G1944" s="9"/>
    </row>
    <row r="1945" spans="1:7" ht="12.75">
      <c r="A1945" s="3"/>
      <c r="C1945" s="7">
        <v>20</v>
      </c>
      <c r="D1945" s="8" t="s">
        <v>14</v>
      </c>
      <c r="E1945" s="6">
        <v>0</v>
      </c>
      <c r="F1945" s="9" t="s">
        <v>32</v>
      </c>
      <c r="G1945" s="9"/>
    </row>
    <row r="1946" spans="1:7" ht="12.75">
      <c r="A1946" s="3"/>
      <c r="C1946" s="7">
        <v>22</v>
      </c>
      <c r="D1946" s="8" t="s">
        <v>15</v>
      </c>
      <c r="E1946" s="6">
        <v>298.77</v>
      </c>
      <c r="F1946" s="9" t="s">
        <v>33</v>
      </c>
      <c r="G1946" s="9"/>
    </row>
    <row r="1947" spans="1:7" ht="12.75">
      <c r="A1947" s="3"/>
      <c r="C1947" s="7">
        <v>23</v>
      </c>
      <c r="D1947" s="8" t="s">
        <v>16</v>
      </c>
      <c r="E1947" s="6">
        <v>4533.75</v>
      </c>
      <c r="F1947" s="9" t="s">
        <v>65</v>
      </c>
      <c r="G1947" s="9"/>
    </row>
    <row r="1948" spans="1:7" ht="12.75">
      <c r="A1948" s="3"/>
      <c r="C1948" s="7">
        <v>24</v>
      </c>
      <c r="D1948" s="8" t="s">
        <v>17</v>
      </c>
      <c r="E1948" s="6">
        <v>53817.27</v>
      </c>
      <c r="F1948" s="9" t="s">
        <v>281</v>
      </c>
      <c r="G1948" s="9"/>
    </row>
    <row r="1949" spans="1:7" ht="12.75">
      <c r="A1949" s="3"/>
      <c r="C1949" s="7">
        <v>25</v>
      </c>
      <c r="D1949" s="8" t="s">
        <v>18</v>
      </c>
      <c r="E1949" s="6">
        <v>0</v>
      </c>
      <c r="F1949" s="9" t="s">
        <v>32</v>
      </c>
      <c r="G1949" s="9"/>
    </row>
    <row r="1950" spans="1:7" ht="12.75">
      <c r="A1950" s="3"/>
      <c r="C1950" s="7">
        <v>26</v>
      </c>
      <c r="D1950" s="8" t="s">
        <v>19</v>
      </c>
      <c r="E1950" s="6">
        <v>0</v>
      </c>
      <c r="F1950" s="9" t="s">
        <v>32</v>
      </c>
      <c r="G1950" s="9"/>
    </row>
    <row r="1951" spans="1:7" ht="12.75">
      <c r="A1951" s="3"/>
      <c r="C1951" s="7">
        <v>27</v>
      </c>
      <c r="D1951" s="8" t="s">
        <v>20</v>
      </c>
      <c r="E1951" s="6">
        <v>9140.14</v>
      </c>
      <c r="F1951" s="9" t="s">
        <v>50</v>
      </c>
      <c r="G1951" s="9"/>
    </row>
    <row r="1952" spans="1:7" ht="12.75">
      <c r="A1952" s="3"/>
      <c r="C1952" s="7">
        <v>28</v>
      </c>
      <c r="D1952" s="8" t="s">
        <v>21</v>
      </c>
      <c r="E1952" s="6">
        <v>70364.58</v>
      </c>
      <c r="F1952" s="9" t="s">
        <v>273</v>
      </c>
      <c r="G1952" s="9"/>
    </row>
    <row r="1953" spans="1:7" ht="12.75">
      <c r="A1953" s="3"/>
      <c r="C1953" s="7">
        <v>30</v>
      </c>
      <c r="D1953" s="8" t="s">
        <v>22</v>
      </c>
      <c r="E1953" s="6">
        <v>213333.68</v>
      </c>
      <c r="F1953" s="9" t="s">
        <v>578</v>
      </c>
      <c r="G1953" s="9"/>
    </row>
    <row r="1954" spans="1:7" ht="12.75">
      <c r="A1954" s="3"/>
      <c r="C1954" s="7">
        <v>31</v>
      </c>
      <c r="D1954" s="8" t="s">
        <v>23</v>
      </c>
      <c r="E1954" s="6">
        <v>74960.05</v>
      </c>
      <c r="F1954" s="9" t="s">
        <v>332</v>
      </c>
      <c r="G1954" s="9"/>
    </row>
    <row r="1955" spans="1:7" ht="12.75">
      <c r="A1955" s="3"/>
      <c r="C1955" s="7">
        <v>32</v>
      </c>
      <c r="D1955" s="8" t="s">
        <v>24</v>
      </c>
      <c r="E1955" s="6">
        <v>29024.09</v>
      </c>
      <c r="F1955" s="9" t="s">
        <v>492</v>
      </c>
      <c r="G1955" s="9"/>
    </row>
    <row r="1956" spans="1:7" ht="12.75">
      <c r="A1956" s="3"/>
      <c r="C1956" s="7">
        <v>33</v>
      </c>
      <c r="D1956" s="8" t="s">
        <v>450</v>
      </c>
      <c r="E1956" s="6">
        <v>4970.81</v>
      </c>
      <c r="F1956" s="9" t="s">
        <v>158</v>
      </c>
      <c r="G1956" s="9"/>
    </row>
    <row r="1957" spans="1:7" ht="12.75">
      <c r="A1957" s="3"/>
      <c r="C1957" s="7">
        <v>34</v>
      </c>
      <c r="D1957" s="8" t="s">
        <v>510</v>
      </c>
      <c r="E1957" s="6">
        <v>17978.43</v>
      </c>
      <c r="F1957" s="9" t="s">
        <v>125</v>
      </c>
      <c r="G1957" s="9"/>
    </row>
    <row r="1958" spans="1:7" ht="12.75">
      <c r="A1958" s="3"/>
      <c r="C1958" s="7">
        <v>35</v>
      </c>
      <c r="D1958" s="8" t="s">
        <v>511</v>
      </c>
      <c r="E1958" s="6">
        <v>207845.89</v>
      </c>
      <c r="F1958" s="9" t="s">
        <v>579</v>
      </c>
      <c r="G1958" s="9"/>
    </row>
    <row r="1959" spans="1:2" ht="15">
      <c r="A1959" s="5">
        <v>38687</v>
      </c>
      <c r="B1959" s="6">
        <v>3407208.18</v>
      </c>
    </row>
    <row r="1960" spans="1:7" ht="12.75">
      <c r="A1960" s="3"/>
      <c r="C1960" s="7">
        <v>1</v>
      </c>
      <c r="D1960" s="8" t="s">
        <v>0</v>
      </c>
      <c r="E1960" s="6">
        <v>777605.08</v>
      </c>
      <c r="F1960" s="9" t="s">
        <v>580</v>
      </c>
      <c r="G1960" s="9"/>
    </row>
    <row r="1961" spans="1:7" ht="12.75">
      <c r="A1961" s="3"/>
      <c r="C1961" s="7">
        <v>2</v>
      </c>
      <c r="D1961" s="8" t="s">
        <v>1</v>
      </c>
      <c r="E1961" s="6">
        <v>1354437.73</v>
      </c>
      <c r="F1961" s="9" t="s">
        <v>581</v>
      </c>
      <c r="G1961" s="9"/>
    </row>
    <row r="1962" spans="1:7" ht="12.75">
      <c r="A1962" s="3"/>
      <c r="C1962" s="7">
        <v>3</v>
      </c>
      <c r="D1962" s="8" t="s">
        <v>2</v>
      </c>
      <c r="E1962" s="6">
        <v>113895.71</v>
      </c>
      <c r="F1962" s="9" t="s">
        <v>582</v>
      </c>
      <c r="G1962" s="9"/>
    </row>
    <row r="1963" spans="1:7" ht="12.75">
      <c r="A1963" s="3"/>
      <c r="C1963" s="7">
        <v>4</v>
      </c>
      <c r="D1963" s="8" t="s">
        <v>3</v>
      </c>
      <c r="E1963" s="6">
        <v>46846.33</v>
      </c>
      <c r="F1963" s="9" t="s">
        <v>137</v>
      </c>
      <c r="G1963" s="9"/>
    </row>
    <row r="1964" spans="1:7" ht="12.75">
      <c r="A1964" s="3"/>
      <c r="C1964" s="7">
        <v>5</v>
      </c>
      <c r="D1964" s="8" t="s">
        <v>4</v>
      </c>
      <c r="E1964" s="6">
        <v>95686.9</v>
      </c>
      <c r="F1964" s="9" t="s">
        <v>43</v>
      </c>
      <c r="G1964" s="9"/>
    </row>
    <row r="1965" spans="1:7" ht="12.75">
      <c r="A1965" s="3"/>
      <c r="C1965" s="7">
        <v>6</v>
      </c>
      <c r="D1965" s="8" t="s">
        <v>5</v>
      </c>
      <c r="E1965" s="6">
        <v>7533.09</v>
      </c>
      <c r="F1965" s="9" t="s">
        <v>105</v>
      </c>
      <c r="G1965" s="9"/>
    </row>
    <row r="1966" spans="1:7" ht="12.75">
      <c r="A1966" s="3"/>
      <c r="C1966" s="7">
        <v>7</v>
      </c>
      <c r="D1966" s="8" t="s">
        <v>6</v>
      </c>
      <c r="E1966" s="6">
        <v>949.53</v>
      </c>
      <c r="F1966" s="9" t="s">
        <v>64</v>
      </c>
      <c r="G1966" s="9"/>
    </row>
    <row r="1967" spans="1:7" ht="12.75">
      <c r="A1967" s="3"/>
      <c r="C1967" s="7">
        <v>8</v>
      </c>
      <c r="D1967" s="8" t="s">
        <v>7</v>
      </c>
      <c r="E1967" s="6">
        <v>0</v>
      </c>
      <c r="F1967" s="9" t="s">
        <v>32</v>
      </c>
      <c r="G1967" s="9"/>
    </row>
    <row r="1968" spans="1:7" ht="12.75">
      <c r="A1968" s="3"/>
      <c r="C1968" s="7">
        <v>9</v>
      </c>
      <c r="D1968" s="8" t="s">
        <v>8</v>
      </c>
      <c r="E1968" s="6">
        <v>5319.05</v>
      </c>
      <c r="F1968" s="9" t="s">
        <v>68</v>
      </c>
      <c r="G1968" s="9"/>
    </row>
    <row r="1969" spans="1:7" ht="12.75">
      <c r="A1969" s="3"/>
      <c r="C1969" s="7">
        <v>10</v>
      </c>
      <c r="D1969" s="8" t="s">
        <v>9</v>
      </c>
      <c r="E1969" s="6">
        <v>18898.18</v>
      </c>
      <c r="F1969" s="9" t="s">
        <v>177</v>
      </c>
      <c r="G1969" s="9"/>
    </row>
    <row r="1970" spans="1:7" ht="12.75">
      <c r="A1970" s="3"/>
      <c r="C1970" s="7">
        <v>11</v>
      </c>
      <c r="D1970" s="8" t="s">
        <v>10</v>
      </c>
      <c r="E1970" s="6">
        <v>1926.66</v>
      </c>
      <c r="F1970" s="9" t="s">
        <v>52</v>
      </c>
      <c r="G1970" s="9"/>
    </row>
    <row r="1971" spans="1:7" ht="12.75">
      <c r="A1971" s="3"/>
      <c r="C1971" s="7">
        <v>13</v>
      </c>
      <c r="D1971" s="8" t="s">
        <v>11</v>
      </c>
      <c r="E1971" s="6">
        <v>0</v>
      </c>
      <c r="F1971" s="9" t="s">
        <v>32</v>
      </c>
      <c r="G1971" s="9"/>
    </row>
    <row r="1972" spans="1:7" ht="12.75">
      <c r="A1972" s="3"/>
      <c r="C1972" s="7">
        <v>15</v>
      </c>
      <c r="D1972" s="8" t="s">
        <v>12</v>
      </c>
      <c r="E1972" s="6">
        <v>509.38</v>
      </c>
      <c r="F1972" s="9" t="s">
        <v>33</v>
      </c>
      <c r="G1972" s="9"/>
    </row>
    <row r="1973" spans="1:7" ht="12.75">
      <c r="A1973" s="3"/>
      <c r="C1973" s="7">
        <v>16</v>
      </c>
      <c r="D1973" s="8" t="s">
        <v>13</v>
      </c>
      <c r="E1973" s="6">
        <v>44697.64</v>
      </c>
      <c r="F1973" s="9" t="s">
        <v>402</v>
      </c>
      <c r="G1973" s="9"/>
    </row>
    <row r="1974" spans="1:7" ht="12.75">
      <c r="A1974" s="3"/>
      <c r="C1974" s="7">
        <v>20</v>
      </c>
      <c r="D1974" s="8" t="s">
        <v>14</v>
      </c>
      <c r="E1974" s="6">
        <v>0</v>
      </c>
      <c r="F1974" s="9" t="s">
        <v>32</v>
      </c>
      <c r="G1974" s="9"/>
    </row>
    <row r="1975" spans="1:7" ht="12.75">
      <c r="A1975" s="3"/>
      <c r="C1975" s="7">
        <v>22</v>
      </c>
      <c r="D1975" s="8" t="s">
        <v>15</v>
      </c>
      <c r="E1975" s="6">
        <v>210.19</v>
      </c>
      <c r="F1975" s="9" t="s">
        <v>33</v>
      </c>
      <c r="G1975" s="9"/>
    </row>
    <row r="1976" spans="1:7" ht="12.75">
      <c r="A1976" s="3"/>
      <c r="C1976" s="7">
        <v>23</v>
      </c>
      <c r="D1976" s="8" t="s">
        <v>16</v>
      </c>
      <c r="E1976" s="6">
        <v>5482.56</v>
      </c>
      <c r="F1976" s="9" t="s">
        <v>68</v>
      </c>
      <c r="G1976" s="9"/>
    </row>
    <row r="1977" spans="1:7" ht="12.75">
      <c r="A1977" s="3"/>
      <c r="C1977" s="7">
        <v>24</v>
      </c>
      <c r="D1977" s="8" t="s">
        <v>17</v>
      </c>
      <c r="E1977" s="6">
        <v>121862.01</v>
      </c>
      <c r="F1977" s="9" t="s">
        <v>126</v>
      </c>
      <c r="G1977" s="9"/>
    </row>
    <row r="1978" spans="1:7" ht="12.75">
      <c r="A1978" s="3"/>
      <c r="C1978" s="7">
        <v>25</v>
      </c>
      <c r="D1978" s="8" t="s">
        <v>18</v>
      </c>
      <c r="E1978" s="6">
        <v>0</v>
      </c>
      <c r="F1978" s="9" t="s">
        <v>32</v>
      </c>
      <c r="G1978" s="9"/>
    </row>
    <row r="1979" spans="1:7" ht="12.75">
      <c r="A1979" s="3"/>
      <c r="C1979" s="7">
        <v>26</v>
      </c>
      <c r="D1979" s="8" t="s">
        <v>19</v>
      </c>
      <c r="E1979" s="6">
        <v>0</v>
      </c>
      <c r="F1979" s="9" t="s">
        <v>32</v>
      </c>
      <c r="G1979" s="9"/>
    </row>
    <row r="1980" spans="1:7" ht="12.75">
      <c r="A1980" s="3"/>
      <c r="C1980" s="7">
        <v>27</v>
      </c>
      <c r="D1980" s="8" t="s">
        <v>20</v>
      </c>
      <c r="E1980" s="6">
        <v>12542.81</v>
      </c>
      <c r="F1980" s="9" t="s">
        <v>77</v>
      </c>
      <c r="G1980" s="9"/>
    </row>
    <row r="1981" spans="1:7" ht="12.75">
      <c r="A1981" s="3"/>
      <c r="C1981" s="7">
        <v>28</v>
      </c>
      <c r="D1981" s="8" t="s">
        <v>21</v>
      </c>
      <c r="E1981" s="6">
        <v>101356.13</v>
      </c>
      <c r="F1981" s="9" t="s">
        <v>583</v>
      </c>
      <c r="G1981" s="9"/>
    </row>
    <row r="1982" spans="1:7" ht="12.75">
      <c r="A1982" s="3"/>
      <c r="C1982" s="7">
        <v>30</v>
      </c>
      <c r="D1982" s="8" t="s">
        <v>22</v>
      </c>
      <c r="E1982" s="6">
        <v>341610.48</v>
      </c>
      <c r="F1982" s="9" t="s">
        <v>584</v>
      </c>
      <c r="G1982" s="9"/>
    </row>
    <row r="1983" spans="1:7" ht="12.75">
      <c r="A1983" s="3"/>
      <c r="C1983" s="7">
        <v>31</v>
      </c>
      <c r="D1983" s="8" t="s">
        <v>23</v>
      </c>
      <c r="E1983" s="6">
        <v>116373.54</v>
      </c>
      <c r="F1983" s="9" t="s">
        <v>585</v>
      </c>
      <c r="G1983" s="9"/>
    </row>
    <row r="1984" spans="1:7" ht="12.75">
      <c r="A1984" s="3"/>
      <c r="C1984" s="7">
        <v>32</v>
      </c>
      <c r="D1984" s="8" t="s">
        <v>24</v>
      </c>
      <c r="E1984" s="6">
        <v>39720.9</v>
      </c>
      <c r="F1984" s="9" t="s">
        <v>296</v>
      </c>
      <c r="G1984" s="9"/>
    </row>
    <row r="1985" spans="1:7" ht="12.75">
      <c r="A1985" s="3"/>
      <c r="C1985" s="7">
        <v>33</v>
      </c>
      <c r="D1985" s="8" t="s">
        <v>450</v>
      </c>
      <c r="E1985" s="6">
        <v>7125.46</v>
      </c>
      <c r="F1985" s="9" t="s">
        <v>158</v>
      </c>
      <c r="G1985" s="9"/>
    </row>
    <row r="1986" spans="1:7" ht="12.75">
      <c r="A1986" s="3"/>
      <c r="C1986" s="7">
        <v>34</v>
      </c>
      <c r="D1986" s="8" t="s">
        <v>510</v>
      </c>
      <c r="E1986" s="6">
        <v>19130.4</v>
      </c>
      <c r="F1986" s="9" t="s">
        <v>66</v>
      </c>
      <c r="G1986" s="9"/>
    </row>
    <row r="1987" spans="1:7" ht="12.75">
      <c r="A1987" s="3"/>
      <c r="C1987" s="7">
        <v>35</v>
      </c>
      <c r="D1987" s="8" t="s">
        <v>511</v>
      </c>
      <c r="E1987" s="6">
        <v>173488.47</v>
      </c>
      <c r="F1987" s="9" t="s">
        <v>586</v>
      </c>
      <c r="G1987" s="9"/>
    </row>
    <row r="1988" spans="1:2" ht="15">
      <c r="A1988" s="5">
        <v>38718</v>
      </c>
      <c r="B1988" s="6">
        <v>3612424.29</v>
      </c>
    </row>
    <row r="1989" spans="1:7" ht="12.75">
      <c r="A1989" s="3"/>
      <c r="C1989" s="7">
        <v>1</v>
      </c>
      <c r="D1989" s="8" t="s">
        <v>0</v>
      </c>
      <c r="E1989" s="6">
        <v>720595.05</v>
      </c>
      <c r="F1989" s="9" t="s">
        <v>587</v>
      </c>
      <c r="G1989" s="9"/>
    </row>
    <row r="1990" spans="1:7" ht="12.75">
      <c r="A1990" s="3"/>
      <c r="C1990" s="7">
        <v>2</v>
      </c>
      <c r="D1990" s="8" t="s">
        <v>1</v>
      </c>
      <c r="E1990" s="6">
        <v>1445897.19</v>
      </c>
      <c r="F1990" s="9" t="s">
        <v>588</v>
      </c>
      <c r="G1990" s="9"/>
    </row>
    <row r="1991" spans="1:7" ht="12.75">
      <c r="A1991" s="3"/>
      <c r="C1991" s="7">
        <v>3</v>
      </c>
      <c r="D1991" s="8" t="s">
        <v>2</v>
      </c>
      <c r="E1991" s="6">
        <v>107537.33</v>
      </c>
      <c r="F1991" s="9" t="s">
        <v>589</v>
      </c>
      <c r="G1991" s="9"/>
    </row>
    <row r="1992" spans="1:7" ht="12.75">
      <c r="A1992" s="3"/>
      <c r="C1992" s="7">
        <v>4</v>
      </c>
      <c r="D1992" s="8" t="s">
        <v>3</v>
      </c>
      <c r="E1992" s="6">
        <v>41676.58</v>
      </c>
      <c r="F1992" s="9" t="s">
        <v>62</v>
      </c>
      <c r="G1992" s="9"/>
    </row>
    <row r="1993" spans="1:7" ht="12.75">
      <c r="A1993" s="3"/>
      <c r="C1993" s="7">
        <v>5</v>
      </c>
      <c r="D1993" s="8" t="s">
        <v>4</v>
      </c>
      <c r="E1993" s="6">
        <v>102365.89</v>
      </c>
      <c r="F1993" s="9" t="s">
        <v>590</v>
      </c>
      <c r="G1993" s="9"/>
    </row>
    <row r="1994" spans="1:7" ht="12.75">
      <c r="A1994" s="3"/>
      <c r="C1994" s="7">
        <v>6</v>
      </c>
      <c r="D1994" s="8" t="s">
        <v>5</v>
      </c>
      <c r="E1994" s="6">
        <v>8248.19</v>
      </c>
      <c r="F1994" s="9" t="s">
        <v>145</v>
      </c>
      <c r="G1994" s="9"/>
    </row>
    <row r="1995" spans="1:7" ht="12.75">
      <c r="A1995" s="3"/>
      <c r="C1995" s="7">
        <v>7</v>
      </c>
      <c r="D1995" s="8" t="s">
        <v>6</v>
      </c>
      <c r="E1995" s="6">
        <v>623.07</v>
      </c>
      <c r="F1995" s="9" t="s">
        <v>81</v>
      </c>
      <c r="G1995" s="9"/>
    </row>
    <row r="1996" spans="1:7" ht="12.75">
      <c r="A1996" s="3"/>
      <c r="C1996" s="7">
        <v>8</v>
      </c>
      <c r="D1996" s="8" t="s">
        <v>7</v>
      </c>
      <c r="E1996" s="6">
        <v>0</v>
      </c>
      <c r="F1996" s="9" t="s">
        <v>32</v>
      </c>
      <c r="G1996" s="9"/>
    </row>
    <row r="1997" spans="1:7" ht="12.75">
      <c r="A1997" s="3"/>
      <c r="C1997" s="7">
        <v>9</v>
      </c>
      <c r="D1997" s="8" t="s">
        <v>8</v>
      </c>
      <c r="E1997" s="6">
        <v>5609.45</v>
      </c>
      <c r="F1997" s="9" t="s">
        <v>68</v>
      </c>
      <c r="G1997" s="9"/>
    </row>
    <row r="1998" spans="1:7" ht="12.75">
      <c r="A1998" s="3"/>
      <c r="C1998" s="7">
        <v>10</v>
      </c>
      <c r="D1998" s="8" t="s">
        <v>9</v>
      </c>
      <c r="E1998" s="6">
        <v>14387.96</v>
      </c>
      <c r="F1998" s="9" t="s">
        <v>127</v>
      </c>
      <c r="G1998" s="9"/>
    </row>
    <row r="1999" spans="1:7" ht="12.75">
      <c r="A1999" s="3"/>
      <c r="C1999" s="7">
        <v>11</v>
      </c>
      <c r="D1999" s="8" t="s">
        <v>10</v>
      </c>
      <c r="E1999" s="6">
        <v>2791.67</v>
      </c>
      <c r="F1999" s="9" t="s">
        <v>67</v>
      </c>
      <c r="G1999" s="9"/>
    </row>
    <row r="2000" spans="1:7" ht="12.75">
      <c r="A2000" s="3"/>
      <c r="C2000" s="7">
        <v>13</v>
      </c>
      <c r="D2000" s="8" t="s">
        <v>11</v>
      </c>
      <c r="E2000" s="6">
        <v>4376.21</v>
      </c>
      <c r="F2000" s="9" t="s">
        <v>82</v>
      </c>
      <c r="G2000" s="9"/>
    </row>
    <row r="2001" spans="1:7" ht="12.75">
      <c r="A2001" s="3"/>
      <c r="C2001" s="7">
        <v>15</v>
      </c>
      <c r="D2001" s="8" t="s">
        <v>12</v>
      </c>
      <c r="E2001" s="6">
        <v>430.45</v>
      </c>
      <c r="F2001" s="9" t="s">
        <v>33</v>
      </c>
      <c r="G2001" s="9"/>
    </row>
    <row r="2002" spans="1:7" ht="12.75">
      <c r="A2002" s="3"/>
      <c r="C2002" s="7">
        <v>16</v>
      </c>
      <c r="D2002" s="8" t="s">
        <v>13</v>
      </c>
      <c r="E2002" s="6">
        <v>35476.32</v>
      </c>
      <c r="F2002" s="9" t="s">
        <v>90</v>
      </c>
      <c r="G2002" s="9"/>
    </row>
    <row r="2003" spans="1:7" ht="12.75">
      <c r="A2003" s="3"/>
      <c r="C2003" s="7">
        <v>20</v>
      </c>
      <c r="D2003" s="8" t="s">
        <v>14</v>
      </c>
      <c r="E2003" s="6">
        <v>0</v>
      </c>
      <c r="F2003" s="9" t="s">
        <v>32</v>
      </c>
      <c r="G2003" s="9"/>
    </row>
    <row r="2004" spans="1:7" ht="12.75">
      <c r="A2004" s="3"/>
      <c r="C2004" s="7">
        <v>22</v>
      </c>
      <c r="D2004" s="8" t="s">
        <v>15</v>
      </c>
      <c r="E2004" s="6">
        <v>160.49</v>
      </c>
      <c r="F2004" s="9" t="s">
        <v>32</v>
      </c>
      <c r="G2004" s="9"/>
    </row>
    <row r="2005" spans="1:7" ht="12.75">
      <c r="A2005" s="3"/>
      <c r="C2005" s="7">
        <v>23</v>
      </c>
      <c r="D2005" s="8" t="s">
        <v>16</v>
      </c>
      <c r="E2005" s="6">
        <v>5556.05</v>
      </c>
      <c r="F2005" s="9" t="s">
        <v>54</v>
      </c>
      <c r="G2005" s="9"/>
    </row>
    <row r="2006" spans="1:7" ht="12.75">
      <c r="A2006" s="3"/>
      <c r="C2006" s="7">
        <v>24</v>
      </c>
      <c r="D2006" s="8" t="s">
        <v>17</v>
      </c>
      <c r="E2006" s="6">
        <v>161490.61</v>
      </c>
      <c r="F2006" s="9" t="s">
        <v>591</v>
      </c>
      <c r="G2006" s="9"/>
    </row>
    <row r="2007" spans="1:7" ht="12.75">
      <c r="A2007" s="3"/>
      <c r="C2007" s="7">
        <v>25</v>
      </c>
      <c r="D2007" s="8" t="s">
        <v>18</v>
      </c>
      <c r="E2007" s="6">
        <v>0</v>
      </c>
      <c r="F2007" s="9" t="s">
        <v>32</v>
      </c>
      <c r="G2007" s="9"/>
    </row>
    <row r="2008" spans="1:7" ht="12.75">
      <c r="A2008" s="3"/>
      <c r="C2008" s="7">
        <v>26</v>
      </c>
      <c r="D2008" s="8" t="s">
        <v>19</v>
      </c>
      <c r="E2008" s="6">
        <v>0</v>
      </c>
      <c r="F2008" s="9" t="s">
        <v>32</v>
      </c>
      <c r="G2008" s="9"/>
    </row>
    <row r="2009" spans="1:7" ht="12.75">
      <c r="A2009" s="3"/>
      <c r="C2009" s="7">
        <v>27</v>
      </c>
      <c r="D2009" s="8" t="s">
        <v>20</v>
      </c>
      <c r="E2009" s="6">
        <v>11838.43</v>
      </c>
      <c r="F2009" s="9" t="s">
        <v>31</v>
      </c>
      <c r="G2009" s="9"/>
    </row>
    <row r="2010" spans="1:7" ht="12.75">
      <c r="A2010" s="3"/>
      <c r="C2010" s="7">
        <v>28</v>
      </c>
      <c r="D2010" s="8" t="s">
        <v>21</v>
      </c>
      <c r="E2010" s="6">
        <v>131590.44</v>
      </c>
      <c r="F2010" s="9" t="s">
        <v>432</v>
      </c>
      <c r="G2010" s="9"/>
    </row>
    <row r="2011" spans="1:7" ht="12.75">
      <c r="A2011" s="3"/>
      <c r="C2011" s="7">
        <v>30</v>
      </c>
      <c r="D2011" s="8" t="s">
        <v>22</v>
      </c>
      <c r="E2011" s="6">
        <v>344953.62</v>
      </c>
      <c r="F2011" s="9" t="s">
        <v>592</v>
      </c>
      <c r="G2011" s="9"/>
    </row>
    <row r="2012" spans="1:7" ht="12.75">
      <c r="A2012" s="3"/>
      <c r="C2012" s="7">
        <v>31</v>
      </c>
      <c r="D2012" s="8" t="s">
        <v>23</v>
      </c>
      <c r="E2012" s="6">
        <v>149251.59</v>
      </c>
      <c r="F2012" s="9" t="s">
        <v>475</v>
      </c>
      <c r="G2012" s="9"/>
    </row>
    <row r="2013" spans="1:7" ht="12.75">
      <c r="A2013" s="3"/>
      <c r="C2013" s="7">
        <v>32</v>
      </c>
      <c r="D2013" s="8" t="s">
        <v>24</v>
      </c>
      <c r="E2013" s="6">
        <v>68774.94</v>
      </c>
      <c r="F2013" s="9" t="s">
        <v>225</v>
      </c>
      <c r="G2013" s="9"/>
    </row>
    <row r="2014" spans="1:7" ht="12.75">
      <c r="A2014" s="3"/>
      <c r="C2014" s="7">
        <v>33</v>
      </c>
      <c r="D2014" s="8" t="s">
        <v>450</v>
      </c>
      <c r="E2014" s="6">
        <v>6102.29</v>
      </c>
      <c r="F2014" s="9" t="s">
        <v>40</v>
      </c>
      <c r="G2014" s="9"/>
    </row>
    <row r="2015" spans="1:7" ht="12.75">
      <c r="A2015" s="3"/>
      <c r="C2015" s="7">
        <v>34</v>
      </c>
      <c r="D2015" s="8" t="s">
        <v>510</v>
      </c>
      <c r="E2015" s="6">
        <v>17263.92</v>
      </c>
      <c r="F2015" s="9" t="s">
        <v>564</v>
      </c>
      <c r="G2015" s="9"/>
    </row>
    <row r="2016" spans="1:7" ht="12.75">
      <c r="A2016" s="3"/>
      <c r="C2016" s="7">
        <v>35</v>
      </c>
      <c r="D2016" s="8" t="s">
        <v>511</v>
      </c>
      <c r="E2016" s="6">
        <v>225426.6</v>
      </c>
      <c r="F2016" s="9" t="s">
        <v>593</v>
      </c>
      <c r="G2016" s="9"/>
    </row>
    <row r="2017" spans="1:2" ht="15">
      <c r="A2017" s="5">
        <v>38749</v>
      </c>
      <c r="B2017" s="6">
        <v>4569210.8</v>
      </c>
    </row>
    <row r="2018" spans="3:7" ht="12.75">
      <c r="C2018" s="7">
        <v>1</v>
      </c>
      <c r="D2018" s="8" t="s">
        <v>0</v>
      </c>
      <c r="E2018" s="6">
        <v>967671.01</v>
      </c>
      <c r="F2018" s="9" t="s">
        <v>594</v>
      </c>
      <c r="G2018" s="9"/>
    </row>
    <row r="2019" spans="3:7" ht="12.75">
      <c r="C2019" s="7">
        <v>2</v>
      </c>
      <c r="D2019" s="8" t="s">
        <v>1</v>
      </c>
      <c r="E2019" s="6">
        <v>1878655.03</v>
      </c>
      <c r="F2019" s="9" t="s">
        <v>595</v>
      </c>
      <c r="G2019" s="9"/>
    </row>
    <row r="2020" spans="3:7" ht="12.75">
      <c r="C2020" s="7">
        <v>3</v>
      </c>
      <c r="D2020" s="8" t="s">
        <v>2</v>
      </c>
      <c r="E2020" s="6">
        <v>130356.91</v>
      </c>
      <c r="F2020" s="9" t="s">
        <v>372</v>
      </c>
      <c r="G2020" s="9"/>
    </row>
    <row r="2021" spans="3:7" ht="12.75">
      <c r="C2021" s="7">
        <v>4</v>
      </c>
      <c r="D2021" s="8" t="s">
        <v>3</v>
      </c>
      <c r="E2021" s="6">
        <v>42131.03</v>
      </c>
      <c r="F2021" s="9" t="s">
        <v>426</v>
      </c>
      <c r="G2021" s="9"/>
    </row>
    <row r="2022" spans="3:7" ht="12.75">
      <c r="C2022" s="7">
        <v>5</v>
      </c>
      <c r="D2022" s="8" t="s">
        <v>4</v>
      </c>
      <c r="E2022" s="6">
        <v>132707.67</v>
      </c>
      <c r="F2022" s="9" t="s">
        <v>237</v>
      </c>
      <c r="G2022" s="9"/>
    </row>
    <row r="2023" spans="3:7" ht="12.75">
      <c r="C2023" s="7">
        <v>6</v>
      </c>
      <c r="D2023" s="8" t="s">
        <v>5</v>
      </c>
      <c r="E2023" s="6">
        <v>10418.44</v>
      </c>
      <c r="F2023" s="9" t="s">
        <v>145</v>
      </c>
      <c r="G2023" s="9"/>
    </row>
    <row r="2024" spans="3:7" ht="12.75">
      <c r="C2024" s="7">
        <v>7</v>
      </c>
      <c r="D2024" s="8" t="s">
        <v>6</v>
      </c>
      <c r="E2024" s="6">
        <v>7317.42</v>
      </c>
      <c r="F2024" s="9" t="s">
        <v>68</v>
      </c>
      <c r="G2024" s="9"/>
    </row>
    <row r="2025" spans="3:7" ht="12.75">
      <c r="C2025" s="7">
        <v>8</v>
      </c>
      <c r="D2025" s="8" t="s">
        <v>7</v>
      </c>
      <c r="E2025" s="6">
        <v>0</v>
      </c>
      <c r="F2025" s="9" t="s">
        <v>32</v>
      </c>
      <c r="G2025" s="9"/>
    </row>
    <row r="2026" spans="3:7" ht="12.75">
      <c r="C2026" s="7">
        <v>9</v>
      </c>
      <c r="D2026" s="8" t="s">
        <v>8</v>
      </c>
      <c r="E2026" s="6">
        <v>6476.97</v>
      </c>
      <c r="F2026" s="9" t="s">
        <v>108</v>
      </c>
      <c r="G2026" s="9"/>
    </row>
    <row r="2027" spans="3:7" ht="12.75">
      <c r="C2027" s="7">
        <v>10</v>
      </c>
      <c r="D2027" s="8" t="s">
        <v>9</v>
      </c>
      <c r="E2027" s="6">
        <v>14922.26</v>
      </c>
      <c r="F2027" s="9" t="s">
        <v>31</v>
      </c>
      <c r="G2027" s="9"/>
    </row>
    <row r="2028" spans="3:7" ht="12.75">
      <c r="C2028" s="7">
        <v>11</v>
      </c>
      <c r="D2028" s="8" t="s">
        <v>10</v>
      </c>
      <c r="E2028" s="6">
        <v>2706.7</v>
      </c>
      <c r="F2028" s="9" t="s">
        <v>52</v>
      </c>
      <c r="G2028" s="9"/>
    </row>
    <row r="2029" spans="3:7" ht="12.75">
      <c r="C2029" s="7">
        <v>13</v>
      </c>
      <c r="D2029" s="8" t="s">
        <v>11</v>
      </c>
      <c r="E2029" s="6">
        <v>2934.23</v>
      </c>
      <c r="F2029" s="9" t="s">
        <v>52</v>
      </c>
      <c r="G2029" s="9"/>
    </row>
    <row r="2030" spans="3:7" ht="12.75">
      <c r="C2030" s="7">
        <v>15</v>
      </c>
      <c r="D2030" s="8" t="s">
        <v>12</v>
      </c>
      <c r="E2030" s="6">
        <v>565.59</v>
      </c>
      <c r="F2030" s="9" t="s">
        <v>33</v>
      </c>
      <c r="G2030" s="9"/>
    </row>
    <row r="2031" spans="3:7" ht="12.75">
      <c r="C2031" s="7">
        <v>16</v>
      </c>
      <c r="D2031" s="8" t="s">
        <v>13</v>
      </c>
      <c r="E2031" s="6">
        <v>55496.98</v>
      </c>
      <c r="F2031" s="9" t="s">
        <v>492</v>
      </c>
      <c r="G2031" s="9"/>
    </row>
    <row r="2032" spans="3:7" ht="12.75">
      <c r="C2032" s="7">
        <v>20</v>
      </c>
      <c r="D2032" s="8" t="s">
        <v>14</v>
      </c>
      <c r="E2032" s="6">
        <v>0</v>
      </c>
      <c r="F2032" s="9" t="s">
        <v>32</v>
      </c>
      <c r="G2032" s="9"/>
    </row>
    <row r="2033" spans="3:7" ht="12.75">
      <c r="C2033" s="7">
        <v>22</v>
      </c>
      <c r="D2033" s="8" t="s">
        <v>15</v>
      </c>
      <c r="E2033" s="6">
        <v>64.71</v>
      </c>
      <c r="F2033" s="9" t="s">
        <v>32</v>
      </c>
      <c r="G2033" s="9"/>
    </row>
    <row r="2034" spans="3:7" ht="12.75">
      <c r="C2034" s="7">
        <v>23</v>
      </c>
      <c r="D2034" s="8" t="s">
        <v>16</v>
      </c>
      <c r="E2034" s="6">
        <v>6214.82</v>
      </c>
      <c r="F2034" s="9" t="s">
        <v>108</v>
      </c>
      <c r="G2034" s="9"/>
    </row>
    <row r="2035" spans="3:7" ht="12.75">
      <c r="C2035" s="7">
        <v>24</v>
      </c>
      <c r="D2035" s="8" t="s">
        <v>17</v>
      </c>
      <c r="E2035" s="6">
        <v>174596.22</v>
      </c>
      <c r="F2035" s="9" t="s">
        <v>76</v>
      </c>
      <c r="G2035" s="9"/>
    </row>
    <row r="2036" spans="3:7" ht="12.75">
      <c r="C2036" s="7">
        <v>25</v>
      </c>
      <c r="D2036" s="8" t="s">
        <v>18</v>
      </c>
      <c r="E2036" s="6">
        <v>0</v>
      </c>
      <c r="F2036" s="9" t="s">
        <v>32</v>
      </c>
      <c r="G2036" s="9"/>
    </row>
    <row r="2037" spans="3:7" ht="12.75">
      <c r="C2037" s="7">
        <v>26</v>
      </c>
      <c r="D2037" s="8" t="s">
        <v>19</v>
      </c>
      <c r="E2037" s="6">
        <v>0</v>
      </c>
      <c r="F2037" s="9" t="s">
        <v>32</v>
      </c>
      <c r="G2037" s="9"/>
    </row>
    <row r="2038" spans="3:7" ht="12.75">
      <c r="C2038" s="7">
        <v>27</v>
      </c>
      <c r="D2038" s="8" t="s">
        <v>20</v>
      </c>
      <c r="E2038" s="6">
        <v>16912.68</v>
      </c>
      <c r="F2038" s="9" t="s">
        <v>77</v>
      </c>
      <c r="G2038" s="9"/>
    </row>
    <row r="2039" spans="3:7" ht="12.75">
      <c r="C2039" s="7">
        <v>28</v>
      </c>
      <c r="D2039" s="8" t="s">
        <v>21</v>
      </c>
      <c r="E2039" s="6">
        <v>161394.55</v>
      </c>
      <c r="F2039" s="9" t="s">
        <v>165</v>
      </c>
      <c r="G2039" s="9"/>
    </row>
    <row r="2040" spans="3:7" ht="12.75">
      <c r="C2040" s="7">
        <v>30</v>
      </c>
      <c r="D2040" s="8" t="s">
        <v>22</v>
      </c>
      <c r="E2040" s="6">
        <v>403534.37</v>
      </c>
      <c r="F2040" s="9" t="s">
        <v>596</v>
      </c>
      <c r="G2040" s="9"/>
    </row>
    <row r="2041" spans="3:7" ht="12.75">
      <c r="C2041" s="7">
        <v>31</v>
      </c>
      <c r="D2041" s="8" t="s">
        <v>23</v>
      </c>
      <c r="E2041" s="6">
        <v>185822.17</v>
      </c>
      <c r="F2041" s="9" t="s">
        <v>597</v>
      </c>
      <c r="G2041" s="9"/>
    </row>
    <row r="2042" spans="3:7" ht="12.75">
      <c r="C2042" s="7">
        <v>32</v>
      </c>
      <c r="D2042" s="8" t="s">
        <v>24</v>
      </c>
      <c r="E2042" s="6">
        <v>59552.95</v>
      </c>
      <c r="F2042" s="9" t="s">
        <v>263</v>
      </c>
      <c r="G2042" s="9"/>
    </row>
    <row r="2043" spans="3:7" ht="12.75">
      <c r="C2043" s="7">
        <v>33</v>
      </c>
      <c r="D2043" s="8" t="s">
        <v>450</v>
      </c>
      <c r="E2043" s="6">
        <v>6156.01</v>
      </c>
      <c r="F2043" s="9" t="s">
        <v>147</v>
      </c>
      <c r="G2043" s="9"/>
    </row>
    <row r="2044" spans="3:7" ht="12.75">
      <c r="C2044" s="7">
        <v>34</v>
      </c>
      <c r="D2044" s="8" t="s">
        <v>510</v>
      </c>
      <c r="E2044" s="6">
        <v>16788.07</v>
      </c>
      <c r="F2044" s="9" t="s">
        <v>77</v>
      </c>
      <c r="G2044" s="9"/>
    </row>
    <row r="2045" spans="3:7" ht="12.75">
      <c r="C2045" s="7">
        <v>35</v>
      </c>
      <c r="D2045" s="8" t="s">
        <v>511</v>
      </c>
      <c r="E2045" s="6">
        <v>285814.06</v>
      </c>
      <c r="F2045" s="9" t="s">
        <v>598</v>
      </c>
      <c r="G2045" s="9"/>
    </row>
    <row r="2046" spans="1:2" ht="15">
      <c r="A2046" s="5">
        <v>38777</v>
      </c>
      <c r="B2046" s="6">
        <v>5159098.06</v>
      </c>
    </row>
    <row r="2047" spans="3:7" ht="12.75">
      <c r="C2047" s="7">
        <v>1</v>
      </c>
      <c r="D2047" s="8" t="s">
        <v>0</v>
      </c>
      <c r="E2047" s="6">
        <v>981717.24</v>
      </c>
      <c r="F2047" s="9" t="s">
        <v>385</v>
      </c>
      <c r="G2047" s="9"/>
    </row>
    <row r="2048" spans="3:7" ht="12.75">
      <c r="C2048" s="7">
        <v>2</v>
      </c>
      <c r="D2048" s="8" t="s">
        <v>1</v>
      </c>
      <c r="E2048" s="6">
        <v>2206640.9</v>
      </c>
      <c r="F2048" s="9" t="s">
        <v>599</v>
      </c>
      <c r="G2048" s="9"/>
    </row>
    <row r="2049" spans="3:7" ht="12.75">
      <c r="C2049" s="7">
        <v>3</v>
      </c>
      <c r="D2049" s="8" t="s">
        <v>2</v>
      </c>
      <c r="E2049" s="6">
        <v>200369.17</v>
      </c>
      <c r="F2049" s="9" t="s">
        <v>563</v>
      </c>
      <c r="G2049" s="9"/>
    </row>
    <row r="2050" spans="3:7" ht="12.75">
      <c r="C2050" s="7">
        <v>4</v>
      </c>
      <c r="D2050" s="8" t="s">
        <v>3</v>
      </c>
      <c r="E2050" s="6">
        <v>40701.38</v>
      </c>
      <c r="F2050" s="9" t="s">
        <v>107</v>
      </c>
      <c r="G2050" s="9"/>
    </row>
    <row r="2051" spans="3:7" ht="12.75">
      <c r="C2051" s="7">
        <v>5</v>
      </c>
      <c r="D2051" s="8" t="s">
        <v>4</v>
      </c>
      <c r="E2051" s="6">
        <v>142703.64</v>
      </c>
      <c r="F2051" s="9" t="s">
        <v>57</v>
      </c>
      <c r="G2051" s="9"/>
    </row>
    <row r="2052" spans="3:7" ht="12.75">
      <c r="C2052" s="7">
        <v>6</v>
      </c>
      <c r="D2052" s="8" t="s">
        <v>5</v>
      </c>
      <c r="E2052" s="6">
        <v>11245.99</v>
      </c>
      <c r="F2052" s="9" t="s">
        <v>105</v>
      </c>
      <c r="G2052" s="9"/>
    </row>
    <row r="2053" spans="3:7" ht="12.75">
      <c r="C2053" s="7">
        <v>7</v>
      </c>
      <c r="D2053" s="8" t="s">
        <v>6</v>
      </c>
      <c r="E2053" s="6">
        <v>1768.63</v>
      </c>
      <c r="F2053" s="9" t="s">
        <v>64</v>
      </c>
      <c r="G2053" s="9"/>
    </row>
    <row r="2054" spans="3:7" ht="12.75">
      <c r="C2054" s="7">
        <v>8</v>
      </c>
      <c r="D2054" s="8" t="s">
        <v>7</v>
      </c>
      <c r="E2054" s="6">
        <v>0</v>
      </c>
      <c r="F2054" s="9" t="s">
        <v>32</v>
      </c>
      <c r="G2054" s="9"/>
    </row>
    <row r="2055" spans="3:7" ht="12.75">
      <c r="C2055" s="7">
        <v>9</v>
      </c>
      <c r="D2055" s="8" t="s">
        <v>8</v>
      </c>
      <c r="E2055" s="6">
        <v>6362.09</v>
      </c>
      <c r="F2055" s="9" t="s">
        <v>82</v>
      </c>
      <c r="G2055" s="9"/>
    </row>
    <row r="2056" spans="3:7" ht="12.75">
      <c r="C2056" s="7">
        <v>10</v>
      </c>
      <c r="D2056" s="8" t="s">
        <v>9</v>
      </c>
      <c r="E2056" s="6">
        <v>16948.04</v>
      </c>
      <c r="F2056" s="9" t="s">
        <v>31</v>
      </c>
      <c r="G2056" s="9"/>
    </row>
    <row r="2057" spans="3:7" ht="12.75">
      <c r="C2057" s="7">
        <v>11</v>
      </c>
      <c r="D2057" s="8" t="s">
        <v>10</v>
      </c>
      <c r="E2057" s="6">
        <v>2269.18</v>
      </c>
      <c r="F2057" s="9" t="s">
        <v>38</v>
      </c>
      <c r="G2057" s="9"/>
    </row>
    <row r="2058" spans="3:7" ht="12.75">
      <c r="C2058" s="7">
        <v>13</v>
      </c>
      <c r="D2058" s="8" t="s">
        <v>11</v>
      </c>
      <c r="E2058" s="6">
        <v>3341.4</v>
      </c>
      <c r="F2058" s="9" t="s">
        <v>52</v>
      </c>
      <c r="G2058" s="9"/>
    </row>
    <row r="2059" spans="3:7" ht="12.75">
      <c r="C2059" s="7">
        <v>15</v>
      </c>
      <c r="D2059" s="8" t="s">
        <v>12</v>
      </c>
      <c r="E2059" s="6">
        <v>470.32</v>
      </c>
      <c r="F2059" s="9" t="s">
        <v>33</v>
      </c>
      <c r="G2059" s="9"/>
    </row>
    <row r="2060" spans="3:7" ht="12.75">
      <c r="C2060" s="7">
        <v>16</v>
      </c>
      <c r="D2060" s="8" t="s">
        <v>13</v>
      </c>
      <c r="E2060" s="6">
        <v>55249.79</v>
      </c>
      <c r="F2060" s="9" t="s">
        <v>255</v>
      </c>
      <c r="G2060" s="9"/>
    </row>
    <row r="2061" spans="3:7" ht="12.75">
      <c r="C2061" s="7">
        <v>20</v>
      </c>
      <c r="D2061" s="8" t="s">
        <v>14</v>
      </c>
      <c r="E2061" s="6">
        <v>0</v>
      </c>
      <c r="F2061" s="9" t="s">
        <v>32</v>
      </c>
      <c r="G2061" s="9"/>
    </row>
    <row r="2062" spans="3:7" ht="12.75">
      <c r="C2062" s="7">
        <v>22</v>
      </c>
      <c r="D2062" s="8" t="s">
        <v>15</v>
      </c>
      <c r="E2062" s="6">
        <v>0</v>
      </c>
      <c r="F2062" s="9">
        <v>0</v>
      </c>
      <c r="G2062" s="9"/>
    </row>
    <row r="2063" spans="3:7" ht="12.75">
      <c r="C2063" s="7">
        <v>23</v>
      </c>
      <c r="D2063" s="8" t="s">
        <v>16</v>
      </c>
      <c r="E2063" s="6">
        <v>6553.76</v>
      </c>
      <c r="F2063" s="9" t="s">
        <v>147</v>
      </c>
      <c r="G2063" s="9"/>
    </row>
    <row r="2064" spans="3:7" ht="12.75">
      <c r="C2064" s="7">
        <v>24</v>
      </c>
      <c r="D2064" s="8" t="s">
        <v>17</v>
      </c>
      <c r="E2064" s="6">
        <v>202001.45</v>
      </c>
      <c r="F2064" s="9" t="s">
        <v>481</v>
      </c>
      <c r="G2064" s="9"/>
    </row>
    <row r="2065" spans="3:7" ht="12.75">
      <c r="C2065" s="7">
        <v>25</v>
      </c>
      <c r="D2065" s="8" t="s">
        <v>18</v>
      </c>
      <c r="E2065" s="6">
        <v>0</v>
      </c>
      <c r="F2065" s="9" t="s">
        <v>32</v>
      </c>
      <c r="G2065" s="9"/>
    </row>
    <row r="2066" spans="3:7" ht="12.75">
      <c r="C2066" s="7">
        <v>26</v>
      </c>
      <c r="D2066" s="8" t="s">
        <v>19</v>
      </c>
      <c r="E2066" s="6">
        <v>0</v>
      </c>
      <c r="F2066" s="9" t="s">
        <v>32</v>
      </c>
      <c r="G2066" s="9"/>
    </row>
    <row r="2067" spans="3:7" ht="12.75">
      <c r="C2067" s="7">
        <v>27</v>
      </c>
      <c r="D2067" s="8" t="s">
        <v>20</v>
      </c>
      <c r="E2067" s="6">
        <v>18336.86</v>
      </c>
      <c r="F2067" s="9" t="s">
        <v>556</v>
      </c>
      <c r="G2067" s="9"/>
    </row>
    <row r="2068" spans="3:7" ht="12.75">
      <c r="C2068" s="7">
        <v>28</v>
      </c>
      <c r="D2068" s="8" t="s">
        <v>21</v>
      </c>
      <c r="E2068" s="6">
        <v>161879.56</v>
      </c>
      <c r="F2068" s="9" t="s">
        <v>519</v>
      </c>
      <c r="G2068" s="9"/>
    </row>
    <row r="2069" spans="3:7" ht="12.75">
      <c r="C2069" s="7">
        <v>30</v>
      </c>
      <c r="D2069" s="8" t="s">
        <v>22</v>
      </c>
      <c r="E2069" s="6">
        <v>478308.38</v>
      </c>
      <c r="F2069" s="9" t="s">
        <v>600</v>
      </c>
      <c r="G2069" s="9"/>
    </row>
    <row r="2070" spans="3:7" ht="12.75">
      <c r="C2070" s="7">
        <v>31</v>
      </c>
      <c r="D2070" s="8" t="s">
        <v>23</v>
      </c>
      <c r="E2070" s="6">
        <v>210693.77</v>
      </c>
      <c r="F2070" s="9" t="s">
        <v>601</v>
      </c>
      <c r="G2070" s="9"/>
    </row>
    <row r="2071" spans="3:7" ht="12.75">
      <c r="C2071" s="7">
        <v>32</v>
      </c>
      <c r="D2071" s="8" t="s">
        <v>24</v>
      </c>
      <c r="E2071" s="6">
        <v>59244.72</v>
      </c>
      <c r="F2071" s="9" t="s">
        <v>62</v>
      </c>
      <c r="G2071" s="9"/>
    </row>
    <row r="2072" spans="3:7" ht="12.75">
      <c r="C2072" s="7">
        <v>33</v>
      </c>
      <c r="D2072" s="8" t="s">
        <v>450</v>
      </c>
      <c r="E2072" s="6">
        <v>7334.7</v>
      </c>
      <c r="F2072" s="9" t="s">
        <v>108</v>
      </c>
      <c r="G2072" s="9"/>
    </row>
    <row r="2073" spans="3:7" ht="12.75">
      <c r="C2073" s="7">
        <v>34</v>
      </c>
      <c r="D2073" s="8" t="s">
        <v>510</v>
      </c>
      <c r="E2073" s="6">
        <v>19426.05</v>
      </c>
      <c r="F2073" s="9" t="s">
        <v>50</v>
      </c>
      <c r="G2073" s="9"/>
    </row>
    <row r="2074" spans="1:6" ht="12.75">
      <c r="A2074" s="3"/>
      <c r="C2074" s="7">
        <v>35</v>
      </c>
      <c r="D2074" s="8" t="s">
        <v>511</v>
      </c>
      <c r="E2074" s="6">
        <v>325531.11</v>
      </c>
      <c r="F2074" s="9" t="s">
        <v>602</v>
      </c>
    </row>
    <row r="2075" spans="1:2" ht="15">
      <c r="A2075" s="5">
        <v>38808</v>
      </c>
      <c r="B2075" s="6">
        <v>5690929.25</v>
      </c>
    </row>
    <row r="2076" spans="3:7" ht="12.75">
      <c r="C2076" s="7">
        <v>1</v>
      </c>
      <c r="D2076" s="8" t="s">
        <v>0</v>
      </c>
      <c r="E2076" s="6">
        <v>1227713.29</v>
      </c>
      <c r="F2076" s="9" t="s">
        <v>603</v>
      </c>
      <c r="G2076" s="9"/>
    </row>
    <row r="2077" spans="3:7" ht="12.75">
      <c r="C2077" s="7">
        <v>2</v>
      </c>
      <c r="D2077" s="8" t="s">
        <v>1</v>
      </c>
      <c r="E2077" s="6">
        <v>2425073.17</v>
      </c>
      <c r="F2077" s="9" t="s">
        <v>604</v>
      </c>
      <c r="G2077" s="9"/>
    </row>
    <row r="2078" spans="3:7" ht="12.75">
      <c r="C2078" s="7">
        <v>3</v>
      </c>
      <c r="D2078" s="8" t="s">
        <v>2</v>
      </c>
      <c r="E2078" s="6">
        <v>169044.02</v>
      </c>
      <c r="F2078" s="9" t="s">
        <v>583</v>
      </c>
      <c r="G2078" s="9"/>
    </row>
    <row r="2079" spans="3:7" ht="12.75">
      <c r="C2079" s="7">
        <v>4</v>
      </c>
      <c r="D2079" s="8" t="s">
        <v>3</v>
      </c>
      <c r="E2079" s="6">
        <v>49436.36</v>
      </c>
      <c r="F2079" s="9" t="s">
        <v>156</v>
      </c>
      <c r="G2079" s="9"/>
    </row>
    <row r="2080" spans="3:7" ht="12.75">
      <c r="C2080" s="7">
        <v>5</v>
      </c>
      <c r="D2080" s="8" t="s">
        <v>4</v>
      </c>
      <c r="E2080" s="6">
        <v>145734.36</v>
      </c>
      <c r="F2080" s="9" t="s">
        <v>605</v>
      </c>
      <c r="G2080" s="9"/>
    </row>
    <row r="2081" spans="3:7" ht="12.75">
      <c r="C2081" s="7">
        <v>6</v>
      </c>
      <c r="D2081" s="8" t="s">
        <v>5</v>
      </c>
      <c r="E2081" s="6">
        <v>12296.37</v>
      </c>
      <c r="F2081" s="9" t="s">
        <v>105</v>
      </c>
      <c r="G2081" s="9"/>
    </row>
    <row r="2082" spans="3:7" ht="12.75">
      <c r="C2082" s="7">
        <v>7</v>
      </c>
      <c r="D2082" s="8" t="s">
        <v>6</v>
      </c>
      <c r="E2082" s="6">
        <v>1651.83</v>
      </c>
      <c r="F2082" s="9" t="s">
        <v>64</v>
      </c>
      <c r="G2082" s="9"/>
    </row>
    <row r="2083" spans="3:7" ht="12.75">
      <c r="C2083" s="7">
        <v>8</v>
      </c>
      <c r="D2083" s="8" t="s">
        <v>7</v>
      </c>
      <c r="E2083" s="6">
        <v>0</v>
      </c>
      <c r="F2083" s="9" t="s">
        <v>32</v>
      </c>
      <c r="G2083" s="9"/>
    </row>
    <row r="2084" spans="3:7" ht="12.75">
      <c r="C2084" s="7">
        <v>9</v>
      </c>
      <c r="D2084" s="8" t="s">
        <v>8</v>
      </c>
      <c r="E2084" s="6">
        <v>7180.47</v>
      </c>
      <c r="F2084" s="9" t="s">
        <v>147</v>
      </c>
      <c r="G2084" s="9"/>
    </row>
    <row r="2085" spans="3:7" ht="12.75">
      <c r="C2085" s="7">
        <v>10</v>
      </c>
      <c r="D2085" s="8" t="s">
        <v>9</v>
      </c>
      <c r="E2085" s="6">
        <v>19888.46</v>
      </c>
      <c r="F2085" s="9" t="s">
        <v>51</v>
      </c>
      <c r="G2085" s="9"/>
    </row>
    <row r="2086" spans="3:7" ht="12.75">
      <c r="C2086" s="7">
        <v>11</v>
      </c>
      <c r="D2086" s="8" t="s">
        <v>10</v>
      </c>
      <c r="E2086" s="6">
        <v>2119.2</v>
      </c>
      <c r="F2086" s="9" t="s">
        <v>38</v>
      </c>
      <c r="G2086" s="9"/>
    </row>
    <row r="2087" spans="3:7" ht="12.75">
      <c r="C2087" s="7">
        <v>13</v>
      </c>
      <c r="D2087" s="8" t="s">
        <v>11</v>
      </c>
      <c r="E2087" s="6">
        <v>3413.37</v>
      </c>
      <c r="F2087" s="9" t="s">
        <v>52</v>
      </c>
      <c r="G2087" s="9"/>
    </row>
    <row r="2088" spans="3:7" ht="12.75">
      <c r="C2088" s="7">
        <v>15</v>
      </c>
      <c r="D2088" s="8" t="s">
        <v>12</v>
      </c>
      <c r="E2088" s="6">
        <v>549.65</v>
      </c>
      <c r="F2088" s="9" t="s">
        <v>33</v>
      </c>
      <c r="G2088" s="9"/>
    </row>
    <row r="2089" spans="3:7" ht="12.75">
      <c r="C2089" s="7">
        <v>16</v>
      </c>
      <c r="D2089" s="8" t="s">
        <v>13</v>
      </c>
      <c r="E2089" s="6">
        <v>67802.82</v>
      </c>
      <c r="F2089" s="9" t="s">
        <v>476</v>
      </c>
      <c r="G2089" s="9"/>
    </row>
    <row r="2090" spans="3:7" ht="12.75">
      <c r="C2090" s="7">
        <v>20</v>
      </c>
      <c r="D2090" s="8" t="s">
        <v>14</v>
      </c>
      <c r="E2090" s="6">
        <v>0</v>
      </c>
      <c r="F2090" s="9" t="s">
        <v>32</v>
      </c>
      <c r="G2090" s="9"/>
    </row>
    <row r="2091" spans="3:7" ht="12.75">
      <c r="C2091" s="7">
        <v>22</v>
      </c>
      <c r="D2091" s="8" t="s">
        <v>15</v>
      </c>
      <c r="E2091" s="6">
        <v>0</v>
      </c>
      <c r="F2091" s="9">
        <v>0</v>
      </c>
      <c r="G2091" s="9"/>
    </row>
    <row r="2092" spans="3:7" ht="12.75">
      <c r="C2092" s="7">
        <v>23</v>
      </c>
      <c r="D2092" s="8" t="s">
        <v>16</v>
      </c>
      <c r="E2092" s="6">
        <v>7166.34</v>
      </c>
      <c r="F2092" s="9" t="s">
        <v>147</v>
      </c>
      <c r="G2092" s="9"/>
    </row>
    <row r="2093" spans="3:7" ht="12.75">
      <c r="C2093" s="7">
        <v>24</v>
      </c>
      <c r="D2093" s="8" t="s">
        <v>17</v>
      </c>
      <c r="E2093" s="6">
        <v>262736.07</v>
      </c>
      <c r="F2093" s="9" t="s">
        <v>446</v>
      </c>
      <c r="G2093" s="9"/>
    </row>
    <row r="2094" spans="3:7" ht="12.75">
      <c r="C2094" s="7">
        <v>25</v>
      </c>
      <c r="D2094" s="8" t="s">
        <v>18</v>
      </c>
      <c r="E2094" s="6">
        <v>0</v>
      </c>
      <c r="F2094" s="9" t="s">
        <v>32</v>
      </c>
      <c r="G2094" s="9"/>
    </row>
    <row r="2095" spans="3:7" ht="12.75">
      <c r="C2095" s="7">
        <v>26</v>
      </c>
      <c r="D2095" s="8" t="s">
        <v>19</v>
      </c>
      <c r="E2095" s="6">
        <v>0</v>
      </c>
      <c r="F2095" s="9" t="s">
        <v>32</v>
      </c>
      <c r="G2095" s="9"/>
    </row>
    <row r="2096" spans="3:7" ht="12.75">
      <c r="C2096" s="7">
        <v>27</v>
      </c>
      <c r="D2096" s="8" t="s">
        <v>20</v>
      </c>
      <c r="E2096" s="6">
        <v>19801.37</v>
      </c>
      <c r="F2096" s="9" t="s">
        <v>51</v>
      </c>
      <c r="G2096" s="9"/>
    </row>
    <row r="2097" spans="3:7" ht="12.75">
      <c r="C2097" s="7">
        <v>28</v>
      </c>
      <c r="D2097" s="8" t="s">
        <v>21</v>
      </c>
      <c r="E2097" s="6">
        <v>162218.37</v>
      </c>
      <c r="F2097" s="9" t="s">
        <v>372</v>
      </c>
      <c r="G2097" s="9"/>
    </row>
    <row r="2098" spans="3:7" ht="12.75">
      <c r="C2098" s="7">
        <v>30</v>
      </c>
      <c r="D2098" s="8" t="s">
        <v>22</v>
      </c>
      <c r="E2098" s="6">
        <v>454203.18</v>
      </c>
      <c r="F2098" s="9" t="s">
        <v>538</v>
      </c>
      <c r="G2098" s="9"/>
    </row>
    <row r="2099" spans="3:7" ht="12.75">
      <c r="C2099" s="7">
        <v>31</v>
      </c>
      <c r="D2099" s="8" t="s">
        <v>23</v>
      </c>
      <c r="E2099" s="6">
        <v>248446.82</v>
      </c>
      <c r="F2099" s="9" t="s">
        <v>286</v>
      </c>
      <c r="G2099" s="9"/>
    </row>
    <row r="2100" spans="3:7" ht="12.75">
      <c r="C2100" s="7">
        <v>32</v>
      </c>
      <c r="D2100" s="8" t="s">
        <v>24</v>
      </c>
      <c r="E2100" s="6">
        <v>63739.68</v>
      </c>
      <c r="F2100" s="9" t="s">
        <v>535</v>
      </c>
      <c r="G2100" s="9"/>
    </row>
    <row r="2101" spans="3:7" ht="12.75">
      <c r="C2101" s="7">
        <v>33</v>
      </c>
      <c r="D2101" s="8" t="s">
        <v>450</v>
      </c>
      <c r="E2101" s="6">
        <v>8061.81</v>
      </c>
      <c r="F2101" s="9" t="s">
        <v>108</v>
      </c>
      <c r="G2101" s="9"/>
    </row>
    <row r="2102" spans="3:7" ht="12.75">
      <c r="C2102" s="7">
        <v>34</v>
      </c>
      <c r="D2102" s="8" t="s">
        <v>510</v>
      </c>
      <c r="E2102" s="6">
        <v>16693.37</v>
      </c>
      <c r="F2102" s="9" t="s">
        <v>179</v>
      </c>
      <c r="G2102" s="9"/>
    </row>
    <row r="2103" spans="3:7" ht="12.75">
      <c r="C2103" s="7">
        <v>35</v>
      </c>
      <c r="D2103" s="8" t="s">
        <v>511</v>
      </c>
      <c r="E2103" s="6">
        <v>315958.91</v>
      </c>
      <c r="F2103" s="9" t="s">
        <v>606</v>
      </c>
      <c r="G2103" s="9"/>
    </row>
    <row r="2104" spans="1:2" ht="15">
      <c r="A2104" s="5">
        <v>38838</v>
      </c>
      <c r="B2104" s="6">
        <v>4112751.46</v>
      </c>
    </row>
    <row r="2105" spans="3:7" ht="12.75">
      <c r="C2105" s="7">
        <v>1</v>
      </c>
      <c r="D2105" s="8" t="s">
        <v>0</v>
      </c>
      <c r="E2105" s="6">
        <v>708903.75</v>
      </c>
      <c r="F2105" s="9" t="s">
        <v>607</v>
      </c>
      <c r="G2105" s="9"/>
    </row>
    <row r="2106" spans="3:7" ht="12.75">
      <c r="C2106" s="7">
        <v>2</v>
      </c>
      <c r="D2106" s="8" t="s">
        <v>1</v>
      </c>
      <c r="E2106" s="6">
        <v>1854414.6</v>
      </c>
      <c r="F2106" s="9" t="s">
        <v>608</v>
      </c>
      <c r="G2106" s="9"/>
    </row>
    <row r="2107" spans="3:7" ht="12.75">
      <c r="C2107" s="7">
        <v>3</v>
      </c>
      <c r="D2107" s="8" t="s">
        <v>2</v>
      </c>
      <c r="E2107" s="6">
        <v>131293.52</v>
      </c>
      <c r="F2107" s="9" t="s">
        <v>609</v>
      </c>
      <c r="G2107" s="9"/>
    </row>
    <row r="2108" spans="3:7" ht="12.75">
      <c r="C2108" s="7">
        <v>4</v>
      </c>
      <c r="D2108" s="8" t="s">
        <v>3</v>
      </c>
      <c r="E2108" s="6">
        <v>40179.92</v>
      </c>
      <c r="F2108" s="9" t="s">
        <v>90</v>
      </c>
      <c r="G2108" s="9"/>
    </row>
    <row r="2109" spans="3:7" ht="12.75">
      <c r="C2109" s="7">
        <v>5</v>
      </c>
      <c r="D2109" s="8" t="s">
        <v>4</v>
      </c>
      <c r="E2109" s="6">
        <v>113589.43</v>
      </c>
      <c r="F2109" s="9" t="s">
        <v>314</v>
      </c>
      <c r="G2109" s="9"/>
    </row>
    <row r="2110" spans="3:7" ht="12.75">
      <c r="C2110" s="7">
        <v>6</v>
      </c>
      <c r="D2110" s="8" t="s">
        <v>5</v>
      </c>
      <c r="E2110" s="6">
        <v>9577.79</v>
      </c>
      <c r="F2110" s="9" t="s">
        <v>145</v>
      </c>
      <c r="G2110" s="9"/>
    </row>
    <row r="2111" spans="3:7" ht="12.75">
      <c r="C2111" s="7">
        <v>7</v>
      </c>
      <c r="D2111" s="8" t="s">
        <v>6</v>
      </c>
      <c r="E2111" s="6">
        <v>1135.11</v>
      </c>
      <c r="F2111" s="9" t="s">
        <v>64</v>
      </c>
      <c r="G2111" s="9"/>
    </row>
    <row r="2112" spans="3:7" ht="12.75">
      <c r="C2112" s="7">
        <v>8</v>
      </c>
      <c r="D2112" s="8" t="s">
        <v>7</v>
      </c>
      <c r="E2112" s="6">
        <v>0</v>
      </c>
      <c r="F2112" s="9" t="s">
        <v>32</v>
      </c>
      <c r="G2112" s="9"/>
    </row>
    <row r="2113" spans="3:7" ht="12.75">
      <c r="C2113" s="7">
        <v>9</v>
      </c>
      <c r="D2113" s="8" t="s">
        <v>8</v>
      </c>
      <c r="E2113" s="6">
        <v>5878.56</v>
      </c>
      <c r="F2113" s="9" t="s">
        <v>108</v>
      </c>
      <c r="G2113" s="9"/>
    </row>
    <row r="2114" spans="3:7" ht="12.75">
      <c r="C2114" s="7">
        <v>10</v>
      </c>
      <c r="D2114" s="8" t="s">
        <v>9</v>
      </c>
      <c r="E2114" s="6">
        <v>21698.86</v>
      </c>
      <c r="F2114" s="9" t="s">
        <v>42</v>
      </c>
      <c r="G2114" s="9"/>
    </row>
    <row r="2115" spans="3:7" ht="12.75">
      <c r="C2115" s="7">
        <v>11</v>
      </c>
      <c r="D2115" s="8" t="s">
        <v>10</v>
      </c>
      <c r="E2115" s="6">
        <v>2161.96</v>
      </c>
      <c r="F2115" s="9" t="s">
        <v>93</v>
      </c>
      <c r="G2115" s="9"/>
    </row>
    <row r="2116" spans="3:7" ht="12.75">
      <c r="C2116" s="7">
        <v>13</v>
      </c>
      <c r="D2116" s="8" t="s">
        <v>11</v>
      </c>
      <c r="E2116" s="6">
        <v>2868.18</v>
      </c>
      <c r="F2116" s="9" t="s">
        <v>36</v>
      </c>
      <c r="G2116" s="9"/>
    </row>
    <row r="2117" spans="3:7" ht="12.75">
      <c r="C2117" s="7">
        <v>15</v>
      </c>
      <c r="D2117" s="8" t="s">
        <v>12</v>
      </c>
      <c r="E2117" s="6">
        <v>468.04</v>
      </c>
      <c r="F2117" s="9" t="s">
        <v>33</v>
      </c>
      <c r="G2117" s="9"/>
    </row>
    <row r="2118" spans="3:7" ht="12.75">
      <c r="C2118" s="7">
        <v>16</v>
      </c>
      <c r="D2118" s="8" t="s">
        <v>13</v>
      </c>
      <c r="E2118" s="6">
        <v>40936.09</v>
      </c>
      <c r="F2118" s="9" t="s">
        <v>422</v>
      </c>
      <c r="G2118" s="9"/>
    </row>
    <row r="2119" spans="3:7" ht="12.75">
      <c r="C2119" s="7">
        <v>20</v>
      </c>
      <c r="D2119" s="8" t="s">
        <v>14</v>
      </c>
      <c r="E2119" s="6">
        <v>0</v>
      </c>
      <c r="F2119" s="9" t="s">
        <v>32</v>
      </c>
      <c r="G2119" s="9"/>
    </row>
    <row r="2120" spans="3:7" ht="12.75">
      <c r="C2120" s="7">
        <v>22</v>
      </c>
      <c r="D2120" s="8" t="s">
        <v>15</v>
      </c>
      <c r="E2120" s="6">
        <v>0</v>
      </c>
      <c r="F2120" s="9">
        <v>0</v>
      </c>
      <c r="G2120" s="9"/>
    </row>
    <row r="2121" spans="3:7" ht="12.75">
      <c r="C2121" s="7">
        <v>23</v>
      </c>
      <c r="D2121" s="8" t="s">
        <v>16</v>
      </c>
      <c r="E2121" s="6">
        <v>4919.4</v>
      </c>
      <c r="F2121" s="9" t="s">
        <v>82</v>
      </c>
      <c r="G2121" s="9"/>
    </row>
    <row r="2122" spans="3:7" ht="12.75">
      <c r="C2122" s="7">
        <v>24</v>
      </c>
      <c r="D2122" s="8" t="s">
        <v>17</v>
      </c>
      <c r="E2122" s="6">
        <v>201246.34</v>
      </c>
      <c r="F2122" s="9" t="s">
        <v>610</v>
      </c>
      <c r="G2122" s="9"/>
    </row>
    <row r="2123" spans="3:7" ht="12.75">
      <c r="C2123" s="7">
        <v>25</v>
      </c>
      <c r="D2123" s="8" t="s">
        <v>18</v>
      </c>
      <c r="E2123" s="6">
        <v>0</v>
      </c>
      <c r="F2123" s="9" t="s">
        <v>32</v>
      </c>
      <c r="G2123" s="9"/>
    </row>
    <row r="2124" spans="3:7" ht="12.75">
      <c r="C2124" s="7">
        <v>26</v>
      </c>
      <c r="D2124" s="8" t="s">
        <v>19</v>
      </c>
      <c r="E2124" s="6">
        <v>0</v>
      </c>
      <c r="F2124" s="9" t="s">
        <v>32</v>
      </c>
      <c r="G2124" s="9"/>
    </row>
    <row r="2125" spans="3:7" ht="12.75">
      <c r="C2125" s="7">
        <v>27</v>
      </c>
      <c r="D2125" s="8" t="s">
        <v>20</v>
      </c>
      <c r="E2125" s="6">
        <v>13610.35</v>
      </c>
      <c r="F2125" s="9" t="s">
        <v>31</v>
      </c>
      <c r="G2125" s="9"/>
    </row>
    <row r="2126" spans="3:7" ht="12.75">
      <c r="C2126" s="7">
        <v>28</v>
      </c>
      <c r="D2126" s="8" t="s">
        <v>21</v>
      </c>
      <c r="E2126" s="6">
        <v>115596.48</v>
      </c>
      <c r="F2126" s="9" t="s">
        <v>43</v>
      </c>
      <c r="G2126" s="9"/>
    </row>
    <row r="2127" spans="3:7" ht="12.75">
      <c r="C2127" s="7">
        <v>30</v>
      </c>
      <c r="D2127" s="8" t="s">
        <v>22</v>
      </c>
      <c r="E2127" s="6">
        <v>330926.31</v>
      </c>
      <c r="F2127" s="9" t="s">
        <v>611</v>
      </c>
      <c r="G2127" s="9"/>
    </row>
    <row r="2128" spans="3:7" ht="12.75">
      <c r="C2128" s="7">
        <v>31</v>
      </c>
      <c r="D2128" s="8" t="s">
        <v>23</v>
      </c>
      <c r="E2128" s="6">
        <v>189382.5</v>
      </c>
      <c r="F2128" s="9" t="s">
        <v>174</v>
      </c>
      <c r="G2128" s="9"/>
    </row>
    <row r="2129" spans="3:7" ht="12.75">
      <c r="C2129" s="7">
        <v>32</v>
      </c>
      <c r="D2129" s="8" t="s">
        <v>24</v>
      </c>
      <c r="E2129" s="6">
        <v>47435.15</v>
      </c>
      <c r="F2129" s="9" t="s">
        <v>62</v>
      </c>
      <c r="G2129" s="9"/>
    </row>
    <row r="2130" spans="3:7" ht="12.75">
      <c r="C2130" s="7">
        <v>33</v>
      </c>
      <c r="D2130" s="8" t="s">
        <v>450</v>
      </c>
      <c r="E2130" s="6">
        <v>6577.45</v>
      </c>
      <c r="F2130" s="9" t="s">
        <v>68</v>
      </c>
      <c r="G2130" s="9"/>
    </row>
    <row r="2131" spans="3:7" ht="12.75">
      <c r="C2131" s="7">
        <v>34</v>
      </c>
      <c r="D2131" s="8" t="s">
        <v>510</v>
      </c>
      <c r="E2131" s="6">
        <v>11751</v>
      </c>
      <c r="F2131" s="9" t="s">
        <v>179</v>
      </c>
      <c r="G2131" s="9"/>
    </row>
    <row r="2132" spans="3:7" ht="12.75">
      <c r="C2132" s="7">
        <v>35</v>
      </c>
      <c r="D2132" s="8" t="s">
        <v>511</v>
      </c>
      <c r="E2132" s="6">
        <v>258200.74</v>
      </c>
      <c r="F2132" s="9" t="s">
        <v>612</v>
      </c>
      <c r="G2132" s="9"/>
    </row>
    <row r="2133" spans="1:6" ht="15">
      <c r="A2133" s="5">
        <v>38504</v>
      </c>
      <c r="B2133" s="20">
        <f>+SUM(E2134:E2161)</f>
        <v>3541002.2399999984</v>
      </c>
      <c r="C2133" s="18"/>
      <c r="D2133" s="18"/>
      <c r="E2133" s="18"/>
      <c r="F2133" s="18"/>
    </row>
    <row r="2134" spans="3:6" ht="12.75">
      <c r="C2134" s="7">
        <v>1</v>
      </c>
      <c r="D2134" s="8" t="s">
        <v>0</v>
      </c>
      <c r="E2134" s="6">
        <v>740389.72</v>
      </c>
      <c r="F2134" s="23">
        <f>+E2134/$B$2133</f>
        <v>0.20909044101593122</v>
      </c>
    </row>
    <row r="2135" spans="3:6" ht="12.75">
      <c r="C2135" s="7">
        <v>2</v>
      </c>
      <c r="D2135" s="8" t="s">
        <v>1</v>
      </c>
      <c r="E2135" s="6">
        <v>1420360.13</v>
      </c>
      <c r="F2135" s="23">
        <f aca="true" t="shared" si="0" ref="F2135:F2161">+E2135/$B$2133</f>
        <v>0.4011181111255102</v>
      </c>
    </row>
    <row r="2136" spans="3:6" ht="12.75">
      <c r="C2136" s="7">
        <v>3</v>
      </c>
      <c r="D2136" s="8" t="s">
        <v>2</v>
      </c>
      <c r="E2136" s="6">
        <v>106942.09</v>
      </c>
      <c r="F2136" s="23">
        <f t="shared" si="0"/>
        <v>0.0302010794548382</v>
      </c>
    </row>
    <row r="2137" spans="3:6" ht="12.75">
      <c r="C2137" s="7">
        <v>4</v>
      </c>
      <c r="D2137" s="8" t="s">
        <v>3</v>
      </c>
      <c r="E2137" s="6">
        <v>39902.23</v>
      </c>
      <c r="F2137" s="23">
        <f t="shared" si="0"/>
        <v>0.011268626026059792</v>
      </c>
    </row>
    <row r="2138" spans="3:6" ht="12.75">
      <c r="C2138" s="7">
        <v>5</v>
      </c>
      <c r="D2138" s="8" t="s">
        <v>4</v>
      </c>
      <c r="E2138" s="6">
        <v>100051.58</v>
      </c>
      <c r="F2138" s="23">
        <f t="shared" si="0"/>
        <v>0.028255158629891194</v>
      </c>
    </row>
    <row r="2139" spans="3:6" ht="12.75">
      <c r="C2139" s="7">
        <v>6</v>
      </c>
      <c r="D2139" s="8" t="s">
        <v>5</v>
      </c>
      <c r="E2139" s="6">
        <v>8093.61</v>
      </c>
      <c r="F2139" s="23">
        <f t="shared" si="0"/>
        <v>0.0022856833888927454</v>
      </c>
    </row>
    <row r="2140" spans="3:6" ht="12.75">
      <c r="C2140" s="7">
        <v>7</v>
      </c>
      <c r="D2140" s="8" t="s">
        <v>6</v>
      </c>
      <c r="E2140" s="6">
        <v>1031.13</v>
      </c>
      <c r="F2140" s="23">
        <f t="shared" si="0"/>
        <v>0.00029119721765553036</v>
      </c>
    </row>
    <row r="2141" spans="3:6" ht="12.75">
      <c r="C2141" s="7">
        <v>8</v>
      </c>
      <c r="D2141" s="8" t="s">
        <v>7</v>
      </c>
      <c r="E2141" s="6">
        <v>0</v>
      </c>
      <c r="F2141" s="23">
        <f t="shared" si="0"/>
        <v>0</v>
      </c>
    </row>
    <row r="2142" spans="3:6" ht="12.75">
      <c r="C2142" s="7">
        <v>9</v>
      </c>
      <c r="D2142" s="8" t="s">
        <v>8</v>
      </c>
      <c r="E2142" s="6">
        <v>5442.4</v>
      </c>
      <c r="F2142" s="23">
        <f t="shared" si="0"/>
        <v>0.0015369659862175071</v>
      </c>
    </row>
    <row r="2143" spans="3:6" ht="12.75">
      <c r="C2143" s="7">
        <v>10</v>
      </c>
      <c r="D2143" s="8" t="s">
        <v>9</v>
      </c>
      <c r="E2143" s="6">
        <v>9001.58</v>
      </c>
      <c r="F2143" s="23">
        <f t="shared" si="0"/>
        <v>0.002542099493277927</v>
      </c>
    </row>
    <row r="2144" spans="3:6" ht="12.75">
      <c r="C2144" s="7">
        <v>11</v>
      </c>
      <c r="D2144" s="8" t="s">
        <v>10</v>
      </c>
      <c r="E2144" s="6">
        <v>1889.63</v>
      </c>
      <c r="F2144" s="23">
        <f t="shared" si="0"/>
        <v>0.000533642701112779</v>
      </c>
    </row>
    <row r="2145" spans="3:6" ht="12.75">
      <c r="C2145" s="7">
        <v>13</v>
      </c>
      <c r="D2145" s="8" t="s">
        <v>11</v>
      </c>
      <c r="E2145" s="6">
        <v>1850.92</v>
      </c>
      <c r="F2145" s="23">
        <f t="shared" si="0"/>
        <v>0.0005227107678983002</v>
      </c>
    </row>
    <row r="2146" spans="3:6" ht="12.75">
      <c r="C2146" s="7">
        <v>15</v>
      </c>
      <c r="D2146" s="8" t="s">
        <v>12</v>
      </c>
      <c r="E2146" s="6">
        <v>527.91</v>
      </c>
      <c r="F2146" s="23">
        <f t="shared" si="0"/>
        <v>0.0001490849099265185</v>
      </c>
    </row>
    <row r="2147" spans="3:6" ht="12.75">
      <c r="C2147" s="7">
        <v>16</v>
      </c>
      <c r="D2147" s="8" t="s">
        <v>13</v>
      </c>
      <c r="E2147" s="6">
        <v>33054.12</v>
      </c>
      <c r="F2147" s="23">
        <f t="shared" si="0"/>
        <v>0.009334679212176952</v>
      </c>
    </row>
    <row r="2148" spans="3:6" ht="12.75">
      <c r="C2148" s="7">
        <v>20</v>
      </c>
      <c r="D2148" s="8" t="s">
        <v>14</v>
      </c>
      <c r="E2148" s="6">
        <v>0</v>
      </c>
      <c r="F2148" s="23">
        <f t="shared" si="0"/>
        <v>0</v>
      </c>
    </row>
    <row r="2149" spans="3:6" ht="12.75">
      <c r="C2149" s="7">
        <v>22</v>
      </c>
      <c r="D2149" s="8" t="s">
        <v>15</v>
      </c>
      <c r="E2149" s="6">
        <v>0</v>
      </c>
      <c r="F2149" s="23">
        <f t="shared" si="0"/>
        <v>0</v>
      </c>
    </row>
    <row r="2150" spans="3:6" ht="12.75">
      <c r="C2150" s="7">
        <v>23</v>
      </c>
      <c r="D2150" s="8" t="s">
        <v>16</v>
      </c>
      <c r="E2150" s="6">
        <v>4701.38</v>
      </c>
      <c r="F2150" s="23">
        <f t="shared" si="0"/>
        <v>0.0013276975503974835</v>
      </c>
    </row>
    <row r="2151" spans="3:6" ht="12.75">
      <c r="C2151" s="7">
        <v>24</v>
      </c>
      <c r="D2151" s="8" t="s">
        <v>17</v>
      </c>
      <c r="E2151" s="6">
        <v>124869.17</v>
      </c>
      <c r="F2151" s="23">
        <f t="shared" si="0"/>
        <v>0.03526379299889967</v>
      </c>
    </row>
    <row r="2152" spans="3:6" ht="12.75">
      <c r="C2152" s="7">
        <v>25</v>
      </c>
      <c r="D2152" s="8" t="s">
        <v>18</v>
      </c>
      <c r="E2152" s="6">
        <v>0</v>
      </c>
      <c r="F2152" s="23">
        <f t="shared" si="0"/>
        <v>0</v>
      </c>
    </row>
    <row r="2153" spans="3:6" ht="12.75">
      <c r="C2153" s="7">
        <v>26</v>
      </c>
      <c r="D2153" s="8" t="s">
        <v>19</v>
      </c>
      <c r="E2153" s="6">
        <v>0</v>
      </c>
      <c r="F2153" s="23">
        <f t="shared" si="0"/>
        <v>0</v>
      </c>
    </row>
    <row r="2154" spans="3:6" ht="12.75">
      <c r="C2154" s="7">
        <v>27</v>
      </c>
      <c r="D2154" s="8" t="s">
        <v>20</v>
      </c>
      <c r="E2154" s="6">
        <v>11000.64</v>
      </c>
      <c r="F2154" s="23">
        <f t="shared" si="0"/>
        <v>0.003106645874361267</v>
      </c>
    </row>
    <row r="2155" spans="3:6" ht="12.75">
      <c r="C2155" s="7">
        <v>28</v>
      </c>
      <c r="D2155" s="8" t="s">
        <v>21</v>
      </c>
      <c r="E2155" s="6">
        <v>99958.57</v>
      </c>
      <c r="F2155" s="23">
        <f t="shared" si="0"/>
        <v>0.028228892055148787</v>
      </c>
    </row>
    <row r="2156" spans="3:6" ht="12.75">
      <c r="C2156" s="7">
        <v>30</v>
      </c>
      <c r="D2156" s="8" t="s">
        <v>22</v>
      </c>
      <c r="E2156" s="6">
        <v>363977.53</v>
      </c>
      <c r="F2156" s="23">
        <f t="shared" si="0"/>
        <v>0.10278940970113597</v>
      </c>
    </row>
    <row r="2157" spans="3:6" ht="12.75">
      <c r="C2157" s="7">
        <v>31</v>
      </c>
      <c r="D2157" s="8" t="s">
        <v>23</v>
      </c>
      <c r="E2157" s="6">
        <v>148744.98</v>
      </c>
      <c r="F2157" s="23">
        <f t="shared" si="0"/>
        <v>0.04200646311932298</v>
      </c>
    </row>
    <row r="2158" spans="3:6" ht="12.75">
      <c r="C2158" s="7">
        <v>32</v>
      </c>
      <c r="D2158" s="8" t="s">
        <v>24</v>
      </c>
      <c r="E2158" s="6">
        <v>42008.15</v>
      </c>
      <c r="F2158" s="23">
        <f t="shared" si="0"/>
        <v>0.011863350303895888</v>
      </c>
    </row>
    <row r="2159" spans="3:6" ht="12.75">
      <c r="C2159" s="7">
        <v>33</v>
      </c>
      <c r="D2159" s="8" t="s">
        <v>450</v>
      </c>
      <c r="E2159" s="6">
        <v>6312.34</v>
      </c>
      <c r="F2159" s="23">
        <f t="shared" si="0"/>
        <v>0.0017826421934147105</v>
      </c>
    </row>
    <row r="2160" spans="3:6" ht="12.75">
      <c r="C2160" s="7">
        <v>34</v>
      </c>
      <c r="D2160" s="8" t="s">
        <v>510</v>
      </c>
      <c r="E2160" s="6">
        <v>13878.88</v>
      </c>
      <c r="F2160" s="23">
        <f t="shared" si="0"/>
        <v>0.00391947789335485</v>
      </c>
    </row>
    <row r="2161" spans="3:6" ht="12.75">
      <c r="C2161" s="7">
        <v>35</v>
      </c>
      <c r="D2161" s="8" t="s">
        <v>511</v>
      </c>
      <c r="E2161" s="6">
        <v>257013.55</v>
      </c>
      <c r="F2161" s="23">
        <f t="shared" si="0"/>
        <v>0.07258214838067996</v>
      </c>
    </row>
    <row r="2162" spans="1:2" ht="15">
      <c r="A2162" s="5">
        <v>38899</v>
      </c>
      <c r="B2162" s="6">
        <v>2492546.42</v>
      </c>
    </row>
    <row r="2163" spans="3:7" ht="12.75">
      <c r="C2163" s="7">
        <v>1</v>
      </c>
      <c r="D2163" s="8" t="s">
        <v>0</v>
      </c>
      <c r="E2163" s="6">
        <v>553204.41</v>
      </c>
      <c r="F2163" s="9" t="s">
        <v>613</v>
      </c>
      <c r="G2163" s="9"/>
    </row>
    <row r="2164" spans="3:7" ht="12.75">
      <c r="C2164" s="7">
        <v>2</v>
      </c>
      <c r="D2164" s="8" t="s">
        <v>1</v>
      </c>
      <c r="E2164" s="6">
        <v>944151.45</v>
      </c>
      <c r="F2164" s="9" t="s">
        <v>614</v>
      </c>
      <c r="G2164" s="9"/>
    </row>
    <row r="2165" spans="3:7" ht="12.75">
      <c r="C2165" s="7">
        <v>3</v>
      </c>
      <c r="D2165" s="8" t="s">
        <v>2</v>
      </c>
      <c r="E2165" s="6">
        <v>86307.9</v>
      </c>
      <c r="F2165" s="9" t="s">
        <v>572</v>
      </c>
      <c r="G2165" s="9"/>
    </row>
    <row r="2166" spans="3:7" ht="12.75">
      <c r="C2166" s="7">
        <v>4</v>
      </c>
      <c r="D2166" s="8" t="s">
        <v>3</v>
      </c>
      <c r="E2166" s="6">
        <v>37413.69</v>
      </c>
      <c r="F2166" s="9" t="s">
        <v>287</v>
      </c>
      <c r="G2166" s="9"/>
    </row>
    <row r="2167" spans="3:7" ht="12.75">
      <c r="C2167" s="7">
        <v>5</v>
      </c>
      <c r="D2167" s="8" t="s">
        <v>4</v>
      </c>
      <c r="E2167" s="6">
        <v>87861.56</v>
      </c>
      <c r="F2167" s="9" t="s">
        <v>615</v>
      </c>
      <c r="G2167" s="9"/>
    </row>
    <row r="2168" spans="3:7" ht="12.75">
      <c r="C2168" s="7">
        <v>6</v>
      </c>
      <c r="D2168" s="8" t="s">
        <v>5</v>
      </c>
      <c r="E2168" s="6">
        <v>8486.92</v>
      </c>
      <c r="F2168" s="9" t="s">
        <v>56</v>
      </c>
      <c r="G2168" s="9"/>
    </row>
    <row r="2169" spans="3:7" ht="12.75">
      <c r="C2169" s="7">
        <v>7</v>
      </c>
      <c r="D2169" s="8" t="s">
        <v>6</v>
      </c>
      <c r="E2169" s="6">
        <v>861.27</v>
      </c>
      <c r="F2169" s="9" t="s">
        <v>64</v>
      </c>
      <c r="G2169" s="9"/>
    </row>
    <row r="2170" spans="3:7" ht="12.75">
      <c r="C2170" s="7">
        <v>8</v>
      </c>
      <c r="D2170" s="8" t="s">
        <v>7</v>
      </c>
      <c r="E2170" s="6">
        <v>0</v>
      </c>
      <c r="F2170" s="9" t="s">
        <v>32</v>
      </c>
      <c r="G2170" s="9"/>
    </row>
    <row r="2171" spans="3:7" ht="12.75">
      <c r="C2171" s="7">
        <v>9</v>
      </c>
      <c r="D2171" s="8" t="s">
        <v>8</v>
      </c>
      <c r="E2171" s="6">
        <v>4797.23</v>
      </c>
      <c r="F2171" s="9" t="s">
        <v>65</v>
      </c>
      <c r="G2171" s="9"/>
    </row>
    <row r="2172" spans="3:7" ht="12.75">
      <c r="C2172" s="7">
        <v>10</v>
      </c>
      <c r="D2172" s="8" t="s">
        <v>9</v>
      </c>
      <c r="E2172" s="6">
        <v>7779.8</v>
      </c>
      <c r="F2172" s="9" t="s">
        <v>166</v>
      </c>
      <c r="G2172" s="9"/>
    </row>
    <row r="2173" spans="3:7" ht="12.75">
      <c r="C2173" s="7">
        <v>11</v>
      </c>
      <c r="D2173" s="8" t="s">
        <v>10</v>
      </c>
      <c r="E2173" s="6">
        <v>2106</v>
      </c>
      <c r="F2173" s="9" t="s">
        <v>67</v>
      </c>
      <c r="G2173" s="9"/>
    </row>
    <row r="2174" spans="3:7" ht="12.75">
      <c r="C2174" s="7">
        <v>13</v>
      </c>
      <c r="D2174" s="8" t="s">
        <v>11</v>
      </c>
      <c r="E2174" s="6">
        <v>1107.84</v>
      </c>
      <c r="F2174" s="9" t="s">
        <v>38</v>
      </c>
      <c r="G2174" s="9"/>
    </row>
    <row r="2175" spans="3:7" ht="12.75">
      <c r="C2175" s="7">
        <v>15</v>
      </c>
      <c r="D2175" s="8" t="s">
        <v>12</v>
      </c>
      <c r="E2175" s="6">
        <v>511.06</v>
      </c>
      <c r="F2175" s="9" t="s">
        <v>81</v>
      </c>
      <c r="G2175" s="9"/>
    </row>
    <row r="2176" spans="3:7" ht="12.75">
      <c r="C2176" s="7">
        <v>16</v>
      </c>
      <c r="D2176" s="8" t="s">
        <v>13</v>
      </c>
      <c r="E2176" s="6">
        <v>28028.4</v>
      </c>
      <c r="F2176" s="9" t="s">
        <v>535</v>
      </c>
      <c r="G2176" s="9"/>
    </row>
    <row r="2177" spans="3:7" ht="12.75">
      <c r="C2177" s="7">
        <v>20</v>
      </c>
      <c r="D2177" s="8" t="s">
        <v>14</v>
      </c>
      <c r="E2177" s="6">
        <v>0</v>
      </c>
      <c r="F2177" s="9" t="s">
        <v>32</v>
      </c>
      <c r="G2177" s="9"/>
    </row>
    <row r="2178" spans="3:7" ht="12.75">
      <c r="C2178" s="7">
        <v>22</v>
      </c>
      <c r="D2178" s="8" t="s">
        <v>15</v>
      </c>
      <c r="E2178" s="6">
        <v>0</v>
      </c>
      <c r="F2178" s="9" t="s">
        <v>32</v>
      </c>
      <c r="G2178" s="9"/>
    </row>
    <row r="2179" spans="3:7" ht="12.75">
      <c r="C2179" s="7">
        <v>23</v>
      </c>
      <c r="D2179" s="8" t="s">
        <v>16</v>
      </c>
      <c r="E2179" s="6">
        <v>3188.04</v>
      </c>
      <c r="F2179" s="9" t="s">
        <v>147</v>
      </c>
      <c r="G2179" s="9"/>
    </row>
    <row r="2180" spans="3:7" ht="12.75">
      <c r="C2180" s="7">
        <v>24</v>
      </c>
      <c r="D2180" s="8" t="s">
        <v>17</v>
      </c>
      <c r="E2180" s="6">
        <v>92159.49</v>
      </c>
      <c r="F2180" s="9" t="s">
        <v>616</v>
      </c>
      <c r="G2180" s="9"/>
    </row>
    <row r="2181" spans="3:7" ht="12.75">
      <c r="C2181" s="7">
        <v>25</v>
      </c>
      <c r="D2181" s="8" t="s">
        <v>18</v>
      </c>
      <c r="E2181" s="6">
        <v>0</v>
      </c>
      <c r="F2181" s="9" t="s">
        <v>32</v>
      </c>
      <c r="G2181" s="9"/>
    </row>
    <row r="2182" spans="3:7" ht="12.75">
      <c r="C2182" s="7">
        <v>26</v>
      </c>
      <c r="D2182" s="8" t="s">
        <v>19</v>
      </c>
      <c r="E2182" s="6">
        <v>0</v>
      </c>
      <c r="F2182" s="9" t="s">
        <v>32</v>
      </c>
      <c r="G2182" s="9"/>
    </row>
    <row r="2183" spans="3:7" ht="12.75">
      <c r="C2183" s="7">
        <v>27</v>
      </c>
      <c r="D2183" s="8" t="s">
        <v>20</v>
      </c>
      <c r="E2183" s="6">
        <v>9101.04</v>
      </c>
      <c r="F2183" s="9" t="s">
        <v>77</v>
      </c>
      <c r="G2183" s="9"/>
    </row>
    <row r="2184" spans="3:7" ht="12.75">
      <c r="C2184" s="7">
        <v>28</v>
      </c>
      <c r="D2184" s="8" t="s">
        <v>21</v>
      </c>
      <c r="E2184" s="6">
        <v>52059.28</v>
      </c>
      <c r="F2184" s="9" t="s">
        <v>617</v>
      </c>
      <c r="G2184" s="9"/>
    </row>
    <row r="2185" spans="3:7" ht="12.75">
      <c r="C2185" s="7">
        <v>30</v>
      </c>
      <c r="D2185" s="8" t="s">
        <v>22</v>
      </c>
      <c r="E2185" s="6">
        <v>217696.15</v>
      </c>
      <c r="F2185" s="9" t="s">
        <v>618</v>
      </c>
      <c r="G2185" s="9"/>
    </row>
    <row r="2186" spans="3:7" ht="12.75">
      <c r="C2186" s="7">
        <v>31</v>
      </c>
      <c r="D2186" s="8" t="s">
        <v>23</v>
      </c>
      <c r="E2186" s="6">
        <v>110832.44</v>
      </c>
      <c r="F2186" s="9" t="s">
        <v>619</v>
      </c>
      <c r="G2186" s="9"/>
    </row>
    <row r="2187" spans="3:7" ht="12.75">
      <c r="C2187" s="7">
        <v>32</v>
      </c>
      <c r="D2187" s="8" t="s">
        <v>24</v>
      </c>
      <c r="E2187" s="6">
        <v>34813.5</v>
      </c>
      <c r="F2187" s="9" t="s">
        <v>340</v>
      </c>
      <c r="G2187" s="9"/>
    </row>
    <row r="2188" spans="3:7" ht="12.75">
      <c r="C2188" s="7">
        <v>33</v>
      </c>
      <c r="D2188" s="8" t="s">
        <v>450</v>
      </c>
      <c r="E2188" s="6">
        <v>5711.3</v>
      </c>
      <c r="F2188" s="9" t="s">
        <v>145</v>
      </c>
      <c r="G2188" s="9"/>
    </row>
    <row r="2189" spans="3:7" ht="12.75">
      <c r="C2189" s="7">
        <v>34</v>
      </c>
      <c r="D2189" s="8" t="s">
        <v>510</v>
      </c>
      <c r="E2189" s="6">
        <v>11221.76</v>
      </c>
      <c r="F2189" s="9" t="s">
        <v>233</v>
      </c>
      <c r="G2189" s="9"/>
    </row>
    <row r="2190" spans="3:7" ht="12.75">
      <c r="C2190" s="7">
        <v>35</v>
      </c>
      <c r="D2190" s="8" t="s">
        <v>511</v>
      </c>
      <c r="E2190" s="6">
        <v>193145.95</v>
      </c>
      <c r="F2190" s="9" t="s">
        <v>620</v>
      </c>
      <c r="G2190" s="9"/>
    </row>
    <row r="2191" spans="1:2" ht="15">
      <c r="A2191" s="5">
        <v>38930</v>
      </c>
      <c r="B2191" s="6">
        <v>2864731.11</v>
      </c>
    </row>
    <row r="2192" spans="3:7" ht="12.75">
      <c r="C2192" s="7">
        <v>1</v>
      </c>
      <c r="D2192" s="8" t="s">
        <v>0</v>
      </c>
      <c r="E2192" s="6">
        <v>602674.69</v>
      </c>
      <c r="F2192" s="9" t="s">
        <v>560</v>
      </c>
      <c r="G2192" s="9"/>
    </row>
    <row r="2193" spans="3:7" ht="12.75">
      <c r="C2193" s="7">
        <v>2</v>
      </c>
      <c r="D2193" s="8" t="s">
        <v>1</v>
      </c>
      <c r="E2193" s="6">
        <v>1220855.97</v>
      </c>
      <c r="F2193" s="9" t="s">
        <v>230</v>
      </c>
      <c r="G2193" s="9"/>
    </row>
    <row r="2194" spans="3:7" ht="12.75">
      <c r="C2194" s="7">
        <v>3</v>
      </c>
      <c r="D2194" s="8" t="s">
        <v>2</v>
      </c>
      <c r="E2194" s="6">
        <v>53383.25</v>
      </c>
      <c r="F2194" s="9" t="s">
        <v>621</v>
      </c>
      <c r="G2194" s="9"/>
    </row>
    <row r="2195" spans="3:7" ht="12.75">
      <c r="C2195" s="7">
        <v>4</v>
      </c>
      <c r="D2195" s="8" t="s">
        <v>3</v>
      </c>
      <c r="E2195" s="6">
        <v>37901.41</v>
      </c>
      <c r="F2195" s="9" t="s">
        <v>293</v>
      </c>
      <c r="G2195" s="9"/>
    </row>
    <row r="2196" spans="3:7" ht="12.75">
      <c r="C2196" s="7">
        <v>5</v>
      </c>
      <c r="D2196" s="8" t="s">
        <v>4</v>
      </c>
      <c r="E2196" s="6">
        <v>94505.55</v>
      </c>
      <c r="F2196" s="9" t="s">
        <v>303</v>
      </c>
      <c r="G2196" s="9"/>
    </row>
    <row r="2197" spans="3:7" ht="12.75">
      <c r="C2197" s="7">
        <v>6</v>
      </c>
      <c r="D2197" s="8" t="s">
        <v>5</v>
      </c>
      <c r="E2197" s="6">
        <v>8493.08</v>
      </c>
      <c r="F2197" s="9" t="s">
        <v>94</v>
      </c>
      <c r="G2197" s="9"/>
    </row>
    <row r="2198" spans="3:7" ht="12.75">
      <c r="C2198" s="7">
        <v>7</v>
      </c>
      <c r="D2198" s="8" t="s">
        <v>6</v>
      </c>
      <c r="E2198" s="6">
        <v>942.56</v>
      </c>
      <c r="F2198" s="9" t="s">
        <v>64</v>
      </c>
      <c r="G2198" s="9"/>
    </row>
    <row r="2199" spans="3:7" ht="12.75">
      <c r="C2199" s="7">
        <v>8</v>
      </c>
      <c r="D2199" s="8" t="s">
        <v>7</v>
      </c>
      <c r="E2199" s="6">
        <v>0</v>
      </c>
      <c r="F2199" s="9" t="s">
        <v>32</v>
      </c>
      <c r="G2199" s="9"/>
    </row>
    <row r="2200" spans="3:7" ht="12.75">
      <c r="C2200" s="7">
        <v>9</v>
      </c>
      <c r="D2200" s="8" t="s">
        <v>8</v>
      </c>
      <c r="E2200" s="6">
        <v>5357.34</v>
      </c>
      <c r="F2200" s="9" t="s">
        <v>65</v>
      </c>
      <c r="G2200" s="9"/>
    </row>
    <row r="2201" spans="3:7" ht="12.75">
      <c r="C2201" s="7">
        <v>10</v>
      </c>
      <c r="D2201" s="8" t="s">
        <v>9</v>
      </c>
      <c r="E2201" s="6">
        <v>13099.24</v>
      </c>
      <c r="F2201" s="9" t="s">
        <v>318</v>
      </c>
      <c r="G2201" s="9"/>
    </row>
    <row r="2202" spans="3:7" ht="12.75">
      <c r="C2202" s="7">
        <v>11</v>
      </c>
      <c r="D2202" s="8" t="s">
        <v>10</v>
      </c>
      <c r="E2202" s="6">
        <v>2025.61</v>
      </c>
      <c r="F2202" s="9" t="s">
        <v>36</v>
      </c>
      <c r="G2202" s="9"/>
    </row>
    <row r="2203" spans="3:7" ht="12.75">
      <c r="C2203" s="7">
        <v>13</v>
      </c>
      <c r="D2203" s="8" t="s">
        <v>11</v>
      </c>
      <c r="E2203" s="6">
        <v>1020.79</v>
      </c>
      <c r="F2203" s="9" t="s">
        <v>38</v>
      </c>
      <c r="G2203" s="9"/>
    </row>
    <row r="2204" spans="3:7" ht="12.75">
      <c r="C2204" s="7">
        <v>15</v>
      </c>
      <c r="D2204" s="8" t="s">
        <v>12</v>
      </c>
      <c r="E2204" s="6">
        <v>570.85</v>
      </c>
      <c r="F2204" s="9" t="s">
        <v>81</v>
      </c>
      <c r="G2204" s="9"/>
    </row>
    <row r="2205" spans="3:7" ht="12.75">
      <c r="C2205" s="7">
        <v>16</v>
      </c>
      <c r="D2205" s="8" t="s">
        <v>13</v>
      </c>
      <c r="E2205" s="6">
        <v>23195.1</v>
      </c>
      <c r="F2205" s="9" t="s">
        <v>146</v>
      </c>
      <c r="G2205" s="9"/>
    </row>
    <row r="2206" spans="3:7" ht="12.75">
      <c r="C2206" s="7">
        <v>20</v>
      </c>
      <c r="D2206" s="8" t="s">
        <v>14</v>
      </c>
      <c r="E2206" s="6">
        <v>0</v>
      </c>
      <c r="F2206" s="9" t="s">
        <v>32</v>
      </c>
      <c r="G2206" s="9"/>
    </row>
    <row r="2207" spans="3:7" ht="12.75">
      <c r="C2207" s="7">
        <v>22</v>
      </c>
      <c r="D2207" s="8" t="s">
        <v>15</v>
      </c>
      <c r="E2207" s="6">
        <v>0</v>
      </c>
      <c r="F2207" s="9" t="s">
        <v>32</v>
      </c>
      <c r="G2207" s="9"/>
    </row>
    <row r="2208" spans="3:7" ht="12.75">
      <c r="C2208" s="7">
        <v>23</v>
      </c>
      <c r="D2208" s="8" t="s">
        <v>16</v>
      </c>
      <c r="E2208" s="6">
        <v>3750.66</v>
      </c>
      <c r="F2208" s="9" t="s">
        <v>147</v>
      </c>
      <c r="G2208" s="9"/>
    </row>
    <row r="2209" spans="3:7" ht="12.75">
      <c r="C2209" s="7">
        <v>24</v>
      </c>
      <c r="D2209" s="8" t="s">
        <v>17</v>
      </c>
      <c r="E2209" s="6">
        <v>95463.06</v>
      </c>
      <c r="F2209" s="9" t="s">
        <v>502</v>
      </c>
      <c r="G2209" s="9"/>
    </row>
    <row r="2210" spans="3:7" ht="12.75">
      <c r="C2210" s="7">
        <v>25</v>
      </c>
      <c r="D2210" s="8" t="s">
        <v>18</v>
      </c>
      <c r="E2210" s="6">
        <v>0</v>
      </c>
      <c r="F2210" s="9" t="s">
        <v>32</v>
      </c>
      <c r="G2210" s="9"/>
    </row>
    <row r="2211" spans="3:7" ht="12.75">
      <c r="C2211" s="7">
        <v>26</v>
      </c>
      <c r="D2211" s="8" t="s">
        <v>19</v>
      </c>
      <c r="E2211" s="6">
        <v>0</v>
      </c>
      <c r="F2211" s="9" t="s">
        <v>32</v>
      </c>
      <c r="G2211" s="9"/>
    </row>
    <row r="2212" spans="3:7" ht="12.75">
      <c r="C2212" s="7">
        <v>27</v>
      </c>
      <c r="D2212" s="8" t="s">
        <v>20</v>
      </c>
      <c r="E2212" s="6">
        <v>11375.45</v>
      </c>
      <c r="F2212" s="9" t="s">
        <v>127</v>
      </c>
      <c r="G2212" s="9"/>
    </row>
    <row r="2213" spans="3:7" ht="12.75">
      <c r="C2213" s="7">
        <v>28</v>
      </c>
      <c r="D2213" s="8" t="s">
        <v>21</v>
      </c>
      <c r="E2213" s="6">
        <v>38210.3</v>
      </c>
      <c r="F2213" s="9" t="s">
        <v>622</v>
      </c>
      <c r="G2213" s="9"/>
    </row>
    <row r="2214" spans="3:7" ht="12.75">
      <c r="C2214" s="7">
        <v>30</v>
      </c>
      <c r="D2214" s="8" t="s">
        <v>22</v>
      </c>
      <c r="E2214" s="6">
        <v>319747.67</v>
      </c>
      <c r="F2214" s="9" t="s">
        <v>623</v>
      </c>
      <c r="G2214" s="9"/>
    </row>
    <row r="2215" spans="3:7" ht="12.75">
      <c r="C2215" s="7">
        <v>31</v>
      </c>
      <c r="D2215" s="8" t="s">
        <v>23</v>
      </c>
      <c r="E2215" s="6">
        <v>135788.38</v>
      </c>
      <c r="F2215" s="9" t="s">
        <v>305</v>
      </c>
      <c r="G2215" s="9"/>
    </row>
    <row r="2216" spans="3:7" ht="12.75">
      <c r="C2216" s="7">
        <v>32</v>
      </c>
      <c r="D2216" s="8" t="s">
        <v>24</v>
      </c>
      <c r="E2216" s="6">
        <v>31187.68</v>
      </c>
      <c r="F2216" s="9" t="s">
        <v>518</v>
      </c>
      <c r="G2216" s="9"/>
    </row>
    <row r="2217" spans="3:7" ht="12.75">
      <c r="C2217" s="7">
        <v>33</v>
      </c>
      <c r="D2217" s="8" t="s">
        <v>450</v>
      </c>
      <c r="E2217" s="6">
        <v>5605.35</v>
      </c>
      <c r="F2217" s="9" t="s">
        <v>196</v>
      </c>
      <c r="G2217" s="9"/>
    </row>
    <row r="2218" spans="3:7" ht="12.75">
      <c r="C2218" s="7">
        <v>34</v>
      </c>
      <c r="D2218" s="8" t="s">
        <v>510</v>
      </c>
      <c r="E2218" s="6">
        <v>10100.45</v>
      </c>
      <c r="F2218" s="9" t="s">
        <v>51</v>
      </c>
      <c r="G2218" s="9"/>
    </row>
    <row r="2219" spans="3:7" ht="12.75">
      <c r="C2219" s="7">
        <v>35</v>
      </c>
      <c r="D2219" s="8" t="s">
        <v>511</v>
      </c>
      <c r="E2219" s="6">
        <v>149476.73</v>
      </c>
      <c r="F2219" s="9" t="s">
        <v>624</v>
      </c>
      <c r="G2219" s="9"/>
    </row>
    <row r="2220" spans="1:2" ht="15">
      <c r="A2220" s="5">
        <v>38961</v>
      </c>
      <c r="B2220" s="1">
        <f>SUM(E2221:E2247)</f>
        <v>2347616.4000000004</v>
      </c>
    </row>
    <row r="2221" spans="3:6" ht="12.75">
      <c r="C2221" s="24">
        <v>1</v>
      </c>
      <c r="D2221" s="8" t="s">
        <v>0</v>
      </c>
      <c r="E2221" s="22">
        <v>439281.59</v>
      </c>
      <c r="F2221" s="4">
        <f>+E2221/$B$2220</f>
        <v>0.1871181296910347</v>
      </c>
    </row>
    <row r="2222" spans="3:6" ht="12.75">
      <c r="C2222" s="24">
        <v>2</v>
      </c>
      <c r="D2222" s="8" t="s">
        <v>1</v>
      </c>
      <c r="E2222" s="22">
        <v>915354.28</v>
      </c>
      <c r="F2222" s="4">
        <f aca="true" t="shared" si="1" ref="F2222:F2247">+E2222/$B$2220</f>
        <v>0.3899079423708234</v>
      </c>
    </row>
    <row r="2223" spans="3:6" ht="12.75">
      <c r="C2223" s="24">
        <v>3</v>
      </c>
      <c r="D2223" s="8" t="s">
        <v>2</v>
      </c>
      <c r="E2223" s="22">
        <v>89879.84</v>
      </c>
      <c r="F2223" s="4">
        <f t="shared" si="1"/>
        <v>0.03828557340117405</v>
      </c>
    </row>
    <row r="2224" spans="3:6" ht="12.75">
      <c r="C2224" s="24">
        <v>4</v>
      </c>
      <c r="D2224" s="8" t="s">
        <v>3</v>
      </c>
      <c r="E2224" s="22">
        <v>40605.1</v>
      </c>
      <c r="F2224" s="4">
        <f t="shared" si="1"/>
        <v>0.017296309567440403</v>
      </c>
    </row>
    <row r="2225" spans="3:6" ht="12.75">
      <c r="C2225" s="24">
        <v>5</v>
      </c>
      <c r="D2225" s="8" t="s">
        <v>4</v>
      </c>
      <c r="E2225" s="22">
        <v>93658.66</v>
      </c>
      <c r="F2225" s="4">
        <f t="shared" si="1"/>
        <v>0.03989521456742251</v>
      </c>
    </row>
    <row r="2226" spans="3:6" ht="12.75">
      <c r="C2226" s="24">
        <v>6</v>
      </c>
      <c r="D2226" s="8" t="s">
        <v>5</v>
      </c>
      <c r="E2226" s="22">
        <v>7706.47</v>
      </c>
      <c r="F2226" s="4">
        <f t="shared" si="1"/>
        <v>0.0032826785500390944</v>
      </c>
    </row>
    <row r="2227" spans="3:6" ht="12.75">
      <c r="C2227" s="24">
        <v>7</v>
      </c>
      <c r="D2227" s="8" t="s">
        <v>6</v>
      </c>
      <c r="E2227" s="22">
        <v>461.35</v>
      </c>
      <c r="F2227" s="4">
        <f t="shared" si="1"/>
        <v>0.00019651847720947933</v>
      </c>
    </row>
    <row r="2228" spans="3:6" ht="12.75">
      <c r="C2228" s="24">
        <v>8</v>
      </c>
      <c r="D2228" s="8" t="s">
        <v>7</v>
      </c>
      <c r="E2228" s="22">
        <v>0</v>
      </c>
      <c r="F2228" s="4">
        <f t="shared" si="1"/>
        <v>0</v>
      </c>
    </row>
    <row r="2229" spans="3:6" ht="12.75">
      <c r="C2229" s="24">
        <v>9</v>
      </c>
      <c r="D2229" s="8" t="s">
        <v>8</v>
      </c>
      <c r="E2229" s="22">
        <v>6021.61</v>
      </c>
      <c r="F2229" s="4">
        <f t="shared" si="1"/>
        <v>0.002564988896823177</v>
      </c>
    </row>
    <row r="2230" spans="3:6" ht="12.75">
      <c r="C2230" s="24">
        <v>10</v>
      </c>
      <c r="D2230" s="8" t="s">
        <v>9</v>
      </c>
      <c r="E2230" s="22">
        <v>8634.74</v>
      </c>
      <c r="F2230" s="4">
        <f t="shared" si="1"/>
        <v>0.0036780881237667273</v>
      </c>
    </row>
    <row r="2231" spans="3:6" ht="12.75">
      <c r="C2231" s="24">
        <v>11</v>
      </c>
      <c r="D2231" s="8" t="s">
        <v>10</v>
      </c>
      <c r="E2231" s="22">
        <v>1772.82</v>
      </c>
      <c r="F2231" s="4">
        <f t="shared" si="1"/>
        <v>0.0007551574439503829</v>
      </c>
    </row>
    <row r="2232" spans="3:6" ht="12.75">
      <c r="C2232" s="24">
        <v>13</v>
      </c>
      <c r="D2232" s="8" t="s">
        <v>11</v>
      </c>
      <c r="E2232" s="22">
        <v>1041.92</v>
      </c>
      <c r="F2232" s="4">
        <f t="shared" si="1"/>
        <v>0.00044382037883190794</v>
      </c>
    </row>
    <row r="2233" spans="3:6" ht="12.75">
      <c r="C2233" s="24">
        <v>15</v>
      </c>
      <c r="D2233" s="8" t="s">
        <v>12</v>
      </c>
      <c r="E2233" s="22">
        <v>630</v>
      </c>
      <c r="F2233" s="4">
        <f t="shared" si="1"/>
        <v>0.0002683573006220266</v>
      </c>
    </row>
    <row r="2234" spans="3:6" ht="12.75">
      <c r="C2234" s="24">
        <v>16</v>
      </c>
      <c r="D2234" s="8" t="s">
        <v>13</v>
      </c>
      <c r="E2234" s="22">
        <v>23669.63</v>
      </c>
      <c r="F2234" s="4">
        <f t="shared" si="1"/>
        <v>0.010082409545273239</v>
      </c>
    </row>
    <row r="2235" spans="3:6" ht="12.75">
      <c r="C2235" s="24">
        <v>20</v>
      </c>
      <c r="D2235" s="8" t="s">
        <v>14</v>
      </c>
      <c r="E2235" s="22">
        <v>0</v>
      </c>
      <c r="F2235" s="4">
        <f t="shared" si="1"/>
        <v>0</v>
      </c>
    </row>
    <row r="2236" spans="3:6" ht="12.75">
      <c r="C2236" s="24">
        <v>23</v>
      </c>
      <c r="D2236" s="8" t="s">
        <v>16</v>
      </c>
      <c r="E2236" s="22">
        <v>2732.91</v>
      </c>
      <c r="F2236" s="4">
        <f t="shared" si="1"/>
        <v>0.0011641211911792742</v>
      </c>
    </row>
    <row r="2237" spans="3:6" ht="12.75">
      <c r="C2237" s="24">
        <v>24</v>
      </c>
      <c r="D2237" s="8" t="s">
        <v>17</v>
      </c>
      <c r="E2237" s="22">
        <v>71253.25</v>
      </c>
      <c r="F2237" s="4">
        <f t="shared" si="1"/>
        <v>0.03035131719134352</v>
      </c>
    </row>
    <row r="2238" spans="3:6" ht="12.75">
      <c r="C2238" s="24">
        <v>25</v>
      </c>
      <c r="D2238" s="8" t="s">
        <v>18</v>
      </c>
      <c r="E2238" s="22">
        <v>0</v>
      </c>
      <c r="F2238" s="4">
        <f t="shared" si="1"/>
        <v>0</v>
      </c>
    </row>
    <row r="2239" spans="3:6" ht="12.75">
      <c r="C2239" s="24">
        <v>26</v>
      </c>
      <c r="D2239" s="8" t="s">
        <v>19</v>
      </c>
      <c r="E2239" s="22">
        <v>0</v>
      </c>
      <c r="F2239" s="4">
        <f t="shared" si="1"/>
        <v>0</v>
      </c>
    </row>
    <row r="2240" spans="3:6" ht="12.75">
      <c r="C2240" s="24">
        <v>27</v>
      </c>
      <c r="D2240" s="8" t="s">
        <v>20</v>
      </c>
      <c r="E2240" s="22">
        <v>13190.8</v>
      </c>
      <c r="F2240" s="4">
        <f t="shared" si="1"/>
        <v>0.005618805525468299</v>
      </c>
    </row>
    <row r="2241" spans="3:6" ht="12.75">
      <c r="C2241" s="24">
        <v>28</v>
      </c>
      <c r="D2241" s="8" t="s">
        <v>21</v>
      </c>
      <c r="E2241" s="22">
        <v>31020.92</v>
      </c>
      <c r="F2241" s="4">
        <f t="shared" si="1"/>
        <v>0.013213794212717202</v>
      </c>
    </row>
    <row r="2242" spans="3:6" ht="12.75">
      <c r="C2242" s="24">
        <v>30</v>
      </c>
      <c r="D2242" s="8" t="s">
        <v>22</v>
      </c>
      <c r="E2242" s="22">
        <v>285549.71</v>
      </c>
      <c r="F2242" s="4">
        <f t="shared" si="1"/>
        <v>0.1216338878873056</v>
      </c>
    </row>
    <row r="2243" spans="3:6" ht="12.75">
      <c r="C2243" s="24">
        <v>31</v>
      </c>
      <c r="D2243" s="8" t="s">
        <v>23</v>
      </c>
      <c r="E2243" s="22">
        <v>104933.81</v>
      </c>
      <c r="F2243" s="4">
        <f t="shared" si="1"/>
        <v>0.044698022215213684</v>
      </c>
    </row>
    <row r="2244" spans="3:6" ht="12.75">
      <c r="C2244" s="24">
        <v>32</v>
      </c>
      <c r="D2244" s="8" t="s">
        <v>24</v>
      </c>
      <c r="E2244" s="22">
        <v>40239.81</v>
      </c>
      <c r="F2244" s="4">
        <f t="shared" si="1"/>
        <v>0.01714070918911624</v>
      </c>
    </row>
    <row r="2245" spans="3:6" ht="12.75">
      <c r="C2245" s="24">
        <v>33</v>
      </c>
      <c r="D2245" s="8" t="s">
        <v>450</v>
      </c>
      <c r="E2245" s="22">
        <v>5149.65</v>
      </c>
      <c r="F2245" s="4">
        <f t="shared" si="1"/>
        <v>0.0021935653542035226</v>
      </c>
    </row>
    <row r="2246" spans="3:6" ht="12.75">
      <c r="C2246" s="24">
        <v>34</v>
      </c>
      <c r="D2246" s="8" t="s">
        <v>510</v>
      </c>
      <c r="E2246" s="22">
        <v>9020.97</v>
      </c>
      <c r="F2246" s="4">
        <f t="shared" si="1"/>
        <v>0.003842608187606799</v>
      </c>
    </row>
    <row r="2247" spans="3:6" ht="12.75">
      <c r="C2247" s="24">
        <v>35</v>
      </c>
      <c r="D2247" s="8" t="s">
        <v>511</v>
      </c>
      <c r="E2247" s="22">
        <v>155806.56</v>
      </c>
      <c r="F2247" s="4">
        <f t="shared" si="1"/>
        <v>0.06636798073143464</v>
      </c>
    </row>
    <row r="2248" spans="1:2" ht="15">
      <c r="A2248" s="5">
        <v>38991</v>
      </c>
      <c r="B2248" s="1">
        <f>SUM(E2249:E2276)</f>
        <v>2165808.62</v>
      </c>
    </row>
    <row r="2249" spans="3:6" ht="12.75">
      <c r="C2249" s="24">
        <v>1</v>
      </c>
      <c r="D2249" s="8" t="s">
        <v>0</v>
      </c>
      <c r="E2249" s="6">
        <v>505930.51</v>
      </c>
      <c r="F2249" s="4">
        <f>+E2249/$B$2220</f>
        <v>0.21550816819988133</v>
      </c>
    </row>
    <row r="2250" spans="3:6" ht="12.75">
      <c r="C2250" s="24">
        <v>2</v>
      </c>
      <c r="D2250" s="8" t="s">
        <v>1</v>
      </c>
      <c r="E2250" s="6">
        <v>834880.98</v>
      </c>
      <c r="F2250" s="4">
        <f aca="true" t="shared" si="2" ref="F2250:F2276">+E2250/$B$2220</f>
        <v>0.3556292160848765</v>
      </c>
    </row>
    <row r="2251" spans="3:6" ht="12.75">
      <c r="C2251" s="24">
        <v>3</v>
      </c>
      <c r="D2251" s="8" t="s">
        <v>2</v>
      </c>
      <c r="E2251" s="6">
        <v>55964.78</v>
      </c>
      <c r="F2251" s="4">
        <f t="shared" si="2"/>
        <v>0.0238389798265168</v>
      </c>
    </row>
    <row r="2252" spans="3:6" ht="12.75">
      <c r="C2252" s="24">
        <v>4</v>
      </c>
      <c r="D2252" s="8" t="s">
        <v>3</v>
      </c>
      <c r="E2252" s="6">
        <v>32165.78</v>
      </c>
      <c r="F2252" s="4">
        <f t="shared" si="2"/>
        <v>0.01370146332254281</v>
      </c>
    </row>
    <row r="2253" spans="3:6" ht="12.75">
      <c r="C2253" s="24">
        <v>5</v>
      </c>
      <c r="D2253" s="8" t="s">
        <v>4</v>
      </c>
      <c r="E2253" s="6">
        <v>77636.48</v>
      </c>
      <c r="F2253" s="4">
        <f t="shared" si="2"/>
        <v>0.03307034317872374</v>
      </c>
    </row>
    <row r="2254" spans="3:6" ht="12.75">
      <c r="C2254" s="24">
        <v>6</v>
      </c>
      <c r="D2254" s="8" t="s">
        <v>5</v>
      </c>
      <c r="E2254" s="6">
        <v>7498.99</v>
      </c>
      <c r="F2254" s="4">
        <f t="shared" si="2"/>
        <v>0.003194299545700907</v>
      </c>
    </row>
    <row r="2255" spans="3:6" ht="12.75">
      <c r="C2255" s="24">
        <v>7</v>
      </c>
      <c r="D2255" s="8" t="s">
        <v>6</v>
      </c>
      <c r="E2255" s="6">
        <v>638.76</v>
      </c>
      <c r="F2255" s="4">
        <f t="shared" si="2"/>
        <v>0.0002720887449925805</v>
      </c>
    </row>
    <row r="2256" spans="3:6" ht="12.75">
      <c r="C2256" s="24">
        <v>8</v>
      </c>
      <c r="D2256" s="8" t="s">
        <v>7</v>
      </c>
      <c r="E2256" s="6">
        <v>0</v>
      </c>
      <c r="F2256" s="4">
        <f t="shared" si="2"/>
        <v>0</v>
      </c>
    </row>
    <row r="2257" spans="3:6" ht="12.75">
      <c r="C2257" s="24">
        <v>9</v>
      </c>
      <c r="D2257" s="8" t="s">
        <v>8</v>
      </c>
      <c r="E2257" s="6">
        <v>6248.82</v>
      </c>
      <c r="F2257" s="4">
        <f t="shared" si="2"/>
        <v>0.0026617721702744956</v>
      </c>
    </row>
    <row r="2258" spans="3:6" ht="12.75">
      <c r="C2258" s="24">
        <v>10</v>
      </c>
      <c r="D2258" s="8" t="s">
        <v>9</v>
      </c>
      <c r="E2258" s="6">
        <v>8918.59</v>
      </c>
      <c r="F2258" s="4">
        <f t="shared" si="2"/>
        <v>0.0037989979964358736</v>
      </c>
    </row>
    <row r="2259" spans="3:6" ht="12.75">
      <c r="C2259" s="24">
        <v>11</v>
      </c>
      <c r="D2259" s="8" t="s">
        <v>10</v>
      </c>
      <c r="E2259" s="6">
        <v>2220.53</v>
      </c>
      <c r="F2259" s="4">
        <f t="shared" si="2"/>
        <v>0.0009458657726194109</v>
      </c>
    </row>
    <row r="2260" spans="3:6" ht="12.75">
      <c r="C2260" s="24">
        <v>13</v>
      </c>
      <c r="D2260" s="8" t="s">
        <v>11</v>
      </c>
      <c r="E2260" s="6">
        <v>907.05</v>
      </c>
      <c r="F2260" s="4">
        <f t="shared" si="2"/>
        <v>0.00038637061830033213</v>
      </c>
    </row>
    <row r="2261" spans="3:6" ht="12.75">
      <c r="C2261" s="24">
        <v>15</v>
      </c>
      <c r="D2261" s="8" t="s">
        <v>12</v>
      </c>
      <c r="E2261" s="6">
        <v>468.98</v>
      </c>
      <c r="F2261" s="4">
        <f t="shared" si="2"/>
        <v>0.00019976858229479055</v>
      </c>
    </row>
    <row r="2262" spans="3:6" ht="12.75">
      <c r="C2262" s="24">
        <v>16</v>
      </c>
      <c r="D2262" s="8" t="s">
        <v>13</v>
      </c>
      <c r="E2262" s="6">
        <v>20610.11</v>
      </c>
      <c r="F2262" s="4">
        <f t="shared" si="2"/>
        <v>0.00877916426210006</v>
      </c>
    </row>
    <row r="2263" spans="3:6" ht="12.75">
      <c r="C2263" s="24">
        <v>20</v>
      </c>
      <c r="D2263" s="8" t="s">
        <v>14</v>
      </c>
      <c r="E2263" s="6">
        <v>0</v>
      </c>
      <c r="F2263" s="4">
        <f t="shared" si="2"/>
        <v>0</v>
      </c>
    </row>
    <row r="2264" spans="3:6" ht="12.75">
      <c r="C2264" s="24">
        <v>22</v>
      </c>
      <c r="D2264" s="8" t="s">
        <v>15</v>
      </c>
      <c r="E2264" s="6">
        <v>0</v>
      </c>
      <c r="F2264" s="4">
        <f t="shared" si="2"/>
        <v>0</v>
      </c>
    </row>
    <row r="2265" spans="3:6" ht="12.75">
      <c r="C2265" s="24">
        <v>23</v>
      </c>
      <c r="D2265" s="8" t="s">
        <v>16</v>
      </c>
      <c r="E2265" s="6">
        <v>2806.22</v>
      </c>
      <c r="F2265" s="4">
        <f t="shared" si="2"/>
        <v>0.0011953486097643548</v>
      </c>
    </row>
    <row r="2266" spans="3:6" ht="12.75">
      <c r="C2266" s="24">
        <v>24</v>
      </c>
      <c r="D2266" s="8" t="s">
        <v>17</v>
      </c>
      <c r="E2266" s="6">
        <v>42307.08</v>
      </c>
      <c r="F2266" s="4">
        <f t="shared" si="2"/>
        <v>0.018021291723809733</v>
      </c>
    </row>
    <row r="2267" spans="3:6" ht="12.75">
      <c r="C2267" s="24">
        <v>25</v>
      </c>
      <c r="D2267" s="8" t="s">
        <v>18</v>
      </c>
      <c r="E2267" s="6">
        <v>0</v>
      </c>
      <c r="F2267" s="4">
        <f t="shared" si="2"/>
        <v>0</v>
      </c>
    </row>
    <row r="2268" spans="3:6" ht="12.75">
      <c r="C2268" s="24">
        <v>26</v>
      </c>
      <c r="D2268" s="8" t="s">
        <v>19</v>
      </c>
      <c r="E2268" s="6">
        <v>0</v>
      </c>
      <c r="F2268" s="4">
        <f t="shared" si="2"/>
        <v>0</v>
      </c>
    </row>
    <row r="2269" spans="3:6" ht="12.75">
      <c r="C2269" s="24">
        <v>27</v>
      </c>
      <c r="D2269" s="8" t="s">
        <v>20</v>
      </c>
      <c r="E2269" s="6">
        <v>8663.47</v>
      </c>
      <c r="F2269" s="4">
        <f t="shared" si="2"/>
        <v>0.00369032606860303</v>
      </c>
    </row>
    <row r="2270" spans="3:6" ht="12.75">
      <c r="C2270" s="24">
        <v>28</v>
      </c>
      <c r="D2270" s="8" t="s">
        <v>21</v>
      </c>
      <c r="E2270" s="6">
        <v>31648.89</v>
      </c>
      <c r="F2270" s="4">
        <f t="shared" si="2"/>
        <v>0.01348128680648167</v>
      </c>
    </row>
    <row r="2271" spans="3:6" ht="12.75">
      <c r="C2271" s="24">
        <v>30</v>
      </c>
      <c r="D2271" s="8" t="s">
        <v>22</v>
      </c>
      <c r="E2271" s="6">
        <v>249516.44</v>
      </c>
      <c r="F2271" s="4">
        <f t="shared" si="2"/>
        <v>0.1062850131733617</v>
      </c>
    </row>
    <row r="2272" spans="3:6" ht="12.75">
      <c r="C2272" s="24">
        <v>31</v>
      </c>
      <c r="D2272" s="8" t="s">
        <v>23</v>
      </c>
      <c r="E2272" s="6">
        <v>97362.9</v>
      </c>
      <c r="F2272" s="4">
        <f t="shared" si="2"/>
        <v>0.04147308734084494</v>
      </c>
    </row>
    <row r="2273" spans="3:6" ht="12.75">
      <c r="C2273" s="24">
        <v>32</v>
      </c>
      <c r="D2273" s="8" t="s">
        <v>24</v>
      </c>
      <c r="E2273" s="6">
        <v>26463.06</v>
      </c>
      <c r="F2273" s="4">
        <f t="shared" si="2"/>
        <v>0.011272310075870998</v>
      </c>
    </row>
    <row r="2274" spans="3:6" ht="12.75">
      <c r="C2274" s="24">
        <v>33</v>
      </c>
      <c r="D2274" s="8" t="s">
        <v>450</v>
      </c>
      <c r="E2274" s="6">
        <v>5797.51</v>
      </c>
      <c r="F2274" s="4">
        <f t="shared" si="2"/>
        <v>0.0024695303713161993</v>
      </c>
    </row>
    <row r="2275" spans="3:6" ht="12.75">
      <c r="C2275" s="24">
        <v>34</v>
      </c>
      <c r="D2275" s="8" t="s">
        <v>510</v>
      </c>
      <c r="E2275" s="6">
        <v>7852.68</v>
      </c>
      <c r="F2275" s="4">
        <f t="shared" si="2"/>
        <v>0.003344958741981867</v>
      </c>
    </row>
    <row r="2276" spans="3:6" ht="12.75">
      <c r="C2276" s="24">
        <v>35</v>
      </c>
      <c r="D2276" s="8" t="s">
        <v>511</v>
      </c>
      <c r="E2276" s="6">
        <v>139300.01</v>
      </c>
      <c r="F2276" s="4">
        <f t="shared" si="2"/>
        <v>0.05933678517495447</v>
      </c>
    </row>
    <row r="2277" spans="1:2" ht="15">
      <c r="A2277" s="5">
        <v>39022</v>
      </c>
      <c r="B2277" s="6">
        <v>2508693.39</v>
      </c>
    </row>
    <row r="2278" spans="1:7" ht="12.75">
      <c r="A2278" s="3"/>
      <c r="C2278" s="7">
        <v>1</v>
      </c>
      <c r="D2278" s="8" t="s">
        <v>0</v>
      </c>
      <c r="E2278" s="6">
        <v>587012.71</v>
      </c>
      <c r="F2278" s="9" t="s">
        <v>625</v>
      </c>
      <c r="G2278" s="9"/>
    </row>
    <row r="2279" spans="1:7" ht="12.75">
      <c r="A2279" s="3"/>
      <c r="C2279" s="7">
        <v>2</v>
      </c>
      <c r="D2279" s="8" t="s">
        <v>1</v>
      </c>
      <c r="E2279" s="6">
        <v>970630.54</v>
      </c>
      <c r="F2279" s="9" t="s">
        <v>626</v>
      </c>
      <c r="G2279" s="9"/>
    </row>
    <row r="2280" spans="1:7" ht="12.75">
      <c r="A2280" s="3"/>
      <c r="C2280" s="7">
        <v>3</v>
      </c>
      <c r="D2280" s="8" t="s">
        <v>2</v>
      </c>
      <c r="E2280" s="6">
        <v>81891.71</v>
      </c>
      <c r="F2280" s="9" t="s">
        <v>288</v>
      </c>
      <c r="G2280" s="9"/>
    </row>
    <row r="2281" spans="1:7" ht="12.75">
      <c r="A2281" s="3"/>
      <c r="C2281" s="7">
        <v>4</v>
      </c>
      <c r="D2281" s="8" t="s">
        <v>3</v>
      </c>
      <c r="E2281" s="6">
        <v>36256.68</v>
      </c>
      <c r="F2281" s="9" t="s">
        <v>562</v>
      </c>
      <c r="G2281" s="9"/>
    </row>
    <row r="2282" spans="1:7" ht="12.75">
      <c r="A2282" s="3"/>
      <c r="C2282" s="7">
        <v>5</v>
      </c>
      <c r="D2282" s="8" t="s">
        <v>4</v>
      </c>
      <c r="E2282" s="6">
        <v>87848.09</v>
      </c>
      <c r="F2282" s="9" t="s">
        <v>329</v>
      </c>
      <c r="G2282" s="9"/>
    </row>
    <row r="2283" spans="1:7" ht="12.75">
      <c r="A2283" s="3"/>
      <c r="C2283" s="7">
        <v>6</v>
      </c>
      <c r="D2283" s="8" t="s">
        <v>5</v>
      </c>
      <c r="E2283" s="6">
        <v>7721.35</v>
      </c>
      <c r="F2283" s="9" t="s">
        <v>166</v>
      </c>
      <c r="G2283" s="9"/>
    </row>
    <row r="2284" spans="1:7" ht="12.75">
      <c r="A2284" s="3"/>
      <c r="C2284" s="7">
        <v>7</v>
      </c>
      <c r="D2284" s="8" t="s">
        <v>6</v>
      </c>
      <c r="E2284" s="6">
        <v>257.84</v>
      </c>
      <c r="F2284" s="9" t="s">
        <v>33</v>
      </c>
      <c r="G2284" s="9"/>
    </row>
    <row r="2285" spans="1:7" ht="12.75">
      <c r="A2285" s="3"/>
      <c r="C2285" s="7">
        <v>8</v>
      </c>
      <c r="D2285" s="8" t="s">
        <v>7</v>
      </c>
      <c r="E2285" s="6">
        <v>0</v>
      </c>
      <c r="F2285" s="9">
        <v>0</v>
      </c>
      <c r="G2285" s="9"/>
    </row>
    <row r="2286" spans="1:7" ht="12.75">
      <c r="A2286" s="3"/>
      <c r="C2286" s="7">
        <v>9</v>
      </c>
      <c r="D2286" s="8" t="s">
        <v>8</v>
      </c>
      <c r="E2286" s="6">
        <v>5901.33</v>
      </c>
      <c r="F2286" s="9" t="s">
        <v>294</v>
      </c>
      <c r="G2286" s="9"/>
    </row>
    <row r="2287" spans="1:7" ht="12.75">
      <c r="A2287" s="3"/>
      <c r="C2287" s="7">
        <v>10</v>
      </c>
      <c r="D2287" s="8" t="s">
        <v>9</v>
      </c>
      <c r="E2287" s="6">
        <v>8003.33</v>
      </c>
      <c r="F2287" s="9" t="s">
        <v>92</v>
      </c>
      <c r="G2287" s="9"/>
    </row>
    <row r="2288" spans="1:7" ht="12.75">
      <c r="A2288" s="3"/>
      <c r="C2288" s="7">
        <v>11</v>
      </c>
      <c r="D2288" s="8" t="s">
        <v>10</v>
      </c>
      <c r="E2288" s="6">
        <v>2409.97</v>
      </c>
      <c r="F2288" s="9" t="s">
        <v>34</v>
      </c>
      <c r="G2288" s="9"/>
    </row>
    <row r="2289" spans="1:7" ht="12.75">
      <c r="A2289" s="3"/>
      <c r="C2289" s="7">
        <v>13</v>
      </c>
      <c r="D2289" s="8" t="s">
        <v>11</v>
      </c>
      <c r="E2289" s="6">
        <v>954.83</v>
      </c>
      <c r="F2289" s="9" t="s">
        <v>38</v>
      </c>
      <c r="G2289" s="9"/>
    </row>
    <row r="2290" spans="1:7" ht="12.75">
      <c r="A2290" s="3"/>
      <c r="C2290" s="7">
        <v>15</v>
      </c>
      <c r="D2290" s="8" t="s">
        <v>12</v>
      </c>
      <c r="E2290" s="6">
        <v>712.75</v>
      </c>
      <c r="F2290" s="9" t="s">
        <v>64</v>
      </c>
      <c r="G2290" s="9"/>
    </row>
    <row r="2291" spans="1:7" ht="12.75">
      <c r="A2291" s="3"/>
      <c r="C2291" s="7">
        <v>16</v>
      </c>
      <c r="D2291" s="8" t="s">
        <v>13</v>
      </c>
      <c r="E2291" s="6">
        <v>28539.5</v>
      </c>
      <c r="F2291" s="9" t="s">
        <v>627</v>
      </c>
      <c r="G2291" s="9"/>
    </row>
    <row r="2292" spans="1:7" ht="12.75">
      <c r="A2292" s="3"/>
      <c r="C2292" s="7">
        <v>20</v>
      </c>
      <c r="D2292" s="8" t="s">
        <v>14</v>
      </c>
      <c r="E2292" s="6">
        <v>0</v>
      </c>
      <c r="F2292" s="9" t="s">
        <v>32</v>
      </c>
      <c r="G2292" s="9"/>
    </row>
    <row r="2293" spans="1:7" ht="12.75">
      <c r="A2293" s="3"/>
      <c r="C2293" s="24">
        <v>22</v>
      </c>
      <c r="D2293" s="8" t="s">
        <v>15</v>
      </c>
      <c r="E2293" s="6">
        <v>0</v>
      </c>
      <c r="F2293" s="4">
        <f>+E2293/$B$2220</f>
        <v>0</v>
      </c>
      <c r="G2293" s="9"/>
    </row>
    <row r="2294" spans="1:7" ht="12.75">
      <c r="A2294" s="3"/>
      <c r="C2294" s="7">
        <v>23</v>
      </c>
      <c r="D2294" s="8" t="s">
        <v>16</v>
      </c>
      <c r="E2294" s="6">
        <v>3031.32</v>
      </c>
      <c r="F2294" s="9" t="s">
        <v>82</v>
      </c>
      <c r="G2294" s="9"/>
    </row>
    <row r="2295" spans="1:7" ht="12.75">
      <c r="A2295" s="3"/>
      <c r="C2295" s="7">
        <v>24</v>
      </c>
      <c r="D2295" s="8" t="s">
        <v>17</v>
      </c>
      <c r="E2295" s="6">
        <v>58207.19</v>
      </c>
      <c r="F2295" s="9" t="s">
        <v>209</v>
      </c>
      <c r="G2295" s="9"/>
    </row>
    <row r="2296" spans="1:7" ht="12.75">
      <c r="A2296" s="3"/>
      <c r="C2296" s="7">
        <v>25</v>
      </c>
      <c r="D2296" s="8" t="s">
        <v>18</v>
      </c>
      <c r="E2296" s="6">
        <v>0</v>
      </c>
      <c r="F2296" s="9" t="s">
        <v>32</v>
      </c>
      <c r="G2296" s="9"/>
    </row>
    <row r="2297" spans="1:7" ht="12.75">
      <c r="A2297" s="3"/>
      <c r="C2297" s="7">
        <v>26</v>
      </c>
      <c r="D2297" s="8" t="s">
        <v>19</v>
      </c>
      <c r="E2297" s="6">
        <v>0</v>
      </c>
      <c r="F2297" s="9" t="s">
        <v>32</v>
      </c>
      <c r="G2297" s="9"/>
    </row>
    <row r="2298" spans="1:7" ht="12.75">
      <c r="A2298" s="3"/>
      <c r="C2298" s="7">
        <v>27</v>
      </c>
      <c r="D2298" s="8" t="s">
        <v>20</v>
      </c>
      <c r="E2298" s="6">
        <v>10102.28</v>
      </c>
      <c r="F2298" s="9" t="s">
        <v>127</v>
      </c>
      <c r="G2298" s="9"/>
    </row>
    <row r="2299" spans="1:7" ht="12.75">
      <c r="A2299" s="3"/>
      <c r="C2299" s="7">
        <v>28</v>
      </c>
      <c r="D2299" s="8" t="s">
        <v>21</v>
      </c>
      <c r="E2299" s="6">
        <v>38243.1</v>
      </c>
      <c r="F2299" s="9" t="s">
        <v>204</v>
      </c>
      <c r="G2299" s="9"/>
    </row>
    <row r="2300" spans="1:7" ht="12.75">
      <c r="A2300" s="3"/>
      <c r="C2300" s="7">
        <v>30</v>
      </c>
      <c r="D2300" s="8" t="s">
        <v>22</v>
      </c>
      <c r="E2300" s="6">
        <v>192434.33</v>
      </c>
      <c r="F2300" s="9" t="s">
        <v>628</v>
      </c>
      <c r="G2300" s="9"/>
    </row>
    <row r="2301" spans="1:7" ht="12.75">
      <c r="A2301" s="3"/>
      <c r="C2301" s="7">
        <v>31</v>
      </c>
      <c r="D2301" s="8" t="s">
        <v>23</v>
      </c>
      <c r="E2301" s="6">
        <v>84073.04</v>
      </c>
      <c r="F2301" s="9" t="s">
        <v>182</v>
      </c>
      <c r="G2301" s="9"/>
    </row>
    <row r="2302" spans="1:7" ht="12.75">
      <c r="A2302" s="3"/>
      <c r="C2302" s="7">
        <v>32</v>
      </c>
      <c r="D2302" s="8" t="s">
        <v>24</v>
      </c>
      <c r="E2302" s="6">
        <v>34375.05</v>
      </c>
      <c r="F2302" s="9" t="s">
        <v>137</v>
      </c>
      <c r="G2302" s="9"/>
    </row>
    <row r="2303" spans="1:7" ht="12.75">
      <c r="A2303" s="3"/>
      <c r="C2303" s="7">
        <v>33</v>
      </c>
      <c r="D2303" s="8" t="s">
        <v>450</v>
      </c>
      <c r="E2303" s="6">
        <v>5898.15</v>
      </c>
      <c r="F2303" s="9" t="s">
        <v>294</v>
      </c>
      <c r="G2303" s="9"/>
    </row>
    <row r="2304" spans="1:7" ht="12.75">
      <c r="A2304" s="3"/>
      <c r="C2304" s="7">
        <v>34</v>
      </c>
      <c r="D2304" s="8" t="s">
        <v>510</v>
      </c>
      <c r="E2304" s="6">
        <v>10021.51</v>
      </c>
      <c r="F2304" s="9" t="s">
        <v>127</v>
      </c>
      <c r="G2304" s="9"/>
    </row>
    <row r="2305" spans="1:7" ht="12.75">
      <c r="A2305" s="3"/>
      <c r="C2305" s="7">
        <v>35</v>
      </c>
      <c r="D2305" s="8" t="s">
        <v>511</v>
      </c>
      <c r="E2305" s="6">
        <v>254166.84</v>
      </c>
      <c r="F2305" s="9" t="s">
        <v>629</v>
      </c>
      <c r="G2305" s="9"/>
    </row>
    <row r="2306" spans="1:2" ht="15">
      <c r="A2306" s="5">
        <v>39052</v>
      </c>
      <c r="B2306" s="6">
        <v>3422844.02</v>
      </c>
    </row>
    <row r="2307" spans="1:6" ht="12.75">
      <c r="A2307" s="3"/>
      <c r="C2307" s="7">
        <v>1</v>
      </c>
      <c r="D2307" s="8" t="s">
        <v>0</v>
      </c>
      <c r="E2307" s="6">
        <v>799163</v>
      </c>
      <c r="F2307" s="9" t="s">
        <v>630</v>
      </c>
    </row>
    <row r="2308" spans="1:6" ht="12.75">
      <c r="A2308" s="3"/>
      <c r="C2308" s="7">
        <v>2</v>
      </c>
      <c r="D2308" s="8" t="s">
        <v>1</v>
      </c>
      <c r="E2308" s="6">
        <v>1248953.58</v>
      </c>
      <c r="F2308" s="9" t="s">
        <v>631</v>
      </c>
    </row>
    <row r="2309" spans="1:6" ht="12.75">
      <c r="A2309" s="3"/>
      <c r="C2309" s="7">
        <v>3</v>
      </c>
      <c r="D2309" s="8" t="s">
        <v>2</v>
      </c>
      <c r="E2309" s="6">
        <v>98509.3</v>
      </c>
      <c r="F2309" s="9" t="s">
        <v>307</v>
      </c>
    </row>
    <row r="2310" spans="1:6" ht="12.75">
      <c r="A2310" s="3"/>
      <c r="C2310" s="7">
        <v>4</v>
      </c>
      <c r="D2310" s="8" t="s">
        <v>3</v>
      </c>
      <c r="E2310" s="6">
        <v>45692.34</v>
      </c>
      <c r="F2310" s="9" t="s">
        <v>622</v>
      </c>
    </row>
    <row r="2311" spans="1:6" ht="12.75">
      <c r="A2311" s="3"/>
      <c r="C2311" s="7">
        <v>5</v>
      </c>
      <c r="D2311" s="8" t="s">
        <v>4</v>
      </c>
      <c r="E2311" s="6">
        <v>123123.9</v>
      </c>
      <c r="F2311" s="9" t="s">
        <v>516</v>
      </c>
    </row>
    <row r="2312" spans="1:6" ht="12.75">
      <c r="A2312" s="3"/>
      <c r="C2312" s="7">
        <v>6</v>
      </c>
      <c r="D2312" s="8" t="s">
        <v>5</v>
      </c>
      <c r="E2312" s="6">
        <v>8362.13</v>
      </c>
      <c r="F2312" s="9" t="s">
        <v>294</v>
      </c>
    </row>
    <row r="2313" spans="1:6" ht="12.75">
      <c r="A2313" s="3"/>
      <c r="C2313" s="7">
        <v>7</v>
      </c>
      <c r="D2313" s="8" t="s">
        <v>6</v>
      </c>
      <c r="E2313" s="6">
        <v>1256.29</v>
      </c>
      <c r="F2313" s="9" t="s">
        <v>38</v>
      </c>
    </row>
    <row r="2314" spans="1:6" ht="12.75">
      <c r="A2314" s="3"/>
      <c r="C2314" s="7">
        <v>8</v>
      </c>
      <c r="D2314" s="8" t="s">
        <v>7</v>
      </c>
      <c r="E2314" s="6">
        <v>0</v>
      </c>
      <c r="F2314" s="9">
        <v>0</v>
      </c>
    </row>
    <row r="2315" spans="1:6" ht="12.75">
      <c r="A2315" s="3"/>
      <c r="C2315" s="7">
        <v>9</v>
      </c>
      <c r="D2315" s="8" t="s">
        <v>8</v>
      </c>
      <c r="E2315" s="6">
        <v>7520.83</v>
      </c>
      <c r="F2315" s="9" t="s">
        <v>105</v>
      </c>
    </row>
    <row r="2316" spans="1:6" ht="12.75">
      <c r="A2316" s="3"/>
      <c r="C2316" s="7">
        <v>10</v>
      </c>
      <c r="D2316" s="8" t="s">
        <v>9</v>
      </c>
      <c r="E2316" s="6">
        <v>21447.42</v>
      </c>
      <c r="F2316" s="9" t="s">
        <v>485</v>
      </c>
    </row>
    <row r="2317" spans="1:6" ht="12.75">
      <c r="A2317" s="3"/>
      <c r="C2317" s="7">
        <v>11</v>
      </c>
      <c r="D2317" s="8" t="s">
        <v>10</v>
      </c>
      <c r="E2317" s="6">
        <v>2003.41</v>
      </c>
      <c r="F2317" s="9" t="s">
        <v>52</v>
      </c>
    </row>
    <row r="2318" spans="1:6" ht="12.75">
      <c r="A2318" s="3"/>
      <c r="C2318" s="7">
        <v>13</v>
      </c>
      <c r="D2318" s="8" t="s">
        <v>11</v>
      </c>
      <c r="E2318" s="6">
        <v>1192.44</v>
      </c>
      <c r="F2318" s="9" t="s">
        <v>64</v>
      </c>
    </row>
    <row r="2319" spans="1:6" ht="12.75">
      <c r="A2319" s="3"/>
      <c r="C2319" s="7">
        <v>15</v>
      </c>
      <c r="D2319" s="8" t="s">
        <v>12</v>
      </c>
      <c r="E2319" s="6">
        <v>583.83</v>
      </c>
      <c r="F2319" s="9" t="s">
        <v>81</v>
      </c>
    </row>
    <row r="2320" spans="1:6" ht="12.75">
      <c r="A2320" s="3"/>
      <c r="C2320" s="7">
        <v>16</v>
      </c>
      <c r="D2320" s="8" t="s">
        <v>13</v>
      </c>
      <c r="E2320" s="6">
        <v>44449.14</v>
      </c>
      <c r="F2320" s="9" t="s">
        <v>263</v>
      </c>
    </row>
    <row r="2321" spans="1:6" ht="12.75">
      <c r="A2321" s="3"/>
      <c r="C2321" s="7">
        <v>20</v>
      </c>
      <c r="D2321" s="8" t="s">
        <v>14</v>
      </c>
      <c r="E2321" s="6">
        <v>0</v>
      </c>
      <c r="F2321" s="9" t="s">
        <v>32</v>
      </c>
    </row>
    <row r="2322" spans="1:6" ht="12.75">
      <c r="A2322" s="3"/>
      <c r="C2322" s="7">
        <v>22</v>
      </c>
      <c r="D2322" s="8" t="s">
        <v>15</v>
      </c>
      <c r="E2322" s="6">
        <v>0</v>
      </c>
      <c r="F2322" s="9">
        <v>0</v>
      </c>
    </row>
    <row r="2323" spans="1:6" ht="12.75">
      <c r="A2323" s="3"/>
      <c r="C2323" s="7">
        <v>23</v>
      </c>
      <c r="D2323" s="8" t="s">
        <v>16</v>
      </c>
      <c r="E2323" s="6">
        <v>2721.89</v>
      </c>
      <c r="F2323" s="9" t="s">
        <v>67</v>
      </c>
    </row>
    <row r="2324" spans="1:6" ht="12.75">
      <c r="A2324" s="3"/>
      <c r="C2324" s="7">
        <v>24</v>
      </c>
      <c r="D2324" s="8" t="s">
        <v>17</v>
      </c>
      <c r="E2324" s="6">
        <v>95573.14</v>
      </c>
      <c r="F2324" s="9" t="s">
        <v>373</v>
      </c>
    </row>
    <row r="2325" spans="1:6" ht="12.75">
      <c r="A2325" s="3"/>
      <c r="C2325" s="7">
        <v>25</v>
      </c>
      <c r="D2325" s="8" t="s">
        <v>18</v>
      </c>
      <c r="E2325" s="6">
        <v>0</v>
      </c>
      <c r="F2325" s="9" t="s">
        <v>32</v>
      </c>
    </row>
    <row r="2326" spans="1:6" ht="12.75">
      <c r="A2326" s="3"/>
      <c r="C2326" s="7">
        <v>26</v>
      </c>
      <c r="D2326" s="8" t="s">
        <v>19</v>
      </c>
      <c r="E2326" s="6">
        <v>0</v>
      </c>
      <c r="F2326" s="9">
        <v>0</v>
      </c>
    </row>
    <row r="2327" spans="1:6" ht="12.75">
      <c r="A2327" s="3"/>
      <c r="C2327" s="7">
        <v>27</v>
      </c>
      <c r="D2327" s="8" t="s">
        <v>20</v>
      </c>
      <c r="E2327" s="6">
        <v>13131.4</v>
      </c>
      <c r="F2327" s="9" t="s">
        <v>50</v>
      </c>
    </row>
    <row r="2328" spans="1:6" ht="12.75">
      <c r="A2328" s="3"/>
      <c r="C2328" s="7">
        <v>28</v>
      </c>
      <c r="D2328" s="8" t="s">
        <v>21</v>
      </c>
      <c r="E2328" s="6">
        <v>51467.34</v>
      </c>
      <c r="F2328" s="9" t="s">
        <v>287</v>
      </c>
    </row>
    <row r="2329" spans="1:6" ht="12.75">
      <c r="A2329" s="3"/>
      <c r="C2329" s="7">
        <v>30</v>
      </c>
      <c r="D2329" s="8" t="s">
        <v>22</v>
      </c>
      <c r="E2329" s="6">
        <v>399444.27</v>
      </c>
      <c r="F2329" s="9" t="s">
        <v>632</v>
      </c>
    </row>
    <row r="2330" spans="1:6" ht="12.75">
      <c r="A2330" s="3"/>
      <c r="C2330" s="7">
        <v>31</v>
      </c>
      <c r="D2330" s="8" t="s">
        <v>23</v>
      </c>
      <c r="E2330" s="6">
        <v>172637.08</v>
      </c>
      <c r="F2330" s="9" t="s">
        <v>633</v>
      </c>
    </row>
    <row r="2331" spans="1:6" ht="12.75">
      <c r="A2331" s="3"/>
      <c r="C2331" s="7">
        <v>32</v>
      </c>
      <c r="D2331" s="8" t="s">
        <v>24</v>
      </c>
      <c r="E2331" s="6">
        <v>42545.75</v>
      </c>
      <c r="F2331" s="9" t="s">
        <v>342</v>
      </c>
    </row>
    <row r="2332" spans="1:6" ht="12.75">
      <c r="A2332" s="3"/>
      <c r="C2332" s="7">
        <v>33</v>
      </c>
      <c r="D2332" s="8" t="s">
        <v>450</v>
      </c>
      <c r="E2332" s="6">
        <v>6487.12</v>
      </c>
      <c r="F2332" s="9" t="s">
        <v>65</v>
      </c>
    </row>
    <row r="2333" spans="1:6" ht="12.75">
      <c r="A2333" s="3"/>
      <c r="C2333" s="7">
        <v>34</v>
      </c>
      <c r="D2333" s="8" t="s">
        <v>510</v>
      </c>
      <c r="E2333" s="6">
        <v>10084.84</v>
      </c>
      <c r="F2333" s="9" t="s">
        <v>179</v>
      </c>
    </row>
    <row r="2334" spans="1:6" ht="12.75">
      <c r="A2334" s="3"/>
      <c r="C2334" s="7">
        <v>35</v>
      </c>
      <c r="D2334" s="8" t="s">
        <v>511</v>
      </c>
      <c r="E2334" s="6">
        <v>226493.63</v>
      </c>
      <c r="F2334" s="9" t="s">
        <v>634</v>
      </c>
    </row>
    <row r="2335" spans="1:2" ht="15">
      <c r="A2335" s="5">
        <v>39083</v>
      </c>
      <c r="B2335" s="6">
        <v>3866125.28</v>
      </c>
    </row>
    <row r="2336" spans="3:6" ht="12.75">
      <c r="C2336" s="7">
        <v>1</v>
      </c>
      <c r="D2336" s="8" t="s">
        <v>0</v>
      </c>
      <c r="E2336" s="6">
        <v>799192.07</v>
      </c>
      <c r="F2336" s="9" t="s">
        <v>229</v>
      </c>
    </row>
    <row r="2337" spans="3:6" ht="12.75">
      <c r="C2337" s="7">
        <v>2</v>
      </c>
      <c r="D2337" s="8" t="s">
        <v>1</v>
      </c>
      <c r="E2337" s="6">
        <v>1766347.99</v>
      </c>
      <c r="F2337" s="9" t="s">
        <v>635</v>
      </c>
    </row>
    <row r="2338" spans="3:6" ht="12.75">
      <c r="C2338" s="7">
        <v>3</v>
      </c>
      <c r="D2338" s="8" t="s">
        <v>2</v>
      </c>
      <c r="E2338" s="6">
        <v>104101.03</v>
      </c>
      <c r="F2338" s="9" t="s">
        <v>461</v>
      </c>
    </row>
    <row r="2339" spans="3:6" ht="12.75">
      <c r="C2339" s="7">
        <v>4</v>
      </c>
      <c r="D2339" s="8" t="s">
        <v>3</v>
      </c>
      <c r="E2339" s="6">
        <v>41270.68</v>
      </c>
      <c r="F2339" s="9" t="s">
        <v>255</v>
      </c>
    </row>
    <row r="2340" spans="3:6" ht="12.75">
      <c r="C2340" s="7">
        <v>5</v>
      </c>
      <c r="D2340" s="8" t="s">
        <v>4</v>
      </c>
      <c r="E2340" s="6">
        <v>115497.77</v>
      </c>
      <c r="F2340" s="9" t="s">
        <v>493</v>
      </c>
    </row>
    <row r="2341" spans="3:6" ht="12.75">
      <c r="C2341" s="7">
        <v>6</v>
      </c>
      <c r="D2341" s="8" t="s">
        <v>5</v>
      </c>
      <c r="E2341" s="6">
        <v>8877.79</v>
      </c>
      <c r="F2341" s="9" t="s">
        <v>145</v>
      </c>
    </row>
    <row r="2342" spans="3:6" ht="12.75">
      <c r="C2342" s="7">
        <v>7</v>
      </c>
      <c r="D2342" s="8" t="s">
        <v>6</v>
      </c>
      <c r="E2342" s="6">
        <v>701.53</v>
      </c>
      <c r="F2342" s="9" t="s">
        <v>81</v>
      </c>
    </row>
    <row r="2343" spans="3:6" ht="12.75">
      <c r="C2343" s="7">
        <v>8</v>
      </c>
      <c r="D2343" s="8" t="s">
        <v>7</v>
      </c>
      <c r="E2343" s="6">
        <v>0</v>
      </c>
      <c r="F2343" s="9">
        <v>0</v>
      </c>
    </row>
    <row r="2344" spans="3:6" ht="12.75">
      <c r="C2344" s="7">
        <v>9</v>
      </c>
      <c r="D2344" s="8" t="s">
        <v>8</v>
      </c>
      <c r="E2344" s="6">
        <v>7174.49</v>
      </c>
      <c r="F2344" s="9" t="s">
        <v>65</v>
      </c>
    </row>
    <row r="2345" spans="3:6" ht="12.75">
      <c r="C2345" s="7">
        <v>10</v>
      </c>
      <c r="D2345" s="8" t="s">
        <v>9</v>
      </c>
      <c r="E2345" s="6">
        <v>8842.12</v>
      </c>
      <c r="F2345" s="9" t="s">
        <v>145</v>
      </c>
    </row>
    <row r="2346" spans="3:6" ht="12.75">
      <c r="C2346" s="7">
        <v>11</v>
      </c>
      <c r="D2346" s="8" t="s">
        <v>10</v>
      </c>
      <c r="E2346" s="6">
        <v>1749.57</v>
      </c>
      <c r="F2346" s="9" t="s">
        <v>93</v>
      </c>
    </row>
    <row r="2347" spans="3:6" ht="12.75">
      <c r="C2347" s="7">
        <v>13</v>
      </c>
      <c r="D2347" s="8" t="s">
        <v>11</v>
      </c>
      <c r="E2347" s="6">
        <v>1442.13</v>
      </c>
      <c r="F2347" s="9" t="s">
        <v>38</v>
      </c>
    </row>
    <row r="2348" spans="3:6" ht="12.75">
      <c r="C2348" s="7">
        <v>15</v>
      </c>
      <c r="D2348" s="8" t="s">
        <v>12</v>
      </c>
      <c r="E2348" s="6">
        <v>421.17</v>
      </c>
      <c r="F2348" s="9" t="s">
        <v>33</v>
      </c>
    </row>
    <row r="2349" spans="3:6" ht="12.75">
      <c r="C2349" s="7">
        <v>16</v>
      </c>
      <c r="D2349" s="8" t="s">
        <v>13</v>
      </c>
      <c r="E2349" s="6">
        <v>33546.71</v>
      </c>
      <c r="F2349" s="9" t="s">
        <v>156</v>
      </c>
    </row>
    <row r="2350" spans="3:6" ht="12.75">
      <c r="C2350" s="7">
        <v>20</v>
      </c>
      <c r="D2350" s="8" t="s">
        <v>14</v>
      </c>
      <c r="E2350" s="6">
        <v>0</v>
      </c>
      <c r="F2350" s="9" t="s">
        <v>32</v>
      </c>
    </row>
    <row r="2351" spans="3:6" ht="12.75">
      <c r="C2351" s="7">
        <v>22</v>
      </c>
      <c r="D2351" s="8" t="s">
        <v>15</v>
      </c>
      <c r="E2351" s="6">
        <v>0</v>
      </c>
      <c r="F2351" s="9">
        <v>0</v>
      </c>
    </row>
    <row r="2352" spans="3:6" ht="12.75">
      <c r="C2352" s="7">
        <v>23</v>
      </c>
      <c r="D2352" s="8" t="s">
        <v>16</v>
      </c>
      <c r="E2352" s="6">
        <v>2990.06</v>
      </c>
      <c r="F2352" s="9" t="s">
        <v>67</v>
      </c>
    </row>
    <row r="2353" spans="3:6" ht="12.75">
      <c r="C2353" s="7">
        <v>24</v>
      </c>
      <c r="D2353" s="8" t="s">
        <v>17</v>
      </c>
      <c r="E2353" s="6">
        <v>129393.69</v>
      </c>
      <c r="F2353" s="9" t="s">
        <v>182</v>
      </c>
    </row>
    <row r="2354" spans="3:6" ht="12.75">
      <c r="C2354" s="7">
        <v>25</v>
      </c>
      <c r="D2354" s="8" t="s">
        <v>18</v>
      </c>
      <c r="E2354" s="6">
        <v>0</v>
      </c>
      <c r="F2354" s="9" t="s">
        <v>32</v>
      </c>
    </row>
    <row r="2355" spans="3:6" ht="12.75">
      <c r="C2355" s="7">
        <v>26</v>
      </c>
      <c r="D2355" s="8" t="s">
        <v>19</v>
      </c>
      <c r="E2355" s="6">
        <v>0</v>
      </c>
      <c r="F2355" s="9" t="s">
        <v>32</v>
      </c>
    </row>
    <row r="2356" spans="3:6" ht="12.75">
      <c r="C2356" s="7">
        <v>27</v>
      </c>
      <c r="D2356" s="8" t="s">
        <v>20</v>
      </c>
      <c r="E2356" s="6">
        <v>11849.72</v>
      </c>
      <c r="F2356" s="9" t="s">
        <v>166</v>
      </c>
    </row>
    <row r="2357" spans="3:6" ht="12.75">
      <c r="C2357" s="7">
        <v>28</v>
      </c>
      <c r="D2357" s="8" t="s">
        <v>21</v>
      </c>
      <c r="E2357" s="6">
        <v>55458.92</v>
      </c>
      <c r="F2357" s="9" t="s">
        <v>636</v>
      </c>
    </row>
    <row r="2358" spans="3:6" ht="12.75">
      <c r="C2358" s="7">
        <v>30</v>
      </c>
      <c r="D2358" s="8" t="s">
        <v>22</v>
      </c>
      <c r="E2358" s="6">
        <v>338658.01</v>
      </c>
      <c r="F2358" s="9" t="s">
        <v>637</v>
      </c>
    </row>
    <row r="2359" spans="3:6" ht="12.75">
      <c r="C2359" s="7">
        <v>31</v>
      </c>
      <c r="D2359" s="8" t="s">
        <v>23</v>
      </c>
      <c r="E2359" s="6">
        <v>163234.55</v>
      </c>
      <c r="F2359" s="9" t="s">
        <v>638</v>
      </c>
    </row>
    <row r="2360" spans="3:6" ht="12.75">
      <c r="C2360" s="7">
        <v>32</v>
      </c>
      <c r="D2360" s="8" t="s">
        <v>24</v>
      </c>
      <c r="E2360" s="6">
        <v>39351.25</v>
      </c>
      <c r="F2360" s="9" t="s">
        <v>456</v>
      </c>
    </row>
    <row r="2361" spans="3:6" ht="12.75">
      <c r="C2361" s="7">
        <v>33</v>
      </c>
      <c r="D2361" s="8" t="s">
        <v>450</v>
      </c>
      <c r="E2361" s="6">
        <v>6941.35</v>
      </c>
      <c r="F2361" s="9" t="s">
        <v>119</v>
      </c>
    </row>
    <row r="2362" spans="3:6" ht="12.75">
      <c r="C2362" s="7">
        <v>34</v>
      </c>
      <c r="D2362" s="8" t="s">
        <v>510</v>
      </c>
      <c r="E2362" s="6">
        <v>11971.19</v>
      </c>
      <c r="F2362" s="9" t="s">
        <v>166</v>
      </c>
    </row>
    <row r="2363" spans="3:6" ht="12.75">
      <c r="C2363" s="7">
        <v>35</v>
      </c>
      <c r="D2363" s="8" t="s">
        <v>511</v>
      </c>
      <c r="E2363" s="6">
        <v>217111.53</v>
      </c>
      <c r="F2363" s="9" t="s">
        <v>639</v>
      </c>
    </row>
    <row r="2364" spans="1:2" ht="15">
      <c r="A2364" s="5">
        <v>39114</v>
      </c>
      <c r="B2364" s="6">
        <v>4725689.99</v>
      </c>
    </row>
    <row r="2365" spans="3:7" ht="12.75">
      <c r="C2365" s="7">
        <v>1</v>
      </c>
      <c r="D2365" s="8" t="s">
        <v>0</v>
      </c>
      <c r="E2365" s="6">
        <v>1044119.69</v>
      </c>
      <c r="F2365" s="9" t="s">
        <v>640</v>
      </c>
      <c r="G2365" s="9"/>
    </row>
    <row r="2366" spans="3:7" ht="12.75">
      <c r="C2366" s="7">
        <v>2</v>
      </c>
      <c r="D2366" s="8" t="s">
        <v>1</v>
      </c>
      <c r="E2366" s="6">
        <v>1892513.29</v>
      </c>
      <c r="F2366" s="9" t="s">
        <v>641</v>
      </c>
      <c r="G2366" s="9"/>
    </row>
    <row r="2367" spans="3:7" ht="12.75">
      <c r="C2367" s="7">
        <v>3</v>
      </c>
      <c r="D2367" s="8" t="s">
        <v>2</v>
      </c>
      <c r="E2367" s="6">
        <v>132646.2</v>
      </c>
      <c r="F2367" s="9" t="s">
        <v>43</v>
      </c>
      <c r="G2367" s="9"/>
    </row>
    <row r="2368" spans="3:7" ht="12.75">
      <c r="C2368" s="7">
        <v>4</v>
      </c>
      <c r="D2368" s="8" t="s">
        <v>3</v>
      </c>
      <c r="E2368" s="6">
        <v>46625.21</v>
      </c>
      <c r="F2368" s="9" t="s">
        <v>143</v>
      </c>
      <c r="G2368" s="9"/>
    </row>
    <row r="2369" spans="3:7" ht="12.75">
      <c r="C2369" s="7">
        <v>5</v>
      </c>
      <c r="D2369" s="8" t="s">
        <v>4</v>
      </c>
      <c r="E2369" s="6">
        <v>146328.34</v>
      </c>
      <c r="F2369" s="9" t="s">
        <v>452</v>
      </c>
      <c r="G2369" s="9"/>
    </row>
    <row r="2370" spans="3:7" ht="12.75">
      <c r="C2370" s="7">
        <v>6</v>
      </c>
      <c r="D2370" s="8" t="s">
        <v>5</v>
      </c>
      <c r="E2370" s="6">
        <v>11346.08</v>
      </c>
      <c r="F2370" s="9" t="s">
        <v>294</v>
      </c>
      <c r="G2370" s="9"/>
    </row>
    <row r="2371" spans="3:7" ht="12.75">
      <c r="C2371" s="7">
        <v>7</v>
      </c>
      <c r="D2371" s="8" t="s">
        <v>6</v>
      </c>
      <c r="E2371" s="6">
        <v>1145.92</v>
      </c>
      <c r="F2371" s="9" t="s">
        <v>81</v>
      </c>
      <c r="G2371" s="9"/>
    </row>
    <row r="2372" spans="3:7" ht="12.75">
      <c r="C2372" s="7">
        <v>8</v>
      </c>
      <c r="D2372" s="8" t="s">
        <v>7</v>
      </c>
      <c r="E2372" s="6">
        <v>0</v>
      </c>
      <c r="F2372" s="9">
        <v>0</v>
      </c>
      <c r="G2372" s="9"/>
    </row>
    <row r="2373" spans="3:7" ht="12.75">
      <c r="C2373" s="7">
        <v>9</v>
      </c>
      <c r="D2373" s="8" t="s">
        <v>8</v>
      </c>
      <c r="E2373" s="6">
        <v>7585.8</v>
      </c>
      <c r="F2373" s="9" t="s">
        <v>68</v>
      </c>
      <c r="G2373" s="9"/>
    </row>
    <row r="2374" spans="3:7" ht="12.75">
      <c r="C2374" s="7">
        <v>10</v>
      </c>
      <c r="D2374" s="8" t="s">
        <v>9</v>
      </c>
      <c r="E2374" s="6">
        <v>10224.37</v>
      </c>
      <c r="F2374" s="9" t="s">
        <v>105</v>
      </c>
      <c r="G2374" s="9"/>
    </row>
    <row r="2375" spans="3:7" ht="12.75">
      <c r="C2375" s="7">
        <v>11</v>
      </c>
      <c r="D2375" s="8" t="s">
        <v>10</v>
      </c>
      <c r="E2375" s="6">
        <v>2201.32</v>
      </c>
      <c r="F2375" s="9" t="s">
        <v>93</v>
      </c>
      <c r="G2375" s="9"/>
    </row>
    <row r="2376" spans="3:7" ht="12.75">
      <c r="C2376" s="7">
        <v>13</v>
      </c>
      <c r="D2376" s="8" t="s">
        <v>11</v>
      </c>
      <c r="E2376" s="6">
        <v>1749.53</v>
      </c>
      <c r="F2376" s="9" t="s">
        <v>38</v>
      </c>
      <c r="G2376" s="9"/>
    </row>
    <row r="2377" spans="3:7" ht="12.75">
      <c r="C2377" s="7">
        <v>15</v>
      </c>
      <c r="D2377" s="8" t="s">
        <v>12</v>
      </c>
      <c r="E2377" s="6">
        <v>917.35</v>
      </c>
      <c r="F2377" s="9" t="s">
        <v>81</v>
      </c>
      <c r="G2377" s="9"/>
    </row>
    <row r="2378" spans="3:7" ht="12.75">
      <c r="C2378" s="7">
        <v>16</v>
      </c>
      <c r="D2378" s="8" t="s">
        <v>13</v>
      </c>
      <c r="E2378" s="6">
        <v>44040.94</v>
      </c>
      <c r="F2378" s="9" t="s">
        <v>398</v>
      </c>
      <c r="G2378" s="9"/>
    </row>
    <row r="2379" spans="3:7" ht="12.75">
      <c r="C2379" s="7">
        <v>20</v>
      </c>
      <c r="D2379" s="8" t="s">
        <v>14</v>
      </c>
      <c r="E2379" s="6">
        <v>0</v>
      </c>
      <c r="F2379" s="9" t="s">
        <v>32</v>
      </c>
      <c r="G2379" s="9"/>
    </row>
    <row r="2380" spans="3:7" ht="12.75">
      <c r="C2380" s="7">
        <v>22</v>
      </c>
      <c r="D2380" s="8" t="s">
        <v>15</v>
      </c>
      <c r="E2380" s="6">
        <v>0</v>
      </c>
      <c r="F2380" s="9">
        <v>0</v>
      </c>
      <c r="G2380" s="9"/>
    </row>
    <row r="2381" spans="3:7" ht="12.75">
      <c r="C2381" s="7">
        <v>23</v>
      </c>
      <c r="D2381" s="8" t="s">
        <v>16</v>
      </c>
      <c r="E2381" s="6">
        <v>4786.79</v>
      </c>
      <c r="F2381" s="9" t="s">
        <v>34</v>
      </c>
      <c r="G2381" s="9"/>
    </row>
    <row r="2382" spans="3:7" ht="12.75">
      <c r="C2382" s="7">
        <v>24</v>
      </c>
      <c r="D2382" s="8" t="s">
        <v>17</v>
      </c>
      <c r="E2382" s="6">
        <v>138751.69</v>
      </c>
      <c r="F2382" s="9" t="s">
        <v>180</v>
      </c>
      <c r="G2382" s="9"/>
    </row>
    <row r="2383" spans="3:7" ht="12.75">
      <c r="C2383" s="7">
        <v>25</v>
      </c>
      <c r="D2383" s="8" t="s">
        <v>18</v>
      </c>
      <c r="E2383" s="6">
        <v>0</v>
      </c>
      <c r="F2383" s="9" t="s">
        <v>32</v>
      </c>
      <c r="G2383" s="9"/>
    </row>
    <row r="2384" spans="3:7" ht="12.75">
      <c r="C2384" s="7">
        <v>26</v>
      </c>
      <c r="D2384" s="8" t="s">
        <v>19</v>
      </c>
      <c r="E2384" s="6">
        <v>0</v>
      </c>
      <c r="F2384" s="9" t="s">
        <v>32</v>
      </c>
      <c r="G2384" s="9"/>
    </row>
    <row r="2385" spans="3:7" ht="12.75">
      <c r="C2385" s="7">
        <v>27</v>
      </c>
      <c r="D2385" s="8" t="s">
        <v>20</v>
      </c>
      <c r="E2385" s="6">
        <v>13781.97</v>
      </c>
      <c r="F2385" s="9" t="s">
        <v>179</v>
      </c>
      <c r="G2385" s="9"/>
    </row>
    <row r="2386" spans="3:7" ht="12.75">
      <c r="C2386" s="7">
        <v>28</v>
      </c>
      <c r="D2386" s="8" t="s">
        <v>21</v>
      </c>
      <c r="E2386" s="6">
        <v>161997.82</v>
      </c>
      <c r="F2386" s="9" t="s">
        <v>642</v>
      </c>
      <c r="G2386" s="9"/>
    </row>
    <row r="2387" spans="3:7" ht="12.75">
      <c r="C2387" s="7">
        <v>30</v>
      </c>
      <c r="D2387" s="8" t="s">
        <v>22</v>
      </c>
      <c r="E2387" s="6">
        <v>380496.09</v>
      </c>
      <c r="F2387" s="9" t="s">
        <v>611</v>
      </c>
      <c r="G2387" s="9"/>
    </row>
    <row r="2388" spans="3:7" ht="12.75">
      <c r="C2388" s="7">
        <v>31</v>
      </c>
      <c r="D2388" s="8" t="s">
        <v>23</v>
      </c>
      <c r="E2388" s="6">
        <v>281038.11</v>
      </c>
      <c r="F2388" s="9" t="s">
        <v>643</v>
      </c>
      <c r="G2388" s="9"/>
    </row>
    <row r="2389" spans="3:7" ht="12.75">
      <c r="C2389" s="7">
        <v>32</v>
      </c>
      <c r="D2389" s="8" t="s">
        <v>24</v>
      </c>
      <c r="E2389" s="6">
        <v>55952.92</v>
      </c>
      <c r="F2389" s="9" t="s">
        <v>392</v>
      </c>
      <c r="G2389" s="9"/>
    </row>
    <row r="2390" spans="3:7" ht="12.75">
      <c r="C2390" s="7">
        <v>33</v>
      </c>
      <c r="D2390" s="8" t="s">
        <v>450</v>
      </c>
      <c r="E2390" s="6">
        <v>7562.59</v>
      </c>
      <c r="F2390" s="9" t="s">
        <v>68</v>
      </c>
      <c r="G2390" s="9"/>
    </row>
    <row r="2391" spans="3:7" ht="12.75">
      <c r="C2391" s="7">
        <v>34</v>
      </c>
      <c r="D2391" s="8" t="s">
        <v>510</v>
      </c>
      <c r="E2391" s="6">
        <v>12254.34</v>
      </c>
      <c r="F2391" s="9" t="s">
        <v>97</v>
      </c>
      <c r="G2391" s="9"/>
    </row>
    <row r="2392" spans="3:7" ht="12.75">
      <c r="C2392" s="7">
        <v>35</v>
      </c>
      <c r="D2392" s="8" t="s">
        <v>511</v>
      </c>
      <c r="E2392" s="6">
        <v>327623.67</v>
      </c>
      <c r="F2392" s="9" t="s">
        <v>644</v>
      </c>
      <c r="G2392" s="9"/>
    </row>
    <row r="2393" spans="1:2" ht="15">
      <c r="A2393" s="5">
        <v>39142</v>
      </c>
      <c r="B2393" s="14">
        <f>SUM(E2394:E2421)</f>
        <v>5936285.5200000005</v>
      </c>
    </row>
    <row r="2394" spans="3:6" ht="12.75">
      <c r="C2394" s="7">
        <v>1</v>
      </c>
      <c r="D2394" s="8" t="s">
        <v>0</v>
      </c>
      <c r="E2394" s="28">
        <v>1301913.73</v>
      </c>
      <c r="F2394" s="9" t="s">
        <v>648</v>
      </c>
    </row>
    <row r="2395" spans="3:6" ht="12.75">
      <c r="C2395" s="7">
        <v>2</v>
      </c>
      <c r="D2395" s="8" t="s">
        <v>1</v>
      </c>
      <c r="E2395" s="28">
        <v>2420736.26</v>
      </c>
      <c r="F2395" s="9" t="s">
        <v>649</v>
      </c>
    </row>
    <row r="2396" spans="3:6" ht="12.75">
      <c r="C2396" s="7">
        <v>3</v>
      </c>
      <c r="D2396" s="8" t="s">
        <v>2</v>
      </c>
      <c r="E2396" s="28">
        <v>175923.65</v>
      </c>
      <c r="F2396" s="9" t="s">
        <v>144</v>
      </c>
    </row>
    <row r="2397" spans="3:6" ht="12.75">
      <c r="C2397" s="7">
        <v>4</v>
      </c>
      <c r="D2397" s="8" t="s">
        <v>3</v>
      </c>
      <c r="E2397" s="28">
        <v>50320.07</v>
      </c>
      <c r="F2397" s="9" t="s">
        <v>134</v>
      </c>
    </row>
    <row r="2398" spans="3:6" ht="12.75">
      <c r="C2398" s="7">
        <v>5</v>
      </c>
      <c r="D2398" s="8" t="s">
        <v>4</v>
      </c>
      <c r="E2398" s="28">
        <v>158486.57</v>
      </c>
      <c r="F2398" s="9" t="s">
        <v>331</v>
      </c>
    </row>
    <row r="2399" spans="3:6" ht="12.75">
      <c r="C2399" s="7">
        <v>6</v>
      </c>
      <c r="D2399" s="8" t="s">
        <v>5</v>
      </c>
      <c r="E2399" s="28">
        <v>13345.73</v>
      </c>
      <c r="F2399" s="9" t="s">
        <v>105</v>
      </c>
    </row>
    <row r="2400" spans="3:6" ht="12.75">
      <c r="C2400" s="7">
        <v>7</v>
      </c>
      <c r="D2400" s="8" t="s">
        <v>6</v>
      </c>
      <c r="E2400" s="28">
        <v>1259.58</v>
      </c>
      <c r="F2400" s="9" t="s">
        <v>81</v>
      </c>
    </row>
    <row r="2401" spans="3:6" ht="12.75">
      <c r="C2401" s="7">
        <v>8</v>
      </c>
      <c r="D2401" s="8" t="s">
        <v>7</v>
      </c>
      <c r="E2401" s="28">
        <v>0</v>
      </c>
      <c r="F2401" s="9">
        <v>0</v>
      </c>
    </row>
    <row r="2402" spans="3:6" ht="12.75">
      <c r="C2402" s="7">
        <v>9</v>
      </c>
      <c r="D2402" s="8" t="s">
        <v>8</v>
      </c>
      <c r="E2402" s="28">
        <v>7352.51</v>
      </c>
      <c r="F2402" s="9" t="s">
        <v>82</v>
      </c>
    </row>
    <row r="2403" spans="3:6" ht="12.75">
      <c r="C2403" s="7">
        <v>10</v>
      </c>
      <c r="D2403" s="8" t="s">
        <v>9</v>
      </c>
      <c r="E2403" s="28">
        <v>23783.89</v>
      </c>
      <c r="F2403" s="9" t="s">
        <v>127</v>
      </c>
    </row>
    <row r="2404" spans="3:6" ht="12.75">
      <c r="C2404" s="7">
        <v>11</v>
      </c>
      <c r="D2404" s="8" t="s">
        <v>10</v>
      </c>
      <c r="E2404" s="28">
        <v>2424.57</v>
      </c>
      <c r="F2404" s="9" t="s">
        <v>38</v>
      </c>
    </row>
    <row r="2405" spans="3:6" ht="12.75">
      <c r="C2405" s="7">
        <v>13</v>
      </c>
      <c r="D2405" s="8" t="s">
        <v>11</v>
      </c>
      <c r="E2405" s="28">
        <v>1817.33</v>
      </c>
      <c r="F2405" s="9" t="s">
        <v>64</v>
      </c>
    </row>
    <row r="2406" spans="3:6" ht="12.75">
      <c r="C2406" s="7">
        <v>15</v>
      </c>
      <c r="D2406" s="8" t="s">
        <v>12</v>
      </c>
      <c r="E2406" s="28">
        <v>458.74</v>
      </c>
      <c r="F2406" s="9" t="s">
        <v>33</v>
      </c>
    </row>
    <row r="2407" spans="3:6" ht="12.75">
      <c r="C2407" s="7">
        <v>16</v>
      </c>
      <c r="D2407" s="8" t="s">
        <v>13</v>
      </c>
      <c r="E2407" s="28">
        <v>65838.54</v>
      </c>
      <c r="F2407" s="9" t="s">
        <v>319</v>
      </c>
    </row>
    <row r="2408" spans="3:6" ht="12.75">
      <c r="C2408" s="7">
        <v>20</v>
      </c>
      <c r="D2408" s="8" t="s">
        <v>14</v>
      </c>
      <c r="E2408" s="28">
        <v>0</v>
      </c>
      <c r="F2408" s="9" t="s">
        <v>32</v>
      </c>
    </row>
    <row r="2409" spans="3:6" ht="12.75">
      <c r="C2409" s="7">
        <v>22</v>
      </c>
      <c r="D2409" s="8" t="s">
        <v>15</v>
      </c>
      <c r="E2409" s="28">
        <v>0</v>
      </c>
      <c r="F2409" s="9">
        <v>0</v>
      </c>
    </row>
    <row r="2410" spans="3:6" ht="12.75">
      <c r="C2410" s="7">
        <v>23</v>
      </c>
      <c r="D2410" s="8" t="s">
        <v>16</v>
      </c>
      <c r="E2410" s="28">
        <v>8624.75</v>
      </c>
      <c r="F2410" s="9" t="s">
        <v>54</v>
      </c>
    </row>
    <row r="2411" spans="3:6" ht="12.75">
      <c r="C2411" s="7">
        <v>24</v>
      </c>
      <c r="D2411" s="8" t="s">
        <v>17</v>
      </c>
      <c r="E2411" s="28">
        <v>199714.07</v>
      </c>
      <c r="F2411" s="9" t="s">
        <v>650</v>
      </c>
    </row>
    <row r="2412" spans="3:6" ht="12.75">
      <c r="C2412" s="7">
        <v>25</v>
      </c>
      <c r="D2412" s="8" t="s">
        <v>18</v>
      </c>
      <c r="E2412" s="28">
        <v>0</v>
      </c>
      <c r="F2412" s="9" t="s">
        <v>32</v>
      </c>
    </row>
    <row r="2413" spans="3:6" ht="12.75">
      <c r="C2413" s="7">
        <v>26</v>
      </c>
      <c r="D2413" s="8" t="s">
        <v>19</v>
      </c>
      <c r="E2413" s="28">
        <v>0</v>
      </c>
      <c r="F2413" s="9" t="s">
        <v>32</v>
      </c>
    </row>
    <row r="2414" spans="3:6" ht="12.75">
      <c r="C2414" s="7">
        <v>27</v>
      </c>
      <c r="D2414" s="8" t="s">
        <v>20</v>
      </c>
      <c r="E2414" s="28">
        <v>18121.9</v>
      </c>
      <c r="F2414" s="9" t="s">
        <v>166</v>
      </c>
    </row>
    <row r="2415" spans="3:6" ht="12.75">
      <c r="C2415" s="7">
        <v>28</v>
      </c>
      <c r="D2415" s="8" t="s">
        <v>21</v>
      </c>
      <c r="E2415" s="28">
        <v>173374.61</v>
      </c>
      <c r="F2415" s="9" t="s">
        <v>273</v>
      </c>
    </row>
    <row r="2416" spans="3:6" ht="12.75">
      <c r="C2416" s="7">
        <v>30</v>
      </c>
      <c r="D2416" s="8" t="s">
        <v>22</v>
      </c>
      <c r="E2416" s="28">
        <v>549488.07</v>
      </c>
      <c r="F2416" s="9" t="s">
        <v>651</v>
      </c>
    </row>
    <row r="2417" spans="3:6" ht="12.75">
      <c r="C2417" s="7">
        <v>31</v>
      </c>
      <c r="D2417" s="8" t="s">
        <v>23</v>
      </c>
      <c r="E2417" s="28">
        <v>310167.83</v>
      </c>
      <c r="F2417" s="9" t="s">
        <v>624</v>
      </c>
    </row>
    <row r="2418" spans="3:6" ht="12.75">
      <c r="C2418" s="7">
        <v>32</v>
      </c>
      <c r="D2418" s="8" t="s">
        <v>24</v>
      </c>
      <c r="E2418" s="28">
        <v>57997.01</v>
      </c>
      <c r="F2418" s="9" t="s">
        <v>90</v>
      </c>
    </row>
    <row r="2419" spans="3:6" ht="12.75">
      <c r="C2419" s="7">
        <v>33</v>
      </c>
      <c r="D2419" s="8" t="s">
        <v>450</v>
      </c>
      <c r="E2419" s="28">
        <v>8147.54</v>
      </c>
      <c r="F2419" s="9" t="s">
        <v>108</v>
      </c>
    </row>
    <row r="2420" spans="3:6" ht="12.75">
      <c r="C2420" s="7">
        <v>34</v>
      </c>
      <c r="D2420" s="8" t="s">
        <v>510</v>
      </c>
      <c r="E2420" s="28">
        <v>19147.78</v>
      </c>
      <c r="F2420" s="9" t="s">
        <v>92</v>
      </c>
    </row>
    <row r="2421" spans="3:6" ht="12.75">
      <c r="C2421" s="7">
        <v>35</v>
      </c>
      <c r="D2421" s="8" t="s">
        <v>511</v>
      </c>
      <c r="E2421" s="28">
        <v>367840.79</v>
      </c>
      <c r="F2421" s="9" t="s">
        <v>652</v>
      </c>
    </row>
    <row r="2422" spans="1:2" ht="12.75">
      <c r="A2422" s="3">
        <v>39173</v>
      </c>
      <c r="B2422" s="33">
        <v>5757886.28</v>
      </c>
    </row>
    <row r="2423" spans="3:6" ht="12.75">
      <c r="C2423" s="30">
        <v>1</v>
      </c>
      <c r="D2423" s="30" t="s">
        <v>0</v>
      </c>
      <c r="E2423" s="29">
        <v>1146439.8</v>
      </c>
      <c r="F2423" s="27" t="s">
        <v>512</v>
      </c>
    </row>
    <row r="2424" spans="3:6" ht="12.75">
      <c r="C2424" s="30">
        <v>2</v>
      </c>
      <c r="D2424" s="30" t="s">
        <v>1</v>
      </c>
      <c r="E2424" s="29">
        <v>2455300.34</v>
      </c>
      <c r="F2424" s="27" t="s">
        <v>645</v>
      </c>
    </row>
    <row r="2425" spans="3:6" ht="12.75">
      <c r="C2425" s="30">
        <v>3</v>
      </c>
      <c r="D2425" s="30" t="s">
        <v>2</v>
      </c>
      <c r="E2425" s="29">
        <v>183119.15</v>
      </c>
      <c r="F2425" s="27" t="s">
        <v>425</v>
      </c>
    </row>
    <row r="2426" spans="3:6" ht="12.75">
      <c r="C2426" s="30">
        <v>4</v>
      </c>
      <c r="D2426" s="30" t="s">
        <v>3</v>
      </c>
      <c r="E2426" s="29">
        <v>49094.3</v>
      </c>
      <c r="F2426" s="27" t="s">
        <v>134</v>
      </c>
    </row>
    <row r="2427" spans="3:6" ht="12.75">
      <c r="C2427" s="30">
        <v>5</v>
      </c>
      <c r="D2427" s="30" t="s">
        <v>4</v>
      </c>
      <c r="E2427" s="29">
        <v>178834.5</v>
      </c>
      <c r="F2427" s="27" t="s">
        <v>332</v>
      </c>
    </row>
    <row r="2428" spans="3:6" ht="12.75">
      <c r="C2428" s="30">
        <v>6</v>
      </c>
      <c r="D2428" s="30" t="s">
        <v>5</v>
      </c>
      <c r="E2428" s="29">
        <v>13483.47</v>
      </c>
      <c r="F2428" s="27" t="s">
        <v>145</v>
      </c>
    </row>
    <row r="2429" spans="3:6" ht="12.75">
      <c r="C2429" s="30">
        <v>7</v>
      </c>
      <c r="D2429" s="30" t="s">
        <v>6</v>
      </c>
      <c r="E2429" s="29">
        <v>1348.09</v>
      </c>
      <c r="F2429" s="27" t="s">
        <v>81</v>
      </c>
    </row>
    <row r="2430" spans="3:6" ht="12.75">
      <c r="C2430" s="30">
        <v>8</v>
      </c>
      <c r="D2430" s="30" t="s">
        <v>7</v>
      </c>
      <c r="E2430" s="29">
        <v>0</v>
      </c>
      <c r="F2430" s="27" t="s">
        <v>32</v>
      </c>
    </row>
    <row r="2431" spans="3:6" ht="12.75">
      <c r="C2431" s="30">
        <v>9</v>
      </c>
      <c r="D2431" s="30" t="s">
        <v>8</v>
      </c>
      <c r="E2431" s="29">
        <v>8105.83</v>
      </c>
      <c r="F2431" s="27" t="s">
        <v>108</v>
      </c>
    </row>
    <row r="2432" spans="3:6" ht="12.75">
      <c r="C2432" s="30">
        <v>10</v>
      </c>
      <c r="D2432" s="30" t="s">
        <v>9</v>
      </c>
      <c r="E2432" s="29">
        <v>15845.25</v>
      </c>
      <c r="F2432" s="27" t="s">
        <v>155</v>
      </c>
    </row>
    <row r="2433" spans="3:6" ht="12.75">
      <c r="C2433" s="30">
        <v>11</v>
      </c>
      <c r="D2433" s="30" t="s">
        <v>10</v>
      </c>
      <c r="E2433" s="29">
        <v>2398.11</v>
      </c>
      <c r="F2433" s="27" t="s">
        <v>38</v>
      </c>
    </row>
    <row r="2434" spans="3:6" ht="12.75">
      <c r="C2434" s="30">
        <v>13</v>
      </c>
      <c r="D2434" s="30" t="s">
        <v>11</v>
      </c>
      <c r="E2434" s="29">
        <v>1775.61</v>
      </c>
      <c r="F2434" s="27" t="s">
        <v>64</v>
      </c>
    </row>
    <row r="2435" spans="3:6" ht="12.75">
      <c r="C2435" s="30">
        <v>15</v>
      </c>
      <c r="D2435" s="30" t="s">
        <v>12</v>
      </c>
      <c r="E2435" s="29">
        <v>647.86</v>
      </c>
      <c r="F2435" s="27" t="s">
        <v>33</v>
      </c>
    </row>
    <row r="2436" spans="3:6" ht="12.75">
      <c r="C2436" s="30">
        <v>16</v>
      </c>
      <c r="D2436" s="30" t="s">
        <v>13</v>
      </c>
      <c r="E2436" s="29">
        <v>53823.33</v>
      </c>
      <c r="F2436" s="27" t="s">
        <v>398</v>
      </c>
    </row>
    <row r="2437" spans="3:6" ht="12.75">
      <c r="C2437" s="30">
        <v>20</v>
      </c>
      <c r="D2437" s="30" t="s">
        <v>14</v>
      </c>
      <c r="E2437" s="29">
        <v>0</v>
      </c>
      <c r="F2437" s="27" t="s">
        <v>32</v>
      </c>
    </row>
    <row r="2438" spans="3:6" ht="12.75">
      <c r="C2438" s="31">
        <v>22</v>
      </c>
      <c r="D2438" s="32" t="s">
        <v>15</v>
      </c>
      <c r="E2438" s="28">
        <v>0</v>
      </c>
      <c r="F2438" s="9">
        <v>0</v>
      </c>
    </row>
    <row r="2439" spans="3:6" ht="12.75">
      <c r="C2439" s="30">
        <v>23</v>
      </c>
      <c r="D2439" s="30" t="s">
        <v>16</v>
      </c>
      <c r="E2439" s="29">
        <v>7795.66</v>
      </c>
      <c r="F2439" s="27" t="s">
        <v>108</v>
      </c>
    </row>
    <row r="2440" spans="3:6" ht="12.75">
      <c r="C2440" s="30">
        <v>24</v>
      </c>
      <c r="D2440" s="30" t="s">
        <v>17</v>
      </c>
      <c r="E2440" s="29">
        <v>197553.39</v>
      </c>
      <c r="F2440" s="27" t="s">
        <v>642</v>
      </c>
    </row>
    <row r="2441" spans="3:6" ht="12.75">
      <c r="C2441" s="30">
        <v>25</v>
      </c>
      <c r="D2441" s="30" t="s">
        <v>18</v>
      </c>
      <c r="E2441" s="29">
        <v>0</v>
      </c>
      <c r="F2441" s="27" t="s">
        <v>32</v>
      </c>
    </row>
    <row r="2442" spans="3:6" ht="12.75">
      <c r="C2442" s="31">
        <v>26</v>
      </c>
      <c r="D2442" s="32" t="s">
        <v>19</v>
      </c>
      <c r="E2442" s="28">
        <v>0</v>
      </c>
      <c r="F2442" s="9" t="s">
        <v>32</v>
      </c>
    </row>
    <row r="2443" spans="3:6" ht="12.75">
      <c r="C2443" s="30">
        <v>27</v>
      </c>
      <c r="D2443" s="30" t="s">
        <v>20</v>
      </c>
      <c r="E2443" s="29">
        <v>21455.86</v>
      </c>
      <c r="F2443" s="27" t="s">
        <v>77</v>
      </c>
    </row>
    <row r="2444" spans="3:6" ht="12.75">
      <c r="C2444" s="30">
        <v>28</v>
      </c>
      <c r="D2444" s="30" t="s">
        <v>21</v>
      </c>
      <c r="E2444" s="29">
        <v>141867.67</v>
      </c>
      <c r="F2444" s="27" t="s">
        <v>205</v>
      </c>
    </row>
    <row r="2445" spans="3:6" ht="12.75">
      <c r="C2445" s="30">
        <v>30</v>
      </c>
      <c r="D2445" s="30" t="s">
        <v>22</v>
      </c>
      <c r="E2445" s="29">
        <v>540882.39</v>
      </c>
      <c r="F2445" s="27" t="s">
        <v>646</v>
      </c>
    </row>
    <row r="2446" spans="3:6" ht="12.75">
      <c r="C2446" s="30">
        <v>31</v>
      </c>
      <c r="D2446" s="30" t="s">
        <v>23</v>
      </c>
      <c r="E2446" s="29">
        <v>271137.36</v>
      </c>
      <c r="F2446" s="27" t="s">
        <v>142</v>
      </c>
    </row>
    <row r="2447" spans="3:6" ht="12.75">
      <c r="C2447" s="30">
        <v>32</v>
      </c>
      <c r="D2447" s="30" t="s">
        <v>24</v>
      </c>
      <c r="E2447" s="29">
        <v>70254.31</v>
      </c>
      <c r="F2447" s="27" t="s">
        <v>153</v>
      </c>
    </row>
    <row r="2448" spans="3:6" ht="12.75">
      <c r="C2448" s="30">
        <v>33</v>
      </c>
      <c r="D2448" s="30" t="s">
        <v>450</v>
      </c>
      <c r="E2448" s="29">
        <v>8697.26</v>
      </c>
      <c r="F2448" s="27" t="s">
        <v>54</v>
      </c>
    </row>
    <row r="2449" spans="3:6" ht="12.75">
      <c r="C2449" s="30">
        <v>34</v>
      </c>
      <c r="D2449" s="30" t="s">
        <v>510</v>
      </c>
      <c r="E2449" s="29">
        <v>17849.82</v>
      </c>
      <c r="F2449" s="27" t="s">
        <v>166</v>
      </c>
    </row>
    <row r="2450" spans="3:6" ht="12.75">
      <c r="C2450" s="30">
        <v>35</v>
      </c>
      <c r="D2450" s="30" t="s">
        <v>511</v>
      </c>
      <c r="E2450" s="29">
        <v>370176.97</v>
      </c>
      <c r="F2450" s="27" t="s">
        <v>647</v>
      </c>
    </row>
    <row r="2451" spans="1:2" ht="15">
      <c r="A2451" s="5">
        <v>39203</v>
      </c>
      <c r="B2451" s="6">
        <v>4724515.71</v>
      </c>
    </row>
    <row r="2452" spans="3:7" ht="12.75">
      <c r="C2452" s="7">
        <v>1</v>
      </c>
      <c r="D2452" s="8" t="s">
        <v>0</v>
      </c>
      <c r="E2452" s="6">
        <v>896744.7</v>
      </c>
      <c r="F2452" s="9" t="s">
        <v>653</v>
      </c>
      <c r="G2452" s="9"/>
    </row>
    <row r="2453" spans="3:7" ht="12.75">
      <c r="C2453" s="7">
        <v>2</v>
      </c>
      <c r="D2453" s="8" t="s">
        <v>1</v>
      </c>
      <c r="E2453" s="6">
        <v>2189628.76</v>
      </c>
      <c r="F2453" s="9" t="s">
        <v>654</v>
      </c>
      <c r="G2453" s="9"/>
    </row>
    <row r="2454" spans="3:7" ht="12.75">
      <c r="C2454" s="7">
        <v>3</v>
      </c>
      <c r="D2454" s="8" t="s">
        <v>2</v>
      </c>
      <c r="E2454" s="6">
        <v>118845.23</v>
      </c>
      <c r="F2454" s="9" t="s">
        <v>322</v>
      </c>
      <c r="G2454" s="9"/>
    </row>
    <row r="2455" spans="3:7" ht="12.75">
      <c r="C2455" s="7">
        <v>4</v>
      </c>
      <c r="D2455" s="8" t="s">
        <v>3</v>
      </c>
      <c r="E2455" s="6">
        <v>41345.84</v>
      </c>
      <c r="F2455" s="9" t="s">
        <v>549</v>
      </c>
      <c r="G2455" s="9"/>
    </row>
    <row r="2456" spans="3:7" ht="12.75">
      <c r="C2456" s="7">
        <v>5</v>
      </c>
      <c r="D2456" s="8" t="s">
        <v>4</v>
      </c>
      <c r="E2456" s="6">
        <v>107512.38</v>
      </c>
      <c r="F2456" s="9" t="s">
        <v>200</v>
      </c>
      <c r="G2456" s="9"/>
    </row>
    <row r="2457" spans="3:7" ht="12.75">
      <c r="C2457" s="7">
        <v>6</v>
      </c>
      <c r="D2457" s="8" t="s">
        <v>5</v>
      </c>
      <c r="E2457" s="6">
        <v>9146.75</v>
      </c>
      <c r="F2457" s="9" t="s">
        <v>65</v>
      </c>
      <c r="G2457" s="9"/>
    </row>
    <row r="2458" spans="3:7" ht="12.75">
      <c r="C2458" s="7">
        <v>7</v>
      </c>
      <c r="D2458" s="8" t="s">
        <v>6</v>
      </c>
      <c r="E2458" s="6">
        <v>795.96</v>
      </c>
      <c r="F2458" s="9" t="s">
        <v>81</v>
      </c>
      <c r="G2458" s="9"/>
    </row>
    <row r="2459" spans="3:7" ht="12.75">
      <c r="C2459" s="7">
        <v>8</v>
      </c>
      <c r="D2459" s="8" t="s">
        <v>7</v>
      </c>
      <c r="E2459" s="6">
        <v>0</v>
      </c>
      <c r="F2459" s="9">
        <v>0</v>
      </c>
      <c r="G2459" s="9"/>
    </row>
    <row r="2460" spans="3:7" ht="12.75">
      <c r="C2460" s="7">
        <v>9</v>
      </c>
      <c r="D2460" s="8" t="s">
        <v>8</v>
      </c>
      <c r="E2460" s="6">
        <v>6624.91</v>
      </c>
      <c r="F2460" s="9" t="s">
        <v>108</v>
      </c>
      <c r="G2460" s="9"/>
    </row>
    <row r="2461" spans="3:7" ht="12.75">
      <c r="C2461" s="7">
        <v>10</v>
      </c>
      <c r="D2461" s="8" t="s">
        <v>9</v>
      </c>
      <c r="E2461" s="6">
        <v>11096.26</v>
      </c>
      <c r="F2461" s="9" t="s">
        <v>145</v>
      </c>
      <c r="G2461" s="9"/>
    </row>
    <row r="2462" spans="3:7" ht="12.75">
      <c r="C2462" s="7">
        <v>11</v>
      </c>
      <c r="D2462" s="8" t="s">
        <v>10</v>
      </c>
      <c r="E2462" s="6">
        <v>2458.03</v>
      </c>
      <c r="F2462" s="9" t="s">
        <v>93</v>
      </c>
      <c r="G2462" s="9"/>
    </row>
    <row r="2463" spans="3:7" ht="12.75">
      <c r="C2463" s="7">
        <v>13</v>
      </c>
      <c r="D2463" s="8" t="s">
        <v>11</v>
      </c>
      <c r="E2463" s="6">
        <v>1295.7</v>
      </c>
      <c r="F2463" s="9" t="s">
        <v>64</v>
      </c>
      <c r="G2463" s="9"/>
    </row>
    <row r="2464" spans="3:7" ht="12.75">
      <c r="C2464" s="7">
        <v>15</v>
      </c>
      <c r="D2464" s="8" t="s">
        <v>12</v>
      </c>
      <c r="E2464" s="6">
        <v>457.12</v>
      </c>
      <c r="F2464" s="9" t="s">
        <v>33</v>
      </c>
      <c r="G2464" s="9"/>
    </row>
    <row r="2465" spans="3:7" ht="12.75">
      <c r="C2465" s="7">
        <v>16</v>
      </c>
      <c r="D2465" s="8" t="s">
        <v>13</v>
      </c>
      <c r="E2465" s="6">
        <v>38268.1</v>
      </c>
      <c r="F2465" s="9" t="s">
        <v>146</v>
      </c>
      <c r="G2465" s="9"/>
    </row>
    <row r="2466" spans="3:7" ht="12.75">
      <c r="C2466" s="7">
        <v>20</v>
      </c>
      <c r="D2466" s="8" t="s">
        <v>14</v>
      </c>
      <c r="E2466" s="6">
        <v>0</v>
      </c>
      <c r="F2466" s="9" t="s">
        <v>32</v>
      </c>
      <c r="G2466" s="9"/>
    </row>
    <row r="2467" spans="3:7" ht="12.75">
      <c r="C2467" s="7">
        <v>22</v>
      </c>
      <c r="D2467" s="8" t="s">
        <v>15</v>
      </c>
      <c r="E2467" s="6">
        <v>0</v>
      </c>
      <c r="F2467" s="9">
        <v>0</v>
      </c>
      <c r="G2467" s="9"/>
    </row>
    <row r="2468" spans="3:7" ht="12.75">
      <c r="C2468" s="7">
        <v>23</v>
      </c>
      <c r="D2468" s="8" t="s">
        <v>16</v>
      </c>
      <c r="E2468" s="6">
        <v>3808.98</v>
      </c>
      <c r="F2468" s="9" t="s">
        <v>67</v>
      </c>
      <c r="G2468" s="9"/>
    </row>
    <row r="2469" spans="3:7" ht="12.75">
      <c r="C2469" s="7">
        <v>24</v>
      </c>
      <c r="D2469" s="8" t="s">
        <v>17</v>
      </c>
      <c r="E2469" s="6">
        <v>165995.07</v>
      </c>
      <c r="F2469" s="9" t="s">
        <v>655</v>
      </c>
      <c r="G2469" s="9"/>
    </row>
    <row r="2470" spans="3:7" ht="12.75">
      <c r="C2470" s="7">
        <v>25</v>
      </c>
      <c r="D2470" s="8" t="s">
        <v>18</v>
      </c>
      <c r="E2470" s="6">
        <v>0</v>
      </c>
      <c r="F2470" s="9" t="s">
        <v>32</v>
      </c>
      <c r="G2470" s="9"/>
    </row>
    <row r="2471" spans="3:7" ht="12.75">
      <c r="C2471" s="7">
        <v>26</v>
      </c>
      <c r="D2471" s="8" t="s">
        <v>19</v>
      </c>
      <c r="E2471" s="6">
        <v>0</v>
      </c>
      <c r="F2471" s="9" t="s">
        <v>32</v>
      </c>
      <c r="G2471" s="9"/>
    </row>
    <row r="2472" spans="3:7" ht="12.75">
      <c r="C2472" s="7">
        <v>27</v>
      </c>
      <c r="D2472" s="8" t="s">
        <v>20</v>
      </c>
      <c r="E2472" s="6">
        <v>12450.68</v>
      </c>
      <c r="F2472" s="9" t="s">
        <v>97</v>
      </c>
      <c r="G2472" s="9"/>
    </row>
    <row r="2473" spans="3:7" ht="12.75">
      <c r="C2473" s="7">
        <v>28</v>
      </c>
      <c r="D2473" s="8" t="s">
        <v>21</v>
      </c>
      <c r="E2473" s="6">
        <v>131998.62</v>
      </c>
      <c r="F2473" s="9" t="s">
        <v>373</v>
      </c>
      <c r="G2473" s="9"/>
    </row>
    <row r="2474" spans="3:7" ht="12.75">
      <c r="C2474" s="7">
        <v>30</v>
      </c>
      <c r="D2474" s="8" t="s">
        <v>22</v>
      </c>
      <c r="E2474" s="6">
        <v>375950.62</v>
      </c>
      <c r="F2474" s="9" t="s">
        <v>656</v>
      </c>
      <c r="G2474" s="9"/>
    </row>
    <row r="2475" spans="3:7" ht="12.75">
      <c r="C2475" s="7">
        <v>31</v>
      </c>
      <c r="D2475" s="8" t="s">
        <v>23</v>
      </c>
      <c r="E2475" s="6">
        <v>277604.38</v>
      </c>
      <c r="F2475" s="9" t="s">
        <v>657</v>
      </c>
      <c r="G2475" s="9"/>
    </row>
    <row r="2476" spans="3:7" ht="12.75">
      <c r="C2476" s="7">
        <v>32</v>
      </c>
      <c r="D2476" s="8" t="s">
        <v>24</v>
      </c>
      <c r="E2476" s="6">
        <v>47419.25</v>
      </c>
      <c r="F2476" s="9" t="s">
        <v>422</v>
      </c>
      <c r="G2476" s="9"/>
    </row>
    <row r="2477" spans="3:7" ht="12.75">
      <c r="C2477" s="7">
        <v>33</v>
      </c>
      <c r="D2477" s="8" t="s">
        <v>450</v>
      </c>
      <c r="E2477" s="6">
        <v>6706.34</v>
      </c>
      <c r="F2477" s="9" t="s">
        <v>108</v>
      </c>
      <c r="G2477" s="9"/>
    </row>
    <row r="2478" spans="3:7" ht="12.75">
      <c r="C2478" s="7">
        <v>34</v>
      </c>
      <c r="D2478" s="8" t="s">
        <v>510</v>
      </c>
      <c r="E2478" s="6">
        <v>10945.29</v>
      </c>
      <c r="F2478" s="9" t="s">
        <v>145</v>
      </c>
      <c r="G2478" s="9"/>
    </row>
    <row r="2479" spans="3:7" ht="12.75">
      <c r="C2479" s="7">
        <v>35</v>
      </c>
      <c r="D2479" s="8" t="s">
        <v>511</v>
      </c>
      <c r="E2479" s="6">
        <v>267416.79</v>
      </c>
      <c r="F2479" s="9" t="s">
        <v>47</v>
      </c>
      <c r="G2479" s="9"/>
    </row>
    <row r="2480" spans="1:2" ht="15">
      <c r="A2480" s="5">
        <v>39234</v>
      </c>
      <c r="B2480" s="6">
        <v>3695403.14</v>
      </c>
    </row>
    <row r="2481" spans="3:7" ht="12.75">
      <c r="C2481" s="7">
        <v>1</v>
      </c>
      <c r="D2481" s="8" t="s">
        <v>0</v>
      </c>
      <c r="E2481" s="6">
        <v>861782.49</v>
      </c>
      <c r="F2481" s="9" t="s">
        <v>658</v>
      </c>
      <c r="G2481" s="9"/>
    </row>
    <row r="2482" spans="3:7" ht="12.75">
      <c r="C2482" s="7">
        <v>2</v>
      </c>
      <c r="D2482" s="8" t="s">
        <v>1</v>
      </c>
      <c r="E2482" s="6">
        <v>1381302.68</v>
      </c>
      <c r="F2482" s="9" t="s">
        <v>659</v>
      </c>
      <c r="G2482" s="9"/>
    </row>
    <row r="2483" spans="3:7" ht="12.75">
      <c r="C2483" s="7">
        <v>3</v>
      </c>
      <c r="D2483" s="8" t="s">
        <v>2</v>
      </c>
      <c r="E2483" s="6">
        <v>121782.75</v>
      </c>
      <c r="F2483" s="9" t="s">
        <v>303</v>
      </c>
      <c r="G2483" s="9"/>
    </row>
    <row r="2484" spans="3:7" ht="12.75">
      <c r="C2484" s="7">
        <v>4</v>
      </c>
      <c r="D2484" s="8" t="s">
        <v>3</v>
      </c>
      <c r="E2484" s="6">
        <v>40561.56</v>
      </c>
      <c r="F2484" s="9" t="s">
        <v>80</v>
      </c>
      <c r="G2484" s="9"/>
    </row>
    <row r="2485" spans="3:7" ht="12.75">
      <c r="C2485" s="7">
        <v>5</v>
      </c>
      <c r="D2485" s="8" t="s">
        <v>4</v>
      </c>
      <c r="E2485" s="6">
        <v>112537.51</v>
      </c>
      <c r="F2485" s="9" t="s">
        <v>449</v>
      </c>
      <c r="G2485" s="9"/>
    </row>
    <row r="2486" spans="3:7" ht="12.75">
      <c r="C2486" s="7">
        <v>6</v>
      </c>
      <c r="D2486" s="8" t="s">
        <v>5</v>
      </c>
      <c r="E2486" s="6">
        <v>8487.79</v>
      </c>
      <c r="F2486" s="9" t="s">
        <v>145</v>
      </c>
      <c r="G2486" s="9"/>
    </row>
    <row r="2487" spans="3:7" ht="12.75">
      <c r="C2487" s="7">
        <v>7</v>
      </c>
      <c r="D2487" s="8" t="s">
        <v>6</v>
      </c>
      <c r="E2487" s="6">
        <v>745.28</v>
      </c>
      <c r="F2487" s="9" t="s">
        <v>81</v>
      </c>
      <c r="G2487" s="9"/>
    </row>
    <row r="2488" spans="3:7" ht="12.75">
      <c r="C2488" s="7">
        <v>8</v>
      </c>
      <c r="D2488" s="8" t="s">
        <v>7</v>
      </c>
      <c r="E2488" s="6">
        <v>0</v>
      </c>
      <c r="F2488" s="9">
        <v>0</v>
      </c>
      <c r="G2488" s="9"/>
    </row>
    <row r="2489" spans="3:7" ht="12.75">
      <c r="C2489" s="7">
        <v>9</v>
      </c>
      <c r="D2489" s="8" t="s">
        <v>8</v>
      </c>
      <c r="E2489" s="6">
        <v>55266.95</v>
      </c>
      <c r="F2489" s="9" t="s">
        <v>287</v>
      </c>
      <c r="G2489" s="9"/>
    </row>
    <row r="2490" spans="3:7" ht="12.75">
      <c r="C2490" s="7">
        <v>10</v>
      </c>
      <c r="D2490" s="8" t="s">
        <v>9</v>
      </c>
      <c r="E2490" s="6">
        <v>19545.69</v>
      </c>
      <c r="F2490" s="9" t="s">
        <v>42</v>
      </c>
      <c r="G2490" s="9"/>
    </row>
    <row r="2491" spans="3:7" ht="12.75">
      <c r="C2491" s="7">
        <v>11</v>
      </c>
      <c r="D2491" s="8" t="s">
        <v>10</v>
      </c>
      <c r="E2491" s="6">
        <v>2143.64</v>
      </c>
      <c r="F2491" s="9" t="s">
        <v>52</v>
      </c>
      <c r="G2491" s="9"/>
    </row>
    <row r="2492" spans="3:7" ht="12.75">
      <c r="C2492" s="7">
        <v>13</v>
      </c>
      <c r="D2492" s="8" t="s">
        <v>11</v>
      </c>
      <c r="E2492" s="6">
        <v>1312.7</v>
      </c>
      <c r="F2492" s="9" t="s">
        <v>38</v>
      </c>
      <c r="G2492" s="9"/>
    </row>
    <row r="2493" spans="3:7" ht="12.75">
      <c r="C2493" s="7">
        <v>15</v>
      </c>
      <c r="D2493" s="8" t="s">
        <v>12</v>
      </c>
      <c r="E2493" s="6">
        <v>403.89</v>
      </c>
      <c r="F2493" s="9" t="s">
        <v>33</v>
      </c>
      <c r="G2493" s="9"/>
    </row>
    <row r="2494" spans="3:7" ht="12.75">
      <c r="C2494" s="7">
        <v>16</v>
      </c>
      <c r="D2494" s="8" t="s">
        <v>13</v>
      </c>
      <c r="E2494" s="6">
        <v>34073.02</v>
      </c>
      <c r="F2494" s="9" t="s">
        <v>426</v>
      </c>
      <c r="G2494" s="9"/>
    </row>
    <row r="2495" spans="3:7" ht="12.75">
      <c r="C2495" s="7">
        <v>20</v>
      </c>
      <c r="D2495" s="8" t="s">
        <v>14</v>
      </c>
      <c r="E2495" s="6">
        <v>89.21</v>
      </c>
      <c r="F2495" s="9" t="s">
        <v>32</v>
      </c>
      <c r="G2495" s="9"/>
    </row>
    <row r="2496" spans="3:7" ht="12.75">
      <c r="C2496" s="7">
        <v>22</v>
      </c>
      <c r="D2496" s="8" t="s">
        <v>15</v>
      </c>
      <c r="E2496" s="6">
        <v>0</v>
      </c>
      <c r="F2496" s="9">
        <v>0</v>
      </c>
      <c r="G2496" s="9"/>
    </row>
    <row r="2497" spans="3:7" ht="12.75">
      <c r="C2497" s="7">
        <v>23</v>
      </c>
      <c r="D2497" s="8" t="s">
        <v>16</v>
      </c>
      <c r="E2497" s="6">
        <v>3565.67</v>
      </c>
      <c r="F2497" s="9" t="s">
        <v>34</v>
      </c>
      <c r="G2497" s="9"/>
    </row>
    <row r="2498" spans="3:7" ht="12.75">
      <c r="C2498" s="7">
        <v>24</v>
      </c>
      <c r="D2498" s="8" t="s">
        <v>17</v>
      </c>
      <c r="E2498" s="6">
        <v>105160.08</v>
      </c>
      <c r="F2498" s="9" t="s">
        <v>372</v>
      </c>
      <c r="G2498" s="9"/>
    </row>
    <row r="2499" spans="3:7" ht="12.75">
      <c r="C2499" s="7">
        <v>25</v>
      </c>
      <c r="D2499" s="8" t="s">
        <v>18</v>
      </c>
      <c r="E2499" s="6">
        <v>0</v>
      </c>
      <c r="F2499" s="9" t="s">
        <v>32</v>
      </c>
      <c r="G2499" s="9"/>
    </row>
    <row r="2500" spans="3:7" ht="12.75">
      <c r="C2500" s="7">
        <v>26</v>
      </c>
      <c r="D2500" s="8" t="s">
        <v>19</v>
      </c>
      <c r="E2500" s="6">
        <v>0</v>
      </c>
      <c r="F2500" s="9" t="s">
        <v>32</v>
      </c>
      <c r="G2500" s="9"/>
    </row>
    <row r="2501" spans="3:7" ht="12.75">
      <c r="C2501" s="7">
        <v>27</v>
      </c>
      <c r="D2501" s="8" t="s">
        <v>20</v>
      </c>
      <c r="E2501" s="6">
        <v>10925.11</v>
      </c>
      <c r="F2501" s="9" t="s">
        <v>94</v>
      </c>
      <c r="G2501" s="9"/>
    </row>
    <row r="2502" spans="3:7" ht="12.75">
      <c r="C2502" s="7">
        <v>28</v>
      </c>
      <c r="D2502" s="8" t="s">
        <v>21</v>
      </c>
      <c r="E2502" s="6">
        <v>101401.62</v>
      </c>
      <c r="F2502" s="9" t="s">
        <v>232</v>
      </c>
      <c r="G2502" s="9"/>
    </row>
    <row r="2503" spans="3:7" ht="12.75">
      <c r="C2503" s="7">
        <v>30</v>
      </c>
      <c r="D2503" s="8" t="s">
        <v>22</v>
      </c>
      <c r="E2503" s="6">
        <v>356031.26</v>
      </c>
      <c r="F2503" s="9" t="s">
        <v>660</v>
      </c>
      <c r="G2503" s="9"/>
    </row>
    <row r="2504" spans="3:7" ht="12.75">
      <c r="C2504" s="7">
        <v>31</v>
      </c>
      <c r="D2504" s="8" t="s">
        <v>23</v>
      </c>
      <c r="E2504" s="6">
        <v>174879.64</v>
      </c>
      <c r="F2504" s="9" t="s">
        <v>74</v>
      </c>
      <c r="G2504" s="9"/>
    </row>
    <row r="2505" spans="3:7" ht="12.75">
      <c r="C2505" s="7">
        <v>32</v>
      </c>
      <c r="D2505" s="8" t="s">
        <v>24</v>
      </c>
      <c r="E2505" s="6">
        <v>43390.65</v>
      </c>
      <c r="F2505" s="9" t="s">
        <v>296</v>
      </c>
      <c r="G2505" s="9"/>
    </row>
    <row r="2506" spans="3:7" ht="12.75">
      <c r="C2506" s="7">
        <v>33</v>
      </c>
      <c r="D2506" s="8" t="s">
        <v>450</v>
      </c>
      <c r="E2506" s="6">
        <v>5974.56</v>
      </c>
      <c r="F2506" s="9" t="s">
        <v>68</v>
      </c>
      <c r="G2506" s="9"/>
    </row>
    <row r="2507" spans="3:7" ht="12.75">
      <c r="C2507" s="7">
        <v>34</v>
      </c>
      <c r="D2507" s="8" t="s">
        <v>510</v>
      </c>
      <c r="E2507" s="6">
        <v>10581.27</v>
      </c>
      <c r="F2507" s="9" t="s">
        <v>179</v>
      </c>
      <c r="G2507" s="9"/>
    </row>
    <row r="2508" spans="3:7" ht="12.75">
      <c r="C2508" s="7">
        <v>35</v>
      </c>
      <c r="D2508" s="8" t="s">
        <v>511</v>
      </c>
      <c r="E2508" s="6">
        <v>243458.17</v>
      </c>
      <c r="F2508" s="9" t="s">
        <v>661</v>
      </c>
      <c r="G2508" s="9"/>
    </row>
    <row r="2509" spans="1:2" ht="15">
      <c r="A2509" s="5">
        <v>39264</v>
      </c>
      <c r="B2509" s="20">
        <f>SUM(E2510:E2537)</f>
        <v>2857474.8299999996</v>
      </c>
    </row>
    <row r="2510" spans="3:6" ht="12.75">
      <c r="C2510" s="7">
        <v>1</v>
      </c>
      <c r="D2510" s="8" t="s">
        <v>0</v>
      </c>
      <c r="E2510" s="35">
        <v>624040.41</v>
      </c>
      <c r="F2510" s="34" t="s">
        <v>662</v>
      </c>
    </row>
    <row r="2511" spans="3:6" ht="12.75">
      <c r="C2511" s="7">
        <v>2</v>
      </c>
      <c r="D2511" s="8" t="s">
        <v>1</v>
      </c>
      <c r="E2511" s="35">
        <v>1187657.42</v>
      </c>
      <c r="F2511" s="34" t="s">
        <v>663</v>
      </c>
    </row>
    <row r="2512" spans="3:6" ht="12.75">
      <c r="C2512" s="7">
        <v>3</v>
      </c>
      <c r="D2512" s="8" t="s">
        <v>2</v>
      </c>
      <c r="E2512" s="35">
        <v>58612.15</v>
      </c>
      <c r="F2512" s="34" t="s">
        <v>664</v>
      </c>
    </row>
    <row r="2513" spans="3:6" ht="12.75">
      <c r="C2513" s="7">
        <v>4</v>
      </c>
      <c r="D2513" s="8" t="s">
        <v>3</v>
      </c>
      <c r="E2513" s="35">
        <v>36540.51</v>
      </c>
      <c r="F2513" s="34" t="s">
        <v>48</v>
      </c>
    </row>
    <row r="2514" spans="3:6" ht="12.75">
      <c r="C2514" s="7">
        <v>5</v>
      </c>
      <c r="D2514" s="8" t="s">
        <v>4</v>
      </c>
      <c r="E2514" s="35">
        <v>87283.53</v>
      </c>
      <c r="F2514" s="34" t="s">
        <v>449</v>
      </c>
    </row>
    <row r="2515" spans="3:6" ht="12.75">
      <c r="C2515" s="7">
        <v>6</v>
      </c>
      <c r="D2515" s="8" t="s">
        <v>5</v>
      </c>
      <c r="E2515" s="35">
        <v>7978.75</v>
      </c>
      <c r="F2515" s="34" t="s">
        <v>155</v>
      </c>
    </row>
    <row r="2516" spans="3:6" ht="12.75">
      <c r="C2516" s="7">
        <v>7</v>
      </c>
      <c r="D2516" s="8" t="s">
        <v>6</v>
      </c>
      <c r="E2516" s="35">
        <v>506.7</v>
      </c>
      <c r="F2516" s="34" t="s">
        <v>81</v>
      </c>
    </row>
    <row r="2517" spans="3:6" ht="12.75">
      <c r="C2517" s="7">
        <v>8</v>
      </c>
      <c r="D2517" s="8" t="s">
        <v>7</v>
      </c>
      <c r="E2517" s="25">
        <v>0</v>
      </c>
      <c r="F2517" s="15">
        <v>0</v>
      </c>
    </row>
    <row r="2518" spans="3:6" ht="12.75">
      <c r="C2518" s="7">
        <v>9</v>
      </c>
      <c r="D2518" s="8" t="s">
        <v>8</v>
      </c>
      <c r="E2518" s="35">
        <v>4692.58</v>
      </c>
      <c r="F2518" s="34" t="s">
        <v>68</v>
      </c>
    </row>
    <row r="2519" spans="3:6" ht="12.75">
      <c r="C2519" s="7">
        <v>10</v>
      </c>
      <c r="D2519" s="8" t="s">
        <v>9</v>
      </c>
      <c r="E2519" s="35">
        <v>6273.77</v>
      </c>
      <c r="F2519" s="34" t="s">
        <v>105</v>
      </c>
    </row>
    <row r="2520" spans="3:6" ht="12.75">
      <c r="C2520" s="7">
        <v>11</v>
      </c>
      <c r="D2520" s="8" t="s">
        <v>10</v>
      </c>
      <c r="E2520" s="35">
        <v>1750.33</v>
      </c>
      <c r="F2520" s="34" t="s">
        <v>52</v>
      </c>
    </row>
    <row r="2521" spans="3:6" ht="12.75">
      <c r="C2521" s="7">
        <v>13</v>
      </c>
      <c r="D2521" s="8" t="s">
        <v>11</v>
      </c>
      <c r="E2521" s="35">
        <v>1098.71</v>
      </c>
      <c r="F2521" s="34" t="s">
        <v>38</v>
      </c>
    </row>
    <row r="2522" spans="3:6" ht="12.75">
      <c r="C2522" s="7">
        <v>15</v>
      </c>
      <c r="D2522" s="8" t="s">
        <v>12</v>
      </c>
      <c r="E2522" s="35">
        <v>422.23</v>
      </c>
      <c r="F2522" s="34" t="s">
        <v>33</v>
      </c>
    </row>
    <row r="2523" spans="3:6" ht="12.75">
      <c r="C2523" s="7">
        <v>16</v>
      </c>
      <c r="D2523" s="8" t="s">
        <v>13</v>
      </c>
      <c r="E2523" s="35">
        <v>28524.37</v>
      </c>
      <c r="F2523" s="34" t="s">
        <v>422</v>
      </c>
    </row>
    <row r="2524" spans="3:6" ht="12.75">
      <c r="C2524" s="7">
        <v>20</v>
      </c>
      <c r="D2524" s="8" t="s">
        <v>14</v>
      </c>
      <c r="E2524" s="35">
        <v>196.27</v>
      </c>
      <c r="F2524" s="34" t="s">
        <v>33</v>
      </c>
    </row>
    <row r="2525" spans="3:6" ht="12.75">
      <c r="C2525" s="7">
        <v>22</v>
      </c>
      <c r="D2525" s="8" t="s">
        <v>15</v>
      </c>
      <c r="E2525" s="25">
        <v>0</v>
      </c>
      <c r="F2525" s="15">
        <v>0</v>
      </c>
    </row>
    <row r="2526" spans="3:6" ht="12.75">
      <c r="C2526" s="7">
        <v>23</v>
      </c>
      <c r="D2526" s="8" t="s">
        <v>16</v>
      </c>
      <c r="E2526" s="35">
        <v>3747.16</v>
      </c>
      <c r="F2526" s="34" t="s">
        <v>147</v>
      </c>
    </row>
    <row r="2527" spans="3:6" ht="12.75">
      <c r="C2527" s="7">
        <v>24</v>
      </c>
      <c r="D2527" s="8" t="s">
        <v>17</v>
      </c>
      <c r="E2527" s="35">
        <v>74177.59</v>
      </c>
      <c r="F2527" s="34" t="s">
        <v>666</v>
      </c>
    </row>
    <row r="2528" spans="3:6" ht="12.75">
      <c r="C2528" s="7">
        <v>25</v>
      </c>
      <c r="D2528" s="8" t="s">
        <v>18</v>
      </c>
      <c r="E2528" s="35">
        <v>0</v>
      </c>
      <c r="F2528" s="34" t="s">
        <v>32</v>
      </c>
    </row>
    <row r="2529" spans="3:6" ht="12.75">
      <c r="C2529" s="7">
        <v>26</v>
      </c>
      <c r="D2529" s="8" t="s">
        <v>19</v>
      </c>
      <c r="E2529" s="35">
        <v>0</v>
      </c>
      <c r="F2529" s="34" t="s">
        <v>32</v>
      </c>
    </row>
    <row r="2530" spans="3:6" ht="12.75">
      <c r="C2530" s="7">
        <v>27</v>
      </c>
      <c r="D2530" s="8" t="s">
        <v>20</v>
      </c>
      <c r="E2530" s="35">
        <v>9447.9</v>
      </c>
      <c r="F2530" s="34" t="s">
        <v>31</v>
      </c>
    </row>
    <row r="2531" spans="3:6" ht="12.75">
      <c r="C2531" s="7">
        <v>28</v>
      </c>
      <c r="D2531" s="8" t="s">
        <v>21</v>
      </c>
      <c r="E2531" s="35">
        <v>68898.07</v>
      </c>
      <c r="F2531" s="34" t="s">
        <v>363</v>
      </c>
    </row>
    <row r="2532" spans="3:6" ht="12.75">
      <c r="C2532" s="7">
        <v>30</v>
      </c>
      <c r="D2532" s="8" t="s">
        <v>22</v>
      </c>
      <c r="E2532" s="35">
        <v>280214.49</v>
      </c>
      <c r="F2532" s="34" t="s">
        <v>667</v>
      </c>
    </row>
    <row r="2533" spans="3:6" ht="12.75">
      <c r="C2533" s="7">
        <v>31</v>
      </c>
      <c r="D2533" s="8" t="s">
        <v>23</v>
      </c>
      <c r="E2533" s="35">
        <v>127291.9</v>
      </c>
      <c r="F2533" s="34" t="s">
        <v>619</v>
      </c>
    </row>
    <row r="2534" spans="3:6" ht="12.75">
      <c r="C2534" s="7">
        <v>32</v>
      </c>
      <c r="D2534" s="8" t="s">
        <v>24</v>
      </c>
      <c r="E2534" s="35">
        <v>34465.87</v>
      </c>
      <c r="F2534" s="34" t="s">
        <v>492</v>
      </c>
    </row>
    <row r="2535" spans="3:6" ht="12.75">
      <c r="C2535" s="7">
        <v>33</v>
      </c>
      <c r="D2535" s="8" t="s">
        <v>450</v>
      </c>
      <c r="E2535" s="35">
        <v>5725.72</v>
      </c>
      <c r="F2535" s="34" t="s">
        <v>196</v>
      </c>
    </row>
    <row r="2536" spans="3:6" ht="12.75">
      <c r="C2536" s="7">
        <v>34</v>
      </c>
      <c r="D2536" s="8" t="s">
        <v>510</v>
      </c>
      <c r="E2536" s="35">
        <v>9431.96</v>
      </c>
      <c r="F2536" s="34" t="s">
        <v>31</v>
      </c>
    </row>
    <row r="2537" spans="3:6" ht="12.75">
      <c r="C2537" s="7">
        <v>35</v>
      </c>
      <c r="D2537" s="8" t="s">
        <v>511</v>
      </c>
      <c r="E2537" s="35">
        <v>198496.44</v>
      </c>
      <c r="F2537" s="34" t="s">
        <v>668</v>
      </c>
    </row>
    <row r="2538" spans="1:2" ht="15">
      <c r="A2538" s="5">
        <v>39295</v>
      </c>
      <c r="B2538" s="20">
        <f>SUM(E2539:E2566)</f>
        <v>2968319.340000001</v>
      </c>
    </row>
    <row r="2539" spans="3:6" ht="12.75">
      <c r="C2539" s="7">
        <v>1</v>
      </c>
      <c r="D2539" s="8" t="s">
        <v>0</v>
      </c>
      <c r="E2539" s="25">
        <v>598862.75</v>
      </c>
      <c r="F2539" s="34" t="s">
        <v>669</v>
      </c>
    </row>
    <row r="2540" spans="3:6" ht="12.75">
      <c r="C2540" s="7">
        <v>2</v>
      </c>
      <c r="D2540" s="8" t="s">
        <v>1</v>
      </c>
      <c r="E2540" s="25">
        <v>1177479.11</v>
      </c>
      <c r="F2540" s="34" t="s">
        <v>670</v>
      </c>
    </row>
    <row r="2541" spans="3:6" ht="12.75">
      <c r="C2541" s="7">
        <v>3</v>
      </c>
      <c r="D2541" s="8" t="s">
        <v>2</v>
      </c>
      <c r="E2541" s="25">
        <v>118621.51</v>
      </c>
      <c r="F2541" s="34" t="s">
        <v>312</v>
      </c>
    </row>
    <row r="2542" spans="3:6" ht="12.75">
      <c r="C2542" s="7">
        <v>4</v>
      </c>
      <c r="D2542" s="8" t="s">
        <v>3</v>
      </c>
      <c r="E2542" s="25">
        <v>37531.08</v>
      </c>
      <c r="F2542" s="34" t="s">
        <v>665</v>
      </c>
    </row>
    <row r="2543" spans="3:6" ht="12.75">
      <c r="C2543" s="7">
        <v>5</v>
      </c>
      <c r="D2543" s="8" t="s">
        <v>4</v>
      </c>
      <c r="E2543" s="25">
        <v>98915.64</v>
      </c>
      <c r="F2543" s="34" t="s">
        <v>502</v>
      </c>
    </row>
    <row r="2544" spans="3:6" ht="12.75">
      <c r="C2544" s="7">
        <v>6</v>
      </c>
      <c r="D2544" s="8" t="s">
        <v>5</v>
      </c>
      <c r="E2544" s="25">
        <v>6097.87</v>
      </c>
      <c r="F2544" s="34" t="s">
        <v>158</v>
      </c>
    </row>
    <row r="2545" spans="3:6" ht="12.75">
      <c r="C2545" s="7">
        <v>7</v>
      </c>
      <c r="D2545" s="8" t="s">
        <v>6</v>
      </c>
      <c r="E2545" s="25">
        <v>575.83</v>
      </c>
      <c r="F2545" s="34" t="s">
        <v>81</v>
      </c>
    </row>
    <row r="2546" spans="3:6" ht="12.75">
      <c r="C2546" s="7">
        <v>8</v>
      </c>
      <c r="D2546" s="8" t="s">
        <v>7</v>
      </c>
      <c r="E2546" s="25">
        <v>0</v>
      </c>
      <c r="F2546" s="15">
        <v>0</v>
      </c>
    </row>
    <row r="2547" spans="3:6" ht="12.75">
      <c r="C2547" s="7">
        <v>9</v>
      </c>
      <c r="D2547" s="8" t="s">
        <v>8</v>
      </c>
      <c r="E2547" s="25">
        <v>4526.36</v>
      </c>
      <c r="F2547" s="34" t="s">
        <v>54</v>
      </c>
    </row>
    <row r="2548" spans="3:6" ht="12.75">
      <c r="C2548" s="7">
        <v>10</v>
      </c>
      <c r="D2548" s="8" t="s">
        <v>9</v>
      </c>
      <c r="E2548" s="25">
        <v>11485.41</v>
      </c>
      <c r="F2548" s="34" t="s">
        <v>370</v>
      </c>
    </row>
    <row r="2549" spans="3:6" ht="12.75">
      <c r="C2549" s="7">
        <v>11</v>
      </c>
      <c r="D2549" s="8" t="s">
        <v>10</v>
      </c>
      <c r="E2549" s="25">
        <v>1666.11</v>
      </c>
      <c r="F2549" s="34" t="s">
        <v>52</v>
      </c>
    </row>
    <row r="2550" spans="3:6" ht="12.75">
      <c r="C2550" s="7">
        <v>13</v>
      </c>
      <c r="D2550" s="8" t="s">
        <v>11</v>
      </c>
      <c r="E2550" s="25">
        <v>1216.79</v>
      </c>
      <c r="F2550" s="34" t="s">
        <v>38</v>
      </c>
    </row>
    <row r="2551" spans="3:6" ht="12.75">
      <c r="C2551" s="7">
        <v>15</v>
      </c>
      <c r="D2551" s="8" t="s">
        <v>12</v>
      </c>
      <c r="E2551" s="25">
        <v>511.03</v>
      </c>
      <c r="F2551" s="34" t="s">
        <v>81</v>
      </c>
    </row>
    <row r="2552" spans="3:6" ht="12.75">
      <c r="C2552" s="7">
        <v>16</v>
      </c>
      <c r="D2552" s="8" t="s">
        <v>13</v>
      </c>
      <c r="E2552" s="25">
        <v>24219.91</v>
      </c>
      <c r="F2552" s="34" t="s">
        <v>427</v>
      </c>
    </row>
    <row r="2553" spans="3:6" ht="12.75">
      <c r="C2553" s="7">
        <v>20</v>
      </c>
      <c r="D2553" s="8" t="s">
        <v>14</v>
      </c>
      <c r="E2553" s="25">
        <v>92.78</v>
      </c>
      <c r="F2553" s="34" t="s">
        <v>32</v>
      </c>
    </row>
    <row r="2554" spans="3:6" ht="12.75">
      <c r="C2554" s="7">
        <v>22</v>
      </c>
      <c r="D2554" s="8" t="s">
        <v>15</v>
      </c>
      <c r="E2554" s="25">
        <v>0</v>
      </c>
      <c r="F2554" s="15">
        <v>0</v>
      </c>
    </row>
    <row r="2555" spans="3:6" ht="12.75">
      <c r="C2555" s="7">
        <v>23</v>
      </c>
      <c r="D2555" s="8" t="s">
        <v>16</v>
      </c>
      <c r="E2555" s="25">
        <v>5015.62</v>
      </c>
      <c r="F2555" s="34" t="s">
        <v>40</v>
      </c>
    </row>
    <row r="2556" spans="3:6" ht="12.75">
      <c r="C2556" s="7">
        <v>24</v>
      </c>
      <c r="D2556" s="8" t="s">
        <v>17</v>
      </c>
      <c r="E2556" s="25">
        <v>81776</v>
      </c>
      <c r="F2556" s="34" t="s">
        <v>96</v>
      </c>
    </row>
    <row r="2557" spans="3:6" ht="12.75">
      <c r="C2557" s="7">
        <v>25</v>
      </c>
      <c r="D2557" s="8" t="s">
        <v>18</v>
      </c>
      <c r="E2557" s="25">
        <v>0</v>
      </c>
      <c r="F2557" s="34" t="s">
        <v>32</v>
      </c>
    </row>
    <row r="2558" spans="3:6" ht="12.75">
      <c r="C2558" s="7">
        <v>26</v>
      </c>
      <c r="D2558" s="8" t="s">
        <v>19</v>
      </c>
      <c r="E2558" s="25">
        <v>0</v>
      </c>
      <c r="F2558" s="34" t="s">
        <v>32</v>
      </c>
    </row>
    <row r="2559" spans="3:6" ht="12.75">
      <c r="C2559" s="7">
        <v>27</v>
      </c>
      <c r="D2559" s="8" t="s">
        <v>20</v>
      </c>
      <c r="E2559" s="25">
        <v>10900.99</v>
      </c>
      <c r="F2559" s="34" t="s">
        <v>77</v>
      </c>
    </row>
    <row r="2560" spans="3:6" ht="12.75">
      <c r="C2560" s="7">
        <v>28</v>
      </c>
      <c r="D2560" s="8" t="s">
        <v>21</v>
      </c>
      <c r="E2560" s="25">
        <v>71934.22</v>
      </c>
      <c r="F2560" s="34" t="s">
        <v>339</v>
      </c>
    </row>
    <row r="2561" spans="3:6" ht="12.75">
      <c r="C2561" s="7">
        <v>30</v>
      </c>
      <c r="D2561" s="8" t="s">
        <v>22</v>
      </c>
      <c r="E2561" s="25">
        <v>303718.2</v>
      </c>
      <c r="F2561" s="34" t="s">
        <v>672</v>
      </c>
    </row>
    <row r="2562" spans="3:6" ht="12.75">
      <c r="C2562" s="7">
        <v>31</v>
      </c>
      <c r="D2562" s="8" t="s">
        <v>23</v>
      </c>
      <c r="E2562" s="25">
        <v>166860.5</v>
      </c>
      <c r="F2562" s="34" t="s">
        <v>639</v>
      </c>
    </row>
    <row r="2563" spans="3:6" ht="12.75">
      <c r="C2563" s="7">
        <v>32</v>
      </c>
      <c r="D2563" s="8" t="s">
        <v>24</v>
      </c>
      <c r="E2563" s="25">
        <v>32563.48</v>
      </c>
      <c r="F2563" s="34" t="s">
        <v>80</v>
      </c>
    </row>
    <row r="2564" spans="3:6" ht="12.75">
      <c r="C2564" s="7">
        <v>33</v>
      </c>
      <c r="D2564" s="8" t="s">
        <v>450</v>
      </c>
      <c r="E2564" s="25">
        <v>6062.3</v>
      </c>
      <c r="F2564" s="34" t="s">
        <v>196</v>
      </c>
    </row>
    <row r="2565" spans="3:6" ht="12.75">
      <c r="C2565" s="7">
        <v>34</v>
      </c>
      <c r="D2565" s="8" t="s">
        <v>510</v>
      </c>
      <c r="E2565" s="25">
        <v>10949.01</v>
      </c>
      <c r="F2565" s="34" t="s">
        <v>77</v>
      </c>
    </row>
    <row r="2566" spans="3:6" ht="12.75">
      <c r="C2566" s="7">
        <v>35</v>
      </c>
      <c r="D2566" s="8" t="s">
        <v>511</v>
      </c>
      <c r="E2566" s="25">
        <v>196736.84</v>
      </c>
      <c r="F2566" s="34" t="s">
        <v>671</v>
      </c>
    </row>
    <row r="2567" spans="1:2" ht="15">
      <c r="A2567" s="5">
        <v>39326</v>
      </c>
      <c r="B2567" s="6">
        <v>2964154.2</v>
      </c>
    </row>
    <row r="2568" spans="3:7" ht="12.75">
      <c r="C2568" s="12">
        <v>1</v>
      </c>
      <c r="D2568" s="13" t="s">
        <v>0</v>
      </c>
      <c r="E2568" s="14">
        <v>645702.5</v>
      </c>
      <c r="F2568" s="15" t="s">
        <v>673</v>
      </c>
      <c r="G2568" s="9"/>
    </row>
    <row r="2569" spans="3:7" ht="12.75">
      <c r="C2569" s="12">
        <v>2</v>
      </c>
      <c r="D2569" s="13" t="s">
        <v>1</v>
      </c>
      <c r="E2569" s="14">
        <v>1206306.42</v>
      </c>
      <c r="F2569" s="15" t="s">
        <v>575</v>
      </c>
      <c r="G2569" s="9"/>
    </row>
    <row r="2570" spans="3:7" ht="12.75">
      <c r="C2570" s="12">
        <v>3</v>
      </c>
      <c r="D2570" s="13" t="s">
        <v>2</v>
      </c>
      <c r="E2570" s="14">
        <v>86592.6</v>
      </c>
      <c r="F2570" s="15" t="s">
        <v>273</v>
      </c>
      <c r="G2570" s="9"/>
    </row>
    <row r="2571" spans="3:7" ht="12.75">
      <c r="C2571" s="12">
        <v>4</v>
      </c>
      <c r="D2571" s="13" t="s">
        <v>3</v>
      </c>
      <c r="E2571" s="14">
        <v>40602.85</v>
      </c>
      <c r="F2571" s="15" t="s">
        <v>137</v>
      </c>
      <c r="G2571" s="9"/>
    </row>
    <row r="2572" spans="3:7" ht="12.75">
      <c r="C2572" s="12">
        <v>5</v>
      </c>
      <c r="D2572" s="13" t="s">
        <v>4</v>
      </c>
      <c r="E2572" s="14">
        <v>95058.67</v>
      </c>
      <c r="F2572" s="15" t="s">
        <v>187</v>
      </c>
      <c r="G2572" s="9"/>
    </row>
    <row r="2573" spans="3:7" ht="12.75">
      <c r="C2573" s="12">
        <v>6</v>
      </c>
      <c r="D2573" s="13" t="s">
        <v>5</v>
      </c>
      <c r="E2573" s="14">
        <v>7871.29</v>
      </c>
      <c r="F2573" s="15" t="s">
        <v>35</v>
      </c>
      <c r="G2573" s="9"/>
    </row>
    <row r="2574" spans="3:7" ht="12.75">
      <c r="C2574" s="12">
        <v>7</v>
      </c>
      <c r="D2574" s="13" t="s">
        <v>6</v>
      </c>
      <c r="E2574" s="14">
        <v>700.67</v>
      </c>
      <c r="F2574" s="15" t="s">
        <v>81</v>
      </c>
      <c r="G2574" s="9"/>
    </row>
    <row r="2575" spans="3:7" ht="12.75">
      <c r="C2575" s="12">
        <v>8</v>
      </c>
      <c r="D2575" s="13" t="s">
        <v>7</v>
      </c>
      <c r="E2575" s="14">
        <v>0</v>
      </c>
      <c r="F2575" s="15">
        <v>0</v>
      </c>
      <c r="G2575" s="9"/>
    </row>
    <row r="2576" spans="3:7" ht="12.75">
      <c r="C2576" s="12">
        <v>9</v>
      </c>
      <c r="D2576" s="13" t="s">
        <v>8</v>
      </c>
      <c r="E2576" s="14">
        <v>-45001.28</v>
      </c>
      <c r="F2576" s="15" t="s">
        <v>674</v>
      </c>
      <c r="G2576" s="9"/>
    </row>
    <row r="2577" spans="3:7" ht="12.75">
      <c r="C2577" s="12">
        <v>10</v>
      </c>
      <c r="D2577" s="13" t="s">
        <v>9</v>
      </c>
      <c r="E2577" s="14">
        <v>6759</v>
      </c>
      <c r="F2577" s="15" t="s">
        <v>145</v>
      </c>
      <c r="G2577" s="9"/>
    </row>
    <row r="2578" spans="3:7" ht="12.75">
      <c r="C2578" s="12">
        <v>11</v>
      </c>
      <c r="D2578" s="13" t="s">
        <v>10</v>
      </c>
      <c r="E2578" s="14">
        <v>1699.02</v>
      </c>
      <c r="F2578" s="15" t="s">
        <v>52</v>
      </c>
      <c r="G2578" s="9"/>
    </row>
    <row r="2579" spans="3:7" ht="12.75">
      <c r="C2579" s="12">
        <v>13</v>
      </c>
      <c r="D2579" s="13" t="s">
        <v>11</v>
      </c>
      <c r="E2579" s="14">
        <v>1582.49</v>
      </c>
      <c r="F2579" s="15" t="s">
        <v>93</v>
      </c>
      <c r="G2579" s="9"/>
    </row>
    <row r="2580" spans="3:7" ht="12.75">
      <c r="C2580" s="12">
        <v>15</v>
      </c>
      <c r="D2580" s="13" t="s">
        <v>12</v>
      </c>
      <c r="E2580" s="14">
        <v>511.31</v>
      </c>
      <c r="F2580" s="15" t="s">
        <v>81</v>
      </c>
      <c r="G2580" s="9"/>
    </row>
    <row r="2581" spans="3:7" ht="12.75">
      <c r="C2581" s="12">
        <v>16</v>
      </c>
      <c r="D2581" s="13" t="s">
        <v>13</v>
      </c>
      <c r="E2581" s="14">
        <v>27007.2</v>
      </c>
      <c r="F2581" s="15" t="s">
        <v>310</v>
      </c>
      <c r="G2581" s="9"/>
    </row>
    <row r="2582" spans="3:7" ht="12.75">
      <c r="C2582" s="12">
        <v>20</v>
      </c>
      <c r="D2582" s="13" t="s">
        <v>14</v>
      </c>
      <c r="E2582" s="14">
        <v>107.06</v>
      </c>
      <c r="F2582" s="15" t="s">
        <v>32</v>
      </c>
      <c r="G2582" s="9"/>
    </row>
    <row r="2583" spans="3:7" ht="12.75">
      <c r="C2583" s="12">
        <v>22</v>
      </c>
      <c r="D2583" s="13" t="s">
        <v>15</v>
      </c>
      <c r="E2583" s="14">
        <v>0</v>
      </c>
      <c r="F2583" s="15">
        <v>0</v>
      </c>
      <c r="G2583" s="9"/>
    </row>
    <row r="2584" spans="3:7" ht="12.75">
      <c r="C2584" s="12">
        <v>23</v>
      </c>
      <c r="D2584" s="13" t="s">
        <v>16</v>
      </c>
      <c r="E2584" s="14">
        <v>4787.89</v>
      </c>
      <c r="F2584" s="15" t="s">
        <v>68</v>
      </c>
      <c r="G2584" s="9"/>
    </row>
    <row r="2585" spans="3:7" ht="12.75">
      <c r="C2585" s="12">
        <v>24</v>
      </c>
      <c r="D2585" s="13" t="s">
        <v>17</v>
      </c>
      <c r="E2585" s="14">
        <v>68524.04</v>
      </c>
      <c r="F2585" s="15" t="s">
        <v>514</v>
      </c>
      <c r="G2585" s="9"/>
    </row>
    <row r="2586" spans="3:7" ht="12.75">
      <c r="C2586" s="12">
        <v>25</v>
      </c>
      <c r="D2586" s="13" t="s">
        <v>18</v>
      </c>
      <c r="E2586" s="14">
        <v>0</v>
      </c>
      <c r="F2586" s="15" t="s">
        <v>32</v>
      </c>
      <c r="G2586" s="9"/>
    </row>
    <row r="2587" spans="3:7" ht="12.75">
      <c r="C2587" s="12">
        <v>26</v>
      </c>
      <c r="D2587" s="13" t="s">
        <v>19</v>
      </c>
      <c r="E2587" s="14">
        <v>0</v>
      </c>
      <c r="F2587" s="15" t="s">
        <v>32</v>
      </c>
      <c r="G2587" s="9"/>
    </row>
    <row r="2588" spans="3:7" ht="12.75">
      <c r="C2588" s="12">
        <v>27</v>
      </c>
      <c r="D2588" s="13" t="s">
        <v>20</v>
      </c>
      <c r="E2588" s="14">
        <v>11863.08</v>
      </c>
      <c r="F2588" s="15" t="s">
        <v>127</v>
      </c>
      <c r="G2588" s="9"/>
    </row>
    <row r="2589" spans="3:7" ht="12.75">
      <c r="C2589" s="12">
        <v>28</v>
      </c>
      <c r="D2589" s="13" t="s">
        <v>21</v>
      </c>
      <c r="E2589" s="14">
        <v>70230.42</v>
      </c>
      <c r="F2589" s="15" t="s">
        <v>440</v>
      </c>
      <c r="G2589" s="9"/>
    </row>
    <row r="2590" spans="3:7" ht="12.75">
      <c r="C2590" s="12">
        <v>30</v>
      </c>
      <c r="D2590" s="13" t="s">
        <v>22</v>
      </c>
      <c r="E2590" s="14">
        <v>302573.17</v>
      </c>
      <c r="F2590" s="15" t="s">
        <v>675</v>
      </c>
      <c r="G2590" s="9"/>
    </row>
    <row r="2591" spans="3:7" ht="12.75">
      <c r="C2591" s="12">
        <v>31</v>
      </c>
      <c r="D2591" s="13" t="s">
        <v>23</v>
      </c>
      <c r="E2591" s="14">
        <v>153368.72</v>
      </c>
      <c r="F2591" s="15" t="s">
        <v>532</v>
      </c>
      <c r="G2591" s="9"/>
    </row>
    <row r="2592" spans="3:7" ht="12.75">
      <c r="C2592" s="12">
        <v>32</v>
      </c>
      <c r="D2592" s="13" t="s">
        <v>24</v>
      </c>
      <c r="E2592" s="14">
        <v>34588.28</v>
      </c>
      <c r="F2592" s="15" t="s">
        <v>296</v>
      </c>
      <c r="G2592" s="9"/>
    </row>
    <row r="2593" spans="3:7" ht="12.75">
      <c r="C2593" s="12">
        <v>33</v>
      </c>
      <c r="D2593" s="13" t="s">
        <v>450</v>
      </c>
      <c r="E2593" s="14">
        <v>5669.74</v>
      </c>
      <c r="F2593" s="15" t="s">
        <v>65</v>
      </c>
      <c r="G2593" s="9"/>
    </row>
    <row r="2594" spans="3:7" ht="12.75">
      <c r="C2594" s="12">
        <v>34</v>
      </c>
      <c r="D2594" s="13" t="s">
        <v>510</v>
      </c>
      <c r="E2594" s="14">
        <v>8122.93</v>
      </c>
      <c r="F2594" s="15" t="s">
        <v>35</v>
      </c>
      <c r="G2594" s="9"/>
    </row>
    <row r="2595" spans="3:7" ht="12.75">
      <c r="C2595" s="12">
        <v>35</v>
      </c>
      <c r="D2595" s="13" t="s">
        <v>511</v>
      </c>
      <c r="E2595" s="14">
        <v>228926.2</v>
      </c>
      <c r="F2595" s="15" t="s">
        <v>676</v>
      </c>
      <c r="G2595" s="9"/>
    </row>
    <row r="2596" spans="1:2" ht="15">
      <c r="A2596" s="5">
        <v>39356</v>
      </c>
      <c r="B2596" s="6">
        <f>SUM(E2597:E2624)</f>
        <v>2360230.2699999996</v>
      </c>
    </row>
    <row r="2597" spans="3:6" ht="12.75">
      <c r="C2597" s="12">
        <v>1</v>
      </c>
      <c r="D2597" s="13" t="s">
        <v>0</v>
      </c>
      <c r="E2597" s="14">
        <v>474175.97</v>
      </c>
      <c r="F2597" s="15" t="s">
        <v>677</v>
      </c>
    </row>
    <row r="2598" spans="3:6" ht="12.75">
      <c r="C2598" s="12">
        <v>2</v>
      </c>
      <c r="D2598" s="13" t="s">
        <v>1</v>
      </c>
      <c r="E2598" s="14">
        <v>943494.73</v>
      </c>
      <c r="F2598" s="15" t="s">
        <v>678</v>
      </c>
    </row>
    <row r="2599" spans="3:6" ht="12.75">
      <c r="C2599" s="12">
        <v>3</v>
      </c>
      <c r="D2599" s="13" t="s">
        <v>2</v>
      </c>
      <c r="E2599" s="14">
        <v>74316.64</v>
      </c>
      <c r="F2599" s="15" t="s">
        <v>577</v>
      </c>
    </row>
    <row r="2600" spans="3:6" ht="12.75">
      <c r="C2600" s="12">
        <v>4</v>
      </c>
      <c r="D2600" s="13" t="s">
        <v>3</v>
      </c>
      <c r="E2600" s="14">
        <v>32974.76</v>
      </c>
      <c r="F2600" s="15" t="s">
        <v>340</v>
      </c>
    </row>
    <row r="2601" spans="3:6" ht="12.75">
      <c r="C2601" s="12">
        <v>5</v>
      </c>
      <c r="D2601" s="13" t="s">
        <v>4</v>
      </c>
      <c r="E2601" s="14">
        <v>84613.82</v>
      </c>
      <c r="F2601" s="15" t="s">
        <v>126</v>
      </c>
    </row>
    <row r="2602" spans="3:6" ht="12.75">
      <c r="C2602" s="12">
        <v>6</v>
      </c>
      <c r="D2602" s="13" t="s">
        <v>5</v>
      </c>
      <c r="E2602" s="14">
        <v>6708.54</v>
      </c>
      <c r="F2602" s="15" t="s">
        <v>155</v>
      </c>
    </row>
    <row r="2603" spans="3:6" ht="12.75">
      <c r="C2603" s="12">
        <v>7</v>
      </c>
      <c r="D2603" s="13" t="s">
        <v>6</v>
      </c>
      <c r="E2603" s="14">
        <v>517.41</v>
      </c>
      <c r="F2603" s="15" t="s">
        <v>81</v>
      </c>
    </row>
    <row r="2604" spans="3:6" ht="12.75">
      <c r="C2604" s="12">
        <v>8</v>
      </c>
      <c r="D2604" s="13" t="s">
        <v>7</v>
      </c>
      <c r="E2604" s="14">
        <v>0</v>
      </c>
      <c r="F2604" s="15">
        <v>0</v>
      </c>
    </row>
    <row r="2605" spans="3:6" ht="12.75">
      <c r="C2605" s="12">
        <v>9</v>
      </c>
      <c r="D2605" s="13" t="s">
        <v>8</v>
      </c>
      <c r="E2605" s="14">
        <v>3155.89</v>
      </c>
      <c r="F2605" s="15" t="s">
        <v>147</v>
      </c>
    </row>
    <row r="2606" spans="3:6" ht="12.75">
      <c r="C2606" s="12">
        <v>10</v>
      </c>
      <c r="D2606" s="13" t="s">
        <v>9</v>
      </c>
      <c r="E2606" s="14">
        <v>7789.89</v>
      </c>
      <c r="F2606" s="15" t="s">
        <v>31</v>
      </c>
    </row>
    <row r="2607" spans="3:6" ht="12.75">
      <c r="C2607" s="12">
        <v>11</v>
      </c>
      <c r="D2607" s="13" t="s">
        <v>10</v>
      </c>
      <c r="E2607" s="14">
        <v>1732.41</v>
      </c>
      <c r="F2607" s="15" t="s">
        <v>36</v>
      </c>
    </row>
    <row r="2608" spans="3:6" ht="12.75">
      <c r="C2608" s="12">
        <v>13</v>
      </c>
      <c r="D2608" s="13" t="s">
        <v>11</v>
      </c>
      <c r="E2608" s="14">
        <v>672.88</v>
      </c>
      <c r="F2608" s="15" t="s">
        <v>64</v>
      </c>
    </row>
    <row r="2609" spans="3:6" ht="12.75">
      <c r="C2609" s="12">
        <v>15</v>
      </c>
      <c r="D2609" s="13" t="s">
        <v>12</v>
      </c>
      <c r="E2609" s="14">
        <v>420.73</v>
      </c>
      <c r="F2609" s="15" t="s">
        <v>81</v>
      </c>
    </row>
    <row r="2610" spans="3:6" ht="12.75">
      <c r="C2610" s="12">
        <v>16</v>
      </c>
      <c r="D2610" s="13" t="s">
        <v>13</v>
      </c>
      <c r="E2610" s="14">
        <v>31868.02</v>
      </c>
      <c r="F2610" s="15" t="s">
        <v>679</v>
      </c>
    </row>
    <row r="2611" spans="3:6" ht="12.75">
      <c r="C2611" s="12">
        <v>20</v>
      </c>
      <c r="D2611" s="13" t="s">
        <v>14</v>
      </c>
      <c r="E2611" s="14">
        <v>0</v>
      </c>
      <c r="F2611" s="15" t="s">
        <v>32</v>
      </c>
    </row>
    <row r="2612" spans="3:6" ht="12.75">
      <c r="C2612" s="12">
        <v>22</v>
      </c>
      <c r="D2612" s="13" t="s">
        <v>15</v>
      </c>
      <c r="E2612" s="14">
        <v>0</v>
      </c>
      <c r="F2612" s="15">
        <v>0</v>
      </c>
    </row>
    <row r="2613" spans="3:6" ht="12.75">
      <c r="C2613" s="12">
        <v>23</v>
      </c>
      <c r="D2613" s="13" t="s">
        <v>16</v>
      </c>
      <c r="E2613" s="14">
        <v>3615.89</v>
      </c>
      <c r="F2613" s="15" t="s">
        <v>54</v>
      </c>
    </row>
    <row r="2614" spans="3:6" ht="12.75">
      <c r="C2614" s="12">
        <v>24</v>
      </c>
      <c r="D2614" s="13" t="s">
        <v>17</v>
      </c>
      <c r="E2614" s="14">
        <v>44602.32</v>
      </c>
      <c r="F2614" s="15" t="s">
        <v>256</v>
      </c>
    </row>
    <row r="2615" spans="3:6" ht="12.75">
      <c r="C2615" s="12">
        <v>25</v>
      </c>
      <c r="D2615" s="13" t="s">
        <v>18</v>
      </c>
      <c r="E2615" s="14">
        <v>0</v>
      </c>
      <c r="F2615" s="15" t="s">
        <v>32</v>
      </c>
    </row>
    <row r="2616" spans="3:6" ht="12.75">
      <c r="C2616" s="12">
        <v>26</v>
      </c>
      <c r="D2616" s="13" t="s">
        <v>19</v>
      </c>
      <c r="E2616" s="14">
        <v>0</v>
      </c>
      <c r="F2616" s="15" t="s">
        <v>32</v>
      </c>
    </row>
    <row r="2617" spans="3:6" ht="12.75">
      <c r="C2617" s="12">
        <v>27</v>
      </c>
      <c r="D2617" s="13" t="s">
        <v>20</v>
      </c>
      <c r="E2617" s="14">
        <v>8012.18</v>
      </c>
      <c r="F2617" s="15" t="s">
        <v>56</v>
      </c>
    </row>
    <row r="2618" spans="3:6" ht="12.75">
      <c r="C2618" s="12">
        <v>28</v>
      </c>
      <c r="D2618" s="13" t="s">
        <v>21</v>
      </c>
      <c r="E2618" s="14">
        <v>62641.64</v>
      </c>
      <c r="F2618" s="15" t="s">
        <v>317</v>
      </c>
    </row>
    <row r="2619" spans="3:6" ht="12.75">
      <c r="C2619" s="12">
        <v>30</v>
      </c>
      <c r="D2619" s="13" t="s">
        <v>22</v>
      </c>
      <c r="E2619" s="14">
        <v>254083.09</v>
      </c>
      <c r="F2619" s="15" t="s">
        <v>680</v>
      </c>
    </row>
    <row r="2620" spans="3:6" ht="12.75">
      <c r="C2620" s="12">
        <v>31</v>
      </c>
      <c r="D2620" s="13" t="s">
        <v>23</v>
      </c>
      <c r="E2620" s="14">
        <v>103498.84</v>
      </c>
      <c r="F2620" s="15" t="s">
        <v>681</v>
      </c>
    </row>
    <row r="2621" spans="3:6" ht="12.75">
      <c r="C2621" s="12">
        <v>32</v>
      </c>
      <c r="D2621" s="13" t="s">
        <v>24</v>
      </c>
      <c r="E2621" s="14">
        <v>32345.56</v>
      </c>
      <c r="F2621" s="15" t="s">
        <v>137</v>
      </c>
    </row>
    <row r="2622" spans="3:6" ht="12.75">
      <c r="C2622" s="12">
        <v>33</v>
      </c>
      <c r="D2622" s="13" t="s">
        <v>450</v>
      </c>
      <c r="E2622" s="14">
        <v>5338.84</v>
      </c>
      <c r="F2622" s="15" t="s">
        <v>145</v>
      </c>
    </row>
    <row r="2623" spans="3:6" ht="12.75">
      <c r="C2623" s="12">
        <v>34</v>
      </c>
      <c r="D2623" s="13" t="s">
        <v>510</v>
      </c>
      <c r="E2623" s="14">
        <v>7247.37</v>
      </c>
      <c r="F2623" s="15" t="s">
        <v>166</v>
      </c>
    </row>
    <row r="2624" spans="3:6" ht="12.75">
      <c r="C2624" s="12">
        <v>35</v>
      </c>
      <c r="D2624" s="13" t="s">
        <v>511</v>
      </c>
      <c r="E2624" s="14">
        <v>176402.85</v>
      </c>
      <c r="F2624" s="15" t="s">
        <v>682</v>
      </c>
    </row>
    <row r="2625" spans="3:6" ht="12.75">
      <c r="C2625" s="12">
        <v>36</v>
      </c>
      <c r="D2625" s="13" t="s">
        <v>683</v>
      </c>
      <c r="E2625" s="14">
        <v>0</v>
      </c>
      <c r="F2625" s="15">
        <v>0</v>
      </c>
    </row>
    <row r="2626" spans="1:2" ht="15">
      <c r="A2626" s="5">
        <v>39387</v>
      </c>
      <c r="B2626" s="6">
        <f>SUM(E2627:E2655)</f>
        <v>3013377.4600000004</v>
      </c>
    </row>
    <row r="2627" spans="3:6" ht="12.75">
      <c r="C2627" s="12">
        <v>1</v>
      </c>
      <c r="D2627" s="13" t="s">
        <v>0</v>
      </c>
      <c r="E2627" s="25">
        <v>635059.97</v>
      </c>
      <c r="F2627" s="15" t="s">
        <v>677</v>
      </c>
    </row>
    <row r="2628" spans="3:6" ht="12.75">
      <c r="C2628" s="12">
        <v>2</v>
      </c>
      <c r="D2628" s="13" t="s">
        <v>1</v>
      </c>
      <c r="E2628" s="25">
        <v>1233927.54</v>
      </c>
      <c r="F2628" s="15" t="s">
        <v>678</v>
      </c>
    </row>
    <row r="2629" spans="3:6" ht="12.75">
      <c r="C2629" s="12">
        <v>3</v>
      </c>
      <c r="D2629" s="13" t="s">
        <v>2</v>
      </c>
      <c r="E2629" s="25">
        <v>95062.1</v>
      </c>
      <c r="F2629" s="15" t="s">
        <v>577</v>
      </c>
    </row>
    <row r="2630" spans="3:6" ht="12.75">
      <c r="C2630" s="12">
        <v>4</v>
      </c>
      <c r="D2630" s="13" t="s">
        <v>3</v>
      </c>
      <c r="E2630" s="25">
        <v>37093.95</v>
      </c>
      <c r="F2630" s="15" t="s">
        <v>340</v>
      </c>
    </row>
    <row r="2631" spans="3:6" ht="12.75">
      <c r="C2631" s="12">
        <v>5</v>
      </c>
      <c r="D2631" s="13" t="s">
        <v>4</v>
      </c>
      <c r="E2631" s="25">
        <v>110184.32</v>
      </c>
      <c r="F2631" s="15" t="s">
        <v>126</v>
      </c>
    </row>
    <row r="2632" spans="3:6" ht="12.75">
      <c r="C2632" s="12">
        <v>6</v>
      </c>
      <c r="D2632" s="13" t="s">
        <v>5</v>
      </c>
      <c r="E2632" s="25">
        <v>8911.48</v>
      </c>
      <c r="F2632" s="15" t="s">
        <v>155</v>
      </c>
    </row>
    <row r="2633" spans="3:6" ht="12.75">
      <c r="C2633" s="12">
        <v>7</v>
      </c>
      <c r="D2633" s="13" t="s">
        <v>6</v>
      </c>
      <c r="E2633" s="25">
        <v>507.68</v>
      </c>
      <c r="F2633" s="15" t="s">
        <v>81</v>
      </c>
    </row>
    <row r="2634" spans="3:6" ht="12.75">
      <c r="C2634" s="12">
        <v>8</v>
      </c>
      <c r="D2634" s="13" t="s">
        <v>7</v>
      </c>
      <c r="E2634" s="25">
        <v>0</v>
      </c>
      <c r="F2634" s="15">
        <v>0</v>
      </c>
    </row>
    <row r="2635" spans="3:6" ht="12.75">
      <c r="C2635" s="12">
        <v>9</v>
      </c>
      <c r="D2635" s="13" t="s">
        <v>8</v>
      </c>
      <c r="E2635" s="25">
        <v>3510.76</v>
      </c>
      <c r="F2635" s="15" t="s">
        <v>147</v>
      </c>
    </row>
    <row r="2636" spans="3:6" ht="12.75">
      <c r="C2636" s="12">
        <v>10</v>
      </c>
      <c r="D2636" s="13" t="s">
        <v>9</v>
      </c>
      <c r="E2636" s="25">
        <v>14382.12</v>
      </c>
      <c r="F2636" s="15" t="s">
        <v>31</v>
      </c>
    </row>
    <row r="2637" spans="3:6" ht="12.75">
      <c r="C2637" s="12">
        <v>11</v>
      </c>
      <c r="D2637" s="13" t="s">
        <v>10</v>
      </c>
      <c r="E2637" s="25">
        <v>934.85</v>
      </c>
      <c r="F2637" s="15" t="s">
        <v>36</v>
      </c>
    </row>
    <row r="2638" spans="3:6" ht="12.75">
      <c r="C2638" s="12">
        <v>13</v>
      </c>
      <c r="D2638" s="13" t="s">
        <v>11</v>
      </c>
      <c r="E2638" s="25">
        <v>975.17</v>
      </c>
      <c r="F2638" s="15" t="s">
        <v>64</v>
      </c>
    </row>
    <row r="2639" spans="3:6" ht="12.75">
      <c r="C2639" s="12">
        <v>15</v>
      </c>
      <c r="D2639" s="13" t="s">
        <v>12</v>
      </c>
      <c r="E2639" s="25">
        <v>373.25</v>
      </c>
      <c r="F2639" s="15" t="s">
        <v>81</v>
      </c>
    </row>
    <row r="2640" spans="3:6" ht="12.75">
      <c r="C2640" s="12">
        <v>16</v>
      </c>
      <c r="D2640" s="13" t="s">
        <v>13</v>
      </c>
      <c r="E2640" s="25">
        <v>28237.41</v>
      </c>
      <c r="F2640" s="15" t="s">
        <v>679</v>
      </c>
    </row>
    <row r="2641" spans="3:6" ht="12.75">
      <c r="C2641" s="12">
        <v>20</v>
      </c>
      <c r="D2641" s="13" t="s">
        <v>14</v>
      </c>
      <c r="E2641" s="25">
        <v>103.49</v>
      </c>
      <c r="F2641" s="15" t="s">
        <v>32</v>
      </c>
    </row>
    <row r="2642" spans="3:6" ht="12.75">
      <c r="C2642" s="12">
        <v>22</v>
      </c>
      <c r="D2642" s="13" t="s">
        <v>15</v>
      </c>
      <c r="E2642" s="25">
        <v>0</v>
      </c>
      <c r="F2642" s="15">
        <v>0</v>
      </c>
    </row>
    <row r="2643" spans="3:6" ht="12.75">
      <c r="C2643" s="12">
        <v>23</v>
      </c>
      <c r="D2643" s="13" t="s">
        <v>16</v>
      </c>
      <c r="E2643" s="25">
        <v>4722.14</v>
      </c>
      <c r="F2643" s="15" t="s">
        <v>54</v>
      </c>
    </row>
    <row r="2644" spans="3:6" ht="12.75">
      <c r="C2644" s="12">
        <v>24</v>
      </c>
      <c r="D2644" s="13" t="s">
        <v>17</v>
      </c>
      <c r="E2644" s="25">
        <v>83479.02</v>
      </c>
      <c r="F2644" s="15" t="s">
        <v>256</v>
      </c>
    </row>
    <row r="2645" spans="3:6" ht="12.75">
      <c r="C2645" s="12">
        <v>25</v>
      </c>
      <c r="D2645" s="13" t="s">
        <v>18</v>
      </c>
      <c r="E2645" s="25">
        <v>0</v>
      </c>
      <c r="F2645" s="15" t="s">
        <v>32</v>
      </c>
    </row>
    <row r="2646" spans="3:6" ht="12.75">
      <c r="C2646" s="12">
        <v>26</v>
      </c>
      <c r="D2646" s="13" t="s">
        <v>19</v>
      </c>
      <c r="E2646" s="25">
        <v>0</v>
      </c>
      <c r="F2646" s="15" t="s">
        <v>32</v>
      </c>
    </row>
    <row r="2647" spans="3:6" ht="12.75">
      <c r="C2647" s="12">
        <v>27</v>
      </c>
      <c r="D2647" s="13" t="s">
        <v>20</v>
      </c>
      <c r="E2647" s="25">
        <v>11746.21</v>
      </c>
      <c r="F2647" s="15" t="s">
        <v>56</v>
      </c>
    </row>
    <row r="2648" spans="3:6" ht="12.75">
      <c r="C2648" s="12">
        <v>28</v>
      </c>
      <c r="D2648" s="13" t="s">
        <v>21</v>
      </c>
      <c r="E2648" s="25">
        <v>84169.89</v>
      </c>
      <c r="F2648" s="15" t="s">
        <v>317</v>
      </c>
    </row>
    <row r="2649" spans="3:6" ht="12.75">
      <c r="C2649" s="12">
        <v>30</v>
      </c>
      <c r="D2649" s="13" t="s">
        <v>22</v>
      </c>
      <c r="E2649" s="25">
        <v>262144.3</v>
      </c>
      <c r="F2649" s="15" t="s">
        <v>680</v>
      </c>
    </row>
    <row r="2650" spans="3:6" ht="12.75">
      <c r="C2650" s="12">
        <v>31</v>
      </c>
      <c r="D2650" s="13" t="s">
        <v>23</v>
      </c>
      <c r="E2650" s="25">
        <v>101415.89</v>
      </c>
      <c r="F2650" s="15" t="s">
        <v>681</v>
      </c>
    </row>
    <row r="2651" spans="3:6" ht="12.75">
      <c r="C2651" s="12">
        <v>32</v>
      </c>
      <c r="D2651" s="13" t="s">
        <v>24</v>
      </c>
      <c r="E2651" s="25">
        <v>45937.27</v>
      </c>
      <c r="F2651" s="15" t="s">
        <v>137</v>
      </c>
    </row>
    <row r="2652" spans="3:6" ht="12.75">
      <c r="C2652" s="12">
        <v>33</v>
      </c>
      <c r="D2652" s="13" t="s">
        <v>450</v>
      </c>
      <c r="E2652" s="25">
        <v>5802.02</v>
      </c>
      <c r="F2652" s="15" t="s">
        <v>145</v>
      </c>
    </row>
    <row r="2653" spans="3:6" ht="12.75">
      <c r="C2653" s="12">
        <v>34</v>
      </c>
      <c r="D2653" s="13" t="s">
        <v>510</v>
      </c>
      <c r="E2653" s="25">
        <v>9477.52</v>
      </c>
      <c r="F2653" s="15" t="s">
        <v>166</v>
      </c>
    </row>
    <row r="2654" spans="3:6" ht="12.75">
      <c r="C2654" s="12">
        <v>35</v>
      </c>
      <c r="D2654" s="13" t="s">
        <v>511</v>
      </c>
      <c r="E2654" s="25">
        <v>235219.11</v>
      </c>
      <c r="F2654" s="15" t="s">
        <v>682</v>
      </c>
    </row>
    <row r="2655" spans="3:6" ht="12.75">
      <c r="C2655" s="12">
        <v>36</v>
      </c>
      <c r="D2655" s="13" t="s">
        <v>683</v>
      </c>
      <c r="E2655" s="14">
        <v>0</v>
      </c>
      <c r="F2655" s="15">
        <v>0</v>
      </c>
    </row>
    <row r="2656" spans="1:2" ht="15">
      <c r="A2656" s="5">
        <v>39417</v>
      </c>
      <c r="B2656" s="6">
        <f>SUM(E2657:E2685)</f>
        <v>3653336.8999999994</v>
      </c>
    </row>
    <row r="2657" spans="3:6" ht="12.75">
      <c r="C2657" s="12">
        <v>1</v>
      </c>
      <c r="D2657" s="13" t="s">
        <v>0</v>
      </c>
      <c r="E2657" s="25">
        <v>761929.84</v>
      </c>
      <c r="F2657" s="15" t="s">
        <v>677</v>
      </c>
    </row>
    <row r="2658" spans="3:6" ht="12.75">
      <c r="C2658" s="12">
        <v>2</v>
      </c>
      <c r="D2658" s="13" t="s">
        <v>1</v>
      </c>
      <c r="E2658" s="25">
        <v>1441536.39</v>
      </c>
      <c r="F2658" s="15" t="s">
        <v>678</v>
      </c>
    </row>
    <row r="2659" spans="3:6" ht="12.75">
      <c r="C2659" s="12">
        <v>3</v>
      </c>
      <c r="D2659" s="13" t="s">
        <v>2</v>
      </c>
      <c r="E2659" s="25">
        <v>121692.17</v>
      </c>
      <c r="F2659" s="15" t="s">
        <v>577</v>
      </c>
    </row>
    <row r="2660" spans="3:6" ht="12.75">
      <c r="C2660" s="12">
        <v>4</v>
      </c>
      <c r="D2660" s="13" t="s">
        <v>3</v>
      </c>
      <c r="E2660" s="25">
        <v>39831</v>
      </c>
      <c r="F2660" s="15" t="s">
        <v>340</v>
      </c>
    </row>
    <row r="2661" spans="3:6" ht="12.75">
      <c r="C2661" s="12">
        <v>5</v>
      </c>
      <c r="D2661" s="13" t="s">
        <v>4</v>
      </c>
      <c r="E2661" s="25">
        <v>125239.7</v>
      </c>
      <c r="F2661" s="15" t="s">
        <v>126</v>
      </c>
    </row>
    <row r="2662" spans="3:6" ht="12.75">
      <c r="C2662" s="12">
        <v>6</v>
      </c>
      <c r="D2662" s="13" t="s">
        <v>5</v>
      </c>
      <c r="E2662" s="25">
        <v>9971.64</v>
      </c>
      <c r="F2662" s="15" t="s">
        <v>155</v>
      </c>
    </row>
    <row r="2663" spans="3:6" ht="12.75">
      <c r="C2663" s="12">
        <v>7</v>
      </c>
      <c r="D2663" s="13" t="s">
        <v>6</v>
      </c>
      <c r="E2663" s="25">
        <v>619.21</v>
      </c>
      <c r="F2663" s="15" t="s">
        <v>81</v>
      </c>
    </row>
    <row r="2664" spans="3:6" ht="12.75">
      <c r="C2664" s="12">
        <v>8</v>
      </c>
      <c r="D2664" s="13" t="s">
        <v>7</v>
      </c>
      <c r="E2664" s="25">
        <v>0</v>
      </c>
      <c r="F2664" s="15">
        <v>0</v>
      </c>
    </row>
    <row r="2665" spans="3:6" ht="12.75">
      <c r="C2665" s="12">
        <v>9</v>
      </c>
      <c r="D2665" s="13" t="s">
        <v>8</v>
      </c>
      <c r="E2665" s="25">
        <v>5965.2</v>
      </c>
      <c r="F2665" s="15" t="s">
        <v>147</v>
      </c>
    </row>
    <row r="2666" spans="3:6" ht="12.75">
      <c r="C2666" s="12">
        <v>10</v>
      </c>
      <c r="D2666" s="13" t="s">
        <v>9</v>
      </c>
      <c r="E2666" s="25">
        <v>10077.24</v>
      </c>
      <c r="F2666" s="15" t="s">
        <v>31</v>
      </c>
    </row>
    <row r="2667" spans="3:6" ht="12.75">
      <c r="C2667" s="12">
        <v>11</v>
      </c>
      <c r="D2667" s="13" t="s">
        <v>10</v>
      </c>
      <c r="E2667" s="25">
        <v>1791.64</v>
      </c>
      <c r="F2667" s="15" t="s">
        <v>36</v>
      </c>
    </row>
    <row r="2668" spans="3:6" ht="12.75">
      <c r="C2668" s="12">
        <v>13</v>
      </c>
      <c r="D2668" s="13" t="s">
        <v>11</v>
      </c>
      <c r="E2668" s="25">
        <v>797.21</v>
      </c>
      <c r="F2668" s="15" t="s">
        <v>64</v>
      </c>
    </row>
    <row r="2669" spans="3:6" ht="12.75">
      <c r="C2669" s="12">
        <v>15</v>
      </c>
      <c r="D2669" s="13" t="s">
        <v>12</v>
      </c>
      <c r="E2669" s="25">
        <v>484.67</v>
      </c>
      <c r="F2669" s="15" t="s">
        <v>81</v>
      </c>
    </row>
    <row r="2670" spans="3:6" ht="12.75">
      <c r="C2670" s="12">
        <v>16</v>
      </c>
      <c r="D2670" s="13" t="s">
        <v>13</v>
      </c>
      <c r="E2670" s="25">
        <v>34934.61</v>
      </c>
      <c r="F2670" s="15" t="s">
        <v>679</v>
      </c>
    </row>
    <row r="2671" spans="3:6" ht="12.75">
      <c r="C2671" s="12">
        <v>20</v>
      </c>
      <c r="D2671" s="13" t="s">
        <v>14</v>
      </c>
      <c r="E2671" s="25">
        <v>0</v>
      </c>
      <c r="F2671" s="15" t="s">
        <v>32</v>
      </c>
    </row>
    <row r="2672" spans="3:6" ht="12.75">
      <c r="C2672" s="12">
        <v>22</v>
      </c>
      <c r="D2672" s="13" t="s">
        <v>15</v>
      </c>
      <c r="E2672" s="25">
        <v>0</v>
      </c>
      <c r="F2672" s="15">
        <v>0</v>
      </c>
    </row>
    <row r="2673" spans="3:6" ht="12.75">
      <c r="C2673" s="12">
        <v>23</v>
      </c>
      <c r="D2673" s="13" t="s">
        <v>16</v>
      </c>
      <c r="E2673" s="25">
        <v>5122.76</v>
      </c>
      <c r="F2673" s="15" t="s">
        <v>54</v>
      </c>
    </row>
    <row r="2674" spans="3:6" ht="12.75">
      <c r="C2674" s="12">
        <v>24</v>
      </c>
      <c r="D2674" s="13" t="s">
        <v>17</v>
      </c>
      <c r="E2674" s="25">
        <v>5115.71</v>
      </c>
      <c r="F2674" s="15" t="s">
        <v>256</v>
      </c>
    </row>
    <row r="2675" spans="3:6" ht="12.75">
      <c r="C2675" s="12">
        <v>25</v>
      </c>
      <c r="D2675" s="13" t="s">
        <v>18</v>
      </c>
      <c r="E2675" s="25">
        <v>0</v>
      </c>
      <c r="F2675" s="15" t="s">
        <v>32</v>
      </c>
    </row>
    <row r="2676" spans="3:6" ht="12.75">
      <c r="C2676" s="12">
        <v>26</v>
      </c>
      <c r="D2676" s="13" t="s">
        <v>19</v>
      </c>
      <c r="E2676" s="25">
        <v>0</v>
      </c>
      <c r="F2676" s="15" t="s">
        <v>32</v>
      </c>
    </row>
    <row r="2677" spans="3:6" ht="12.75">
      <c r="C2677" s="12">
        <v>27</v>
      </c>
      <c r="D2677" s="13" t="s">
        <v>20</v>
      </c>
      <c r="E2677" s="25">
        <v>15137.26</v>
      </c>
      <c r="F2677" s="15" t="s">
        <v>56</v>
      </c>
    </row>
    <row r="2678" spans="3:6" ht="12.75">
      <c r="C2678" s="12">
        <v>28</v>
      </c>
      <c r="D2678" s="13" t="s">
        <v>21</v>
      </c>
      <c r="E2678" s="25">
        <v>105068.51</v>
      </c>
      <c r="F2678" s="15" t="s">
        <v>317</v>
      </c>
    </row>
    <row r="2679" spans="3:6" ht="12.75">
      <c r="C2679" s="12">
        <v>30</v>
      </c>
      <c r="D2679" s="13" t="s">
        <v>22</v>
      </c>
      <c r="E2679" s="25">
        <v>418267.68</v>
      </c>
      <c r="F2679" s="15" t="s">
        <v>680</v>
      </c>
    </row>
    <row r="2680" spans="3:6" ht="12.75">
      <c r="C2680" s="12">
        <v>31</v>
      </c>
      <c r="D2680" s="13" t="s">
        <v>23</v>
      </c>
      <c r="E2680" s="25">
        <v>202831.44</v>
      </c>
      <c r="F2680" s="15" t="s">
        <v>681</v>
      </c>
    </row>
    <row r="2681" spans="3:6" ht="12.75">
      <c r="C2681" s="12">
        <v>32</v>
      </c>
      <c r="D2681" s="13" t="s">
        <v>24</v>
      </c>
      <c r="E2681" s="25">
        <v>48184.46</v>
      </c>
      <c r="F2681" s="15" t="s">
        <v>137</v>
      </c>
    </row>
    <row r="2682" spans="3:6" ht="12.75">
      <c r="C2682" s="12">
        <v>33</v>
      </c>
      <c r="D2682" s="13" t="s">
        <v>450</v>
      </c>
      <c r="E2682" s="25">
        <v>6486.05</v>
      </c>
      <c r="F2682" s="15" t="s">
        <v>145</v>
      </c>
    </row>
    <row r="2683" spans="3:6" ht="12.75">
      <c r="C2683" s="12">
        <v>34</v>
      </c>
      <c r="D2683" s="13" t="s">
        <v>510</v>
      </c>
      <c r="E2683" s="25">
        <v>9529.19</v>
      </c>
      <c r="F2683" s="15" t="s">
        <v>166</v>
      </c>
    </row>
    <row r="2684" spans="3:6" ht="12.75">
      <c r="C2684" s="12">
        <v>35</v>
      </c>
      <c r="D2684" s="13" t="s">
        <v>511</v>
      </c>
      <c r="E2684" s="25">
        <v>282723.32</v>
      </c>
      <c r="F2684" s="15" t="s">
        <v>682</v>
      </c>
    </row>
    <row r="2685" spans="3:6" ht="12.75">
      <c r="C2685" s="12">
        <v>36</v>
      </c>
      <c r="D2685" s="13" t="s">
        <v>683</v>
      </c>
      <c r="E2685" s="25">
        <v>0</v>
      </c>
      <c r="F2685" s="15">
        <v>0</v>
      </c>
    </row>
    <row r="2686" spans="1:2" ht="15">
      <c r="A2686" s="5">
        <v>39448</v>
      </c>
      <c r="B2686" s="6">
        <v>4592664.27</v>
      </c>
    </row>
    <row r="2687" spans="3:8" ht="12.75">
      <c r="C2687" s="12">
        <v>1</v>
      </c>
      <c r="D2687" s="13" t="s">
        <v>0</v>
      </c>
      <c r="E2687" s="14">
        <v>829312.98</v>
      </c>
      <c r="F2687" s="15" t="s">
        <v>684</v>
      </c>
      <c r="G2687" s="9"/>
      <c r="H2687" s="20">
        <f>+E2687+E2657+E2627</f>
        <v>2226302.79</v>
      </c>
    </row>
    <row r="2688" spans="3:7" ht="12.75">
      <c r="C2688" s="12">
        <v>2</v>
      </c>
      <c r="D2688" s="13" t="s">
        <v>1</v>
      </c>
      <c r="E2688" s="14">
        <v>2134971.96</v>
      </c>
      <c r="F2688" s="15" t="s">
        <v>685</v>
      </c>
      <c r="G2688" s="9"/>
    </row>
    <row r="2689" spans="3:7" ht="12.75">
      <c r="C2689" s="12">
        <v>3</v>
      </c>
      <c r="D2689" s="13" t="s">
        <v>2</v>
      </c>
      <c r="E2689" s="14">
        <v>76047.82</v>
      </c>
      <c r="F2689" s="15" t="s">
        <v>356</v>
      </c>
      <c r="G2689" s="9"/>
    </row>
    <row r="2690" spans="3:7" ht="12.75">
      <c r="C2690" s="12">
        <v>4</v>
      </c>
      <c r="D2690" s="13" t="s">
        <v>3</v>
      </c>
      <c r="E2690" s="14">
        <v>39867.77</v>
      </c>
      <c r="F2690" s="15" t="s">
        <v>156</v>
      </c>
      <c r="G2690" s="9"/>
    </row>
    <row r="2691" spans="3:7" ht="12.75">
      <c r="C2691" s="12">
        <v>5</v>
      </c>
      <c r="D2691" s="13" t="s">
        <v>4</v>
      </c>
      <c r="E2691" s="14">
        <v>128749.06</v>
      </c>
      <c r="F2691" s="15" t="s">
        <v>169</v>
      </c>
      <c r="G2691" s="9"/>
    </row>
    <row r="2692" spans="3:7" ht="12.75">
      <c r="C2692" s="12">
        <v>6</v>
      </c>
      <c r="D2692" s="13" t="s">
        <v>5</v>
      </c>
      <c r="E2692" s="14">
        <v>10225.54</v>
      </c>
      <c r="F2692" s="15" t="s">
        <v>105</v>
      </c>
      <c r="G2692" s="9"/>
    </row>
    <row r="2693" spans="3:7" ht="12.75">
      <c r="C2693" s="12">
        <v>7</v>
      </c>
      <c r="D2693" s="13" t="s">
        <v>6</v>
      </c>
      <c r="E2693" s="14">
        <v>978.01</v>
      </c>
      <c r="F2693" s="15" t="s">
        <v>81</v>
      </c>
      <c r="G2693" s="9"/>
    </row>
    <row r="2694" spans="3:7" ht="12.75">
      <c r="C2694" s="12">
        <v>8</v>
      </c>
      <c r="D2694" s="13" t="s">
        <v>7</v>
      </c>
      <c r="E2694" s="14">
        <v>0.01</v>
      </c>
      <c r="F2694" s="15" t="s">
        <v>32</v>
      </c>
      <c r="G2694" s="9"/>
    </row>
    <row r="2695" spans="3:7" ht="12.75">
      <c r="C2695" s="12">
        <v>9</v>
      </c>
      <c r="D2695" s="13" t="s">
        <v>8</v>
      </c>
      <c r="E2695" s="14">
        <v>7081.71</v>
      </c>
      <c r="F2695" s="15" t="s">
        <v>54</v>
      </c>
      <c r="G2695" s="9"/>
    </row>
    <row r="2696" spans="3:7" ht="12.75">
      <c r="C2696" s="12">
        <v>10</v>
      </c>
      <c r="D2696" s="13" t="s">
        <v>9</v>
      </c>
      <c r="E2696" s="14">
        <v>14449.66</v>
      </c>
      <c r="F2696" s="15" t="s">
        <v>166</v>
      </c>
      <c r="G2696" s="9"/>
    </row>
    <row r="2697" spans="3:7" ht="12.75">
      <c r="C2697" s="12">
        <v>11</v>
      </c>
      <c r="D2697" s="13" t="s">
        <v>10</v>
      </c>
      <c r="E2697" s="14">
        <v>1593.89</v>
      </c>
      <c r="F2697" s="15" t="s">
        <v>64</v>
      </c>
      <c r="G2697" s="9"/>
    </row>
    <row r="2698" spans="3:7" ht="12.75">
      <c r="C2698" s="12">
        <v>13</v>
      </c>
      <c r="D2698" s="13" t="s">
        <v>11</v>
      </c>
      <c r="E2698" s="14">
        <v>930.79</v>
      </c>
      <c r="F2698" s="15" t="s">
        <v>81</v>
      </c>
      <c r="G2698" s="9"/>
    </row>
    <row r="2699" spans="3:7" ht="12.75">
      <c r="C2699" s="12">
        <v>15</v>
      </c>
      <c r="D2699" s="13" t="s">
        <v>12</v>
      </c>
      <c r="E2699" s="14">
        <v>443.51</v>
      </c>
      <c r="F2699" s="15" t="s">
        <v>33</v>
      </c>
      <c r="G2699" s="9"/>
    </row>
    <row r="2700" spans="3:7" ht="12.75">
      <c r="C2700" s="12">
        <v>16</v>
      </c>
      <c r="D2700" s="13" t="s">
        <v>13</v>
      </c>
      <c r="E2700" s="14">
        <v>31941.99</v>
      </c>
      <c r="F2700" s="15" t="s">
        <v>686</v>
      </c>
      <c r="G2700" s="9"/>
    </row>
    <row r="2701" spans="3:7" ht="12.75">
      <c r="C2701" s="12">
        <v>20</v>
      </c>
      <c r="D2701" s="13" t="s">
        <v>14</v>
      </c>
      <c r="E2701" s="14">
        <v>0</v>
      </c>
      <c r="F2701" s="15" t="s">
        <v>32</v>
      </c>
      <c r="G2701" s="9"/>
    </row>
    <row r="2702" spans="3:7" ht="12.75">
      <c r="C2702" s="12">
        <v>22</v>
      </c>
      <c r="D2702" s="13" t="s">
        <v>15</v>
      </c>
      <c r="E2702" s="14">
        <v>-0.01</v>
      </c>
      <c r="F2702" s="15" t="s">
        <v>32</v>
      </c>
      <c r="G2702" s="9"/>
    </row>
    <row r="2703" spans="3:7" ht="12.75">
      <c r="C2703" s="12">
        <v>23</v>
      </c>
      <c r="D2703" s="13" t="s">
        <v>16</v>
      </c>
      <c r="E2703" s="14">
        <v>6211.44</v>
      </c>
      <c r="F2703" s="15" t="s">
        <v>108</v>
      </c>
      <c r="G2703" s="9"/>
    </row>
    <row r="2704" spans="3:7" ht="12.75">
      <c r="C2704" s="12">
        <v>24</v>
      </c>
      <c r="D2704" s="13" t="s">
        <v>17</v>
      </c>
      <c r="E2704" s="14">
        <v>262534.68</v>
      </c>
      <c r="F2704" s="15" t="s">
        <v>687</v>
      </c>
      <c r="G2704" s="9"/>
    </row>
    <row r="2705" spans="3:7" ht="12.75">
      <c r="C2705" s="12">
        <v>25</v>
      </c>
      <c r="D2705" s="13" t="s">
        <v>18</v>
      </c>
      <c r="E2705" s="14">
        <v>0</v>
      </c>
      <c r="F2705" s="15" t="s">
        <v>32</v>
      </c>
      <c r="G2705" s="9"/>
    </row>
    <row r="2706" spans="3:7" ht="12.75">
      <c r="C2706" s="12">
        <v>26</v>
      </c>
      <c r="D2706" s="13" t="s">
        <v>19</v>
      </c>
      <c r="E2706" s="14">
        <v>0</v>
      </c>
      <c r="F2706" s="15" t="s">
        <v>32</v>
      </c>
      <c r="G2706" s="9"/>
    </row>
    <row r="2707" spans="3:7" ht="12.75">
      <c r="C2707" s="12">
        <v>27</v>
      </c>
      <c r="D2707" s="13" t="s">
        <v>20</v>
      </c>
      <c r="E2707" s="14">
        <v>14037.24</v>
      </c>
      <c r="F2707" s="15" t="s">
        <v>166</v>
      </c>
      <c r="G2707" s="9"/>
    </row>
    <row r="2708" spans="3:7" ht="12.75">
      <c r="C2708" s="12">
        <v>28</v>
      </c>
      <c r="D2708" s="13" t="s">
        <v>21</v>
      </c>
      <c r="E2708" s="14">
        <v>132169.72</v>
      </c>
      <c r="F2708" s="15" t="s">
        <v>307</v>
      </c>
      <c r="G2708" s="9"/>
    </row>
    <row r="2709" spans="3:7" ht="12.75">
      <c r="C2709" s="12">
        <v>30</v>
      </c>
      <c r="D2709" s="13" t="s">
        <v>22</v>
      </c>
      <c r="E2709" s="14">
        <v>394869.27</v>
      </c>
      <c r="F2709" s="15" t="s">
        <v>688</v>
      </c>
      <c r="G2709" s="9"/>
    </row>
    <row r="2710" spans="3:7" ht="12.75">
      <c r="C2710" s="12">
        <v>31</v>
      </c>
      <c r="D2710" s="13" t="s">
        <v>23</v>
      </c>
      <c r="E2710" s="14">
        <v>217527.09</v>
      </c>
      <c r="F2710" s="15" t="s">
        <v>305</v>
      </c>
      <c r="G2710" s="9"/>
    </row>
    <row r="2711" spans="3:7" ht="12.75">
      <c r="C2711" s="12">
        <v>32</v>
      </c>
      <c r="D2711" s="13" t="s">
        <v>24</v>
      </c>
      <c r="E2711" s="14">
        <v>41509.44</v>
      </c>
      <c r="F2711" s="15" t="s">
        <v>689</v>
      </c>
      <c r="G2711" s="9"/>
    </row>
    <row r="2712" spans="3:7" ht="12.75">
      <c r="C2712" s="12">
        <v>33</v>
      </c>
      <c r="D2712" s="13" t="s">
        <v>450</v>
      </c>
      <c r="E2712" s="14">
        <v>6859.5</v>
      </c>
      <c r="F2712" s="15" t="s">
        <v>54</v>
      </c>
      <c r="G2712" s="9"/>
    </row>
    <row r="2713" spans="3:7" ht="12.75">
      <c r="C2713" s="12">
        <v>34</v>
      </c>
      <c r="D2713" s="13" t="s">
        <v>510</v>
      </c>
      <c r="E2713" s="14">
        <v>11236.62</v>
      </c>
      <c r="F2713" s="15" t="s">
        <v>294</v>
      </c>
      <c r="G2713" s="9"/>
    </row>
    <row r="2714" spans="3:7" ht="12.75">
      <c r="C2714" s="12">
        <v>35</v>
      </c>
      <c r="D2714" s="13" t="s">
        <v>511</v>
      </c>
      <c r="E2714" s="14">
        <v>229114.64</v>
      </c>
      <c r="F2714" s="15" t="s">
        <v>690</v>
      </c>
      <c r="G2714" s="9"/>
    </row>
    <row r="2715" spans="3:7" ht="12.75">
      <c r="C2715" s="12">
        <v>36</v>
      </c>
      <c r="D2715" s="13" t="s">
        <v>683</v>
      </c>
      <c r="E2715" s="14">
        <v>0</v>
      </c>
      <c r="F2715" s="15" t="s">
        <v>32</v>
      </c>
      <c r="G2715" s="9"/>
    </row>
    <row r="2716" spans="1:2" ht="15">
      <c r="A2716" s="5">
        <v>39479</v>
      </c>
      <c r="B2716" s="6">
        <f>SUM(E2717:E2745)</f>
        <v>5108478.4399999995</v>
      </c>
    </row>
    <row r="2717" spans="3:7" ht="12.75">
      <c r="C2717" s="12">
        <v>1</v>
      </c>
      <c r="D2717" s="13" t="s">
        <v>0</v>
      </c>
      <c r="E2717" s="25">
        <v>1085630.73</v>
      </c>
      <c r="F2717" s="15" t="s">
        <v>691</v>
      </c>
      <c r="G2717" s="9"/>
    </row>
    <row r="2718" spans="3:7" ht="12.75">
      <c r="C2718" s="12">
        <v>2</v>
      </c>
      <c r="D2718" s="13" t="s">
        <v>1</v>
      </c>
      <c r="E2718" s="25">
        <v>2014763.42</v>
      </c>
      <c r="F2718" s="15" t="s">
        <v>692</v>
      </c>
      <c r="G2718" s="9"/>
    </row>
    <row r="2719" spans="3:7" ht="12.75">
      <c r="C2719" s="12">
        <v>3</v>
      </c>
      <c r="D2719" s="13" t="s">
        <v>2</v>
      </c>
      <c r="E2719" s="25">
        <v>205342.94</v>
      </c>
      <c r="F2719" s="15" t="s">
        <v>240</v>
      </c>
      <c r="G2719" s="9"/>
    </row>
    <row r="2720" spans="3:7" ht="12.75">
      <c r="C2720" s="12">
        <v>4</v>
      </c>
      <c r="D2720" s="13" t="s">
        <v>3</v>
      </c>
      <c r="E2720" s="25">
        <v>45290.48</v>
      </c>
      <c r="F2720" s="15" t="s">
        <v>335</v>
      </c>
      <c r="G2720" s="9"/>
    </row>
    <row r="2721" spans="3:7" ht="12.75">
      <c r="C2721" s="12">
        <v>5</v>
      </c>
      <c r="D2721" s="13" t="s">
        <v>4</v>
      </c>
      <c r="E2721" s="25">
        <v>154620.84</v>
      </c>
      <c r="F2721" s="15" t="s">
        <v>135</v>
      </c>
      <c r="G2721" s="9"/>
    </row>
    <row r="2722" spans="3:7" ht="12.75">
      <c r="C2722" s="12">
        <v>6</v>
      </c>
      <c r="D2722" s="13" t="s">
        <v>5</v>
      </c>
      <c r="E2722" s="25">
        <v>11567.14</v>
      </c>
      <c r="F2722" s="15" t="s">
        <v>145</v>
      </c>
      <c r="G2722" s="9"/>
    </row>
    <row r="2723" spans="3:7" ht="12.75">
      <c r="C2723" s="12">
        <v>7</v>
      </c>
      <c r="D2723" s="13" t="s">
        <v>6</v>
      </c>
      <c r="E2723" s="25">
        <v>1283.82</v>
      </c>
      <c r="F2723" s="15" t="s">
        <v>64</v>
      </c>
      <c r="G2723" s="9"/>
    </row>
    <row r="2724" spans="3:7" ht="12.75">
      <c r="C2724" s="12">
        <v>8</v>
      </c>
      <c r="D2724" s="13" t="s">
        <v>7</v>
      </c>
      <c r="E2724" s="25">
        <v>0</v>
      </c>
      <c r="F2724" s="15" t="s">
        <v>32</v>
      </c>
      <c r="G2724" s="9"/>
    </row>
    <row r="2725" spans="3:7" ht="12.75">
      <c r="C2725" s="12">
        <v>9</v>
      </c>
      <c r="D2725" s="13" t="s">
        <v>8</v>
      </c>
      <c r="E2725" s="25">
        <v>8540.8</v>
      </c>
      <c r="F2725" s="15" t="s">
        <v>40</v>
      </c>
      <c r="G2725" s="9"/>
    </row>
    <row r="2726" spans="3:7" ht="12.75">
      <c r="C2726" s="12">
        <v>10</v>
      </c>
      <c r="D2726" s="13" t="s">
        <v>9</v>
      </c>
      <c r="E2726" s="25">
        <v>14295.8</v>
      </c>
      <c r="F2726" s="15" t="s">
        <v>155</v>
      </c>
      <c r="G2726" s="9"/>
    </row>
    <row r="2727" spans="3:7" ht="12.75">
      <c r="C2727" s="12">
        <v>11</v>
      </c>
      <c r="D2727" s="13" t="s">
        <v>10</v>
      </c>
      <c r="E2727" s="25">
        <v>1337.47</v>
      </c>
      <c r="F2727" s="15" t="s">
        <v>64</v>
      </c>
      <c r="G2727" s="9"/>
    </row>
    <row r="2728" spans="3:7" ht="12.75">
      <c r="C2728" s="12">
        <v>13</v>
      </c>
      <c r="D2728" s="13" t="s">
        <v>11</v>
      </c>
      <c r="E2728" s="25">
        <v>0</v>
      </c>
      <c r="F2728" s="15" t="s">
        <v>32</v>
      </c>
      <c r="G2728" s="9"/>
    </row>
    <row r="2729" spans="3:7" ht="12.75">
      <c r="C2729" s="12">
        <v>15</v>
      </c>
      <c r="D2729" s="13" t="s">
        <v>12</v>
      </c>
      <c r="E2729" s="25">
        <v>575.54</v>
      </c>
      <c r="F2729" s="15" t="s">
        <v>33</v>
      </c>
      <c r="G2729" s="9"/>
    </row>
    <row r="2730" spans="3:7" ht="12.75">
      <c r="C2730" s="12">
        <v>16</v>
      </c>
      <c r="D2730" s="13" t="s">
        <v>13</v>
      </c>
      <c r="E2730" s="25">
        <v>50124.69</v>
      </c>
      <c r="F2730" s="15" t="s">
        <v>90</v>
      </c>
      <c r="G2730" s="9"/>
    </row>
    <row r="2731" spans="3:7" ht="12.75">
      <c r="C2731" s="12">
        <v>20</v>
      </c>
      <c r="D2731" s="13" t="s">
        <v>14</v>
      </c>
      <c r="E2731" s="25">
        <v>0</v>
      </c>
      <c r="F2731" s="15" t="s">
        <v>32</v>
      </c>
      <c r="G2731" s="9"/>
    </row>
    <row r="2732" spans="3:7" ht="12.75">
      <c r="C2732" s="12">
        <v>22</v>
      </c>
      <c r="D2732" s="13" t="s">
        <v>15</v>
      </c>
      <c r="E2732" s="25">
        <v>0</v>
      </c>
      <c r="F2732" s="15" t="s">
        <v>32</v>
      </c>
      <c r="G2732" s="9"/>
    </row>
    <row r="2733" spans="3:7" ht="12.75">
      <c r="C2733" s="12">
        <v>23</v>
      </c>
      <c r="D2733" s="13" t="s">
        <v>16</v>
      </c>
      <c r="E2733" s="25">
        <v>7193.96</v>
      </c>
      <c r="F2733" s="15" t="s">
        <v>108</v>
      </c>
      <c r="G2733" s="9"/>
    </row>
    <row r="2734" spans="3:7" ht="12.75">
      <c r="C2734" s="12">
        <v>24</v>
      </c>
      <c r="D2734" s="13" t="s">
        <v>17</v>
      </c>
      <c r="E2734" s="25">
        <v>158610.96</v>
      </c>
      <c r="F2734" s="15" t="s">
        <v>452</v>
      </c>
      <c r="G2734" s="9"/>
    </row>
    <row r="2735" spans="3:7" ht="12.75">
      <c r="C2735" s="12">
        <v>25</v>
      </c>
      <c r="D2735" s="13" t="s">
        <v>18</v>
      </c>
      <c r="E2735" s="25">
        <v>0</v>
      </c>
      <c r="F2735" s="15" t="s">
        <v>32</v>
      </c>
      <c r="G2735" s="9"/>
    </row>
    <row r="2736" spans="3:7" ht="12.75">
      <c r="C2736" s="12">
        <v>26</v>
      </c>
      <c r="D2736" s="13" t="s">
        <v>19</v>
      </c>
      <c r="E2736" s="25">
        <v>0</v>
      </c>
      <c r="F2736" s="15" t="s">
        <v>32</v>
      </c>
      <c r="G2736" s="9"/>
    </row>
    <row r="2737" spans="3:7" ht="12.75">
      <c r="C2737" s="12">
        <v>27</v>
      </c>
      <c r="D2737" s="13" t="s">
        <v>20</v>
      </c>
      <c r="E2737" s="25">
        <v>17153.95</v>
      </c>
      <c r="F2737" s="15" t="s">
        <v>56</v>
      </c>
      <c r="G2737" s="9"/>
    </row>
    <row r="2738" spans="3:7" ht="12.75">
      <c r="C2738" s="12">
        <v>28</v>
      </c>
      <c r="D2738" s="13" t="s">
        <v>21</v>
      </c>
      <c r="E2738" s="25">
        <v>174934.54</v>
      </c>
      <c r="F2738" s="15" t="s">
        <v>585</v>
      </c>
      <c r="G2738" s="9"/>
    </row>
    <row r="2739" spans="3:7" ht="12.75">
      <c r="C2739" s="12">
        <v>30</v>
      </c>
      <c r="D2739" s="13" t="s">
        <v>22</v>
      </c>
      <c r="E2739" s="25">
        <v>486059.64</v>
      </c>
      <c r="F2739" s="15" t="s">
        <v>693</v>
      </c>
      <c r="G2739" s="9"/>
    </row>
    <row r="2740" spans="3:7" ht="12.75">
      <c r="C2740" s="12">
        <v>31</v>
      </c>
      <c r="D2740" s="13" t="s">
        <v>23</v>
      </c>
      <c r="E2740" s="25">
        <v>254906.65</v>
      </c>
      <c r="F2740" s="15" t="s">
        <v>690</v>
      </c>
      <c r="G2740" s="9"/>
    </row>
    <row r="2741" spans="3:7" ht="12.75">
      <c r="C2741" s="12">
        <v>32</v>
      </c>
      <c r="D2741" s="13" t="s">
        <v>24</v>
      </c>
      <c r="E2741" s="25">
        <v>51049.43</v>
      </c>
      <c r="F2741" s="15" t="s">
        <v>422</v>
      </c>
      <c r="G2741" s="9"/>
    </row>
    <row r="2742" spans="3:7" ht="12.75">
      <c r="C2742" s="12">
        <v>33</v>
      </c>
      <c r="D2742" s="13" t="s">
        <v>450</v>
      </c>
      <c r="E2742" s="25">
        <v>7770.3</v>
      </c>
      <c r="F2742" s="15" t="s">
        <v>54</v>
      </c>
      <c r="G2742" s="9"/>
    </row>
    <row r="2743" spans="3:7" ht="12.75">
      <c r="C2743" s="12">
        <v>34</v>
      </c>
      <c r="D2743" s="13" t="s">
        <v>510</v>
      </c>
      <c r="E2743" s="25">
        <v>12982.35</v>
      </c>
      <c r="F2743" s="15" t="s">
        <v>78</v>
      </c>
      <c r="G2743" s="9"/>
    </row>
    <row r="2744" spans="3:7" ht="12.75">
      <c r="C2744" s="12">
        <v>35</v>
      </c>
      <c r="D2744" s="13" t="s">
        <v>511</v>
      </c>
      <c r="E2744" s="25">
        <v>344442.99</v>
      </c>
      <c r="F2744" s="15" t="s">
        <v>694</v>
      </c>
      <c r="G2744" s="9"/>
    </row>
    <row r="2745" spans="2:7" ht="12.75">
      <c r="B2745" s="20"/>
      <c r="C2745" s="12">
        <v>36</v>
      </c>
      <c r="D2745" s="13" t="s">
        <v>683</v>
      </c>
      <c r="E2745" s="25">
        <v>0</v>
      </c>
      <c r="F2745" s="15" t="s">
        <v>32</v>
      </c>
      <c r="G2745" s="9"/>
    </row>
    <row r="2746" spans="1:2" ht="15">
      <c r="A2746" s="5">
        <v>39508</v>
      </c>
      <c r="B2746" s="6">
        <f>SUM(E2747:E2775)</f>
        <v>5530927.12</v>
      </c>
    </row>
    <row r="2747" spans="3:6" ht="12.75">
      <c r="C2747" s="12">
        <v>1</v>
      </c>
      <c r="D2747" s="13" t="s">
        <v>0</v>
      </c>
      <c r="E2747" s="25">
        <v>1118874.18</v>
      </c>
      <c r="F2747" s="15" t="s">
        <v>691</v>
      </c>
    </row>
    <row r="2748" spans="3:6" ht="12.75">
      <c r="C2748" s="12">
        <v>2</v>
      </c>
      <c r="D2748" s="13" t="s">
        <v>1</v>
      </c>
      <c r="E2748" s="25">
        <v>2299515.24</v>
      </c>
      <c r="F2748" s="15" t="s">
        <v>692</v>
      </c>
    </row>
    <row r="2749" spans="3:6" ht="12.75">
      <c r="C2749" s="12">
        <v>3</v>
      </c>
      <c r="D2749" s="13" t="s">
        <v>2</v>
      </c>
      <c r="E2749" s="25">
        <v>152494.93</v>
      </c>
      <c r="F2749" s="15" t="s">
        <v>240</v>
      </c>
    </row>
    <row r="2750" spans="3:6" ht="12.75">
      <c r="C2750" s="12">
        <v>4</v>
      </c>
      <c r="D2750" s="13" t="s">
        <v>3</v>
      </c>
      <c r="E2750" s="25">
        <v>47513.68</v>
      </c>
      <c r="F2750" s="15" t="s">
        <v>335</v>
      </c>
    </row>
    <row r="2751" spans="3:6" ht="12.75">
      <c r="C2751" s="12">
        <v>5</v>
      </c>
      <c r="D2751" s="13" t="s">
        <v>4</v>
      </c>
      <c r="E2751" s="25">
        <v>175693.7</v>
      </c>
      <c r="F2751" s="15" t="s">
        <v>135</v>
      </c>
    </row>
    <row r="2752" spans="3:6" ht="12.75">
      <c r="C2752" s="12">
        <v>6</v>
      </c>
      <c r="D2752" s="13" t="s">
        <v>5</v>
      </c>
      <c r="E2752" s="25">
        <v>13040.51</v>
      </c>
      <c r="F2752" s="15" t="s">
        <v>145</v>
      </c>
    </row>
    <row r="2753" spans="3:6" ht="12.75">
      <c r="C2753" s="12">
        <v>7</v>
      </c>
      <c r="D2753" s="13" t="s">
        <v>6</v>
      </c>
      <c r="E2753" s="25">
        <v>1492.76</v>
      </c>
      <c r="F2753" s="15" t="s">
        <v>64</v>
      </c>
    </row>
    <row r="2754" spans="3:6" ht="12.75">
      <c r="C2754" s="12">
        <v>8</v>
      </c>
      <c r="D2754" s="13" t="s">
        <v>7</v>
      </c>
      <c r="E2754" s="25">
        <v>0</v>
      </c>
      <c r="F2754" s="15" t="s">
        <v>32</v>
      </c>
    </row>
    <row r="2755" spans="3:6" ht="12.75">
      <c r="C2755" s="12">
        <v>9</v>
      </c>
      <c r="D2755" s="13" t="s">
        <v>8</v>
      </c>
      <c r="E2755" s="25">
        <v>8287.57</v>
      </c>
      <c r="F2755" s="15" t="s">
        <v>40</v>
      </c>
    </row>
    <row r="2756" spans="3:6" ht="12.75">
      <c r="C2756" s="12">
        <v>10</v>
      </c>
      <c r="D2756" s="13" t="s">
        <v>9</v>
      </c>
      <c r="E2756" s="25">
        <v>19532.87</v>
      </c>
      <c r="F2756" s="15" t="s">
        <v>155</v>
      </c>
    </row>
    <row r="2757" spans="3:6" ht="12.75">
      <c r="C2757" s="12">
        <v>11</v>
      </c>
      <c r="D2757" s="13" t="s">
        <v>10</v>
      </c>
      <c r="E2757" s="25">
        <v>2097.84</v>
      </c>
      <c r="F2757" s="15" t="s">
        <v>64</v>
      </c>
    </row>
    <row r="2758" spans="3:6" ht="12.75">
      <c r="C2758" s="12">
        <v>13</v>
      </c>
      <c r="D2758" s="13" t="s">
        <v>11</v>
      </c>
      <c r="E2758" s="25">
        <v>0</v>
      </c>
      <c r="F2758" s="15" t="s">
        <v>32</v>
      </c>
    </row>
    <row r="2759" spans="3:6" ht="12.75">
      <c r="C2759" s="12">
        <v>15</v>
      </c>
      <c r="D2759" s="13" t="s">
        <v>12</v>
      </c>
      <c r="E2759" s="25">
        <v>579.97</v>
      </c>
      <c r="F2759" s="15" t="s">
        <v>33</v>
      </c>
    </row>
    <row r="2760" spans="3:6" ht="12.75">
      <c r="C2760" s="12">
        <v>16</v>
      </c>
      <c r="D2760" s="13" t="s">
        <v>13</v>
      </c>
      <c r="E2760" s="25">
        <v>61738.93</v>
      </c>
      <c r="F2760" s="15" t="s">
        <v>90</v>
      </c>
    </row>
    <row r="2761" spans="3:6" ht="12.75">
      <c r="C2761" s="12">
        <v>20</v>
      </c>
      <c r="D2761" s="13" t="s">
        <v>14</v>
      </c>
      <c r="E2761" s="25">
        <v>0</v>
      </c>
      <c r="F2761" s="15" t="s">
        <v>32</v>
      </c>
    </row>
    <row r="2762" spans="3:6" ht="12.75">
      <c r="C2762" s="12">
        <v>22</v>
      </c>
      <c r="D2762" s="13" t="s">
        <v>15</v>
      </c>
      <c r="E2762" s="25">
        <v>0</v>
      </c>
      <c r="F2762" s="15" t="s">
        <v>32</v>
      </c>
    </row>
    <row r="2763" spans="3:6" ht="12.75">
      <c r="C2763" s="12">
        <v>23</v>
      </c>
      <c r="D2763" s="13" t="s">
        <v>16</v>
      </c>
      <c r="E2763" s="25">
        <v>10053.95</v>
      </c>
      <c r="F2763" s="15" t="s">
        <v>108</v>
      </c>
    </row>
    <row r="2764" spans="3:6" ht="12.75">
      <c r="C2764" s="12">
        <v>24</v>
      </c>
      <c r="D2764" s="13" t="s">
        <v>17</v>
      </c>
      <c r="E2764" s="25">
        <v>176603.46</v>
      </c>
      <c r="F2764" s="15" t="s">
        <v>452</v>
      </c>
    </row>
    <row r="2765" spans="3:6" ht="12.75">
      <c r="C2765" s="12">
        <v>25</v>
      </c>
      <c r="D2765" s="13" t="s">
        <v>18</v>
      </c>
      <c r="E2765" s="25">
        <v>0</v>
      </c>
      <c r="F2765" s="15" t="s">
        <v>32</v>
      </c>
    </row>
    <row r="2766" spans="3:6" ht="12.75">
      <c r="C2766" s="12">
        <v>26</v>
      </c>
      <c r="D2766" s="13" t="s">
        <v>19</v>
      </c>
      <c r="E2766" s="25">
        <v>0</v>
      </c>
      <c r="F2766" s="15" t="s">
        <v>32</v>
      </c>
    </row>
    <row r="2767" spans="3:6" ht="12.75">
      <c r="C2767" s="12">
        <v>27</v>
      </c>
      <c r="D2767" s="13" t="s">
        <v>20</v>
      </c>
      <c r="E2767" s="25">
        <v>20177.29</v>
      </c>
      <c r="F2767" s="15" t="s">
        <v>56</v>
      </c>
    </row>
    <row r="2768" spans="3:6" ht="12.75">
      <c r="C2768" s="12">
        <v>28</v>
      </c>
      <c r="D2768" s="13" t="s">
        <v>21</v>
      </c>
      <c r="E2768" s="25">
        <v>157196.86</v>
      </c>
      <c r="F2768" s="15" t="s">
        <v>585</v>
      </c>
    </row>
    <row r="2769" spans="3:6" ht="12.75">
      <c r="C2769" s="12">
        <v>30</v>
      </c>
      <c r="D2769" s="13" t="s">
        <v>22</v>
      </c>
      <c r="E2769" s="25">
        <v>511828.14</v>
      </c>
      <c r="F2769" s="15" t="s">
        <v>693</v>
      </c>
    </row>
    <row r="2770" spans="3:6" ht="12.75">
      <c r="C2770" s="12">
        <v>31</v>
      </c>
      <c r="D2770" s="13" t="s">
        <v>23</v>
      </c>
      <c r="E2770" s="25">
        <v>301743.78</v>
      </c>
      <c r="F2770" s="15" t="s">
        <v>690</v>
      </c>
    </row>
    <row r="2771" spans="3:6" ht="12.75">
      <c r="C2771" s="12">
        <v>32</v>
      </c>
      <c r="D2771" s="13" t="s">
        <v>24</v>
      </c>
      <c r="E2771" s="25">
        <v>55906.04</v>
      </c>
      <c r="F2771" s="15" t="s">
        <v>422</v>
      </c>
    </row>
    <row r="2772" spans="3:6" ht="12.75">
      <c r="C2772" s="12">
        <v>33</v>
      </c>
      <c r="D2772" s="13" t="s">
        <v>450</v>
      </c>
      <c r="E2772" s="25">
        <v>8814.59</v>
      </c>
      <c r="F2772" s="15" t="s">
        <v>54</v>
      </c>
    </row>
    <row r="2773" spans="3:6" ht="12.75">
      <c r="C2773" s="12">
        <v>34</v>
      </c>
      <c r="D2773" s="13" t="s">
        <v>510</v>
      </c>
      <c r="E2773" s="25">
        <v>16937.08</v>
      </c>
      <c r="F2773" s="15" t="s">
        <v>78</v>
      </c>
    </row>
    <row r="2774" spans="3:6" ht="12.75">
      <c r="C2774" s="12">
        <v>35</v>
      </c>
      <c r="D2774" s="13" t="s">
        <v>511</v>
      </c>
      <c r="E2774" s="25">
        <v>370803.75</v>
      </c>
      <c r="F2774" s="15" t="s">
        <v>694</v>
      </c>
    </row>
    <row r="2775" spans="2:6" ht="12.75">
      <c r="B2775" s="20"/>
      <c r="C2775" s="12">
        <v>36</v>
      </c>
      <c r="D2775" s="13" t="s">
        <v>683</v>
      </c>
      <c r="E2775" s="25">
        <v>0</v>
      </c>
      <c r="F2775" s="15" t="s">
        <v>32</v>
      </c>
    </row>
    <row r="2776" spans="1:2" ht="15">
      <c r="A2776" s="5">
        <v>39539</v>
      </c>
      <c r="B2776" s="6">
        <f>SUM(E2777:E2805)</f>
        <v>5924872.459999999</v>
      </c>
    </row>
    <row r="2777" spans="3:6" ht="12.75">
      <c r="C2777" s="12">
        <v>1</v>
      </c>
      <c r="D2777" s="13" t="s">
        <v>0</v>
      </c>
      <c r="E2777" s="25">
        <v>1130784.1</v>
      </c>
      <c r="F2777" s="34" t="s">
        <v>695</v>
      </c>
    </row>
    <row r="2778" spans="3:6" ht="12.75">
      <c r="C2778" s="12">
        <v>2</v>
      </c>
      <c r="D2778" s="13" t="s">
        <v>1</v>
      </c>
      <c r="E2778" s="25">
        <v>2583438.91</v>
      </c>
      <c r="F2778" s="34" t="s">
        <v>696</v>
      </c>
    </row>
    <row r="2779" spans="3:6" ht="12.75">
      <c r="C2779" s="12">
        <v>3</v>
      </c>
      <c r="D2779" s="13" t="s">
        <v>2</v>
      </c>
      <c r="E2779" s="25">
        <v>162563.33</v>
      </c>
      <c r="F2779" s="34" t="s">
        <v>232</v>
      </c>
    </row>
    <row r="2780" spans="3:6" ht="12.75">
      <c r="C2780" s="12">
        <v>4</v>
      </c>
      <c r="D2780" s="13" t="s">
        <v>3</v>
      </c>
      <c r="E2780" s="25">
        <v>46051.22</v>
      </c>
      <c r="F2780" s="34" t="s">
        <v>39</v>
      </c>
    </row>
    <row r="2781" spans="3:6" ht="12.75">
      <c r="C2781" s="12">
        <v>5</v>
      </c>
      <c r="D2781" s="13" t="s">
        <v>4</v>
      </c>
      <c r="E2781" s="25">
        <v>170936.79</v>
      </c>
      <c r="F2781" s="34" t="s">
        <v>523</v>
      </c>
    </row>
    <row r="2782" spans="3:6" ht="12.75">
      <c r="C2782" s="12">
        <v>6</v>
      </c>
      <c r="D2782" s="13" t="s">
        <v>5</v>
      </c>
      <c r="E2782" s="25">
        <v>13040.01</v>
      </c>
      <c r="F2782" s="34" t="s">
        <v>105</v>
      </c>
    </row>
    <row r="2783" spans="3:6" ht="12.75">
      <c r="C2783" s="12">
        <v>7</v>
      </c>
      <c r="D2783" s="13" t="s">
        <v>6</v>
      </c>
      <c r="E2783" s="25">
        <v>1187.46</v>
      </c>
      <c r="F2783" s="34" t="s">
        <v>81</v>
      </c>
    </row>
    <row r="2784" spans="3:6" ht="12.75">
      <c r="C2784" s="12">
        <v>8</v>
      </c>
      <c r="D2784" s="13" t="s">
        <v>7</v>
      </c>
      <c r="E2784" s="25">
        <v>0.01</v>
      </c>
      <c r="F2784" s="34" t="s">
        <v>32</v>
      </c>
    </row>
    <row r="2785" spans="3:6" ht="12.75">
      <c r="C2785" s="12">
        <v>9</v>
      </c>
      <c r="D2785" s="13" t="s">
        <v>8</v>
      </c>
      <c r="E2785" s="25">
        <v>8713.93</v>
      </c>
      <c r="F2785" s="34" t="s">
        <v>54</v>
      </c>
    </row>
    <row r="2786" spans="3:6" ht="12.75">
      <c r="C2786" s="12">
        <v>10</v>
      </c>
      <c r="D2786" s="13" t="s">
        <v>9</v>
      </c>
      <c r="E2786" s="25">
        <v>16650.24</v>
      </c>
      <c r="F2786" s="34" t="s">
        <v>155</v>
      </c>
    </row>
    <row r="2787" spans="3:6" ht="12.75">
      <c r="C2787" s="12">
        <v>11</v>
      </c>
      <c r="D2787" s="13" t="s">
        <v>10</v>
      </c>
      <c r="E2787" s="25">
        <v>2251.07</v>
      </c>
      <c r="F2787" s="34" t="s">
        <v>38</v>
      </c>
    </row>
    <row r="2788" spans="3:6" ht="12.75">
      <c r="C2788" s="12">
        <v>13</v>
      </c>
      <c r="D2788" s="13" t="s">
        <v>11</v>
      </c>
      <c r="E2788" s="25">
        <v>4359.57</v>
      </c>
      <c r="F2788" s="34" t="s">
        <v>36</v>
      </c>
    </row>
    <row r="2789" spans="3:6" ht="12.75">
      <c r="C2789" s="12">
        <v>15</v>
      </c>
      <c r="D2789" s="13" t="s">
        <v>12</v>
      </c>
      <c r="E2789" s="25">
        <v>593.78</v>
      </c>
      <c r="F2789" s="34" t="s">
        <v>33</v>
      </c>
    </row>
    <row r="2790" spans="3:6" ht="12.75">
      <c r="C2790" s="12">
        <v>16</v>
      </c>
      <c r="D2790" s="13" t="s">
        <v>13</v>
      </c>
      <c r="E2790" s="25">
        <v>60564.53</v>
      </c>
      <c r="F2790" s="34" t="s">
        <v>456</v>
      </c>
    </row>
    <row r="2791" spans="3:6" ht="12.75">
      <c r="C2791" s="12">
        <v>20</v>
      </c>
      <c r="D2791" s="13" t="s">
        <v>14</v>
      </c>
      <c r="E2791" s="25">
        <v>0</v>
      </c>
      <c r="F2791" s="34" t="s">
        <v>32</v>
      </c>
    </row>
    <row r="2792" spans="3:6" ht="12.75">
      <c r="C2792" s="12">
        <v>22</v>
      </c>
      <c r="D2792" s="13" t="s">
        <v>15</v>
      </c>
      <c r="E2792" s="25">
        <v>-0.01</v>
      </c>
      <c r="F2792" s="34" t="s">
        <v>32</v>
      </c>
    </row>
    <row r="2793" spans="3:6" ht="12.75">
      <c r="C2793" s="12">
        <v>23</v>
      </c>
      <c r="D2793" s="13" t="s">
        <v>16</v>
      </c>
      <c r="E2793" s="25">
        <v>9952.45</v>
      </c>
      <c r="F2793" s="34" t="s">
        <v>40</v>
      </c>
    </row>
    <row r="2794" spans="3:6" ht="12.75">
      <c r="C2794" s="12">
        <v>24</v>
      </c>
      <c r="D2794" s="13" t="s">
        <v>17</v>
      </c>
      <c r="E2794" s="25">
        <v>211875.88</v>
      </c>
      <c r="F2794" s="34" t="s">
        <v>126</v>
      </c>
    </row>
    <row r="2795" spans="3:6" ht="12.75">
      <c r="C2795" s="12">
        <v>25</v>
      </c>
      <c r="D2795" s="13" t="s">
        <v>18</v>
      </c>
      <c r="E2795" s="25">
        <v>0</v>
      </c>
      <c r="F2795" s="34" t="s">
        <v>32</v>
      </c>
    </row>
    <row r="2796" spans="3:6" ht="12.75">
      <c r="C2796" s="12">
        <v>26</v>
      </c>
      <c r="D2796" s="13" t="s">
        <v>19</v>
      </c>
      <c r="E2796" s="25">
        <v>0</v>
      </c>
      <c r="F2796" s="34" t="s">
        <v>32</v>
      </c>
    </row>
    <row r="2797" spans="3:6" ht="12.75">
      <c r="C2797" s="12">
        <v>27</v>
      </c>
      <c r="D2797" s="13" t="s">
        <v>20</v>
      </c>
      <c r="E2797" s="25">
        <v>20453.55</v>
      </c>
      <c r="F2797" s="34" t="s">
        <v>51</v>
      </c>
    </row>
    <row r="2798" spans="3:6" ht="12.75">
      <c r="C2798" s="12">
        <v>28</v>
      </c>
      <c r="D2798" s="13" t="s">
        <v>21</v>
      </c>
      <c r="E2798" s="25">
        <v>162573.45</v>
      </c>
      <c r="F2798" s="34" t="s">
        <v>232</v>
      </c>
    </row>
    <row r="2799" spans="3:6" ht="12.75">
      <c r="C2799" s="12">
        <v>30</v>
      </c>
      <c r="D2799" s="13" t="s">
        <v>22</v>
      </c>
      <c r="E2799" s="25">
        <v>506503.26</v>
      </c>
      <c r="F2799" s="34" t="s">
        <v>697</v>
      </c>
    </row>
    <row r="2800" spans="3:6" ht="12.75">
      <c r="C2800" s="12">
        <v>31</v>
      </c>
      <c r="D2800" s="13" t="s">
        <v>23</v>
      </c>
      <c r="E2800" s="25">
        <v>345915.06</v>
      </c>
      <c r="F2800" s="34" t="s">
        <v>698</v>
      </c>
    </row>
    <row r="2801" spans="3:6" ht="12.75">
      <c r="C2801" s="12">
        <v>32</v>
      </c>
      <c r="D2801" s="13" t="s">
        <v>24</v>
      </c>
      <c r="E2801" s="25">
        <v>55422.22</v>
      </c>
      <c r="F2801" s="34" t="s">
        <v>325</v>
      </c>
    </row>
    <row r="2802" spans="3:6" ht="12.75">
      <c r="C2802" s="12">
        <v>33</v>
      </c>
      <c r="D2802" s="13" t="s">
        <v>450</v>
      </c>
      <c r="E2802" s="25">
        <v>9053.72</v>
      </c>
      <c r="F2802" s="34" t="s">
        <v>54</v>
      </c>
    </row>
    <row r="2803" spans="3:6" ht="12.75">
      <c r="C2803" s="12">
        <v>34</v>
      </c>
      <c r="D2803" s="13" t="s">
        <v>510</v>
      </c>
      <c r="E2803" s="25">
        <v>16202.85</v>
      </c>
      <c r="F2803" s="34" t="s">
        <v>35</v>
      </c>
    </row>
    <row r="2804" spans="3:6" ht="12.75">
      <c r="C2804" s="12">
        <v>35</v>
      </c>
      <c r="D2804" s="13" t="s">
        <v>511</v>
      </c>
      <c r="E2804" s="25">
        <v>385785.08</v>
      </c>
      <c r="F2804" s="34" t="s">
        <v>699</v>
      </c>
    </row>
    <row r="2805" spans="3:6" ht="12.75">
      <c r="C2805" s="12">
        <v>36</v>
      </c>
      <c r="D2805" s="13" t="s">
        <v>683</v>
      </c>
      <c r="E2805" s="25">
        <v>0</v>
      </c>
      <c r="F2805" s="34" t="s">
        <v>32</v>
      </c>
    </row>
    <row r="2806" spans="1:2" ht="15">
      <c r="A2806" s="5">
        <v>39569</v>
      </c>
      <c r="B2806" s="14">
        <f>SUM(E2807:E2835)</f>
        <v>4503534.779999999</v>
      </c>
    </row>
    <row r="2807" spans="3:6" ht="12.75">
      <c r="C2807" s="12">
        <v>1</v>
      </c>
      <c r="D2807" s="13" t="s">
        <v>0</v>
      </c>
      <c r="E2807" s="25">
        <v>959254.09</v>
      </c>
      <c r="F2807" s="15" t="s">
        <v>99</v>
      </c>
    </row>
    <row r="2808" spans="3:6" ht="12.75">
      <c r="C2808" s="12">
        <v>2</v>
      </c>
      <c r="D2808" s="13" t="s">
        <v>1</v>
      </c>
      <c r="E2808" s="25">
        <v>1914589.22</v>
      </c>
      <c r="F2808" s="15" t="s">
        <v>700</v>
      </c>
    </row>
    <row r="2809" spans="3:6" ht="12.75">
      <c r="C2809" s="12">
        <v>3</v>
      </c>
      <c r="D2809" s="13" t="s">
        <v>2</v>
      </c>
      <c r="E2809" s="25">
        <v>135843.95</v>
      </c>
      <c r="F2809" s="15" t="s">
        <v>701</v>
      </c>
    </row>
    <row r="2810" spans="3:6" ht="12.75">
      <c r="C2810" s="12">
        <v>4</v>
      </c>
      <c r="D2810" s="13" t="s">
        <v>3</v>
      </c>
      <c r="E2810" s="25">
        <v>39918.42</v>
      </c>
      <c r="F2810" s="15" t="s">
        <v>335</v>
      </c>
    </row>
    <row r="2811" spans="3:6" ht="12.75">
      <c r="C2811" s="12">
        <v>5</v>
      </c>
      <c r="D2811" s="13" t="s">
        <v>4</v>
      </c>
      <c r="E2811" s="25">
        <v>125778.48</v>
      </c>
      <c r="F2811" s="15" t="s">
        <v>373</v>
      </c>
    </row>
    <row r="2812" spans="3:6" ht="12.75">
      <c r="C2812" s="12">
        <v>6</v>
      </c>
      <c r="D2812" s="13" t="s">
        <v>5</v>
      </c>
      <c r="E2812" s="25">
        <v>9804.77</v>
      </c>
      <c r="F2812" s="15" t="s">
        <v>105</v>
      </c>
    </row>
    <row r="2813" spans="3:6" ht="12.75">
      <c r="C2813" s="12">
        <v>7</v>
      </c>
      <c r="D2813" s="13" t="s">
        <v>6</v>
      </c>
      <c r="E2813" s="25">
        <v>931.89</v>
      </c>
      <c r="F2813" s="15" t="s">
        <v>81</v>
      </c>
    </row>
    <row r="2814" spans="3:6" ht="12.75">
      <c r="C2814" s="12">
        <v>8</v>
      </c>
      <c r="D2814" s="13" t="s">
        <v>7</v>
      </c>
      <c r="E2814" s="25">
        <v>0</v>
      </c>
      <c r="F2814" s="15" t="s">
        <v>32</v>
      </c>
    </row>
    <row r="2815" spans="3:6" ht="12.75">
      <c r="C2815" s="12">
        <v>9</v>
      </c>
      <c r="D2815" s="13" t="s">
        <v>8</v>
      </c>
      <c r="E2815" s="25">
        <v>6903.97</v>
      </c>
      <c r="F2815" s="15" t="s">
        <v>54</v>
      </c>
    </row>
    <row r="2816" spans="3:6" ht="12.75">
      <c r="C2816" s="12">
        <v>10</v>
      </c>
      <c r="D2816" s="13" t="s">
        <v>9</v>
      </c>
      <c r="E2816" s="25">
        <v>10280.04</v>
      </c>
      <c r="F2816" s="15" t="s">
        <v>145</v>
      </c>
    </row>
    <row r="2817" spans="3:6" ht="12.75">
      <c r="C2817" s="12">
        <v>11</v>
      </c>
      <c r="D2817" s="13" t="s">
        <v>10</v>
      </c>
      <c r="E2817" s="25">
        <v>1776.84</v>
      </c>
      <c r="F2817" s="15" t="s">
        <v>38</v>
      </c>
    </row>
    <row r="2818" spans="3:6" ht="12.75">
      <c r="C2818" s="12">
        <v>13</v>
      </c>
      <c r="D2818" s="13" t="s">
        <v>11</v>
      </c>
      <c r="E2818" s="25">
        <v>3843.01</v>
      </c>
      <c r="F2818" s="15" t="s">
        <v>37</v>
      </c>
    </row>
    <row r="2819" spans="3:6" ht="12.75">
      <c r="C2819" s="12">
        <v>15</v>
      </c>
      <c r="D2819" s="13" t="s">
        <v>12</v>
      </c>
      <c r="E2819" s="25">
        <v>596.19</v>
      </c>
      <c r="F2819" s="15" t="s">
        <v>33</v>
      </c>
    </row>
    <row r="2820" spans="3:6" ht="12.75">
      <c r="C2820" s="12">
        <v>16</v>
      </c>
      <c r="D2820" s="13" t="s">
        <v>13</v>
      </c>
      <c r="E2820" s="25">
        <v>49138.04</v>
      </c>
      <c r="F2820" s="15" t="s">
        <v>518</v>
      </c>
    </row>
    <row r="2821" spans="3:6" ht="12.75">
      <c r="C2821" s="12">
        <v>20</v>
      </c>
      <c r="D2821" s="13" t="s">
        <v>14</v>
      </c>
      <c r="E2821" s="25">
        <v>0</v>
      </c>
      <c r="F2821" s="15" t="s">
        <v>32</v>
      </c>
    </row>
    <row r="2822" spans="3:6" ht="12.75">
      <c r="C2822" s="12">
        <v>22</v>
      </c>
      <c r="D2822" s="13" t="s">
        <v>15</v>
      </c>
      <c r="E2822" s="25">
        <v>0</v>
      </c>
      <c r="F2822" s="15" t="s">
        <v>32</v>
      </c>
    </row>
    <row r="2823" spans="3:6" ht="12.75">
      <c r="C2823" s="12">
        <v>23</v>
      </c>
      <c r="D2823" s="13" t="s">
        <v>16</v>
      </c>
      <c r="E2823" s="25">
        <v>6437.03</v>
      </c>
      <c r="F2823" s="15" t="s">
        <v>108</v>
      </c>
    </row>
    <row r="2824" spans="3:6" ht="12.75">
      <c r="C2824" s="12">
        <v>24</v>
      </c>
      <c r="D2824" s="13" t="s">
        <v>17</v>
      </c>
      <c r="E2824" s="25">
        <v>160078.58</v>
      </c>
      <c r="F2824" s="15" t="s">
        <v>148</v>
      </c>
    </row>
    <row r="2825" spans="3:6" ht="12.75">
      <c r="C2825" s="12">
        <v>25</v>
      </c>
      <c r="D2825" s="13" t="s">
        <v>18</v>
      </c>
      <c r="E2825" s="25">
        <v>0</v>
      </c>
      <c r="F2825" s="15" t="s">
        <v>32</v>
      </c>
    </row>
    <row r="2826" spans="3:6" ht="12.75">
      <c r="C2826" s="12">
        <v>26</v>
      </c>
      <c r="D2826" s="13" t="s">
        <v>19</v>
      </c>
      <c r="E2826" s="25">
        <v>0</v>
      </c>
      <c r="F2826" s="15" t="s">
        <v>32</v>
      </c>
    </row>
    <row r="2827" spans="3:6" ht="12.75">
      <c r="C2827" s="12">
        <v>27</v>
      </c>
      <c r="D2827" s="13" t="s">
        <v>20</v>
      </c>
      <c r="E2827" s="25">
        <v>14068.25</v>
      </c>
      <c r="F2827" s="15" t="s">
        <v>166</v>
      </c>
    </row>
    <row r="2828" spans="3:6" ht="12.75">
      <c r="C2828" s="12">
        <v>28</v>
      </c>
      <c r="D2828" s="13" t="s">
        <v>21</v>
      </c>
      <c r="E2828" s="25">
        <v>120917.97</v>
      </c>
      <c r="F2828" s="15" t="s">
        <v>214</v>
      </c>
    </row>
    <row r="2829" spans="3:6" ht="12.75">
      <c r="C2829" s="12">
        <v>30</v>
      </c>
      <c r="D2829" s="13" t="s">
        <v>22</v>
      </c>
      <c r="E2829" s="25">
        <v>356066.88</v>
      </c>
      <c r="F2829" s="15" t="s">
        <v>703</v>
      </c>
    </row>
    <row r="2830" spans="3:6" ht="12.75">
      <c r="C2830" s="12">
        <v>31</v>
      </c>
      <c r="D2830" s="13" t="s">
        <v>23</v>
      </c>
      <c r="E2830" s="25">
        <v>212446.15</v>
      </c>
      <c r="F2830" s="15" t="s">
        <v>704</v>
      </c>
    </row>
    <row r="2831" spans="3:6" ht="12.75">
      <c r="C2831" s="12">
        <v>32</v>
      </c>
      <c r="D2831" s="13" t="s">
        <v>24</v>
      </c>
      <c r="E2831" s="25">
        <v>44123.59</v>
      </c>
      <c r="F2831" s="15" t="s">
        <v>90</v>
      </c>
    </row>
    <row r="2832" spans="3:6" ht="12.75">
      <c r="C2832" s="12">
        <v>33</v>
      </c>
      <c r="D2832" s="13" t="s">
        <v>450</v>
      </c>
      <c r="E2832" s="25">
        <v>5280.58</v>
      </c>
      <c r="F2832" s="15" t="s">
        <v>82</v>
      </c>
    </row>
    <row r="2833" spans="3:6" ht="12.75">
      <c r="C2833" s="12">
        <v>34</v>
      </c>
      <c r="D2833" s="13" t="s">
        <v>510</v>
      </c>
      <c r="E2833" s="25">
        <v>8686.07</v>
      </c>
      <c r="F2833" s="15" t="s">
        <v>65</v>
      </c>
    </row>
    <row r="2834" spans="3:6" ht="12.75">
      <c r="C2834" s="12">
        <v>35</v>
      </c>
      <c r="D2834" s="13" t="s">
        <v>511</v>
      </c>
      <c r="E2834" s="25">
        <v>316770.77</v>
      </c>
      <c r="F2834" s="15" t="s">
        <v>705</v>
      </c>
    </row>
    <row r="2835" spans="3:6" ht="12.75">
      <c r="C2835" s="12">
        <v>36</v>
      </c>
      <c r="D2835" s="13" t="s">
        <v>683</v>
      </c>
      <c r="E2835" s="25">
        <v>0</v>
      </c>
      <c r="F2835" s="15" t="s">
        <v>32</v>
      </c>
    </row>
    <row r="2836" spans="1:2" ht="15">
      <c r="A2836" s="5">
        <v>39600</v>
      </c>
      <c r="B2836" s="14">
        <f>SUM(E2837:E2865)</f>
        <v>3878808.2000000007</v>
      </c>
    </row>
    <row r="2837" spans="3:6" ht="12.75">
      <c r="C2837" s="12">
        <v>1</v>
      </c>
      <c r="D2837" s="13" t="s">
        <v>0</v>
      </c>
      <c r="E2837" s="25">
        <v>753840.84</v>
      </c>
      <c r="F2837" s="15" t="s">
        <v>706</v>
      </c>
    </row>
    <row r="2838" spans="3:6" ht="12.75">
      <c r="C2838" s="12">
        <v>2</v>
      </c>
      <c r="D2838" s="13" t="s">
        <v>1</v>
      </c>
      <c r="E2838" s="25">
        <v>1735057.31</v>
      </c>
      <c r="F2838" s="15" t="s">
        <v>707</v>
      </c>
    </row>
    <row r="2839" spans="3:6" ht="12.75">
      <c r="C2839" s="12">
        <v>3</v>
      </c>
      <c r="D2839" s="13" t="s">
        <v>2</v>
      </c>
      <c r="E2839" s="25">
        <v>127821.49</v>
      </c>
      <c r="F2839" s="15" t="s">
        <v>303</v>
      </c>
    </row>
    <row r="2840" spans="3:6" ht="12.75">
      <c r="C2840" s="12">
        <v>4</v>
      </c>
      <c r="D2840" s="13" t="s">
        <v>3</v>
      </c>
      <c r="E2840" s="25">
        <v>36358.24</v>
      </c>
      <c r="F2840" s="15" t="s">
        <v>325</v>
      </c>
    </row>
    <row r="2841" spans="3:6" ht="12.75">
      <c r="C2841" s="12">
        <v>5</v>
      </c>
      <c r="D2841" s="13" t="s">
        <v>4</v>
      </c>
      <c r="E2841" s="25">
        <v>104579.44</v>
      </c>
      <c r="F2841" s="15" t="s">
        <v>708</v>
      </c>
    </row>
    <row r="2842" spans="3:6" ht="12.75">
      <c r="C2842" s="12">
        <v>6</v>
      </c>
      <c r="D2842" s="13" t="s">
        <v>5</v>
      </c>
      <c r="E2842" s="25">
        <v>9455.72</v>
      </c>
      <c r="F2842" s="15" t="s">
        <v>294</v>
      </c>
    </row>
    <row r="2843" spans="3:6" ht="12.75">
      <c r="C2843" s="12">
        <v>7</v>
      </c>
      <c r="D2843" s="13" t="s">
        <v>6</v>
      </c>
      <c r="E2843" s="25">
        <v>881.3</v>
      </c>
      <c r="F2843" s="15" t="s">
        <v>81</v>
      </c>
    </row>
    <row r="2844" spans="3:6" ht="12.75">
      <c r="C2844" s="12">
        <v>8</v>
      </c>
      <c r="D2844" s="13" t="s">
        <v>7</v>
      </c>
      <c r="E2844" s="25">
        <v>0</v>
      </c>
      <c r="F2844" s="15" t="s">
        <v>32</v>
      </c>
    </row>
    <row r="2845" spans="3:6" ht="12.75">
      <c r="C2845" s="12">
        <v>9</v>
      </c>
      <c r="D2845" s="13" t="s">
        <v>8</v>
      </c>
      <c r="E2845" s="25">
        <v>4973.29</v>
      </c>
      <c r="F2845" s="15" t="s">
        <v>147</v>
      </c>
    </row>
    <row r="2846" spans="3:6" ht="12.75">
      <c r="C2846" s="12">
        <v>10</v>
      </c>
      <c r="D2846" s="13" t="s">
        <v>9</v>
      </c>
      <c r="E2846" s="25">
        <v>9590.81</v>
      </c>
      <c r="F2846" s="15" t="s">
        <v>78</v>
      </c>
    </row>
    <row r="2847" spans="3:6" ht="12.75">
      <c r="C2847" s="12">
        <v>11</v>
      </c>
      <c r="D2847" s="13" t="s">
        <v>10</v>
      </c>
      <c r="E2847" s="25">
        <v>1940.71</v>
      </c>
      <c r="F2847" s="15" t="s">
        <v>93</v>
      </c>
    </row>
    <row r="2848" spans="3:6" ht="12.75">
      <c r="C2848" s="12">
        <v>13</v>
      </c>
      <c r="D2848" s="13" t="s">
        <v>11</v>
      </c>
      <c r="E2848" s="25">
        <v>0</v>
      </c>
      <c r="F2848" s="15" t="s">
        <v>32</v>
      </c>
    </row>
    <row r="2849" spans="3:6" ht="12.75">
      <c r="C2849" s="12">
        <v>15</v>
      </c>
      <c r="D2849" s="13" t="s">
        <v>12</v>
      </c>
      <c r="E2849" s="25">
        <v>463.27</v>
      </c>
      <c r="F2849" s="15" t="s">
        <v>33</v>
      </c>
    </row>
    <row r="2850" spans="3:6" ht="12.75">
      <c r="C2850" s="12">
        <v>16</v>
      </c>
      <c r="D2850" s="13" t="s">
        <v>13</v>
      </c>
      <c r="E2850" s="25">
        <v>32269.45</v>
      </c>
      <c r="F2850" s="15" t="s">
        <v>709</v>
      </c>
    </row>
    <row r="2851" spans="3:6" ht="12.75">
      <c r="C2851" s="12">
        <v>20</v>
      </c>
      <c r="D2851" s="13" t="s">
        <v>14</v>
      </c>
      <c r="E2851" s="25">
        <v>0</v>
      </c>
      <c r="F2851" s="15" t="s">
        <v>32</v>
      </c>
    </row>
    <row r="2852" spans="3:6" ht="12.75">
      <c r="C2852" s="12">
        <v>22</v>
      </c>
      <c r="D2852" s="13" t="s">
        <v>15</v>
      </c>
      <c r="E2852" s="25">
        <v>0</v>
      </c>
      <c r="F2852" s="15" t="s">
        <v>32</v>
      </c>
    </row>
    <row r="2853" spans="3:6" ht="12.75">
      <c r="C2853" s="12">
        <v>23</v>
      </c>
      <c r="D2853" s="13" t="s">
        <v>16</v>
      </c>
      <c r="E2853" s="25">
        <v>6219.21</v>
      </c>
      <c r="F2853" s="15" t="s">
        <v>68</v>
      </c>
    </row>
    <row r="2854" spans="3:6" ht="12.75">
      <c r="C2854" s="12">
        <v>24</v>
      </c>
      <c r="D2854" s="13" t="s">
        <v>17</v>
      </c>
      <c r="E2854" s="25">
        <v>122026.67</v>
      </c>
      <c r="F2854" s="15" t="s">
        <v>577</v>
      </c>
    </row>
    <row r="2855" spans="3:6" ht="12.75">
      <c r="C2855" s="12">
        <v>25</v>
      </c>
      <c r="D2855" s="13" t="s">
        <v>18</v>
      </c>
      <c r="E2855" s="25">
        <v>0</v>
      </c>
      <c r="F2855" s="15" t="s">
        <v>32</v>
      </c>
    </row>
    <row r="2856" spans="3:6" ht="12.75">
      <c r="C2856" s="12">
        <v>26</v>
      </c>
      <c r="D2856" s="13" t="s">
        <v>19</v>
      </c>
      <c r="E2856" s="25">
        <v>0</v>
      </c>
      <c r="F2856" s="15" t="s">
        <v>32</v>
      </c>
    </row>
    <row r="2857" spans="3:6" ht="12.75">
      <c r="C2857" s="12">
        <v>27</v>
      </c>
      <c r="D2857" s="13" t="s">
        <v>20</v>
      </c>
      <c r="E2857" s="25">
        <v>12617.17</v>
      </c>
      <c r="F2857" s="15" t="s">
        <v>31</v>
      </c>
    </row>
    <row r="2858" spans="3:6" ht="12.75">
      <c r="C2858" s="12">
        <v>28</v>
      </c>
      <c r="D2858" s="13" t="s">
        <v>21</v>
      </c>
      <c r="E2858" s="25">
        <v>100755.35</v>
      </c>
      <c r="F2858" s="15" t="s">
        <v>666</v>
      </c>
    </row>
    <row r="2859" spans="3:6" ht="12.75">
      <c r="C2859" s="12">
        <v>30</v>
      </c>
      <c r="D2859" s="13" t="s">
        <v>22</v>
      </c>
      <c r="E2859" s="25">
        <v>323137.55</v>
      </c>
      <c r="F2859" s="15" t="s">
        <v>710</v>
      </c>
    </row>
    <row r="2860" spans="3:6" ht="12.75">
      <c r="C2860" s="12">
        <v>31</v>
      </c>
      <c r="D2860" s="13" t="s">
        <v>23</v>
      </c>
      <c r="E2860" s="25">
        <v>188452.31</v>
      </c>
      <c r="F2860" s="15" t="s">
        <v>702</v>
      </c>
    </row>
    <row r="2861" spans="3:6" ht="12.75">
      <c r="C2861" s="12">
        <v>32</v>
      </c>
      <c r="D2861" s="13" t="s">
        <v>24</v>
      </c>
      <c r="E2861" s="25">
        <v>35659.41</v>
      </c>
      <c r="F2861" s="15" t="s">
        <v>426</v>
      </c>
    </row>
    <row r="2862" spans="3:6" ht="12.75">
      <c r="C2862" s="12">
        <v>33</v>
      </c>
      <c r="D2862" s="13" t="s">
        <v>450</v>
      </c>
      <c r="E2862" s="25">
        <v>5373.76</v>
      </c>
      <c r="F2862" s="15" t="s">
        <v>108</v>
      </c>
    </row>
    <row r="2863" spans="3:6" ht="12.75">
      <c r="C2863" s="12">
        <v>34</v>
      </c>
      <c r="D2863" s="13" t="s">
        <v>510</v>
      </c>
      <c r="E2863" s="25">
        <v>9816.47</v>
      </c>
      <c r="F2863" s="15" t="s">
        <v>78</v>
      </c>
    </row>
    <row r="2864" spans="3:6" ht="12.75">
      <c r="C2864" s="12">
        <v>35</v>
      </c>
      <c r="D2864" s="13" t="s">
        <v>511</v>
      </c>
      <c r="E2864" s="25">
        <v>257518.43</v>
      </c>
      <c r="F2864" s="15" t="s">
        <v>711</v>
      </c>
    </row>
    <row r="2865" spans="3:6" ht="12.75">
      <c r="C2865" s="12">
        <v>36</v>
      </c>
      <c r="D2865" s="13" t="s">
        <v>683</v>
      </c>
      <c r="E2865" s="25">
        <v>0</v>
      </c>
      <c r="F2865" s="15" t="s">
        <v>32</v>
      </c>
    </row>
    <row r="2866" spans="1:2" ht="15">
      <c r="A2866" s="5">
        <v>39630</v>
      </c>
      <c r="B2866" s="14">
        <f>SUM(E2867:E2895)</f>
        <v>2995482.740000001</v>
      </c>
    </row>
    <row r="2867" spans="3:6" ht="12.75">
      <c r="C2867" s="12">
        <v>1</v>
      </c>
      <c r="D2867" s="13" t="s">
        <v>0</v>
      </c>
      <c r="E2867" s="25">
        <v>570054.06</v>
      </c>
      <c r="F2867" s="15" t="s">
        <v>385</v>
      </c>
    </row>
    <row r="2868" spans="3:6" ht="12.75">
      <c r="C2868" s="12">
        <v>2</v>
      </c>
      <c r="D2868" s="13" t="s">
        <v>1</v>
      </c>
      <c r="E2868" s="25">
        <v>1328610.34</v>
      </c>
      <c r="F2868" s="15" t="s">
        <v>712</v>
      </c>
    </row>
    <row r="2869" spans="3:6" ht="12.75">
      <c r="C2869" s="12">
        <v>3</v>
      </c>
      <c r="D2869" s="13" t="s">
        <v>2</v>
      </c>
      <c r="E2869" s="25">
        <v>80265.17</v>
      </c>
      <c r="F2869" s="15" t="s">
        <v>214</v>
      </c>
    </row>
    <row r="2870" spans="3:6" ht="12.75">
      <c r="C2870" s="12">
        <v>4</v>
      </c>
      <c r="D2870" s="13" t="s">
        <v>3</v>
      </c>
      <c r="E2870" s="25">
        <v>33397.17</v>
      </c>
      <c r="F2870" s="15" t="s">
        <v>319</v>
      </c>
    </row>
    <row r="2871" spans="3:6" ht="12.75">
      <c r="C2871" s="12">
        <v>5</v>
      </c>
      <c r="D2871" s="13" t="s">
        <v>4</v>
      </c>
      <c r="E2871" s="25">
        <v>104638.74</v>
      </c>
      <c r="F2871" s="15" t="s">
        <v>362</v>
      </c>
    </row>
    <row r="2872" spans="3:6" ht="12.75">
      <c r="C2872" s="12">
        <v>6</v>
      </c>
      <c r="D2872" s="13" t="s">
        <v>5</v>
      </c>
      <c r="E2872" s="25">
        <v>7611.83</v>
      </c>
      <c r="F2872" s="15" t="s">
        <v>78</v>
      </c>
    </row>
    <row r="2873" spans="3:6" ht="12.75">
      <c r="C2873" s="12">
        <v>7</v>
      </c>
      <c r="D2873" s="13" t="s">
        <v>6</v>
      </c>
      <c r="E2873" s="25">
        <v>707.95</v>
      </c>
      <c r="F2873" s="15" t="s">
        <v>81</v>
      </c>
    </row>
    <row r="2874" spans="3:6" ht="12.75">
      <c r="C2874" s="12">
        <v>8</v>
      </c>
      <c r="D2874" s="13" t="s">
        <v>7</v>
      </c>
      <c r="E2874" s="25">
        <v>0.01</v>
      </c>
      <c r="F2874" s="15" t="s">
        <v>32</v>
      </c>
    </row>
    <row r="2875" spans="3:6" ht="12.75">
      <c r="C2875" s="12">
        <v>9</v>
      </c>
      <c r="D2875" s="13" t="s">
        <v>8</v>
      </c>
      <c r="E2875" s="25">
        <v>2614.08</v>
      </c>
      <c r="F2875" s="15" t="s">
        <v>37</v>
      </c>
    </row>
    <row r="2876" spans="3:6" ht="12.75">
      <c r="C2876" s="12">
        <v>10</v>
      </c>
      <c r="D2876" s="13" t="s">
        <v>9</v>
      </c>
      <c r="E2876" s="25">
        <v>5703.37</v>
      </c>
      <c r="F2876" s="15" t="s">
        <v>65</v>
      </c>
    </row>
    <row r="2877" spans="3:6" ht="12.75">
      <c r="C2877" s="12">
        <v>11</v>
      </c>
      <c r="D2877" s="13" t="s">
        <v>10</v>
      </c>
      <c r="E2877" s="25">
        <v>1491.47</v>
      </c>
      <c r="F2877" s="15" t="s">
        <v>93</v>
      </c>
    </row>
    <row r="2878" spans="3:6" ht="12.75">
      <c r="C2878" s="12">
        <v>13</v>
      </c>
      <c r="D2878" s="13" t="s">
        <v>11</v>
      </c>
      <c r="E2878" s="25">
        <v>0</v>
      </c>
      <c r="F2878" s="15" t="s">
        <v>32</v>
      </c>
    </row>
    <row r="2879" spans="3:6" ht="12.75">
      <c r="C2879" s="12">
        <v>15</v>
      </c>
      <c r="D2879" s="13" t="s">
        <v>12</v>
      </c>
      <c r="E2879" s="25">
        <v>369.45</v>
      </c>
      <c r="F2879" s="15" t="s">
        <v>33</v>
      </c>
    </row>
    <row r="2880" spans="3:6" ht="12.75">
      <c r="C2880" s="12">
        <v>16</v>
      </c>
      <c r="D2880" s="13" t="s">
        <v>13</v>
      </c>
      <c r="E2880" s="25">
        <v>24945.98</v>
      </c>
      <c r="F2880" s="15" t="s">
        <v>709</v>
      </c>
    </row>
    <row r="2881" spans="3:6" ht="12.75">
      <c r="C2881" s="12">
        <v>20</v>
      </c>
      <c r="D2881" s="13" t="s">
        <v>14</v>
      </c>
      <c r="E2881" s="25">
        <v>0</v>
      </c>
      <c r="F2881" s="15" t="s">
        <v>32</v>
      </c>
    </row>
    <row r="2882" spans="3:6" ht="12.75">
      <c r="C2882" s="12">
        <v>22</v>
      </c>
      <c r="D2882" s="13" t="s">
        <v>15</v>
      </c>
      <c r="E2882" s="25">
        <v>-0.01</v>
      </c>
      <c r="F2882" s="15" t="s">
        <v>32</v>
      </c>
    </row>
    <row r="2883" spans="3:6" ht="12.75">
      <c r="C2883" s="12">
        <v>23</v>
      </c>
      <c r="D2883" s="13" t="s">
        <v>16</v>
      </c>
      <c r="E2883" s="25">
        <v>3858.75</v>
      </c>
      <c r="F2883" s="15" t="s">
        <v>147</v>
      </c>
    </row>
    <row r="2884" spans="3:6" ht="12.75">
      <c r="C2884" s="12">
        <v>24</v>
      </c>
      <c r="D2884" s="13" t="s">
        <v>17</v>
      </c>
      <c r="E2884" s="25">
        <v>81627.94</v>
      </c>
      <c r="F2884" s="15" t="s">
        <v>259</v>
      </c>
    </row>
    <row r="2885" spans="3:6" ht="12.75">
      <c r="C2885" s="12">
        <v>25</v>
      </c>
      <c r="D2885" s="13" t="s">
        <v>18</v>
      </c>
      <c r="E2885" s="25">
        <v>0</v>
      </c>
      <c r="F2885" s="15" t="s">
        <v>32</v>
      </c>
    </row>
    <row r="2886" spans="3:6" ht="12.75">
      <c r="C2886" s="12">
        <v>26</v>
      </c>
      <c r="D2886" s="13" t="s">
        <v>19</v>
      </c>
      <c r="E2886" s="25">
        <v>0</v>
      </c>
      <c r="F2886" s="15" t="s">
        <v>32</v>
      </c>
    </row>
    <row r="2887" spans="3:6" ht="12.75">
      <c r="C2887" s="12">
        <v>27</v>
      </c>
      <c r="D2887" s="13" t="s">
        <v>20</v>
      </c>
      <c r="E2887" s="25">
        <v>10114.39</v>
      </c>
      <c r="F2887" s="15" t="s">
        <v>56</v>
      </c>
    </row>
    <row r="2888" spans="3:6" ht="12.75">
      <c r="C2888" s="12">
        <v>28</v>
      </c>
      <c r="D2888" s="13" t="s">
        <v>21</v>
      </c>
      <c r="E2888" s="25">
        <v>82094.31</v>
      </c>
      <c r="F2888" s="15" t="s">
        <v>232</v>
      </c>
    </row>
    <row r="2889" spans="3:6" ht="12.75">
      <c r="C2889" s="12">
        <v>30</v>
      </c>
      <c r="D2889" s="13" t="s">
        <v>22</v>
      </c>
      <c r="E2889" s="25">
        <v>294977.34</v>
      </c>
      <c r="F2889" s="15" t="s">
        <v>713</v>
      </c>
    </row>
    <row r="2890" spans="3:6" ht="12.75">
      <c r="C2890" s="12">
        <v>31</v>
      </c>
      <c r="D2890" s="13" t="s">
        <v>23</v>
      </c>
      <c r="E2890" s="25">
        <v>136268.89</v>
      </c>
      <c r="F2890" s="15" t="s">
        <v>163</v>
      </c>
    </row>
    <row r="2891" spans="3:6" ht="12.75">
      <c r="C2891" s="12">
        <v>32</v>
      </c>
      <c r="D2891" s="13" t="s">
        <v>24</v>
      </c>
      <c r="E2891" s="25">
        <v>29506.71</v>
      </c>
      <c r="F2891" s="15" t="s">
        <v>143</v>
      </c>
    </row>
    <row r="2892" spans="3:6" ht="12.75">
      <c r="C2892" s="12">
        <v>33</v>
      </c>
      <c r="D2892" s="13" t="s">
        <v>450</v>
      </c>
      <c r="E2892" s="25">
        <v>4321.7</v>
      </c>
      <c r="F2892" s="15" t="s">
        <v>108</v>
      </c>
    </row>
    <row r="2893" spans="3:6" ht="12.75">
      <c r="C2893" s="12">
        <v>34</v>
      </c>
      <c r="D2893" s="13" t="s">
        <v>510</v>
      </c>
      <c r="E2893" s="25">
        <v>7254.73</v>
      </c>
      <c r="F2893" s="15" t="s">
        <v>294</v>
      </c>
    </row>
    <row r="2894" spans="3:6" ht="12.75">
      <c r="C2894" s="12">
        <v>35</v>
      </c>
      <c r="D2894" s="13" t="s">
        <v>511</v>
      </c>
      <c r="E2894" s="25">
        <v>185048.37</v>
      </c>
      <c r="F2894" s="15" t="s">
        <v>714</v>
      </c>
    </row>
    <row r="2895" spans="3:6" ht="12.75">
      <c r="C2895" s="12">
        <v>36</v>
      </c>
      <c r="D2895" s="13" t="s">
        <v>683</v>
      </c>
      <c r="E2895" s="25">
        <v>0</v>
      </c>
      <c r="F2895" s="15" t="s">
        <v>32</v>
      </c>
    </row>
    <row r="2896" spans="1:2" ht="15">
      <c r="A2896" s="5">
        <v>39661</v>
      </c>
      <c r="B2896" s="14">
        <f>SUM(E2897:E2925)</f>
        <v>3153229.2199999993</v>
      </c>
    </row>
    <row r="2897" spans="3:6" ht="12.75">
      <c r="C2897" s="12">
        <v>1</v>
      </c>
      <c r="D2897" s="13" t="s">
        <v>0</v>
      </c>
      <c r="E2897" s="36">
        <v>526643.9</v>
      </c>
      <c r="F2897" s="15">
        <f>+E2897/$B$2896</f>
        <v>0.16701732200743724</v>
      </c>
    </row>
    <row r="2898" spans="3:6" ht="12.75">
      <c r="C2898" s="12">
        <v>2</v>
      </c>
      <c r="D2898" s="13" t="s">
        <v>1</v>
      </c>
      <c r="E2898" s="36">
        <v>1447825.48</v>
      </c>
      <c r="F2898" s="15">
        <f>+E2898/$B$2896</f>
        <v>0.4591564326554098</v>
      </c>
    </row>
    <row r="2899" spans="3:6" ht="12.75">
      <c r="C2899" s="12">
        <v>3</v>
      </c>
      <c r="D2899" s="13" t="s">
        <v>2</v>
      </c>
      <c r="E2899" s="36">
        <v>82935.49</v>
      </c>
      <c r="F2899" s="15">
        <f aca="true" t="shared" si="3" ref="F2899:F2925">+E2899/$B$2896</f>
        <v>0.026301763751891156</v>
      </c>
    </row>
    <row r="2900" spans="3:6" ht="12.75">
      <c r="C2900" s="12">
        <v>4</v>
      </c>
      <c r="D2900" s="13" t="s">
        <v>3</v>
      </c>
      <c r="E2900" s="36">
        <v>35555.42</v>
      </c>
      <c r="F2900" s="15">
        <f t="shared" si="3"/>
        <v>0.011275875465850214</v>
      </c>
    </row>
    <row r="2901" spans="3:6" ht="12.75">
      <c r="C2901" s="12">
        <v>5</v>
      </c>
      <c r="D2901" s="13" t="s">
        <v>4</v>
      </c>
      <c r="E2901" s="36">
        <v>100004.43</v>
      </c>
      <c r="F2901" s="15">
        <f t="shared" si="3"/>
        <v>0.03171492556446626</v>
      </c>
    </row>
    <row r="2902" spans="3:6" ht="12.75">
      <c r="C2902" s="12">
        <v>6</v>
      </c>
      <c r="D2902" s="13" t="s">
        <v>5</v>
      </c>
      <c r="E2902" s="36">
        <v>7890.07</v>
      </c>
      <c r="F2902" s="15">
        <f t="shared" si="3"/>
        <v>0.0025022189791835056</v>
      </c>
    </row>
    <row r="2903" spans="3:6" ht="12.75">
      <c r="C2903" s="12">
        <v>7</v>
      </c>
      <c r="D2903" s="13" t="s">
        <v>6</v>
      </c>
      <c r="E2903" s="36">
        <v>609.28</v>
      </c>
      <c r="F2903" s="15">
        <f t="shared" si="3"/>
        <v>0.00019322413864983787</v>
      </c>
    </row>
    <row r="2904" spans="3:6" ht="12.75">
      <c r="C2904" s="12">
        <v>8</v>
      </c>
      <c r="D2904" s="13" t="s">
        <v>7</v>
      </c>
      <c r="E2904" s="36">
        <v>0.01</v>
      </c>
      <c r="F2904" s="15">
        <f t="shared" si="3"/>
        <v>3.171352065550123E-09</v>
      </c>
    </row>
    <row r="2905" spans="3:6" ht="12.75">
      <c r="C2905" s="12">
        <v>9</v>
      </c>
      <c r="D2905" s="13" t="s">
        <v>8</v>
      </c>
      <c r="E2905" s="36">
        <v>3077.7</v>
      </c>
      <c r="F2905" s="15">
        <f t="shared" si="3"/>
        <v>0.0009760470252143612</v>
      </c>
    </row>
    <row r="2906" spans="3:6" ht="12.75">
      <c r="C2906" s="12">
        <v>10</v>
      </c>
      <c r="D2906" s="13" t="s">
        <v>9</v>
      </c>
      <c r="E2906" s="36">
        <v>6034.93</v>
      </c>
      <c r="F2906" s="15">
        <f t="shared" si="3"/>
        <v>0.0019138887720950403</v>
      </c>
    </row>
    <row r="2907" spans="3:6" ht="12.75">
      <c r="C2907" s="12">
        <v>11</v>
      </c>
      <c r="D2907" s="13" t="s">
        <v>10</v>
      </c>
      <c r="E2907" s="36">
        <v>1702.66</v>
      </c>
      <c r="F2907" s="15">
        <f t="shared" si="3"/>
        <v>0.0005399734307929572</v>
      </c>
    </row>
    <row r="2908" spans="3:6" ht="12.75">
      <c r="C2908" s="12">
        <v>13</v>
      </c>
      <c r="D2908" s="13" t="s">
        <v>11</v>
      </c>
      <c r="E2908" s="36">
        <v>0</v>
      </c>
      <c r="F2908" s="15">
        <f t="shared" si="3"/>
        <v>0</v>
      </c>
    </row>
    <row r="2909" spans="3:6" ht="12.75">
      <c r="C2909" s="12">
        <v>15</v>
      </c>
      <c r="D2909" s="13" t="s">
        <v>12</v>
      </c>
      <c r="E2909" s="36">
        <v>418.75</v>
      </c>
      <c r="F2909" s="15">
        <f t="shared" si="3"/>
        <v>0.00013280036774491138</v>
      </c>
    </row>
    <row r="2910" spans="3:6" ht="12.75">
      <c r="C2910" s="12">
        <v>16</v>
      </c>
      <c r="D2910" s="13" t="s">
        <v>13</v>
      </c>
      <c r="E2910" s="36">
        <v>24624.96</v>
      </c>
      <c r="F2910" s="15">
        <f t="shared" si="3"/>
        <v>0.0078094417760089145</v>
      </c>
    </row>
    <row r="2911" spans="3:6" ht="12.75">
      <c r="C2911" s="12">
        <v>20</v>
      </c>
      <c r="D2911" s="13" t="s">
        <v>14</v>
      </c>
      <c r="E2911" s="36">
        <v>0</v>
      </c>
      <c r="F2911" s="15">
        <f t="shared" si="3"/>
        <v>0</v>
      </c>
    </row>
    <row r="2912" spans="3:6" ht="12.75">
      <c r="C2912" s="12">
        <v>22</v>
      </c>
      <c r="D2912" s="13" t="s">
        <v>15</v>
      </c>
      <c r="E2912" s="36">
        <v>-0.01</v>
      </c>
      <c r="F2912" s="15">
        <f t="shared" si="3"/>
        <v>-3.171352065550123E-09</v>
      </c>
    </row>
    <row r="2913" spans="3:6" ht="12.75">
      <c r="C2913" s="12">
        <v>23</v>
      </c>
      <c r="D2913" s="13" t="s">
        <v>16</v>
      </c>
      <c r="E2913" s="36">
        <v>5069.09</v>
      </c>
      <c r="F2913" s="15">
        <f t="shared" si="3"/>
        <v>0.001607586904195947</v>
      </c>
    </row>
    <row r="2914" spans="3:6" ht="12.75">
      <c r="C2914" s="12">
        <v>24</v>
      </c>
      <c r="D2914" s="13" t="s">
        <v>17</v>
      </c>
      <c r="E2914" s="36">
        <v>81231.33</v>
      </c>
      <c r="F2914" s="15">
        <f t="shared" si="3"/>
        <v>0.025761314618288365</v>
      </c>
    </row>
    <row r="2915" spans="3:6" ht="12.75">
      <c r="C2915" s="12">
        <v>25</v>
      </c>
      <c r="D2915" s="13" t="s">
        <v>18</v>
      </c>
      <c r="E2915" s="36">
        <v>0</v>
      </c>
      <c r="F2915" s="15">
        <f t="shared" si="3"/>
        <v>0</v>
      </c>
    </row>
    <row r="2916" spans="3:6" ht="12.75">
      <c r="C2916" s="12">
        <v>26</v>
      </c>
      <c r="D2916" s="13" t="s">
        <v>19</v>
      </c>
      <c r="E2916" s="36">
        <v>0</v>
      </c>
      <c r="F2916" s="15">
        <f t="shared" si="3"/>
        <v>0</v>
      </c>
    </row>
    <row r="2917" spans="3:6" ht="12.75">
      <c r="C2917" s="12">
        <v>27</v>
      </c>
      <c r="D2917" s="13" t="s">
        <v>20</v>
      </c>
      <c r="E2917" s="36">
        <v>11482.59</v>
      </c>
      <c r="F2917" s="15">
        <f t="shared" si="3"/>
        <v>0.0036415335514365186</v>
      </c>
    </row>
    <row r="2918" spans="3:6" ht="12.75">
      <c r="C2918" s="12">
        <v>28</v>
      </c>
      <c r="D2918" s="13" t="s">
        <v>21</v>
      </c>
      <c r="E2918" s="36">
        <v>80046.71</v>
      </c>
      <c r="F2918" s="15">
        <f t="shared" si="3"/>
        <v>0.02538562990989917</v>
      </c>
    </row>
    <row r="2919" spans="3:6" ht="12.75">
      <c r="C2919" s="12">
        <v>30</v>
      </c>
      <c r="D2919" s="13" t="s">
        <v>22</v>
      </c>
      <c r="E2919" s="36">
        <v>282429.91</v>
      </c>
      <c r="F2919" s="15">
        <f t="shared" si="3"/>
        <v>0.08956846784516352</v>
      </c>
    </row>
    <row r="2920" spans="3:6" ht="12.75">
      <c r="C2920" s="12">
        <v>31</v>
      </c>
      <c r="D2920" s="13" t="s">
        <v>23</v>
      </c>
      <c r="E2920" s="36">
        <v>182729.59</v>
      </c>
      <c r="F2920" s="15">
        <f t="shared" si="3"/>
        <v>0.0579499862683627</v>
      </c>
    </row>
    <row r="2921" spans="3:6" ht="12.75">
      <c r="C2921" s="12">
        <v>32</v>
      </c>
      <c r="D2921" s="13" t="s">
        <v>24</v>
      </c>
      <c r="E2921" s="36">
        <v>41493.13</v>
      </c>
      <c r="F2921" s="15">
        <f t="shared" si="3"/>
        <v>0.013158932353163975</v>
      </c>
    </row>
    <row r="2922" spans="3:6" ht="12.75">
      <c r="C2922" s="12">
        <v>33</v>
      </c>
      <c r="D2922" s="13" t="s">
        <v>450</v>
      </c>
      <c r="E2922" s="36">
        <v>4700.86</v>
      </c>
      <c r="F2922" s="15">
        <f t="shared" si="3"/>
        <v>0.001490808207086195</v>
      </c>
    </row>
    <row r="2923" spans="3:6" ht="12.75">
      <c r="C2923" s="12">
        <v>34</v>
      </c>
      <c r="D2923" s="13" t="s">
        <v>510</v>
      </c>
      <c r="E2923" s="36">
        <v>10471.83</v>
      </c>
      <c r="F2923" s="15">
        <f t="shared" si="3"/>
        <v>0.003320985970058974</v>
      </c>
    </row>
    <row r="2924" spans="3:6" ht="12.75">
      <c r="C2924" s="12">
        <v>35</v>
      </c>
      <c r="D2924" s="13" t="s">
        <v>511</v>
      </c>
      <c r="E2924" s="36">
        <v>216251.11</v>
      </c>
      <c r="F2924" s="15">
        <f t="shared" si="3"/>
        <v>0.06858084043760068</v>
      </c>
    </row>
    <row r="2925" spans="3:6" ht="12.75">
      <c r="C2925" s="12">
        <v>36</v>
      </c>
      <c r="D2925" s="13" t="s">
        <v>683</v>
      </c>
      <c r="E2925" s="36">
        <v>0</v>
      </c>
      <c r="F2925" s="15">
        <f t="shared" si="3"/>
        <v>0</v>
      </c>
    </row>
    <row r="2926" spans="1:2" ht="15">
      <c r="A2926" s="5">
        <v>39692</v>
      </c>
      <c r="B2926" s="14">
        <f>SUM(E2927:E2955)</f>
        <v>3209142.619999999</v>
      </c>
    </row>
    <row r="2927" spans="3:6" ht="12.75">
      <c r="C2927" s="12">
        <v>1</v>
      </c>
      <c r="D2927" s="13" t="s">
        <v>0</v>
      </c>
      <c r="E2927" s="14">
        <v>513043.24</v>
      </c>
      <c r="F2927" s="15">
        <f>+E2927/$B$2926</f>
        <v>0.15986925504731855</v>
      </c>
    </row>
    <row r="2928" spans="3:6" ht="12.75">
      <c r="C2928" s="12">
        <v>2</v>
      </c>
      <c r="D2928" s="13" t="s">
        <v>1</v>
      </c>
      <c r="E2928" s="14">
        <v>1438904.94</v>
      </c>
      <c r="F2928" s="15">
        <f aca="true" t="shared" si="4" ref="F2928:F2955">+E2928/$B$2926</f>
        <v>0.4483767505477835</v>
      </c>
    </row>
    <row r="2929" spans="3:6" ht="12.75">
      <c r="C2929" s="12">
        <v>3</v>
      </c>
      <c r="D2929" s="13" t="s">
        <v>2</v>
      </c>
      <c r="E2929" s="14">
        <v>77044.4</v>
      </c>
      <c r="F2929" s="15">
        <f t="shared" si="4"/>
        <v>0.024007783113110758</v>
      </c>
    </row>
    <row r="2930" spans="3:6" ht="12.75">
      <c r="C2930" s="12">
        <v>4</v>
      </c>
      <c r="D2930" s="13" t="s">
        <v>3</v>
      </c>
      <c r="E2930" s="14">
        <v>37867.28</v>
      </c>
      <c r="F2930" s="15">
        <f t="shared" si="4"/>
        <v>0.011799812125520307</v>
      </c>
    </row>
    <row r="2931" spans="3:6" ht="12.75">
      <c r="C2931" s="12">
        <v>5</v>
      </c>
      <c r="D2931" s="13" t="s">
        <v>4</v>
      </c>
      <c r="E2931" s="14">
        <v>97646.48</v>
      </c>
      <c r="F2931" s="15">
        <f t="shared" si="4"/>
        <v>0.03042759127981667</v>
      </c>
    </row>
    <row r="2932" spans="3:6" ht="12.75">
      <c r="C2932" s="12">
        <v>6</v>
      </c>
      <c r="D2932" s="13" t="s">
        <v>5</v>
      </c>
      <c r="E2932" s="14">
        <v>7607.53</v>
      </c>
      <c r="F2932" s="15">
        <f t="shared" si="4"/>
        <v>0.0023705802143502122</v>
      </c>
    </row>
    <row r="2933" spans="3:6" ht="12.75">
      <c r="C2933" s="12">
        <v>7</v>
      </c>
      <c r="D2933" s="13" t="s">
        <v>6</v>
      </c>
      <c r="E2933" s="14">
        <v>802.09</v>
      </c>
      <c r="F2933" s="15">
        <f t="shared" si="4"/>
        <v>0.00024993903200226116</v>
      </c>
    </row>
    <row r="2934" spans="3:6" ht="12.75">
      <c r="C2934" s="12">
        <v>8</v>
      </c>
      <c r="D2934" s="13" t="s">
        <v>7</v>
      </c>
      <c r="E2934" s="14">
        <v>0</v>
      </c>
      <c r="F2934" s="15">
        <f t="shared" si="4"/>
        <v>0</v>
      </c>
    </row>
    <row r="2935" spans="3:6" ht="12.75">
      <c r="C2935" s="12">
        <v>9</v>
      </c>
      <c r="D2935" s="13" t="s">
        <v>8</v>
      </c>
      <c r="E2935" s="14">
        <v>5780.92</v>
      </c>
      <c r="F2935" s="15">
        <f t="shared" si="4"/>
        <v>0.0018013908026312652</v>
      </c>
    </row>
    <row r="2936" spans="3:6" ht="12.75">
      <c r="C2936" s="12">
        <v>10</v>
      </c>
      <c r="D2936" s="13" t="s">
        <v>9</v>
      </c>
      <c r="E2936" s="14">
        <v>18232.77</v>
      </c>
      <c r="F2936" s="15">
        <f t="shared" si="4"/>
        <v>0.005681508165567289</v>
      </c>
    </row>
    <row r="2937" spans="3:6" ht="12.75">
      <c r="C2937" s="12">
        <v>11</v>
      </c>
      <c r="D2937" s="13" t="s">
        <v>10</v>
      </c>
      <c r="E2937" s="14">
        <v>1517.25</v>
      </c>
      <c r="F2937" s="15">
        <f t="shared" si="4"/>
        <v>0.0004727898319458299</v>
      </c>
    </row>
    <row r="2938" spans="3:6" ht="12.75">
      <c r="C2938" s="12">
        <v>13</v>
      </c>
      <c r="D2938" s="13" t="s">
        <v>11</v>
      </c>
      <c r="E2938" s="14">
        <v>0</v>
      </c>
      <c r="F2938" s="15">
        <f t="shared" si="4"/>
        <v>0</v>
      </c>
    </row>
    <row r="2939" spans="3:6" ht="12.75">
      <c r="C2939" s="12">
        <v>15</v>
      </c>
      <c r="D2939" s="13" t="s">
        <v>12</v>
      </c>
      <c r="E2939" s="14">
        <v>380.25</v>
      </c>
      <c r="F2939" s="15">
        <f t="shared" si="4"/>
        <v>0.0001184895920892416</v>
      </c>
    </row>
    <row r="2940" spans="3:6" ht="12.75">
      <c r="C2940" s="12">
        <v>16</v>
      </c>
      <c r="D2940" s="13" t="s">
        <v>13</v>
      </c>
      <c r="E2940" s="14">
        <v>21637.13</v>
      </c>
      <c r="F2940" s="15">
        <f t="shared" si="4"/>
        <v>0.006742339796665069</v>
      </c>
    </row>
    <row r="2941" spans="3:6" ht="12.75">
      <c r="C2941" s="12">
        <v>20</v>
      </c>
      <c r="D2941" s="13" t="s">
        <v>14</v>
      </c>
      <c r="E2941" s="14">
        <v>0</v>
      </c>
      <c r="F2941" s="15">
        <f t="shared" si="4"/>
        <v>0</v>
      </c>
    </row>
    <row r="2942" spans="3:6" ht="12.75">
      <c r="C2942" s="12">
        <v>22</v>
      </c>
      <c r="D2942" s="13" t="s">
        <v>15</v>
      </c>
      <c r="E2942" s="14">
        <v>0</v>
      </c>
      <c r="F2942" s="15">
        <f t="shared" si="4"/>
        <v>0</v>
      </c>
    </row>
    <row r="2943" spans="3:6" ht="12.75">
      <c r="C2943" s="12">
        <v>23</v>
      </c>
      <c r="D2943" s="13" t="s">
        <v>16</v>
      </c>
      <c r="E2943" s="14">
        <v>5424.15</v>
      </c>
      <c r="F2943" s="15">
        <f t="shared" si="4"/>
        <v>0.0016902178065242863</v>
      </c>
    </row>
    <row r="2944" spans="3:6" ht="12.75">
      <c r="C2944" s="12">
        <v>24</v>
      </c>
      <c r="D2944" s="13" t="s">
        <v>17</v>
      </c>
      <c r="E2944" s="14">
        <v>65887.45</v>
      </c>
      <c r="F2944" s="15">
        <f t="shared" si="4"/>
        <v>0.02053116916318291</v>
      </c>
    </row>
    <row r="2945" spans="3:6" ht="12.75">
      <c r="C2945" s="12">
        <v>25</v>
      </c>
      <c r="D2945" s="13" t="s">
        <v>18</v>
      </c>
      <c r="E2945" s="14">
        <v>0</v>
      </c>
      <c r="F2945" s="15">
        <f t="shared" si="4"/>
        <v>0</v>
      </c>
    </row>
    <row r="2946" spans="3:6" ht="12.75">
      <c r="C2946" s="12">
        <v>26</v>
      </c>
      <c r="D2946" s="13" t="s">
        <v>19</v>
      </c>
      <c r="E2946" s="14">
        <v>0</v>
      </c>
      <c r="F2946" s="15">
        <f t="shared" si="4"/>
        <v>0</v>
      </c>
    </row>
    <row r="2947" spans="3:6" ht="12.75">
      <c r="C2947" s="12">
        <v>27</v>
      </c>
      <c r="D2947" s="13" t="s">
        <v>20</v>
      </c>
      <c r="E2947" s="14">
        <v>13285.01</v>
      </c>
      <c r="F2947" s="15">
        <f t="shared" si="4"/>
        <v>0.004139738108616688</v>
      </c>
    </row>
    <row r="2948" spans="3:6" ht="12.75">
      <c r="C2948" s="12">
        <v>28</v>
      </c>
      <c r="D2948" s="13" t="s">
        <v>21</v>
      </c>
      <c r="E2948" s="14">
        <v>82344.28</v>
      </c>
      <c r="F2948" s="15">
        <f t="shared" si="4"/>
        <v>0.02565927718101853</v>
      </c>
    </row>
    <row r="2949" spans="3:6" ht="12.75">
      <c r="C2949" s="12">
        <v>30</v>
      </c>
      <c r="D2949" s="13" t="s">
        <v>22</v>
      </c>
      <c r="E2949" s="14">
        <v>372250.53</v>
      </c>
      <c r="F2949" s="15">
        <f t="shared" si="4"/>
        <v>0.11599687956529652</v>
      </c>
    </row>
    <row r="2950" spans="3:6" ht="12.75">
      <c r="C2950" s="12">
        <v>31</v>
      </c>
      <c r="D2950" s="13" t="s">
        <v>23</v>
      </c>
      <c r="E2950" s="14">
        <v>169962.03</v>
      </c>
      <c r="F2950" s="15">
        <f t="shared" si="4"/>
        <v>0.052961818817513336</v>
      </c>
    </row>
    <row r="2951" spans="3:6" ht="12.75">
      <c r="C2951" s="12">
        <v>32</v>
      </c>
      <c r="D2951" s="13" t="s">
        <v>24</v>
      </c>
      <c r="E2951" s="14">
        <v>27006.72</v>
      </c>
      <c r="F2951" s="15">
        <f t="shared" si="4"/>
        <v>0.008415556177431593</v>
      </c>
    </row>
    <row r="2952" spans="3:6" ht="12.75">
      <c r="C2952" s="12">
        <v>33</v>
      </c>
      <c r="D2952" s="13" t="s">
        <v>450</v>
      </c>
      <c r="E2952" s="14">
        <v>4913.35</v>
      </c>
      <c r="F2952" s="15">
        <f t="shared" si="4"/>
        <v>0.0015310475668420126</v>
      </c>
    </row>
    <row r="2953" spans="3:6" ht="12.75">
      <c r="C2953" s="12">
        <v>34</v>
      </c>
      <c r="D2953" s="13" t="s">
        <v>510</v>
      </c>
      <c r="E2953" s="14">
        <v>7177.46</v>
      </c>
      <c r="F2953" s="15">
        <f t="shared" si="4"/>
        <v>0.002236566226526885</v>
      </c>
    </row>
    <row r="2954" spans="3:6" ht="12.75">
      <c r="C2954" s="12">
        <v>35</v>
      </c>
      <c r="D2954" s="13" t="s">
        <v>511</v>
      </c>
      <c r="E2954" s="14">
        <v>240427.36</v>
      </c>
      <c r="F2954" s="15">
        <f t="shared" si="4"/>
        <v>0.07491949983824653</v>
      </c>
    </row>
    <row r="2955" spans="3:7" ht="15">
      <c r="C2955" s="12">
        <v>36</v>
      </c>
      <c r="D2955" s="13" t="s">
        <v>683</v>
      </c>
      <c r="E2955" s="14">
        <v>0</v>
      </c>
      <c r="F2955" s="15">
        <f t="shared" si="4"/>
        <v>0</v>
      </c>
      <c r="G2955" s="38" t="s">
        <v>716</v>
      </c>
    </row>
    <row r="2956" spans="1:10" ht="15">
      <c r="A2956" s="5">
        <v>39722</v>
      </c>
      <c r="B2956" s="14">
        <f>SUM(E2957:E2985)</f>
        <v>2322736.8099999996</v>
      </c>
      <c r="G2956" s="4">
        <f>(B2956/J2956)-1</f>
        <v>-0.015885509340577975</v>
      </c>
      <c r="H2956" s="5">
        <v>39356</v>
      </c>
      <c r="J2956" s="14">
        <f>SUM(J2957:J2985)</f>
        <v>2360230.2699999996</v>
      </c>
    </row>
    <row r="2957" spans="3:10" ht="12.75">
      <c r="C2957" s="12">
        <v>1</v>
      </c>
      <c r="D2957" s="13" t="s">
        <v>0</v>
      </c>
      <c r="E2957" s="14">
        <v>483964.18</v>
      </c>
      <c r="F2957" s="15">
        <f>+E2957/$B$2956</f>
        <v>0.20835945679097412</v>
      </c>
      <c r="G2957" s="4">
        <f>(E2957/J2957)-1</f>
        <v>0.020642568622783797</v>
      </c>
      <c r="H2957" s="12">
        <v>1</v>
      </c>
      <c r="I2957" s="13" t="s">
        <v>0</v>
      </c>
      <c r="J2957" s="14">
        <v>474175.97</v>
      </c>
    </row>
    <row r="2958" spans="3:10" ht="12.75">
      <c r="C2958" s="12">
        <v>2</v>
      </c>
      <c r="D2958" s="13" t="s">
        <v>1</v>
      </c>
      <c r="E2958" s="14">
        <f>962306.55+1235.97</f>
        <v>963542.52</v>
      </c>
      <c r="F2958" s="15">
        <f aca="true" t="shared" si="5" ref="F2958:F2985">+E2958/$B$2956</f>
        <v>0.41483069276368</v>
      </c>
      <c r="G2958" s="4">
        <f aca="true" t="shared" si="6" ref="G2958:G2984">(E2958/J2958)-1</f>
        <v>0.02124843876976401</v>
      </c>
      <c r="H2958" s="12">
        <v>2</v>
      </c>
      <c r="I2958" s="13" t="s">
        <v>1</v>
      </c>
      <c r="J2958" s="14">
        <v>943494.73</v>
      </c>
    </row>
    <row r="2959" spans="3:10" ht="12.75">
      <c r="C2959" s="12">
        <v>3</v>
      </c>
      <c r="D2959" s="13" t="s">
        <v>2</v>
      </c>
      <c r="E2959" s="14">
        <v>64790.06</v>
      </c>
      <c r="F2959" s="15">
        <f t="shared" si="5"/>
        <v>0.027893844761516483</v>
      </c>
      <c r="G2959" s="4">
        <f t="shared" si="6"/>
        <v>-0.12818905698643002</v>
      </c>
      <c r="H2959" s="12">
        <v>3</v>
      </c>
      <c r="I2959" s="13" t="s">
        <v>2</v>
      </c>
      <c r="J2959" s="14">
        <v>74316.64</v>
      </c>
    </row>
    <row r="2960" spans="3:10" ht="12.75">
      <c r="C2960" s="12">
        <v>4</v>
      </c>
      <c r="D2960" s="13" t="s">
        <v>3</v>
      </c>
      <c r="E2960" s="14">
        <v>30758.84</v>
      </c>
      <c r="F2960" s="15">
        <f t="shared" si="5"/>
        <v>0.01324249905007533</v>
      </c>
      <c r="G2960" s="4">
        <f t="shared" si="6"/>
        <v>-0.06720048910136123</v>
      </c>
      <c r="H2960" s="12">
        <v>4</v>
      </c>
      <c r="I2960" s="13" t="s">
        <v>3</v>
      </c>
      <c r="J2960" s="14">
        <v>32974.76</v>
      </c>
    </row>
    <row r="2961" spans="3:10" ht="12.75">
      <c r="C2961" s="12">
        <v>5</v>
      </c>
      <c r="D2961" s="13" t="s">
        <v>4</v>
      </c>
      <c r="E2961" s="14">
        <v>75865.4</v>
      </c>
      <c r="F2961" s="15">
        <f t="shared" si="5"/>
        <v>0.03266207332375294</v>
      </c>
      <c r="G2961" s="4">
        <f t="shared" si="6"/>
        <v>-0.10339232999999304</v>
      </c>
      <c r="H2961" s="12">
        <v>5</v>
      </c>
      <c r="I2961" s="13" t="s">
        <v>4</v>
      </c>
      <c r="J2961" s="14">
        <v>84613.82</v>
      </c>
    </row>
    <row r="2962" spans="3:10" ht="12.75">
      <c r="C2962" s="12">
        <v>6</v>
      </c>
      <c r="D2962" s="13" t="s">
        <v>5</v>
      </c>
      <c r="E2962" s="14">
        <v>6418.84</v>
      </c>
      <c r="F2962" s="15">
        <f t="shared" si="5"/>
        <v>0.0027634814122569494</v>
      </c>
      <c r="G2962" s="4">
        <f t="shared" si="6"/>
        <v>-0.04318376278594149</v>
      </c>
      <c r="H2962" s="12">
        <v>6</v>
      </c>
      <c r="I2962" s="13" t="s">
        <v>5</v>
      </c>
      <c r="J2962" s="14">
        <v>6708.54</v>
      </c>
    </row>
    <row r="2963" spans="3:10" ht="12.75">
      <c r="C2963" s="12">
        <v>7</v>
      </c>
      <c r="D2963" s="13" t="s">
        <v>6</v>
      </c>
      <c r="E2963" s="14">
        <v>851.72</v>
      </c>
      <c r="F2963" s="15">
        <f t="shared" si="5"/>
        <v>0.00036668812253421004</v>
      </c>
      <c r="G2963" s="4">
        <f t="shared" si="6"/>
        <v>0.6461220308845985</v>
      </c>
      <c r="H2963" s="12">
        <v>7</v>
      </c>
      <c r="I2963" s="13" t="s">
        <v>6</v>
      </c>
      <c r="J2963" s="14">
        <v>517.41</v>
      </c>
    </row>
    <row r="2964" spans="3:10" ht="12.75">
      <c r="C2964" s="12">
        <v>8</v>
      </c>
      <c r="D2964" s="13" t="s">
        <v>7</v>
      </c>
      <c r="E2964" s="14">
        <v>0</v>
      </c>
      <c r="F2964" s="15">
        <f t="shared" si="5"/>
        <v>0</v>
      </c>
      <c r="G2964" s="4"/>
      <c r="H2964" s="12">
        <v>8</v>
      </c>
      <c r="I2964" s="13" t="s">
        <v>7</v>
      </c>
      <c r="J2964" s="14">
        <v>0</v>
      </c>
    </row>
    <row r="2965" spans="3:10" ht="12.75">
      <c r="C2965" s="12">
        <v>9</v>
      </c>
      <c r="D2965" s="13" t="s">
        <v>8</v>
      </c>
      <c r="E2965" s="14">
        <v>3606.64</v>
      </c>
      <c r="F2965" s="15">
        <f t="shared" si="5"/>
        <v>0.0015527544853435205</v>
      </c>
      <c r="G2965" s="4">
        <f t="shared" si="6"/>
        <v>0.14282817208457832</v>
      </c>
      <c r="H2965" s="12">
        <v>9</v>
      </c>
      <c r="I2965" s="13" t="s">
        <v>8</v>
      </c>
      <c r="J2965" s="14">
        <v>3155.89</v>
      </c>
    </row>
    <row r="2966" spans="3:10" ht="12.75">
      <c r="C2966" s="12">
        <v>10</v>
      </c>
      <c r="D2966" s="13" t="s">
        <v>9</v>
      </c>
      <c r="E2966" s="14">
        <v>6241.19</v>
      </c>
      <c r="F2966" s="15">
        <f t="shared" si="5"/>
        <v>0.0026869983603523295</v>
      </c>
      <c r="G2966" s="4">
        <f t="shared" si="6"/>
        <v>-0.19880896906118062</v>
      </c>
      <c r="H2966" s="12">
        <v>10</v>
      </c>
      <c r="I2966" s="13" t="s">
        <v>9</v>
      </c>
      <c r="J2966" s="14">
        <v>7789.89</v>
      </c>
    </row>
    <row r="2967" spans="3:10" ht="12.75">
      <c r="C2967" s="12">
        <v>11</v>
      </c>
      <c r="D2967" s="13" t="s">
        <v>10</v>
      </c>
      <c r="E2967" s="14">
        <v>1572.58</v>
      </c>
      <c r="F2967" s="15">
        <f t="shared" si="5"/>
        <v>0.0006770375331503875</v>
      </c>
      <c r="G2967" s="4">
        <f t="shared" si="6"/>
        <v>-0.09225876091687313</v>
      </c>
      <c r="H2967" s="12">
        <v>11</v>
      </c>
      <c r="I2967" s="13" t="s">
        <v>10</v>
      </c>
      <c r="J2967" s="14">
        <v>1732.41</v>
      </c>
    </row>
    <row r="2968" spans="3:10" ht="12.75">
      <c r="C2968" s="12">
        <v>13</v>
      </c>
      <c r="D2968" s="13" t="s">
        <v>11</v>
      </c>
      <c r="E2968" s="14">
        <v>0</v>
      </c>
      <c r="F2968" s="15">
        <f t="shared" si="5"/>
        <v>0</v>
      </c>
      <c r="G2968" s="4">
        <f t="shared" si="6"/>
        <v>-1</v>
      </c>
      <c r="H2968" s="12">
        <v>13</v>
      </c>
      <c r="I2968" s="13" t="s">
        <v>11</v>
      </c>
      <c r="J2968" s="14">
        <v>672.88</v>
      </c>
    </row>
    <row r="2969" spans="3:10" ht="12.75">
      <c r="C2969" s="12">
        <v>15</v>
      </c>
      <c r="D2969" s="13" t="s">
        <v>12</v>
      </c>
      <c r="E2969" s="14">
        <v>427.52</v>
      </c>
      <c r="F2969" s="15">
        <f t="shared" si="5"/>
        <v>0.0001840587354363235</v>
      </c>
      <c r="G2969" s="4">
        <f t="shared" si="6"/>
        <v>0.016138616214674384</v>
      </c>
      <c r="H2969" s="12">
        <v>15</v>
      </c>
      <c r="I2969" s="13" t="s">
        <v>12</v>
      </c>
      <c r="J2969" s="14">
        <v>420.73</v>
      </c>
    </row>
    <row r="2970" spans="3:10" ht="12.75">
      <c r="C2970" s="12">
        <v>16</v>
      </c>
      <c r="D2970" s="13" t="s">
        <v>13</v>
      </c>
      <c r="E2970" s="14">
        <v>19510.36</v>
      </c>
      <c r="F2970" s="15">
        <f t="shared" si="5"/>
        <v>0.008399729110936165</v>
      </c>
      <c r="G2970" s="4">
        <f t="shared" si="6"/>
        <v>-0.3877762095040733</v>
      </c>
      <c r="H2970" s="12">
        <v>16</v>
      </c>
      <c r="I2970" s="13" t="s">
        <v>13</v>
      </c>
      <c r="J2970" s="14">
        <v>31868.02</v>
      </c>
    </row>
    <row r="2971" spans="3:10" ht="12.75">
      <c r="C2971" s="12">
        <v>20</v>
      </c>
      <c r="D2971" s="13" t="s">
        <v>14</v>
      </c>
      <c r="E2971" s="14">
        <v>0</v>
      </c>
      <c r="F2971" s="15">
        <f t="shared" si="5"/>
        <v>0</v>
      </c>
      <c r="G2971" s="4"/>
      <c r="H2971" s="12">
        <v>20</v>
      </c>
      <c r="I2971" s="13" t="s">
        <v>14</v>
      </c>
      <c r="J2971" s="14">
        <v>0</v>
      </c>
    </row>
    <row r="2972" spans="3:10" ht="12.75">
      <c r="C2972" s="12">
        <v>22</v>
      </c>
      <c r="D2972" s="13" t="s">
        <v>15</v>
      </c>
      <c r="E2972" s="14">
        <v>0</v>
      </c>
      <c r="F2972" s="15">
        <f t="shared" si="5"/>
        <v>0</v>
      </c>
      <c r="G2972" s="4"/>
      <c r="H2972" s="12">
        <v>22</v>
      </c>
      <c r="I2972" s="13" t="s">
        <v>15</v>
      </c>
      <c r="J2972" s="14">
        <v>0</v>
      </c>
    </row>
    <row r="2973" spans="3:10" ht="12.75">
      <c r="C2973" s="12">
        <v>23</v>
      </c>
      <c r="D2973" s="13" t="s">
        <v>16</v>
      </c>
      <c r="E2973" s="14">
        <v>3904.9</v>
      </c>
      <c r="F2973" s="15">
        <f t="shared" si="5"/>
        <v>0.0016811633514345523</v>
      </c>
      <c r="G2973" s="4">
        <f t="shared" si="6"/>
        <v>0.07992776328925943</v>
      </c>
      <c r="H2973" s="12">
        <v>23</v>
      </c>
      <c r="I2973" s="13" t="s">
        <v>16</v>
      </c>
      <c r="J2973" s="14">
        <v>3615.89</v>
      </c>
    </row>
    <row r="2974" spans="3:10" ht="12.75">
      <c r="C2974" s="12">
        <v>24</v>
      </c>
      <c r="D2974" s="13" t="s">
        <v>17</v>
      </c>
      <c r="E2974" s="14">
        <v>31589.74</v>
      </c>
      <c r="F2974" s="15">
        <f t="shared" si="5"/>
        <v>0.013600223608631752</v>
      </c>
      <c r="G2974" s="4">
        <f t="shared" si="6"/>
        <v>-0.2917467073461649</v>
      </c>
      <c r="H2974" s="12">
        <v>24</v>
      </c>
      <c r="I2974" s="13" t="s">
        <v>17</v>
      </c>
      <c r="J2974" s="14">
        <v>44602.32</v>
      </c>
    </row>
    <row r="2975" spans="3:10" ht="12.75">
      <c r="C2975" s="12">
        <v>25</v>
      </c>
      <c r="D2975" s="13" t="s">
        <v>18</v>
      </c>
      <c r="E2975" s="14">
        <v>0</v>
      </c>
      <c r="F2975" s="15">
        <f t="shared" si="5"/>
        <v>0</v>
      </c>
      <c r="G2975" s="4"/>
      <c r="H2975" s="12">
        <v>25</v>
      </c>
      <c r="I2975" s="13" t="s">
        <v>18</v>
      </c>
      <c r="J2975" s="14">
        <v>0</v>
      </c>
    </row>
    <row r="2976" spans="3:10" ht="12.75">
      <c r="C2976" s="12">
        <v>26</v>
      </c>
      <c r="D2976" s="13" t="s">
        <v>19</v>
      </c>
      <c r="E2976" s="14">
        <v>0</v>
      </c>
      <c r="F2976" s="15">
        <f t="shared" si="5"/>
        <v>0</v>
      </c>
      <c r="G2976" s="4"/>
      <c r="H2976" s="12">
        <v>26</v>
      </c>
      <c r="I2976" s="13" t="s">
        <v>19</v>
      </c>
      <c r="J2976" s="14">
        <v>0</v>
      </c>
    </row>
    <row r="2977" spans="3:10" ht="12.75">
      <c r="C2977" s="12">
        <v>27</v>
      </c>
      <c r="D2977" s="13" t="s">
        <v>20</v>
      </c>
      <c r="E2977" s="14">
        <v>8223.63</v>
      </c>
      <c r="F2977" s="15">
        <f t="shared" si="5"/>
        <v>0.0035404915290424147</v>
      </c>
      <c r="G2977" s="4">
        <f t="shared" si="6"/>
        <v>0.02639106959653903</v>
      </c>
      <c r="H2977" s="12">
        <v>27</v>
      </c>
      <c r="I2977" s="13" t="s">
        <v>20</v>
      </c>
      <c r="J2977" s="14">
        <v>8012.18</v>
      </c>
    </row>
    <row r="2978" spans="3:10" ht="12.75">
      <c r="C2978" s="12">
        <v>28</v>
      </c>
      <c r="D2978" s="13" t="s">
        <v>21</v>
      </c>
      <c r="E2978" s="14">
        <v>59356.21</v>
      </c>
      <c r="F2978" s="15">
        <f t="shared" si="5"/>
        <v>0.025554427752836967</v>
      </c>
      <c r="G2978" s="4">
        <f t="shared" si="6"/>
        <v>-0.05244802019870487</v>
      </c>
      <c r="H2978" s="12">
        <v>28</v>
      </c>
      <c r="I2978" s="13" t="s">
        <v>21</v>
      </c>
      <c r="J2978" s="14">
        <v>62641.64</v>
      </c>
    </row>
    <row r="2979" spans="3:10" ht="12.75">
      <c r="C2979" s="12">
        <v>30</v>
      </c>
      <c r="D2979" s="13" t="s">
        <v>22</v>
      </c>
      <c r="E2979" s="14">
        <v>243035.9</v>
      </c>
      <c r="F2979" s="15">
        <f t="shared" si="5"/>
        <v>0.1046334216402245</v>
      </c>
      <c r="G2979" s="4">
        <f t="shared" si="6"/>
        <v>-0.04347865101923942</v>
      </c>
      <c r="H2979" s="12">
        <v>30</v>
      </c>
      <c r="I2979" s="13" t="s">
        <v>22</v>
      </c>
      <c r="J2979" s="14">
        <v>254083.09</v>
      </c>
    </row>
    <row r="2980" spans="3:10" ht="12.75">
      <c r="C2980" s="12">
        <v>31</v>
      </c>
      <c r="D2980" s="13" t="s">
        <v>23</v>
      </c>
      <c r="E2980" s="14">
        <v>100788.46</v>
      </c>
      <c r="F2980" s="15">
        <f t="shared" si="5"/>
        <v>0.043392113805610213</v>
      </c>
      <c r="G2980" s="4">
        <f t="shared" si="6"/>
        <v>-0.026187539879673927</v>
      </c>
      <c r="H2980" s="12">
        <v>31</v>
      </c>
      <c r="I2980" s="13" t="s">
        <v>23</v>
      </c>
      <c r="J2980" s="14">
        <v>103498.84</v>
      </c>
    </row>
    <row r="2981" spans="3:10" ht="12.75">
      <c r="C2981" s="12">
        <v>32</v>
      </c>
      <c r="D2981" s="13" t="s">
        <v>24</v>
      </c>
      <c r="E2981" s="14">
        <v>24763.42</v>
      </c>
      <c r="F2981" s="15">
        <f t="shared" si="5"/>
        <v>0.010661311214162058</v>
      </c>
      <c r="G2981" s="4">
        <f t="shared" si="6"/>
        <v>-0.2344105342433398</v>
      </c>
      <c r="H2981" s="12">
        <v>32</v>
      </c>
      <c r="I2981" s="13" t="s">
        <v>24</v>
      </c>
      <c r="J2981" s="14">
        <v>32345.56</v>
      </c>
    </row>
    <row r="2982" spans="3:10" ht="12.75">
      <c r="C2982" s="12">
        <v>33</v>
      </c>
      <c r="D2982" s="13" t="s">
        <v>450</v>
      </c>
      <c r="E2982" s="14">
        <v>3988.19</v>
      </c>
      <c r="F2982" s="15">
        <f t="shared" si="5"/>
        <v>0.001717021912611787</v>
      </c>
      <c r="G2982" s="4">
        <f t="shared" si="6"/>
        <v>-0.25298566729851435</v>
      </c>
      <c r="H2982" s="12">
        <v>33</v>
      </c>
      <c r="I2982" s="13" t="s">
        <v>450</v>
      </c>
      <c r="J2982" s="14">
        <v>5338.84</v>
      </c>
    </row>
    <row r="2983" spans="3:10" ht="12.75">
      <c r="C2983" s="12">
        <v>34</v>
      </c>
      <c r="D2983" s="13" t="s">
        <v>510</v>
      </c>
      <c r="E2983" s="14">
        <v>4823.51</v>
      </c>
      <c r="F2983" s="15">
        <f t="shared" si="5"/>
        <v>0.0020766493987754045</v>
      </c>
      <c r="G2983" s="4">
        <f t="shared" si="6"/>
        <v>-0.3344468407160114</v>
      </c>
      <c r="H2983" s="12">
        <v>34</v>
      </c>
      <c r="I2983" s="13" t="s">
        <v>510</v>
      </c>
      <c r="J2983" s="14">
        <v>7247.37</v>
      </c>
    </row>
    <row r="2984" spans="3:10" ht="12.75">
      <c r="C2984" s="12">
        <v>35</v>
      </c>
      <c r="D2984" s="13" t="s">
        <v>511</v>
      </c>
      <c r="E2984" s="14">
        <v>184713</v>
      </c>
      <c r="F2984" s="15">
        <f t="shared" si="5"/>
        <v>0.07952386133666174</v>
      </c>
      <c r="G2984" s="4">
        <f t="shared" si="6"/>
        <v>0.04710893276384143</v>
      </c>
      <c r="H2984" s="12">
        <v>35</v>
      </c>
      <c r="I2984" s="13" t="s">
        <v>511</v>
      </c>
      <c r="J2984" s="14">
        <v>176402.85</v>
      </c>
    </row>
    <row r="2985" spans="3:10" ht="12.75">
      <c r="C2985" s="12">
        <v>36</v>
      </c>
      <c r="D2985" s="13" t="s">
        <v>683</v>
      </c>
      <c r="E2985" s="14">
        <v>0</v>
      </c>
      <c r="F2985" s="15">
        <f t="shared" si="5"/>
        <v>0</v>
      </c>
      <c r="G2985" s="4"/>
      <c r="H2985" s="12">
        <v>36</v>
      </c>
      <c r="I2985" s="13" t="s">
        <v>683</v>
      </c>
      <c r="J2985" s="14">
        <v>0</v>
      </c>
    </row>
    <row r="2986" spans="1:10" ht="15">
      <c r="A2986" s="5">
        <v>39753</v>
      </c>
      <c r="B2986" s="14">
        <f>SUM(E2987:E3015)</f>
        <v>2991621.8000000007</v>
      </c>
      <c r="E2986" s="14"/>
      <c r="G2986" s="4">
        <f>(B2986/J2986)-1</f>
        <v>-0.0072196929487883255</v>
      </c>
      <c r="H2986" s="5">
        <v>39387</v>
      </c>
      <c r="J2986" s="14">
        <f>SUM(J2987:J3015)</f>
        <v>3013377.4600000004</v>
      </c>
    </row>
    <row r="2987" spans="3:10" ht="12.75">
      <c r="C2987" s="12">
        <v>1</v>
      </c>
      <c r="D2987" s="13" t="s">
        <v>0</v>
      </c>
      <c r="E2987" s="25">
        <v>609673.45</v>
      </c>
      <c r="F2987" s="15">
        <f>+E2987/$B$2986</f>
        <v>0.20379362458182373</v>
      </c>
      <c r="G2987" s="4">
        <f>(E2987/J2987)-1</f>
        <v>-0.03997499637711388</v>
      </c>
      <c r="H2987" s="12">
        <v>1</v>
      </c>
      <c r="I2987" s="13" t="s">
        <v>0</v>
      </c>
      <c r="J2987" s="25">
        <v>635059.97</v>
      </c>
    </row>
    <row r="2988" spans="3:10" ht="12.75">
      <c r="C2988" s="12">
        <v>2</v>
      </c>
      <c r="D2988" s="13" t="s">
        <v>1</v>
      </c>
      <c r="E2988" s="25">
        <f>1301939.07+1574.66</f>
        <v>1303513.73</v>
      </c>
      <c r="F2988" s="15">
        <f aca="true" t="shared" si="7" ref="F2988:F3015">+E2988/$B$2986</f>
        <v>0.43572143042947464</v>
      </c>
      <c r="G2988" s="4">
        <f aca="true" t="shared" si="8" ref="G2988:G3014">(E2988/J2988)-1</f>
        <v>0.05639406508424316</v>
      </c>
      <c r="H2988" s="12">
        <v>2</v>
      </c>
      <c r="I2988" s="13" t="s">
        <v>1</v>
      </c>
      <c r="J2988" s="25">
        <v>1233927.54</v>
      </c>
    </row>
    <row r="2989" spans="3:10" ht="12.75">
      <c r="C2989" s="12">
        <v>3</v>
      </c>
      <c r="D2989" s="13" t="s">
        <v>2</v>
      </c>
      <c r="E2989" s="25">
        <v>103685.38</v>
      </c>
      <c r="F2989" s="15">
        <f t="shared" si="7"/>
        <v>0.03465858552040234</v>
      </c>
      <c r="G2989" s="4">
        <f t="shared" si="8"/>
        <v>0.09071207137229242</v>
      </c>
      <c r="H2989" s="12">
        <v>3</v>
      </c>
      <c r="I2989" s="13" t="s">
        <v>2</v>
      </c>
      <c r="J2989" s="25">
        <v>95062.1</v>
      </c>
    </row>
    <row r="2990" spans="3:10" ht="12.75">
      <c r="C2990" s="12">
        <v>4</v>
      </c>
      <c r="D2990" s="13" t="s">
        <v>3</v>
      </c>
      <c r="E2990" s="25">
        <v>34742.36</v>
      </c>
      <c r="F2990" s="15">
        <f t="shared" si="7"/>
        <v>0.011613219291288756</v>
      </c>
      <c r="G2990" s="4">
        <f t="shared" si="8"/>
        <v>-0.06339551328451132</v>
      </c>
      <c r="H2990" s="12">
        <v>4</v>
      </c>
      <c r="I2990" s="13" t="s">
        <v>3</v>
      </c>
      <c r="J2990" s="25">
        <v>37093.95</v>
      </c>
    </row>
    <row r="2991" spans="3:10" ht="12.75">
      <c r="C2991" s="12">
        <v>5</v>
      </c>
      <c r="D2991" s="13" t="s">
        <v>4</v>
      </c>
      <c r="E2991" s="25">
        <v>98334.17</v>
      </c>
      <c r="F2991" s="15">
        <f t="shared" si="7"/>
        <v>0.03286985340192399</v>
      </c>
      <c r="G2991" s="4">
        <f t="shared" si="8"/>
        <v>-0.10754842431300582</v>
      </c>
      <c r="H2991" s="12">
        <v>5</v>
      </c>
      <c r="I2991" s="13" t="s">
        <v>4</v>
      </c>
      <c r="J2991" s="25">
        <v>110184.32</v>
      </c>
    </row>
    <row r="2992" spans="3:10" ht="12.75">
      <c r="C2992" s="12">
        <v>6</v>
      </c>
      <c r="D2992" s="13" t="s">
        <v>5</v>
      </c>
      <c r="E2992" s="25">
        <v>7280.7</v>
      </c>
      <c r="F2992" s="15">
        <f t="shared" si="7"/>
        <v>0.0024336966658018064</v>
      </c>
      <c r="G2992" s="4">
        <f t="shared" si="8"/>
        <v>-0.18299766144344143</v>
      </c>
      <c r="H2992" s="12">
        <v>6</v>
      </c>
      <c r="I2992" s="13" t="s">
        <v>5</v>
      </c>
      <c r="J2992" s="25">
        <v>8911.48</v>
      </c>
    </row>
    <row r="2993" spans="3:10" ht="12.75">
      <c r="C2993" s="12">
        <v>7</v>
      </c>
      <c r="D2993" s="13" t="s">
        <v>6</v>
      </c>
      <c r="E2993" s="25">
        <v>657.39</v>
      </c>
      <c r="F2993" s="15">
        <f t="shared" si="7"/>
        <v>0.00021974368551532812</v>
      </c>
      <c r="G2993" s="4">
        <f t="shared" si="8"/>
        <v>0.29489048219350766</v>
      </c>
      <c r="H2993" s="12">
        <v>7</v>
      </c>
      <c r="I2993" s="13" t="s">
        <v>6</v>
      </c>
      <c r="J2993" s="25">
        <v>507.68</v>
      </c>
    </row>
    <row r="2994" spans="3:10" ht="12.75">
      <c r="C2994" s="12">
        <v>8</v>
      </c>
      <c r="D2994" s="13" t="s">
        <v>7</v>
      </c>
      <c r="E2994" s="25">
        <v>0</v>
      </c>
      <c r="F2994" s="15">
        <f t="shared" si="7"/>
        <v>0</v>
      </c>
      <c r="G2994" s="4"/>
      <c r="H2994" s="12">
        <v>8</v>
      </c>
      <c r="I2994" s="13" t="s">
        <v>7</v>
      </c>
      <c r="J2994" s="25">
        <v>0</v>
      </c>
    </row>
    <row r="2995" spans="3:10" ht="12.75">
      <c r="C2995" s="12">
        <v>9</v>
      </c>
      <c r="D2995" s="13" t="s">
        <v>8</v>
      </c>
      <c r="E2995" s="25">
        <v>3616.81</v>
      </c>
      <c r="F2995" s="15">
        <f t="shared" si="7"/>
        <v>0.001208979691216316</v>
      </c>
      <c r="G2995" s="4">
        <f t="shared" si="8"/>
        <v>0.030207134637514343</v>
      </c>
      <c r="H2995" s="12">
        <v>9</v>
      </c>
      <c r="I2995" s="13" t="s">
        <v>8</v>
      </c>
      <c r="J2995" s="25">
        <v>3510.76</v>
      </c>
    </row>
    <row r="2996" spans="3:10" ht="12.75">
      <c r="C2996" s="12">
        <v>10</v>
      </c>
      <c r="D2996" s="13" t="s">
        <v>9</v>
      </c>
      <c r="E2996" s="25">
        <v>5021.18</v>
      </c>
      <c r="F2996" s="15">
        <f t="shared" si="7"/>
        <v>0.0016784140294739125</v>
      </c>
      <c r="G2996" s="4">
        <f t="shared" si="8"/>
        <v>-0.6508734456394467</v>
      </c>
      <c r="H2996" s="12">
        <v>10</v>
      </c>
      <c r="I2996" s="13" t="s">
        <v>9</v>
      </c>
      <c r="J2996" s="25">
        <v>14382.12</v>
      </c>
    </row>
    <row r="2997" spans="3:10" ht="12.75">
      <c r="C2997" s="12">
        <v>11</v>
      </c>
      <c r="D2997" s="13" t="s">
        <v>10</v>
      </c>
      <c r="E2997" s="25">
        <v>1477.55</v>
      </c>
      <c r="F2997" s="15">
        <f t="shared" si="7"/>
        <v>0.0004938959864512284</v>
      </c>
      <c r="G2997" s="4">
        <f t="shared" si="8"/>
        <v>0.580520939188105</v>
      </c>
      <c r="H2997" s="12">
        <v>11</v>
      </c>
      <c r="I2997" s="13" t="s">
        <v>10</v>
      </c>
      <c r="J2997" s="25">
        <v>934.85</v>
      </c>
    </row>
    <row r="2998" spans="3:10" ht="12.75">
      <c r="C2998" s="12">
        <v>13</v>
      </c>
      <c r="D2998" s="13" t="s">
        <v>11</v>
      </c>
      <c r="E2998" s="25">
        <v>0</v>
      </c>
      <c r="F2998" s="15">
        <f t="shared" si="7"/>
        <v>0</v>
      </c>
      <c r="G2998" s="4">
        <f t="shared" si="8"/>
        <v>-1</v>
      </c>
      <c r="H2998" s="12">
        <v>13</v>
      </c>
      <c r="I2998" s="13" t="s">
        <v>11</v>
      </c>
      <c r="J2998" s="25">
        <v>975.17</v>
      </c>
    </row>
    <row r="2999" spans="3:10" ht="12.75">
      <c r="C2999" s="12">
        <v>15</v>
      </c>
      <c r="D2999" s="13" t="s">
        <v>12</v>
      </c>
      <c r="E2999" s="25">
        <v>276.53</v>
      </c>
      <c r="F2999" s="15">
        <f t="shared" si="7"/>
        <v>9.243481244855212E-05</v>
      </c>
      <c r="G2999" s="4">
        <f t="shared" si="8"/>
        <v>-0.2591292699263229</v>
      </c>
      <c r="H2999" s="12">
        <v>15</v>
      </c>
      <c r="I2999" s="13" t="s">
        <v>12</v>
      </c>
      <c r="J2999" s="25">
        <v>373.25</v>
      </c>
    </row>
    <row r="3000" spans="3:10" ht="12.75">
      <c r="C3000" s="12">
        <v>16</v>
      </c>
      <c r="D3000" s="13" t="s">
        <v>13</v>
      </c>
      <c r="E3000" s="25">
        <v>23813.11</v>
      </c>
      <c r="F3000" s="15">
        <f t="shared" si="7"/>
        <v>0.00795993330440365</v>
      </c>
      <c r="G3000" s="4">
        <f t="shared" si="8"/>
        <v>-0.15668221695969986</v>
      </c>
      <c r="H3000" s="12">
        <v>16</v>
      </c>
      <c r="I3000" s="13" t="s">
        <v>13</v>
      </c>
      <c r="J3000" s="25">
        <v>28237.41</v>
      </c>
    </row>
    <row r="3001" spans="3:10" ht="12.75">
      <c r="C3001" s="12">
        <v>20</v>
      </c>
      <c r="D3001" s="13" t="s">
        <v>14</v>
      </c>
      <c r="E3001" s="25">
        <v>0</v>
      </c>
      <c r="F3001" s="15">
        <f t="shared" si="7"/>
        <v>0</v>
      </c>
      <c r="G3001" s="4">
        <f t="shared" si="8"/>
        <v>-1</v>
      </c>
      <c r="H3001" s="12">
        <v>20</v>
      </c>
      <c r="I3001" s="13" t="s">
        <v>14</v>
      </c>
      <c r="J3001" s="25">
        <v>103.49</v>
      </c>
    </row>
    <row r="3002" spans="3:10" ht="12.75">
      <c r="C3002" s="12">
        <v>22</v>
      </c>
      <c r="D3002" s="13" t="s">
        <v>15</v>
      </c>
      <c r="E3002" s="25">
        <v>0</v>
      </c>
      <c r="F3002" s="15">
        <f t="shared" si="7"/>
        <v>0</v>
      </c>
      <c r="G3002" s="4"/>
      <c r="H3002" s="12">
        <v>22</v>
      </c>
      <c r="I3002" s="13" t="s">
        <v>15</v>
      </c>
      <c r="J3002" s="25">
        <v>0</v>
      </c>
    </row>
    <row r="3003" spans="3:10" ht="12.75">
      <c r="C3003" s="12">
        <v>23</v>
      </c>
      <c r="D3003" s="13" t="s">
        <v>16</v>
      </c>
      <c r="E3003" s="25">
        <v>4763.85</v>
      </c>
      <c r="F3003" s="15">
        <f t="shared" si="7"/>
        <v>0.0015923971405743865</v>
      </c>
      <c r="G3003" s="4">
        <f t="shared" si="8"/>
        <v>0.008832859678027383</v>
      </c>
      <c r="H3003" s="12">
        <v>23</v>
      </c>
      <c r="I3003" s="13" t="s">
        <v>16</v>
      </c>
      <c r="J3003" s="25">
        <v>4722.14</v>
      </c>
    </row>
    <row r="3004" spans="3:10" ht="12.75">
      <c r="C3004" s="12">
        <v>24</v>
      </c>
      <c r="D3004" s="13" t="s">
        <v>17</v>
      </c>
      <c r="E3004" s="25">
        <v>53430.75</v>
      </c>
      <c r="F3004" s="15">
        <f t="shared" si="7"/>
        <v>0.017860128576412962</v>
      </c>
      <c r="G3004" s="4">
        <f t="shared" si="8"/>
        <v>-0.3599499610800415</v>
      </c>
      <c r="H3004" s="12">
        <v>24</v>
      </c>
      <c r="I3004" s="13" t="s">
        <v>17</v>
      </c>
      <c r="J3004" s="25">
        <v>83479.02</v>
      </c>
    </row>
    <row r="3005" spans="3:10" ht="12.75">
      <c r="C3005" s="12">
        <v>25</v>
      </c>
      <c r="D3005" s="13" t="s">
        <v>18</v>
      </c>
      <c r="E3005" s="25">
        <v>0</v>
      </c>
      <c r="F3005" s="15">
        <f t="shared" si="7"/>
        <v>0</v>
      </c>
      <c r="G3005" s="4"/>
      <c r="H3005" s="12">
        <v>25</v>
      </c>
      <c r="I3005" s="13" t="s">
        <v>18</v>
      </c>
      <c r="J3005" s="25">
        <v>0</v>
      </c>
    </row>
    <row r="3006" spans="3:10" ht="12.75">
      <c r="C3006" s="12">
        <v>26</v>
      </c>
      <c r="D3006" s="13" t="s">
        <v>19</v>
      </c>
      <c r="E3006" s="25">
        <v>0</v>
      </c>
      <c r="F3006" s="15">
        <f t="shared" si="7"/>
        <v>0</v>
      </c>
      <c r="G3006" s="4"/>
      <c r="H3006" s="12">
        <v>26</v>
      </c>
      <c r="I3006" s="13" t="s">
        <v>19</v>
      </c>
      <c r="J3006" s="25">
        <v>0</v>
      </c>
    </row>
    <row r="3007" spans="3:10" ht="12.75">
      <c r="C3007" s="12">
        <v>27</v>
      </c>
      <c r="D3007" s="13" t="s">
        <v>20</v>
      </c>
      <c r="E3007" s="25">
        <v>11625.09</v>
      </c>
      <c r="F3007" s="15">
        <f t="shared" si="7"/>
        <v>0.003885882232841062</v>
      </c>
      <c r="G3007" s="4">
        <f t="shared" si="8"/>
        <v>-0.01031141108493705</v>
      </c>
      <c r="H3007" s="12">
        <v>27</v>
      </c>
      <c r="I3007" s="13" t="s">
        <v>20</v>
      </c>
      <c r="J3007" s="25">
        <v>11746.21</v>
      </c>
    </row>
    <row r="3008" spans="3:10" ht="12.75">
      <c r="C3008" s="12">
        <v>28</v>
      </c>
      <c r="D3008" s="13" t="s">
        <v>21</v>
      </c>
      <c r="E3008" s="25">
        <v>91233.44</v>
      </c>
      <c r="F3008" s="15">
        <f t="shared" si="7"/>
        <v>0.03049631474138876</v>
      </c>
      <c r="G3008" s="4">
        <f t="shared" si="8"/>
        <v>0.08392015244406292</v>
      </c>
      <c r="H3008" s="12">
        <v>28</v>
      </c>
      <c r="I3008" s="13" t="s">
        <v>21</v>
      </c>
      <c r="J3008" s="25">
        <v>84169.89</v>
      </c>
    </row>
    <row r="3009" spans="3:10" ht="12.75">
      <c r="C3009" s="12">
        <v>30</v>
      </c>
      <c r="D3009" s="13" t="s">
        <v>22</v>
      </c>
      <c r="E3009" s="25">
        <v>237766.08</v>
      </c>
      <c r="F3009" s="15">
        <f t="shared" si="7"/>
        <v>0.07947731895789766</v>
      </c>
      <c r="G3009" s="4">
        <f t="shared" si="8"/>
        <v>-0.09299542274998929</v>
      </c>
      <c r="H3009" s="12">
        <v>30</v>
      </c>
      <c r="I3009" s="13" t="s">
        <v>22</v>
      </c>
      <c r="J3009" s="25">
        <v>262144.3</v>
      </c>
    </row>
    <row r="3010" spans="3:10" ht="12.75">
      <c r="C3010" s="12">
        <v>31</v>
      </c>
      <c r="D3010" s="13" t="s">
        <v>23</v>
      </c>
      <c r="E3010" s="25">
        <v>133037.56</v>
      </c>
      <c r="F3010" s="15">
        <f t="shared" si="7"/>
        <v>0.04447004631400933</v>
      </c>
      <c r="G3010" s="4">
        <f t="shared" si="8"/>
        <v>0.3118019276860855</v>
      </c>
      <c r="H3010" s="12">
        <v>31</v>
      </c>
      <c r="I3010" s="13" t="s">
        <v>23</v>
      </c>
      <c r="J3010" s="25">
        <v>101415.89</v>
      </c>
    </row>
    <row r="3011" spans="3:10" ht="12.75">
      <c r="C3011" s="12">
        <v>32</v>
      </c>
      <c r="D3011" s="13" t="s">
        <v>24</v>
      </c>
      <c r="E3011" s="25">
        <v>33668.08</v>
      </c>
      <c r="F3011" s="15">
        <f t="shared" si="7"/>
        <v>0.011254123098046683</v>
      </c>
      <c r="G3011" s="4">
        <f t="shared" si="8"/>
        <v>-0.26708574540890206</v>
      </c>
      <c r="H3011" s="12">
        <v>32</v>
      </c>
      <c r="I3011" s="13" t="s">
        <v>24</v>
      </c>
      <c r="J3011" s="25">
        <v>45937.27</v>
      </c>
    </row>
    <row r="3012" spans="3:10" ht="12.75">
      <c r="C3012" s="12">
        <v>33</v>
      </c>
      <c r="D3012" s="13" t="s">
        <v>450</v>
      </c>
      <c r="E3012" s="25">
        <v>4770.65</v>
      </c>
      <c r="F3012" s="15">
        <f t="shared" si="7"/>
        <v>0.0015946701551646663</v>
      </c>
      <c r="G3012" s="4">
        <f t="shared" si="8"/>
        <v>-0.1777605041002962</v>
      </c>
      <c r="H3012" s="12">
        <v>33</v>
      </c>
      <c r="I3012" s="13" t="s">
        <v>450</v>
      </c>
      <c r="J3012" s="25">
        <v>5802.02</v>
      </c>
    </row>
    <row r="3013" spans="3:10" ht="12.75">
      <c r="C3013" s="12">
        <v>34</v>
      </c>
      <c r="D3013" s="13" t="s">
        <v>510</v>
      </c>
      <c r="E3013" s="25">
        <v>5696.99</v>
      </c>
      <c r="F3013" s="15">
        <f t="shared" si="7"/>
        <v>0.0019043149103940874</v>
      </c>
      <c r="G3013" s="4">
        <f t="shared" si="8"/>
        <v>-0.39889443651925827</v>
      </c>
      <c r="H3013" s="12">
        <v>34</v>
      </c>
      <c r="I3013" s="13" t="s">
        <v>510</v>
      </c>
      <c r="J3013" s="25">
        <v>9477.52</v>
      </c>
    </row>
    <row r="3014" spans="3:10" ht="12.75">
      <c r="C3014" s="12">
        <v>35</v>
      </c>
      <c r="D3014" s="13" t="s">
        <v>511</v>
      </c>
      <c r="E3014" s="25">
        <v>223536.95</v>
      </c>
      <c r="F3014" s="15">
        <f t="shared" si="7"/>
        <v>0.07472099247304588</v>
      </c>
      <c r="G3014" s="4">
        <f t="shared" si="8"/>
        <v>-0.0496650123367951</v>
      </c>
      <c r="H3014" s="12">
        <v>35</v>
      </c>
      <c r="I3014" s="13" t="s">
        <v>511</v>
      </c>
      <c r="J3014" s="25">
        <v>235219.11</v>
      </c>
    </row>
    <row r="3015" spans="3:10" ht="12.75">
      <c r="C3015" s="12">
        <v>36</v>
      </c>
      <c r="D3015" s="13" t="s">
        <v>683</v>
      </c>
      <c r="E3015" s="25">
        <v>0</v>
      </c>
      <c r="F3015" s="15">
        <f t="shared" si="7"/>
        <v>0</v>
      </c>
      <c r="G3015" s="4"/>
      <c r="H3015" s="12">
        <v>36</v>
      </c>
      <c r="I3015" s="13" t="s">
        <v>683</v>
      </c>
      <c r="J3015" s="14">
        <v>0</v>
      </c>
    </row>
    <row r="3016" spans="1:8" ht="15">
      <c r="A3016" s="5">
        <v>39783</v>
      </c>
      <c r="B3016" s="14">
        <f>SUM(E3017:E3045)</f>
        <v>3341404.27</v>
      </c>
      <c r="E3016" s="14"/>
      <c r="H3016" s="5">
        <v>39417</v>
      </c>
    </row>
    <row r="3017" spans="3:10" ht="12.75">
      <c r="C3017" s="12">
        <v>1</v>
      </c>
      <c r="D3017" s="13" t="s">
        <v>0</v>
      </c>
      <c r="E3017" s="35">
        <v>673241.01</v>
      </c>
      <c r="F3017" s="15">
        <f>+E3017/$B$3016</f>
        <v>0.2014844525233099</v>
      </c>
      <c r="G3017" s="4">
        <f>(E3017/J3017)-1</f>
        <v>-0.11640025806050591</v>
      </c>
      <c r="H3017" s="12">
        <v>1</v>
      </c>
      <c r="I3017" s="13" t="s">
        <v>0</v>
      </c>
      <c r="J3017" s="25">
        <v>761929.84</v>
      </c>
    </row>
    <row r="3018" spans="3:10" ht="12.75">
      <c r="C3018" s="12">
        <v>2</v>
      </c>
      <c r="D3018" s="13" t="s">
        <v>1</v>
      </c>
      <c r="E3018" s="35">
        <v>1353280.76</v>
      </c>
      <c r="F3018" s="15">
        <f aca="true" t="shared" si="9" ref="F3018:F3045">+E3018/$B$3016</f>
        <v>0.4050036004772329</v>
      </c>
      <c r="G3018" s="4">
        <f aca="true" t="shared" si="10" ref="G3018:G3044">(E3018/J3018)-1</f>
        <v>-0.061223310498599304</v>
      </c>
      <c r="H3018" s="12">
        <v>2</v>
      </c>
      <c r="I3018" s="13" t="s">
        <v>1</v>
      </c>
      <c r="J3018" s="25">
        <v>1441536.39</v>
      </c>
    </row>
    <row r="3019" spans="3:10" ht="12.75">
      <c r="C3019" s="12">
        <v>3</v>
      </c>
      <c r="D3019" s="13" t="s">
        <v>2</v>
      </c>
      <c r="E3019" s="35">
        <v>90337.01</v>
      </c>
      <c r="F3019" s="15">
        <f t="shared" si="9"/>
        <v>0.027035642113427957</v>
      </c>
      <c r="G3019" s="4">
        <f t="shared" si="10"/>
        <v>-0.25765963414079973</v>
      </c>
      <c r="H3019" s="12">
        <v>3</v>
      </c>
      <c r="I3019" s="13" t="s">
        <v>2</v>
      </c>
      <c r="J3019" s="25">
        <v>121692.17</v>
      </c>
    </row>
    <row r="3020" spans="3:10" ht="12.75">
      <c r="C3020" s="12">
        <v>4</v>
      </c>
      <c r="D3020" s="13" t="s">
        <v>3</v>
      </c>
      <c r="E3020" s="35">
        <v>34797</v>
      </c>
      <c r="F3020" s="15">
        <f t="shared" si="9"/>
        <v>0.010413885057972945</v>
      </c>
      <c r="G3020" s="4">
        <f t="shared" si="10"/>
        <v>-0.12638397228289522</v>
      </c>
      <c r="H3020" s="12">
        <v>4</v>
      </c>
      <c r="I3020" s="13" t="s">
        <v>3</v>
      </c>
      <c r="J3020" s="25">
        <v>39831</v>
      </c>
    </row>
    <row r="3021" spans="3:10" ht="12.75">
      <c r="C3021" s="12">
        <v>5</v>
      </c>
      <c r="D3021" s="13" t="s">
        <v>4</v>
      </c>
      <c r="E3021" s="35">
        <v>107900.95</v>
      </c>
      <c r="F3021" s="15">
        <f t="shared" si="9"/>
        <v>0.032292096759665656</v>
      </c>
      <c r="G3021" s="4">
        <f t="shared" si="10"/>
        <v>-0.1384445187907668</v>
      </c>
      <c r="H3021" s="12">
        <v>5</v>
      </c>
      <c r="I3021" s="13" t="s">
        <v>4</v>
      </c>
      <c r="J3021" s="25">
        <v>125239.7</v>
      </c>
    </row>
    <row r="3022" spans="3:10" ht="12.75">
      <c r="C3022" s="12">
        <v>6</v>
      </c>
      <c r="D3022" s="13" t="s">
        <v>5</v>
      </c>
      <c r="E3022" s="35">
        <v>7632.64</v>
      </c>
      <c r="F3022" s="15">
        <f t="shared" si="9"/>
        <v>0.0022842611618497754</v>
      </c>
      <c r="G3022" s="4">
        <f t="shared" si="10"/>
        <v>-0.23456522698372573</v>
      </c>
      <c r="H3022" s="12">
        <v>6</v>
      </c>
      <c r="I3022" s="13" t="s">
        <v>5</v>
      </c>
      <c r="J3022" s="25">
        <v>9971.64</v>
      </c>
    </row>
    <row r="3023" spans="3:10" ht="12.75">
      <c r="C3023" s="12">
        <v>7</v>
      </c>
      <c r="D3023" s="13" t="s">
        <v>6</v>
      </c>
      <c r="E3023" s="35">
        <v>9298.89</v>
      </c>
      <c r="F3023" s="15">
        <f t="shared" si="9"/>
        <v>0.002782928747499326</v>
      </c>
      <c r="G3023" s="4">
        <f t="shared" si="10"/>
        <v>14.017344681125948</v>
      </c>
      <c r="H3023" s="12">
        <v>7</v>
      </c>
      <c r="I3023" s="13" t="s">
        <v>6</v>
      </c>
      <c r="J3023" s="25">
        <v>619.21</v>
      </c>
    </row>
    <row r="3024" spans="3:10" ht="12.75">
      <c r="C3024" s="12">
        <v>8</v>
      </c>
      <c r="D3024" s="13" t="s">
        <v>7</v>
      </c>
      <c r="E3024" s="35">
        <v>0</v>
      </c>
      <c r="F3024" s="15">
        <f t="shared" si="9"/>
        <v>0</v>
      </c>
      <c r="G3024" s="4"/>
      <c r="H3024" s="12">
        <v>8</v>
      </c>
      <c r="I3024" s="13" t="s">
        <v>7</v>
      </c>
      <c r="J3024" s="25">
        <v>0</v>
      </c>
    </row>
    <row r="3025" spans="3:10" ht="12.75">
      <c r="C3025" s="12">
        <v>9</v>
      </c>
      <c r="D3025" s="13" t="s">
        <v>8</v>
      </c>
      <c r="E3025" s="35">
        <v>4807.09</v>
      </c>
      <c r="F3025" s="15">
        <f t="shared" si="9"/>
        <v>0.0014386436394899322</v>
      </c>
      <c r="G3025" s="4">
        <f t="shared" si="10"/>
        <v>-0.19414437068329637</v>
      </c>
      <c r="H3025" s="12">
        <v>9</v>
      </c>
      <c r="I3025" s="13" t="s">
        <v>8</v>
      </c>
      <c r="J3025" s="25">
        <v>5965.2</v>
      </c>
    </row>
    <row r="3026" spans="3:10" ht="12.75">
      <c r="C3026" s="12">
        <v>10</v>
      </c>
      <c r="D3026" s="13" t="s">
        <v>9</v>
      </c>
      <c r="E3026" s="35">
        <v>7744.91</v>
      </c>
      <c r="F3026" s="15">
        <f t="shared" si="9"/>
        <v>0.0023178608076657543</v>
      </c>
      <c r="G3026" s="4">
        <f t="shared" si="10"/>
        <v>-0.23144531637630938</v>
      </c>
      <c r="H3026" s="12">
        <v>10</v>
      </c>
      <c r="I3026" s="13" t="s">
        <v>9</v>
      </c>
      <c r="J3026" s="25">
        <v>10077.24</v>
      </c>
    </row>
    <row r="3027" spans="3:10" ht="12.75">
      <c r="C3027" s="12">
        <v>11</v>
      </c>
      <c r="D3027" s="13" t="s">
        <v>10</v>
      </c>
      <c r="E3027" s="35">
        <v>1254.47</v>
      </c>
      <c r="F3027" s="15">
        <f t="shared" si="9"/>
        <v>0.0003754319736952991</v>
      </c>
      <c r="G3027" s="4">
        <f t="shared" si="10"/>
        <v>-0.29982027639481146</v>
      </c>
      <c r="H3027" s="12">
        <v>11</v>
      </c>
      <c r="I3027" s="13" t="s">
        <v>10</v>
      </c>
      <c r="J3027" s="25">
        <v>1791.64</v>
      </c>
    </row>
    <row r="3028" spans="3:10" ht="12.75">
      <c r="C3028" s="12">
        <v>13</v>
      </c>
      <c r="D3028" s="13" t="s">
        <v>11</v>
      </c>
      <c r="E3028" s="35">
        <v>0</v>
      </c>
      <c r="F3028" s="15">
        <f t="shared" si="9"/>
        <v>0</v>
      </c>
      <c r="G3028" s="4">
        <f t="shared" si="10"/>
        <v>-1</v>
      </c>
      <c r="H3028" s="12">
        <v>13</v>
      </c>
      <c r="I3028" s="13" t="s">
        <v>11</v>
      </c>
      <c r="J3028" s="25">
        <v>797.21</v>
      </c>
    </row>
    <row r="3029" spans="3:10" ht="12.75">
      <c r="C3029" s="12">
        <v>15</v>
      </c>
      <c r="D3029" s="13" t="s">
        <v>12</v>
      </c>
      <c r="E3029" s="35">
        <v>276.53</v>
      </c>
      <c r="F3029" s="15">
        <f t="shared" si="9"/>
        <v>8.275861813033476E-05</v>
      </c>
      <c r="G3029" s="4">
        <f t="shared" si="10"/>
        <v>-0.4294468401180185</v>
      </c>
      <c r="H3029" s="12">
        <v>15</v>
      </c>
      <c r="I3029" s="13" t="s">
        <v>12</v>
      </c>
      <c r="J3029" s="25">
        <v>484.67</v>
      </c>
    </row>
    <row r="3030" spans="3:10" ht="12.75">
      <c r="C3030" s="12">
        <v>16</v>
      </c>
      <c r="D3030" s="13" t="s">
        <v>13</v>
      </c>
      <c r="E3030" s="35">
        <v>30461.43</v>
      </c>
      <c r="F3030" s="15">
        <f t="shared" si="9"/>
        <v>0.009116355741054943</v>
      </c>
      <c r="G3030" s="4">
        <f t="shared" si="10"/>
        <v>-0.1280443663175287</v>
      </c>
      <c r="H3030" s="12">
        <v>16</v>
      </c>
      <c r="I3030" s="13" t="s">
        <v>13</v>
      </c>
      <c r="J3030" s="25">
        <v>34934.61</v>
      </c>
    </row>
    <row r="3031" spans="3:10" ht="12.75">
      <c r="C3031" s="12">
        <v>20</v>
      </c>
      <c r="D3031" s="13" t="s">
        <v>14</v>
      </c>
      <c r="E3031" s="35">
        <v>0</v>
      </c>
      <c r="F3031" s="15">
        <f t="shared" si="9"/>
        <v>0</v>
      </c>
      <c r="G3031" s="4"/>
      <c r="H3031" s="12">
        <v>20</v>
      </c>
      <c r="I3031" s="13" t="s">
        <v>14</v>
      </c>
      <c r="J3031" s="25">
        <v>0</v>
      </c>
    </row>
    <row r="3032" spans="3:10" ht="12.75">
      <c r="C3032" s="12">
        <v>22</v>
      </c>
      <c r="D3032" s="13" t="s">
        <v>15</v>
      </c>
      <c r="E3032" s="35">
        <v>0</v>
      </c>
      <c r="F3032" s="15">
        <f t="shared" si="9"/>
        <v>0</v>
      </c>
      <c r="G3032" s="4"/>
      <c r="H3032" s="12">
        <v>22</v>
      </c>
      <c r="I3032" s="13" t="s">
        <v>15</v>
      </c>
      <c r="J3032" s="25">
        <v>0</v>
      </c>
    </row>
    <row r="3033" spans="3:10" ht="12.75">
      <c r="C3033" s="12">
        <v>23</v>
      </c>
      <c r="D3033" s="13" t="s">
        <v>16</v>
      </c>
      <c r="E3033" s="35">
        <v>5499.43</v>
      </c>
      <c r="F3033" s="15">
        <f t="shared" si="9"/>
        <v>0.001645843949316555</v>
      </c>
      <c r="G3033" s="4">
        <f t="shared" si="10"/>
        <v>0.07352872279786671</v>
      </c>
      <c r="H3033" s="12">
        <v>23</v>
      </c>
      <c r="I3033" s="13" t="s">
        <v>16</v>
      </c>
      <c r="J3033" s="25">
        <v>5122.76</v>
      </c>
    </row>
    <row r="3034" spans="3:10" ht="12.75">
      <c r="C3034" s="12">
        <v>24</v>
      </c>
      <c r="D3034" s="13" t="s">
        <v>17</v>
      </c>
      <c r="E3034" s="35">
        <v>73215.1</v>
      </c>
      <c r="F3034" s="15">
        <f t="shared" si="9"/>
        <v>0.021911476159094036</v>
      </c>
      <c r="G3034" s="4">
        <f t="shared" si="10"/>
        <v>13.31181595516556</v>
      </c>
      <c r="H3034" s="12">
        <v>24</v>
      </c>
      <c r="I3034" s="13" t="s">
        <v>17</v>
      </c>
      <c r="J3034" s="25">
        <v>5115.71</v>
      </c>
    </row>
    <row r="3035" spans="3:10" ht="12.75">
      <c r="C3035" s="12">
        <v>25</v>
      </c>
      <c r="D3035" s="13" t="s">
        <v>18</v>
      </c>
      <c r="E3035" s="35">
        <v>0</v>
      </c>
      <c r="F3035" s="15">
        <f t="shared" si="9"/>
        <v>0</v>
      </c>
      <c r="G3035" s="4"/>
      <c r="H3035" s="12">
        <v>25</v>
      </c>
      <c r="I3035" s="13" t="s">
        <v>18</v>
      </c>
      <c r="J3035" s="25">
        <v>0</v>
      </c>
    </row>
    <row r="3036" spans="3:10" ht="12.75">
      <c r="C3036" s="12">
        <v>26</v>
      </c>
      <c r="D3036" s="13" t="s">
        <v>19</v>
      </c>
      <c r="E3036" s="35">
        <v>0</v>
      </c>
      <c r="F3036" s="15">
        <f t="shared" si="9"/>
        <v>0</v>
      </c>
      <c r="G3036" s="4"/>
      <c r="H3036" s="12">
        <v>26</v>
      </c>
      <c r="I3036" s="13" t="s">
        <v>19</v>
      </c>
      <c r="J3036" s="25">
        <v>0</v>
      </c>
    </row>
    <row r="3037" spans="3:10" ht="12.75">
      <c r="C3037" s="12">
        <v>27</v>
      </c>
      <c r="D3037" s="13" t="s">
        <v>20</v>
      </c>
      <c r="E3037" s="35">
        <v>12958.07</v>
      </c>
      <c r="F3037" s="15">
        <f t="shared" si="9"/>
        <v>0.0038780311967459118</v>
      </c>
      <c r="G3037" s="4">
        <f t="shared" si="10"/>
        <v>-0.14396198519415004</v>
      </c>
      <c r="H3037" s="12">
        <v>27</v>
      </c>
      <c r="I3037" s="13" t="s">
        <v>20</v>
      </c>
      <c r="J3037" s="25">
        <v>15137.26</v>
      </c>
    </row>
    <row r="3038" spans="3:10" ht="12.75">
      <c r="C3038" s="12">
        <v>28</v>
      </c>
      <c r="D3038" s="13" t="s">
        <v>21</v>
      </c>
      <c r="E3038" s="35">
        <v>108466.44</v>
      </c>
      <c r="F3038" s="15">
        <f t="shared" si="9"/>
        <v>0.03246133398877832</v>
      </c>
      <c r="G3038" s="4">
        <f t="shared" si="10"/>
        <v>0.03234013692589732</v>
      </c>
      <c r="H3038" s="12">
        <v>28</v>
      </c>
      <c r="I3038" s="13" t="s">
        <v>21</v>
      </c>
      <c r="J3038" s="25">
        <v>105068.51</v>
      </c>
    </row>
    <row r="3039" spans="3:10" ht="12.75">
      <c r="C3039" s="12">
        <v>30</v>
      </c>
      <c r="D3039" s="13" t="s">
        <v>22</v>
      </c>
      <c r="E3039" s="35">
        <v>401154.17</v>
      </c>
      <c r="F3039" s="15">
        <f t="shared" si="9"/>
        <v>0.12005556274697643</v>
      </c>
      <c r="G3039" s="4">
        <f t="shared" si="10"/>
        <v>-0.04091521008747323</v>
      </c>
      <c r="H3039" s="12">
        <v>30</v>
      </c>
      <c r="I3039" s="13" t="s">
        <v>22</v>
      </c>
      <c r="J3039" s="25">
        <v>418267.68</v>
      </c>
    </row>
    <row r="3040" spans="3:10" ht="12.75">
      <c r="C3040" s="12">
        <v>31</v>
      </c>
      <c r="D3040" s="13" t="s">
        <v>23</v>
      </c>
      <c r="E3040" s="35">
        <v>143556.25</v>
      </c>
      <c r="F3040" s="15">
        <f t="shared" si="9"/>
        <v>0.04296284986790898</v>
      </c>
      <c r="G3040" s="4">
        <f t="shared" si="10"/>
        <v>-0.29223866871920845</v>
      </c>
      <c r="H3040" s="12">
        <v>31</v>
      </c>
      <c r="I3040" s="13" t="s">
        <v>23</v>
      </c>
      <c r="J3040" s="25">
        <v>202831.44</v>
      </c>
    </row>
    <row r="3041" spans="3:10" ht="12.75">
      <c r="C3041" s="12">
        <v>32</v>
      </c>
      <c r="D3041" s="13" t="s">
        <v>24</v>
      </c>
      <c r="E3041" s="35">
        <v>34184.06</v>
      </c>
      <c r="F3041" s="15">
        <f t="shared" si="9"/>
        <v>0.010230447212542767</v>
      </c>
      <c r="G3041" s="4">
        <f t="shared" si="10"/>
        <v>-0.2905584082502949</v>
      </c>
      <c r="H3041" s="12">
        <v>32</v>
      </c>
      <c r="I3041" s="13" t="s">
        <v>24</v>
      </c>
      <c r="J3041" s="25">
        <v>48184.46</v>
      </c>
    </row>
    <row r="3042" spans="3:10" ht="12.75">
      <c r="C3042" s="12">
        <v>33</v>
      </c>
      <c r="D3042" s="13" t="s">
        <v>450</v>
      </c>
      <c r="E3042" s="35">
        <v>5654.78</v>
      </c>
      <c r="F3042" s="15">
        <f t="shared" si="9"/>
        <v>0.001692336378082141</v>
      </c>
      <c r="G3042" s="4">
        <f t="shared" si="10"/>
        <v>-0.12816274928500404</v>
      </c>
      <c r="H3042" s="12">
        <v>33</v>
      </c>
      <c r="I3042" s="13" t="s">
        <v>450</v>
      </c>
      <c r="J3042" s="25">
        <v>6486.05</v>
      </c>
    </row>
    <row r="3043" spans="3:10" ht="12.75">
      <c r="C3043" s="12">
        <v>34</v>
      </c>
      <c r="D3043" s="13" t="s">
        <v>510</v>
      </c>
      <c r="E3043" s="35">
        <v>6308.8</v>
      </c>
      <c r="F3043" s="15">
        <f t="shared" si="9"/>
        <v>0.0018880684557214624</v>
      </c>
      <c r="G3043" s="4">
        <f t="shared" si="10"/>
        <v>-0.33795002513330097</v>
      </c>
      <c r="H3043" s="12">
        <v>34</v>
      </c>
      <c r="I3043" s="13" t="s">
        <v>510</v>
      </c>
      <c r="J3043" s="25">
        <v>9529.19</v>
      </c>
    </row>
    <row r="3044" spans="3:10" ht="12.75">
      <c r="C3044" s="12">
        <v>35</v>
      </c>
      <c r="D3044" s="13" t="s">
        <v>511</v>
      </c>
      <c r="E3044" s="35">
        <v>229374.48</v>
      </c>
      <c r="F3044" s="15">
        <f t="shared" si="9"/>
        <v>0.06864613242383868</v>
      </c>
      <c r="G3044" s="4">
        <f t="shared" si="10"/>
        <v>-0.1886962844097897</v>
      </c>
      <c r="H3044" s="12">
        <v>35</v>
      </c>
      <c r="I3044" s="13" t="s">
        <v>511</v>
      </c>
      <c r="J3044" s="25">
        <v>282723.32</v>
      </c>
    </row>
    <row r="3045" spans="3:10" ht="12.75">
      <c r="C3045" s="12">
        <v>36</v>
      </c>
      <c r="D3045" s="13" t="s">
        <v>683</v>
      </c>
      <c r="E3045" s="35">
        <v>0</v>
      </c>
      <c r="F3045" s="15">
        <f t="shared" si="9"/>
        <v>0</v>
      </c>
      <c r="H3045" s="12">
        <v>36</v>
      </c>
      <c r="I3045" s="13" t="s">
        <v>683</v>
      </c>
      <c r="J3045" s="25">
        <v>0</v>
      </c>
    </row>
    <row r="3046" spans="1:5" ht="15">
      <c r="A3046" s="5">
        <v>39814</v>
      </c>
      <c r="B3046" s="14">
        <f>SUM(E3047:E3075)</f>
        <v>4264695.149999999</v>
      </c>
      <c r="E3046" s="14"/>
    </row>
    <row r="3047" spans="3:10" ht="12.75">
      <c r="C3047" s="12">
        <v>1</v>
      </c>
      <c r="D3047" s="13" t="s">
        <v>0</v>
      </c>
      <c r="E3047" s="25">
        <v>710971.7</v>
      </c>
      <c r="F3047" s="15">
        <f>+E3047/$B$3046</f>
        <v>0.1667110250541589</v>
      </c>
      <c r="G3047" s="4">
        <f aca="true" t="shared" si="11" ref="G3047:G3053">(E3047/J3047)-1</f>
        <v>-0.14269797151854546</v>
      </c>
      <c r="H3047" s="12">
        <v>1</v>
      </c>
      <c r="I3047" s="13" t="s">
        <v>0</v>
      </c>
      <c r="J3047" s="14">
        <v>829312.98</v>
      </c>
    </row>
    <row r="3048" spans="3:10" ht="12.75">
      <c r="C3048" s="12">
        <v>2</v>
      </c>
      <c r="D3048" s="13" t="s">
        <v>1</v>
      </c>
      <c r="E3048" s="25">
        <v>2078246.9</v>
      </c>
      <c r="F3048" s="15">
        <f aca="true" t="shared" si="12" ref="F3048:F3075">+E3048/$B$3046</f>
        <v>0.4873142925585197</v>
      </c>
      <c r="G3048" s="4">
        <f t="shared" si="11"/>
        <v>-0.026569463703869922</v>
      </c>
      <c r="H3048" s="12">
        <v>2</v>
      </c>
      <c r="I3048" s="13" t="s">
        <v>1</v>
      </c>
      <c r="J3048" s="14">
        <v>2134971.96</v>
      </c>
    </row>
    <row r="3049" spans="3:10" ht="12.75">
      <c r="C3049" s="12">
        <v>3</v>
      </c>
      <c r="D3049" s="13" t="s">
        <v>2</v>
      </c>
      <c r="E3049" s="25">
        <v>129903.95</v>
      </c>
      <c r="F3049" s="15">
        <f t="shared" si="12"/>
        <v>0.030460313206677858</v>
      </c>
      <c r="G3049" s="4">
        <f t="shared" si="11"/>
        <v>0.7081876903243247</v>
      </c>
      <c r="H3049" s="12">
        <v>3</v>
      </c>
      <c r="I3049" s="13" t="s">
        <v>2</v>
      </c>
      <c r="J3049" s="14">
        <v>76047.82</v>
      </c>
    </row>
    <row r="3050" spans="3:10" ht="12.75">
      <c r="C3050" s="12">
        <v>4</v>
      </c>
      <c r="D3050" s="13" t="s">
        <v>3</v>
      </c>
      <c r="E3050" s="25">
        <v>37504.61</v>
      </c>
      <c r="F3050" s="15">
        <f t="shared" si="12"/>
        <v>0.008794206544868748</v>
      </c>
      <c r="G3050" s="4">
        <f t="shared" si="11"/>
        <v>-0.05927494815987944</v>
      </c>
      <c r="H3050" s="12">
        <v>4</v>
      </c>
      <c r="I3050" s="13" t="s">
        <v>3</v>
      </c>
      <c r="J3050" s="14">
        <v>39867.77</v>
      </c>
    </row>
    <row r="3051" spans="3:10" ht="12.75">
      <c r="C3051" s="12">
        <v>5</v>
      </c>
      <c r="D3051" s="13" t="s">
        <v>4</v>
      </c>
      <c r="E3051" s="25">
        <v>107308.96</v>
      </c>
      <c r="F3051" s="15">
        <f t="shared" si="12"/>
        <v>0.025162164287405166</v>
      </c>
      <c r="G3051" s="4">
        <f t="shared" si="11"/>
        <v>-0.16652626434709494</v>
      </c>
      <c r="H3051" s="12">
        <v>5</v>
      </c>
      <c r="I3051" s="13" t="s">
        <v>4</v>
      </c>
      <c r="J3051" s="14">
        <v>128749.06</v>
      </c>
    </row>
    <row r="3052" spans="3:10" ht="12.75">
      <c r="C3052" s="12">
        <v>6</v>
      </c>
      <c r="D3052" s="13" t="s">
        <v>5</v>
      </c>
      <c r="E3052" s="25">
        <v>8356.29</v>
      </c>
      <c r="F3052" s="15">
        <f t="shared" si="12"/>
        <v>0.0019594108619932662</v>
      </c>
      <c r="G3052" s="4">
        <f t="shared" si="11"/>
        <v>-0.1828020818460443</v>
      </c>
      <c r="H3052" s="12">
        <v>6</v>
      </c>
      <c r="I3052" s="13" t="s">
        <v>5</v>
      </c>
      <c r="J3052" s="14">
        <v>10225.54</v>
      </c>
    </row>
    <row r="3053" spans="3:10" ht="12.75">
      <c r="C3053" s="12">
        <v>7</v>
      </c>
      <c r="D3053" s="13" t="s">
        <v>6</v>
      </c>
      <c r="E3053" s="25">
        <v>822.66</v>
      </c>
      <c r="F3053" s="15">
        <f t="shared" si="12"/>
        <v>0.00019290007164990446</v>
      </c>
      <c r="G3053" s="4">
        <f t="shared" si="11"/>
        <v>-0.15884295661598558</v>
      </c>
      <c r="H3053" s="12">
        <v>7</v>
      </c>
      <c r="I3053" s="13" t="s">
        <v>6</v>
      </c>
      <c r="J3053" s="14">
        <v>978.01</v>
      </c>
    </row>
    <row r="3054" spans="3:10" ht="12.75">
      <c r="C3054" s="12">
        <v>8</v>
      </c>
      <c r="D3054" s="13" t="s">
        <v>7</v>
      </c>
      <c r="E3054" s="25">
        <v>0</v>
      </c>
      <c r="F3054" s="15">
        <f t="shared" si="12"/>
        <v>0</v>
      </c>
      <c r="G3054" s="4"/>
      <c r="H3054" s="12">
        <v>8</v>
      </c>
      <c r="I3054" s="13" t="s">
        <v>7</v>
      </c>
      <c r="J3054" s="14">
        <v>0</v>
      </c>
    </row>
    <row r="3055" spans="3:10" ht="12.75">
      <c r="C3055" s="12">
        <v>9</v>
      </c>
      <c r="D3055" s="13" t="s">
        <v>8</v>
      </c>
      <c r="E3055" s="25">
        <v>5599.15</v>
      </c>
      <c r="F3055" s="15">
        <f t="shared" si="12"/>
        <v>0.0013129074419305211</v>
      </c>
      <c r="G3055" s="4">
        <f aca="true" t="shared" si="13" ref="G3055:G3060">(E3055/J3055)-1</f>
        <v>-0.209350566459231</v>
      </c>
      <c r="H3055" s="12">
        <v>9</v>
      </c>
      <c r="I3055" s="13" t="s">
        <v>8</v>
      </c>
      <c r="J3055" s="14">
        <v>7081.71</v>
      </c>
    </row>
    <row r="3056" spans="3:10" ht="12.75">
      <c r="C3056" s="12">
        <v>10</v>
      </c>
      <c r="D3056" s="13" t="s">
        <v>9</v>
      </c>
      <c r="E3056" s="25">
        <v>7291.44</v>
      </c>
      <c r="F3056" s="15">
        <f t="shared" si="12"/>
        <v>0.0017097212681192466</v>
      </c>
      <c r="G3056" s="4">
        <f t="shared" si="13"/>
        <v>-0.4953902029528723</v>
      </c>
      <c r="H3056" s="12">
        <v>10</v>
      </c>
      <c r="I3056" s="13" t="s">
        <v>9</v>
      </c>
      <c r="J3056" s="14">
        <v>14449.66</v>
      </c>
    </row>
    <row r="3057" spans="3:10" ht="12.75">
      <c r="C3057" s="12">
        <v>11</v>
      </c>
      <c r="D3057" s="13" t="s">
        <v>10</v>
      </c>
      <c r="E3057" s="25">
        <v>1329.43</v>
      </c>
      <c r="F3057" s="15">
        <f t="shared" si="12"/>
        <v>0.0003117291982757549</v>
      </c>
      <c r="G3057" s="4">
        <f t="shared" si="13"/>
        <v>-0.16592111124356135</v>
      </c>
      <c r="H3057" s="12">
        <v>11</v>
      </c>
      <c r="I3057" s="13" t="s">
        <v>10</v>
      </c>
      <c r="J3057" s="14">
        <v>1593.89</v>
      </c>
    </row>
    <row r="3058" spans="3:10" ht="12.75">
      <c r="C3058" s="12">
        <v>13</v>
      </c>
      <c r="D3058" s="13" t="s">
        <v>11</v>
      </c>
      <c r="E3058" s="25">
        <v>0</v>
      </c>
      <c r="F3058" s="15">
        <f t="shared" si="12"/>
        <v>0</v>
      </c>
      <c r="G3058" s="4">
        <f t="shared" si="13"/>
        <v>-1</v>
      </c>
      <c r="H3058" s="12">
        <v>13</v>
      </c>
      <c r="I3058" s="13" t="s">
        <v>11</v>
      </c>
      <c r="J3058" s="14">
        <v>930.79</v>
      </c>
    </row>
    <row r="3059" spans="3:10" ht="12.75">
      <c r="C3059" s="12">
        <v>15</v>
      </c>
      <c r="D3059" s="13" t="s">
        <v>12</v>
      </c>
      <c r="E3059" s="25">
        <v>350.62</v>
      </c>
      <c r="F3059" s="15">
        <f t="shared" si="12"/>
        <v>8.22145517247581E-05</v>
      </c>
      <c r="G3059" s="4">
        <f t="shared" si="13"/>
        <v>-0.20944285359969328</v>
      </c>
      <c r="H3059" s="12">
        <v>15</v>
      </c>
      <c r="I3059" s="13" t="s">
        <v>12</v>
      </c>
      <c r="J3059" s="14">
        <v>443.51</v>
      </c>
    </row>
    <row r="3060" spans="3:10" ht="12.75">
      <c r="C3060" s="12">
        <v>16</v>
      </c>
      <c r="D3060" s="13" t="s">
        <v>13</v>
      </c>
      <c r="E3060" s="25">
        <v>39692.67</v>
      </c>
      <c r="F3060" s="15">
        <f t="shared" si="12"/>
        <v>0.009307270180847512</v>
      </c>
      <c r="G3060" s="4">
        <f t="shared" si="13"/>
        <v>0.2426486264631602</v>
      </c>
      <c r="H3060" s="12">
        <v>16</v>
      </c>
      <c r="I3060" s="13" t="s">
        <v>13</v>
      </c>
      <c r="J3060" s="14">
        <v>31941.99</v>
      </c>
    </row>
    <row r="3061" spans="3:10" ht="12.75">
      <c r="C3061" s="12">
        <v>20</v>
      </c>
      <c r="D3061" s="13" t="s">
        <v>14</v>
      </c>
      <c r="E3061" s="25">
        <v>0</v>
      </c>
      <c r="F3061" s="15">
        <f t="shared" si="12"/>
        <v>0</v>
      </c>
      <c r="G3061" s="4"/>
      <c r="H3061" s="12">
        <v>20</v>
      </c>
      <c r="I3061" s="13" t="s">
        <v>14</v>
      </c>
      <c r="J3061" s="14">
        <v>0</v>
      </c>
    </row>
    <row r="3062" spans="3:10" ht="12.75">
      <c r="C3062" s="12">
        <v>22</v>
      </c>
      <c r="D3062" s="13" t="s">
        <v>15</v>
      </c>
      <c r="E3062" s="25">
        <v>0</v>
      </c>
      <c r="F3062" s="15">
        <f t="shared" si="12"/>
        <v>0</v>
      </c>
      <c r="G3062" s="4"/>
      <c r="H3062" s="12">
        <v>22</v>
      </c>
      <c r="I3062" s="13" t="s">
        <v>15</v>
      </c>
      <c r="J3062" s="14">
        <v>0</v>
      </c>
    </row>
    <row r="3063" spans="3:10" ht="12.75">
      <c r="C3063" s="12">
        <v>23</v>
      </c>
      <c r="D3063" s="13" t="s">
        <v>16</v>
      </c>
      <c r="E3063" s="25">
        <v>6302.93</v>
      </c>
      <c r="F3063" s="15">
        <f t="shared" si="12"/>
        <v>0.0014779321330857613</v>
      </c>
      <c r="G3063" s="4">
        <f>(E3063/J3063)-1</f>
        <v>0.014729273727187353</v>
      </c>
      <c r="H3063" s="12">
        <v>23</v>
      </c>
      <c r="I3063" s="13" t="s">
        <v>16</v>
      </c>
      <c r="J3063" s="14">
        <v>6211.44</v>
      </c>
    </row>
    <row r="3064" spans="3:10" ht="12.75">
      <c r="C3064" s="12">
        <v>24</v>
      </c>
      <c r="D3064" s="13" t="s">
        <v>17</v>
      </c>
      <c r="E3064" s="25">
        <v>107051.21</v>
      </c>
      <c r="F3064" s="15">
        <f t="shared" si="12"/>
        <v>0.025101726204275122</v>
      </c>
      <c r="G3064" s="4">
        <f>(E3064/J3064)-1</f>
        <v>-0.5922397376224733</v>
      </c>
      <c r="H3064" s="12">
        <v>24</v>
      </c>
      <c r="I3064" s="13" t="s">
        <v>17</v>
      </c>
      <c r="J3064" s="14">
        <v>262534.68</v>
      </c>
    </row>
    <row r="3065" spans="3:10" ht="12.75">
      <c r="C3065" s="12">
        <v>25</v>
      </c>
      <c r="D3065" s="13" t="s">
        <v>18</v>
      </c>
      <c r="E3065" s="25">
        <v>0</v>
      </c>
      <c r="F3065" s="15">
        <f t="shared" si="12"/>
        <v>0</v>
      </c>
      <c r="G3065" s="4"/>
      <c r="H3065" s="12">
        <v>25</v>
      </c>
      <c r="I3065" s="13" t="s">
        <v>18</v>
      </c>
      <c r="J3065" s="14">
        <v>0</v>
      </c>
    </row>
    <row r="3066" spans="3:10" ht="12.75">
      <c r="C3066" s="12">
        <v>26</v>
      </c>
      <c r="D3066" s="13" t="s">
        <v>19</v>
      </c>
      <c r="E3066" s="25">
        <v>0</v>
      </c>
      <c r="F3066" s="15">
        <f t="shared" si="12"/>
        <v>0</v>
      </c>
      <c r="G3066" s="4"/>
      <c r="H3066" s="12">
        <v>26</v>
      </c>
      <c r="I3066" s="13" t="s">
        <v>19</v>
      </c>
      <c r="J3066" s="14">
        <v>0</v>
      </c>
    </row>
    <row r="3067" spans="3:10" ht="12.75">
      <c r="C3067" s="12">
        <v>27</v>
      </c>
      <c r="D3067" s="13" t="s">
        <v>20</v>
      </c>
      <c r="E3067" s="25">
        <v>11777.55</v>
      </c>
      <c r="F3067" s="15">
        <f t="shared" si="12"/>
        <v>0.0027616393636014057</v>
      </c>
      <c r="G3067" s="4">
        <f aca="true" t="shared" si="14" ref="G3067:G3073">(E3067/J3067)-1</f>
        <v>-0.16097822648896798</v>
      </c>
      <c r="H3067" s="12">
        <v>27</v>
      </c>
      <c r="I3067" s="13" t="s">
        <v>20</v>
      </c>
      <c r="J3067" s="14">
        <v>14037.24</v>
      </c>
    </row>
    <row r="3068" spans="3:10" ht="12.75">
      <c r="C3068" s="12">
        <v>28</v>
      </c>
      <c r="D3068" s="13" t="s">
        <v>21</v>
      </c>
      <c r="E3068" s="25">
        <v>112094.53</v>
      </c>
      <c r="F3068" s="15">
        <f t="shared" si="12"/>
        <v>0.02628430076649207</v>
      </c>
      <c r="G3068" s="4">
        <f t="shared" si="14"/>
        <v>-0.15188947967809874</v>
      </c>
      <c r="H3068" s="12">
        <v>28</v>
      </c>
      <c r="I3068" s="13" t="s">
        <v>21</v>
      </c>
      <c r="J3068" s="14">
        <v>132169.72</v>
      </c>
    </row>
    <row r="3069" spans="3:10" ht="12.75">
      <c r="C3069" s="12">
        <v>30</v>
      </c>
      <c r="D3069" s="13" t="s">
        <v>22</v>
      </c>
      <c r="E3069" s="25">
        <v>400338.73</v>
      </c>
      <c r="F3069" s="15">
        <f t="shared" si="12"/>
        <v>0.09387276602877466</v>
      </c>
      <c r="G3069" s="4">
        <f t="shared" si="14"/>
        <v>0.013851318437618554</v>
      </c>
      <c r="H3069" s="12">
        <v>30</v>
      </c>
      <c r="I3069" s="13" t="s">
        <v>22</v>
      </c>
      <c r="J3069" s="14">
        <v>394869.27</v>
      </c>
    </row>
    <row r="3070" spans="3:10" ht="12.75">
      <c r="C3070" s="12">
        <v>31</v>
      </c>
      <c r="D3070" s="13" t="s">
        <v>23</v>
      </c>
      <c r="E3070" s="25">
        <v>209851.51</v>
      </c>
      <c r="F3070" s="15">
        <f t="shared" si="12"/>
        <v>0.04920668479668471</v>
      </c>
      <c r="G3070" s="4">
        <f t="shared" si="14"/>
        <v>-0.035285628102688205</v>
      </c>
      <c r="H3070" s="12">
        <v>31</v>
      </c>
      <c r="I3070" s="13" t="s">
        <v>23</v>
      </c>
      <c r="J3070" s="14">
        <v>217527.09</v>
      </c>
    </row>
    <row r="3071" spans="3:10" ht="12.75">
      <c r="C3071" s="12">
        <v>32</v>
      </c>
      <c r="D3071" s="13" t="s">
        <v>24</v>
      </c>
      <c r="E3071" s="25">
        <v>35729.03</v>
      </c>
      <c r="F3071" s="15">
        <f t="shared" si="12"/>
        <v>0.008377862600565953</v>
      </c>
      <c r="G3071" s="4">
        <f t="shared" si="14"/>
        <v>-0.13925531156286386</v>
      </c>
      <c r="H3071" s="12">
        <v>32</v>
      </c>
      <c r="I3071" s="13" t="s">
        <v>24</v>
      </c>
      <c r="J3071" s="14">
        <v>41509.44</v>
      </c>
    </row>
    <row r="3072" spans="3:10" ht="12.75">
      <c r="C3072" s="12">
        <v>33</v>
      </c>
      <c r="D3072" s="13" t="s">
        <v>450</v>
      </c>
      <c r="E3072" s="25">
        <v>4653.25</v>
      </c>
      <c r="F3072" s="15">
        <f t="shared" si="12"/>
        <v>0.001091109642385576</v>
      </c>
      <c r="G3072" s="4">
        <f t="shared" si="14"/>
        <v>-0.32163422990013846</v>
      </c>
      <c r="H3072" s="12">
        <v>33</v>
      </c>
      <c r="I3072" s="13" t="s">
        <v>450</v>
      </c>
      <c r="J3072" s="14">
        <v>6859.5</v>
      </c>
    </row>
    <row r="3073" spans="3:10" ht="12.75">
      <c r="C3073" s="12">
        <v>34</v>
      </c>
      <c r="D3073" s="13" t="s">
        <v>510</v>
      </c>
      <c r="E3073" s="25">
        <v>6374.06</v>
      </c>
      <c r="F3073" s="15">
        <f t="shared" si="12"/>
        <v>0.0014946109336795154</v>
      </c>
      <c r="G3073" s="4">
        <f t="shared" si="14"/>
        <v>-0.43274223031480996</v>
      </c>
      <c r="H3073" s="12">
        <v>34</v>
      </c>
      <c r="I3073" s="13" t="s">
        <v>510</v>
      </c>
      <c r="J3073" s="14">
        <v>11236.62</v>
      </c>
    </row>
    <row r="3074" spans="3:10" ht="12.75">
      <c r="C3074" s="12">
        <v>35</v>
      </c>
      <c r="D3074" s="13" t="s">
        <v>511</v>
      </c>
      <c r="E3074" s="25">
        <v>243143.97</v>
      </c>
      <c r="F3074" s="15">
        <f t="shared" si="12"/>
        <v>0.05701321230428394</v>
      </c>
      <c r="G3074" s="4">
        <f>(E3074/J3074)-1</f>
        <v>0.061232795948787944</v>
      </c>
      <c r="H3074" s="12">
        <v>35</v>
      </c>
      <c r="I3074" s="13" t="s">
        <v>511</v>
      </c>
      <c r="J3074" s="14">
        <v>229114.64</v>
      </c>
    </row>
    <row r="3075" spans="3:10" ht="12.75">
      <c r="C3075" s="12">
        <v>36</v>
      </c>
      <c r="D3075" s="13" t="s">
        <v>683</v>
      </c>
      <c r="E3075" s="25">
        <v>0</v>
      </c>
      <c r="F3075" s="15">
        <f t="shared" si="12"/>
        <v>0</v>
      </c>
      <c r="G3075" s="4"/>
      <c r="H3075" s="12">
        <v>36</v>
      </c>
      <c r="I3075" s="13" t="s">
        <v>683</v>
      </c>
      <c r="J3075" s="14">
        <v>0</v>
      </c>
    </row>
    <row r="3076" spans="1:10" ht="15">
      <c r="A3076" s="5">
        <v>39845</v>
      </c>
      <c r="B3076" s="1">
        <v>4385709.95</v>
      </c>
      <c r="J3076" s="25"/>
    </row>
    <row r="3077" spans="3:10" ht="12.75">
      <c r="C3077" s="12">
        <v>1</v>
      </c>
      <c r="D3077" s="13" t="s">
        <v>0</v>
      </c>
      <c r="E3077" s="14">
        <v>816758.69</v>
      </c>
      <c r="F3077" s="15">
        <f>+E3077/$B$3076</f>
        <v>0.18623180723567911</v>
      </c>
      <c r="G3077" s="15">
        <f>(E3077/J3077)-1</f>
        <v>-0.24766436005362524</v>
      </c>
      <c r="H3077" s="12">
        <v>1</v>
      </c>
      <c r="I3077" s="13" t="s">
        <v>0</v>
      </c>
      <c r="J3077" s="25">
        <v>1085630.73</v>
      </c>
    </row>
    <row r="3078" spans="3:10" ht="12.75">
      <c r="C3078" s="12">
        <v>2</v>
      </c>
      <c r="D3078" s="13" t="s">
        <v>1</v>
      </c>
      <c r="E3078" s="14">
        <v>1958663.23</v>
      </c>
      <c r="F3078" s="15">
        <f aca="true" t="shared" si="15" ref="F3078:F3105">+E3078/$B$3076</f>
        <v>0.4466011779917183</v>
      </c>
      <c r="G3078" s="15">
        <f aca="true" t="shared" si="16" ref="G3078:G3104">(E3078/J3078)-1</f>
        <v>-0.027844554573062452</v>
      </c>
      <c r="H3078" s="12">
        <v>2</v>
      </c>
      <c r="I3078" s="13" t="s">
        <v>1</v>
      </c>
      <c r="J3078" s="25">
        <v>2014763.42</v>
      </c>
    </row>
    <row r="3079" spans="3:10" ht="12.75">
      <c r="C3079" s="12">
        <v>3</v>
      </c>
      <c r="D3079" s="13" t="s">
        <v>2</v>
      </c>
      <c r="E3079" s="14">
        <v>130705.32</v>
      </c>
      <c r="F3079" s="15">
        <f t="shared" si="15"/>
        <v>0.029802545423689042</v>
      </c>
      <c r="G3079" s="15">
        <f t="shared" si="16"/>
        <v>-0.3634778970243632</v>
      </c>
      <c r="H3079" s="12">
        <v>3</v>
      </c>
      <c r="I3079" s="13" t="s">
        <v>2</v>
      </c>
      <c r="J3079" s="25">
        <v>205342.94</v>
      </c>
    </row>
    <row r="3080" spans="3:10" ht="12.75">
      <c r="C3080" s="12">
        <v>4</v>
      </c>
      <c r="D3080" s="13" t="s">
        <v>3</v>
      </c>
      <c r="E3080" s="14">
        <v>36597.38</v>
      </c>
      <c r="F3080" s="15">
        <f t="shared" si="15"/>
        <v>0.008344687728380212</v>
      </c>
      <c r="G3080" s="15">
        <f t="shared" si="16"/>
        <v>-0.19194099952131227</v>
      </c>
      <c r="H3080" s="12">
        <v>4</v>
      </c>
      <c r="I3080" s="13" t="s">
        <v>3</v>
      </c>
      <c r="J3080" s="25">
        <v>45290.48</v>
      </c>
    </row>
    <row r="3081" spans="3:10" ht="12.75">
      <c r="C3081" s="12">
        <v>5</v>
      </c>
      <c r="D3081" s="13" t="s">
        <v>4</v>
      </c>
      <c r="E3081" s="14">
        <v>132008.33</v>
      </c>
      <c r="F3081" s="15">
        <f t="shared" si="15"/>
        <v>0.030099648974734404</v>
      </c>
      <c r="G3081" s="15">
        <f t="shared" si="16"/>
        <v>-0.14624490463251916</v>
      </c>
      <c r="H3081" s="12">
        <v>5</v>
      </c>
      <c r="I3081" s="13" t="s">
        <v>4</v>
      </c>
      <c r="J3081" s="25">
        <v>154620.84</v>
      </c>
    </row>
    <row r="3082" spans="3:10" ht="12.75">
      <c r="C3082" s="12">
        <v>6</v>
      </c>
      <c r="D3082" s="13" t="s">
        <v>5</v>
      </c>
      <c r="E3082" s="14">
        <v>9609.08</v>
      </c>
      <c r="F3082" s="15">
        <f t="shared" si="15"/>
        <v>0.0021909976057582193</v>
      </c>
      <c r="G3082" s="15">
        <f t="shared" si="16"/>
        <v>-0.16927779900649598</v>
      </c>
      <c r="H3082" s="12">
        <v>6</v>
      </c>
      <c r="I3082" s="13" t="s">
        <v>5</v>
      </c>
      <c r="J3082" s="25">
        <v>11567.14</v>
      </c>
    </row>
    <row r="3083" spans="3:10" ht="12.75">
      <c r="C3083" s="12">
        <v>7</v>
      </c>
      <c r="D3083" s="13" t="s">
        <v>6</v>
      </c>
      <c r="E3083" s="14">
        <v>782.68</v>
      </c>
      <c r="F3083" s="15">
        <f t="shared" si="15"/>
        <v>0.0001784614142118541</v>
      </c>
      <c r="G3083" s="15">
        <f t="shared" si="16"/>
        <v>-0.39035067221261543</v>
      </c>
      <c r="H3083" s="12">
        <v>7</v>
      </c>
      <c r="I3083" s="13" t="s">
        <v>6</v>
      </c>
      <c r="J3083" s="25">
        <v>1283.82</v>
      </c>
    </row>
    <row r="3084" spans="3:10" ht="12.75">
      <c r="C3084" s="12">
        <v>8</v>
      </c>
      <c r="D3084" s="13" t="s">
        <v>7</v>
      </c>
      <c r="E3084" s="14">
        <v>0</v>
      </c>
      <c r="F3084" s="15">
        <f t="shared" si="15"/>
        <v>0</v>
      </c>
      <c r="G3084" s="15">
        <v>0</v>
      </c>
      <c r="H3084" s="12">
        <v>8</v>
      </c>
      <c r="I3084" s="13" t="s">
        <v>7</v>
      </c>
      <c r="J3084" s="25">
        <v>0</v>
      </c>
    </row>
    <row r="3085" spans="3:10" ht="12.75">
      <c r="C3085" s="12">
        <v>9</v>
      </c>
      <c r="D3085" s="13" t="s">
        <v>8</v>
      </c>
      <c r="E3085" s="14">
        <v>6322.24</v>
      </c>
      <c r="F3085" s="15">
        <f t="shared" si="15"/>
        <v>0.0014415545195823995</v>
      </c>
      <c r="G3085" s="15">
        <f t="shared" si="16"/>
        <v>-0.25976020981641057</v>
      </c>
      <c r="H3085" s="12">
        <v>9</v>
      </c>
      <c r="I3085" s="13" t="s">
        <v>8</v>
      </c>
      <c r="J3085" s="25">
        <v>8540.8</v>
      </c>
    </row>
    <row r="3086" spans="3:10" ht="12.75">
      <c r="C3086" s="12">
        <v>10</v>
      </c>
      <c r="D3086" s="13" t="s">
        <v>9</v>
      </c>
      <c r="E3086" s="14">
        <v>11537.89</v>
      </c>
      <c r="F3086" s="15">
        <f t="shared" si="15"/>
        <v>0.0026307918516134425</v>
      </c>
      <c r="G3086" s="15">
        <f t="shared" si="16"/>
        <v>-0.19291750024482712</v>
      </c>
      <c r="H3086" s="12">
        <v>10</v>
      </c>
      <c r="I3086" s="13" t="s">
        <v>9</v>
      </c>
      <c r="J3086" s="25">
        <v>14295.8</v>
      </c>
    </row>
    <row r="3087" spans="3:10" ht="12.75">
      <c r="C3087" s="12">
        <v>11</v>
      </c>
      <c r="D3087" s="13" t="s">
        <v>10</v>
      </c>
      <c r="E3087" s="14">
        <v>1466.58</v>
      </c>
      <c r="F3087" s="15">
        <f t="shared" si="15"/>
        <v>0.00033439967912150684</v>
      </c>
      <c r="G3087" s="15">
        <f t="shared" si="16"/>
        <v>0.09653300634780582</v>
      </c>
      <c r="H3087" s="12">
        <v>11</v>
      </c>
      <c r="I3087" s="13" t="s">
        <v>10</v>
      </c>
      <c r="J3087" s="25">
        <v>1337.47</v>
      </c>
    </row>
    <row r="3088" spans="3:10" ht="12.75">
      <c r="C3088" s="12">
        <v>13</v>
      </c>
      <c r="D3088" s="13" t="s">
        <v>11</v>
      </c>
      <c r="E3088" s="14">
        <v>0</v>
      </c>
      <c r="F3088" s="15">
        <f t="shared" si="15"/>
        <v>0</v>
      </c>
      <c r="G3088" s="15">
        <v>0</v>
      </c>
      <c r="H3088" s="12">
        <v>13</v>
      </c>
      <c r="I3088" s="13" t="s">
        <v>11</v>
      </c>
      <c r="J3088" s="25">
        <v>0</v>
      </c>
    </row>
    <row r="3089" spans="3:10" ht="12.75">
      <c r="C3089" s="12">
        <v>15</v>
      </c>
      <c r="D3089" s="13" t="s">
        <v>12</v>
      </c>
      <c r="E3089" s="14">
        <v>534.55</v>
      </c>
      <c r="F3089" s="15">
        <f t="shared" si="15"/>
        <v>0.00012188448531576967</v>
      </c>
      <c r="G3089" s="15">
        <f t="shared" si="16"/>
        <v>-0.07122007158494637</v>
      </c>
      <c r="H3089" s="12">
        <v>15</v>
      </c>
      <c r="I3089" s="13" t="s">
        <v>12</v>
      </c>
      <c r="J3089" s="25">
        <v>575.54</v>
      </c>
    </row>
    <row r="3090" spans="3:10" ht="12.75">
      <c r="C3090" s="12">
        <v>16</v>
      </c>
      <c r="D3090" s="13" t="s">
        <v>13</v>
      </c>
      <c r="E3090" s="14">
        <v>41548.89</v>
      </c>
      <c r="F3090" s="15">
        <f t="shared" si="15"/>
        <v>0.009473697639306949</v>
      </c>
      <c r="G3090" s="15">
        <f t="shared" si="16"/>
        <v>-0.17108933741036603</v>
      </c>
      <c r="H3090" s="12">
        <v>16</v>
      </c>
      <c r="I3090" s="13" t="s">
        <v>13</v>
      </c>
      <c r="J3090" s="25">
        <v>50124.69</v>
      </c>
    </row>
    <row r="3091" spans="3:10" ht="12.75">
      <c r="C3091" s="12">
        <v>20</v>
      </c>
      <c r="D3091" s="13" t="s">
        <v>14</v>
      </c>
      <c r="E3091" s="14">
        <v>0</v>
      </c>
      <c r="F3091" s="15">
        <f t="shared" si="15"/>
        <v>0</v>
      </c>
      <c r="G3091" s="15">
        <v>0</v>
      </c>
      <c r="H3091" s="12">
        <v>20</v>
      </c>
      <c r="I3091" s="13" t="s">
        <v>14</v>
      </c>
      <c r="J3091" s="25">
        <v>0</v>
      </c>
    </row>
    <row r="3092" spans="3:10" ht="12.75">
      <c r="C3092" s="12">
        <v>21</v>
      </c>
      <c r="D3092" s="13" t="s">
        <v>715</v>
      </c>
      <c r="E3092" s="14">
        <v>0</v>
      </c>
      <c r="F3092" s="15">
        <f t="shared" si="15"/>
        <v>0</v>
      </c>
      <c r="G3092" s="15">
        <v>0</v>
      </c>
      <c r="H3092" s="12">
        <v>21</v>
      </c>
      <c r="I3092" s="37" t="s">
        <v>715</v>
      </c>
      <c r="J3092" s="25">
        <v>0</v>
      </c>
    </row>
    <row r="3093" spans="3:10" ht="12.75">
      <c r="C3093" s="12">
        <v>23</v>
      </c>
      <c r="D3093" s="13" t="s">
        <v>16</v>
      </c>
      <c r="E3093" s="14">
        <v>7542.11</v>
      </c>
      <c r="F3093" s="15">
        <f t="shared" si="15"/>
        <v>0.0017197010486295382</v>
      </c>
      <c r="G3093" s="15">
        <f t="shared" si="16"/>
        <v>0.0483947644968834</v>
      </c>
      <c r="H3093" s="12">
        <v>23</v>
      </c>
      <c r="I3093" s="13" t="s">
        <v>16</v>
      </c>
      <c r="J3093" s="25">
        <v>7193.96</v>
      </c>
    </row>
    <row r="3094" spans="3:10" ht="12.75">
      <c r="C3094" s="12">
        <v>24</v>
      </c>
      <c r="D3094" s="13" t="s">
        <v>17</v>
      </c>
      <c r="E3094" s="14">
        <v>123218.61</v>
      </c>
      <c r="F3094" s="15">
        <f t="shared" si="15"/>
        <v>0.02809547630937153</v>
      </c>
      <c r="G3094" s="15">
        <f t="shared" si="16"/>
        <v>-0.22313937195765032</v>
      </c>
      <c r="H3094" s="12">
        <v>24</v>
      </c>
      <c r="I3094" s="13" t="s">
        <v>17</v>
      </c>
      <c r="J3094" s="25">
        <v>158610.96</v>
      </c>
    </row>
    <row r="3095" spans="3:10" ht="12.75">
      <c r="C3095" s="12">
        <v>25</v>
      </c>
      <c r="D3095" s="13" t="s">
        <v>18</v>
      </c>
      <c r="E3095" s="14">
        <v>0</v>
      </c>
      <c r="F3095" s="15">
        <f t="shared" si="15"/>
        <v>0</v>
      </c>
      <c r="G3095" s="15">
        <v>0</v>
      </c>
      <c r="H3095" s="12">
        <v>25</v>
      </c>
      <c r="I3095" s="13" t="s">
        <v>18</v>
      </c>
      <c r="J3095" s="25">
        <v>0</v>
      </c>
    </row>
    <row r="3096" spans="3:10" ht="12.75">
      <c r="C3096" s="12">
        <v>26</v>
      </c>
      <c r="D3096" s="13" t="s">
        <v>19</v>
      </c>
      <c r="E3096" s="14">
        <v>0</v>
      </c>
      <c r="F3096" s="15">
        <f t="shared" si="15"/>
        <v>0</v>
      </c>
      <c r="G3096" s="15">
        <v>0</v>
      </c>
      <c r="H3096" s="12">
        <v>26</v>
      </c>
      <c r="I3096" s="13" t="s">
        <v>19</v>
      </c>
      <c r="J3096" s="25">
        <v>0</v>
      </c>
    </row>
    <row r="3097" spans="3:10" ht="12.75">
      <c r="C3097" s="12">
        <v>27</v>
      </c>
      <c r="D3097" s="13" t="s">
        <v>20</v>
      </c>
      <c r="E3097" s="14">
        <v>13262.32</v>
      </c>
      <c r="F3097" s="15">
        <f t="shared" si="15"/>
        <v>0.0030239847484670066</v>
      </c>
      <c r="G3097" s="15">
        <f t="shared" si="16"/>
        <v>-0.22686494947227898</v>
      </c>
      <c r="H3097" s="12">
        <v>27</v>
      </c>
      <c r="I3097" s="13" t="s">
        <v>20</v>
      </c>
      <c r="J3097" s="25">
        <v>17153.95</v>
      </c>
    </row>
    <row r="3098" spans="3:10" ht="12.75">
      <c r="C3098" s="12">
        <v>28</v>
      </c>
      <c r="D3098" s="13" t="s">
        <v>21</v>
      </c>
      <c r="E3098" s="14">
        <v>144210.81</v>
      </c>
      <c r="F3098" s="15">
        <f t="shared" si="15"/>
        <v>0.032881976155308676</v>
      </c>
      <c r="G3098" s="15">
        <f t="shared" si="16"/>
        <v>-0.17562986703483496</v>
      </c>
      <c r="H3098" s="12">
        <v>28</v>
      </c>
      <c r="I3098" s="13" t="s">
        <v>21</v>
      </c>
      <c r="J3098" s="25">
        <v>174934.54</v>
      </c>
    </row>
    <row r="3099" spans="3:10" ht="12.75">
      <c r="C3099" s="12">
        <v>30</v>
      </c>
      <c r="D3099" s="13" t="s">
        <v>22</v>
      </c>
      <c r="E3099" s="14">
        <v>398380.21</v>
      </c>
      <c r="F3099" s="15">
        <f t="shared" si="15"/>
        <v>0.09083596830200776</v>
      </c>
      <c r="G3099" s="15">
        <f t="shared" si="16"/>
        <v>-0.18038821326535148</v>
      </c>
      <c r="H3099" s="12">
        <v>30</v>
      </c>
      <c r="I3099" s="13" t="s">
        <v>22</v>
      </c>
      <c r="J3099" s="25">
        <v>486059.64</v>
      </c>
    </row>
    <row r="3100" spans="3:10" ht="12.75">
      <c r="C3100" s="12">
        <v>31</v>
      </c>
      <c r="D3100" s="13" t="s">
        <v>23</v>
      </c>
      <c r="E3100" s="14">
        <v>221355.91</v>
      </c>
      <c r="F3100" s="15">
        <f t="shared" si="15"/>
        <v>0.050472081492758086</v>
      </c>
      <c r="G3100" s="15">
        <f t="shared" si="16"/>
        <v>-0.13161971254967253</v>
      </c>
      <c r="H3100" s="12">
        <v>31</v>
      </c>
      <c r="I3100" s="13" t="s">
        <v>23</v>
      </c>
      <c r="J3100" s="25">
        <v>254906.65</v>
      </c>
    </row>
    <row r="3101" spans="3:10" ht="12.75">
      <c r="C3101" s="12">
        <v>32</v>
      </c>
      <c r="D3101" s="13" t="s">
        <v>24</v>
      </c>
      <c r="E3101" s="14">
        <v>41525.73</v>
      </c>
      <c r="F3101" s="15">
        <f t="shared" si="15"/>
        <v>0.00946841685232741</v>
      </c>
      <c r="G3101" s="15">
        <f t="shared" si="16"/>
        <v>-0.186558400358241</v>
      </c>
      <c r="H3101" s="12">
        <v>32</v>
      </c>
      <c r="I3101" s="13" t="s">
        <v>24</v>
      </c>
      <c r="J3101" s="25">
        <v>51049.43</v>
      </c>
    </row>
    <row r="3102" spans="3:10" ht="12.75">
      <c r="C3102" s="12">
        <v>33</v>
      </c>
      <c r="D3102" s="13" t="s">
        <v>450</v>
      </c>
      <c r="E3102" s="14">
        <v>5060.93</v>
      </c>
      <c r="F3102" s="15">
        <f t="shared" si="15"/>
        <v>0.0011539591212592615</v>
      </c>
      <c r="G3102" s="15">
        <f t="shared" si="16"/>
        <v>-0.3486828050397024</v>
      </c>
      <c r="H3102" s="12">
        <v>33</v>
      </c>
      <c r="I3102" s="13" t="s">
        <v>450</v>
      </c>
      <c r="J3102" s="25">
        <v>7770.3</v>
      </c>
    </row>
    <row r="3103" spans="3:10" ht="12.75">
      <c r="C3103" s="12">
        <v>34</v>
      </c>
      <c r="D3103" s="13" t="s">
        <v>510</v>
      </c>
      <c r="E3103" s="14">
        <v>11309.44</v>
      </c>
      <c r="F3103" s="15">
        <f t="shared" si="15"/>
        <v>0.002578702223570439</v>
      </c>
      <c r="G3103" s="15">
        <f t="shared" si="16"/>
        <v>-0.12886033730410906</v>
      </c>
      <c r="H3103" s="12">
        <v>34</v>
      </c>
      <c r="I3103" s="13" t="s">
        <v>510</v>
      </c>
      <c r="J3103" s="25">
        <v>12982.35</v>
      </c>
    </row>
    <row r="3104" spans="3:10" ht="12.75">
      <c r="C3104" s="12">
        <v>35</v>
      </c>
      <c r="D3104" s="13" t="s">
        <v>511</v>
      </c>
      <c r="E3104" s="14">
        <v>273309.02</v>
      </c>
      <c r="F3104" s="15">
        <f t="shared" si="15"/>
        <v>0.06231807919718905</v>
      </c>
      <c r="G3104" s="15">
        <f t="shared" si="16"/>
        <v>-0.2065188494618514</v>
      </c>
      <c r="H3104" s="12">
        <v>35</v>
      </c>
      <c r="I3104" s="13" t="s">
        <v>511</v>
      </c>
      <c r="J3104" s="25">
        <v>344442.99</v>
      </c>
    </row>
    <row r="3105" spans="3:10" ht="12.75">
      <c r="C3105" s="12">
        <v>36</v>
      </c>
      <c r="D3105" s="13" t="s">
        <v>683</v>
      </c>
      <c r="E3105" s="14">
        <v>0</v>
      </c>
      <c r="F3105" s="15">
        <f t="shared" si="15"/>
        <v>0</v>
      </c>
      <c r="G3105" s="15">
        <v>0</v>
      </c>
      <c r="H3105" s="12">
        <v>36</v>
      </c>
      <c r="I3105" s="13" t="s">
        <v>683</v>
      </c>
      <c r="J3105" s="25">
        <v>0</v>
      </c>
    </row>
    <row r="3106" spans="1:2" ht="15">
      <c r="A3106" s="5">
        <v>39873</v>
      </c>
      <c r="B3106" s="1">
        <f>SUM(E3107:E3135)</f>
        <v>4360143.7700000005</v>
      </c>
    </row>
    <row r="3107" spans="3:10" ht="12.75">
      <c r="C3107" s="12">
        <v>1</v>
      </c>
      <c r="D3107" s="13" t="s">
        <v>0</v>
      </c>
      <c r="E3107" s="35">
        <v>748047.61</v>
      </c>
      <c r="F3107" s="15">
        <f>+E3107/$B$3106</f>
        <v>0.1715648954392162</v>
      </c>
      <c r="G3107" s="15">
        <f>(E3107/J3107)-1</f>
        <v>-0.3314283023315454</v>
      </c>
      <c r="H3107" s="12">
        <v>1</v>
      </c>
      <c r="I3107" s="13" t="s">
        <v>0</v>
      </c>
      <c r="J3107" s="25">
        <v>1118874.18</v>
      </c>
    </row>
    <row r="3108" spans="3:10" ht="12.75">
      <c r="C3108" s="12">
        <v>2</v>
      </c>
      <c r="D3108" s="13" t="s">
        <v>1</v>
      </c>
      <c r="E3108" s="35">
        <v>2033995.22</v>
      </c>
      <c r="F3108" s="15">
        <f aca="true" t="shared" si="17" ref="F3108:F3135">+E3108/$B$3106</f>
        <v>0.46649728249671907</v>
      </c>
      <c r="G3108" s="15">
        <f aca="true" t="shared" si="18" ref="G3108:G3134">(E3108/J3108)-1</f>
        <v>-0.11546782355745566</v>
      </c>
      <c r="H3108" s="12">
        <v>2</v>
      </c>
      <c r="I3108" s="13" t="s">
        <v>1</v>
      </c>
      <c r="J3108" s="25">
        <v>2299515.24</v>
      </c>
    </row>
    <row r="3109" spans="3:10" ht="12.75">
      <c r="C3109" s="12">
        <v>3</v>
      </c>
      <c r="D3109" s="13" t="s">
        <v>2</v>
      </c>
      <c r="E3109" s="35">
        <v>123163.41</v>
      </c>
      <c r="F3109" s="15">
        <f t="shared" si="17"/>
        <v>0.028247557075394326</v>
      </c>
      <c r="G3109" s="15">
        <f t="shared" si="18"/>
        <v>-0.19234423072294926</v>
      </c>
      <c r="H3109" s="12">
        <v>3</v>
      </c>
      <c r="I3109" s="13" t="s">
        <v>2</v>
      </c>
      <c r="J3109" s="25">
        <v>152494.93</v>
      </c>
    </row>
    <row r="3110" spans="3:10" ht="12.75">
      <c r="C3110" s="12">
        <v>4</v>
      </c>
      <c r="D3110" s="13" t="s">
        <v>3</v>
      </c>
      <c r="E3110" s="35">
        <v>37768.18</v>
      </c>
      <c r="F3110" s="15">
        <f t="shared" si="17"/>
        <v>0.008662140973392718</v>
      </c>
      <c r="G3110" s="15">
        <f t="shared" si="18"/>
        <v>-0.2051093495599583</v>
      </c>
      <c r="H3110" s="12">
        <v>4</v>
      </c>
      <c r="I3110" s="13" t="s">
        <v>3</v>
      </c>
      <c r="J3110" s="25">
        <v>47513.68</v>
      </c>
    </row>
    <row r="3111" spans="3:10" ht="12.75">
      <c r="C3111" s="12">
        <v>5</v>
      </c>
      <c r="D3111" s="13" t="s">
        <v>4</v>
      </c>
      <c r="E3111" s="35">
        <v>121888.29</v>
      </c>
      <c r="F3111" s="15">
        <f t="shared" si="17"/>
        <v>0.02795510800323907</v>
      </c>
      <c r="G3111" s="15">
        <f t="shared" si="18"/>
        <v>-0.30624552843955144</v>
      </c>
      <c r="H3111" s="12">
        <v>5</v>
      </c>
      <c r="I3111" s="13" t="s">
        <v>4</v>
      </c>
      <c r="J3111" s="25">
        <v>175693.7</v>
      </c>
    </row>
    <row r="3112" spans="3:10" ht="12.75">
      <c r="C3112" s="12">
        <v>6</v>
      </c>
      <c r="D3112" s="13" t="s">
        <v>5</v>
      </c>
      <c r="E3112" s="35">
        <v>9782.87</v>
      </c>
      <c r="F3112" s="15">
        <f t="shared" si="17"/>
        <v>0.0022437035373262474</v>
      </c>
      <c r="G3112" s="15">
        <f t="shared" si="18"/>
        <v>-0.2498092482579285</v>
      </c>
      <c r="H3112" s="12">
        <v>6</v>
      </c>
      <c r="I3112" s="13" t="s">
        <v>5</v>
      </c>
      <c r="J3112" s="25">
        <v>13040.51</v>
      </c>
    </row>
    <row r="3113" spans="3:10" ht="12.75">
      <c r="C3113" s="12">
        <v>7</v>
      </c>
      <c r="D3113" s="13" t="s">
        <v>6</v>
      </c>
      <c r="E3113" s="35">
        <v>992.94</v>
      </c>
      <c r="F3113" s="15">
        <f t="shared" si="17"/>
        <v>0.00022773102273184904</v>
      </c>
      <c r="G3113" s="15">
        <f t="shared" si="18"/>
        <v>-0.3348294434470377</v>
      </c>
      <c r="H3113" s="12">
        <v>7</v>
      </c>
      <c r="I3113" s="13" t="s">
        <v>6</v>
      </c>
      <c r="J3113" s="25">
        <v>1492.76</v>
      </c>
    </row>
    <row r="3114" spans="3:10" ht="12.75">
      <c r="C3114" s="12">
        <v>8</v>
      </c>
      <c r="D3114" s="13" t="s">
        <v>7</v>
      </c>
      <c r="E3114" s="35">
        <v>0</v>
      </c>
      <c r="F3114" s="15">
        <f t="shared" si="17"/>
        <v>0</v>
      </c>
      <c r="G3114" s="15">
        <v>0</v>
      </c>
      <c r="H3114" s="12">
        <v>8</v>
      </c>
      <c r="I3114" s="13" t="s">
        <v>7</v>
      </c>
      <c r="J3114" s="25">
        <v>0</v>
      </c>
    </row>
    <row r="3115" spans="3:10" ht="12.75">
      <c r="C3115" s="12">
        <v>9</v>
      </c>
      <c r="D3115" s="13" t="s">
        <v>8</v>
      </c>
      <c r="E3115" s="35">
        <v>5902.35</v>
      </c>
      <c r="F3115" s="15">
        <f t="shared" si="17"/>
        <v>0.001353705361876175</v>
      </c>
      <c r="G3115" s="15">
        <f t="shared" si="18"/>
        <v>-0.2878069204845328</v>
      </c>
      <c r="H3115" s="12">
        <v>9</v>
      </c>
      <c r="I3115" s="13" t="s">
        <v>8</v>
      </c>
      <c r="J3115" s="25">
        <v>8287.57</v>
      </c>
    </row>
    <row r="3116" spans="3:10" ht="12.75">
      <c r="C3116" s="12">
        <v>10</v>
      </c>
      <c r="D3116" s="13" t="s">
        <v>9</v>
      </c>
      <c r="E3116" s="35">
        <v>18439.13</v>
      </c>
      <c r="F3116" s="15">
        <f t="shared" si="17"/>
        <v>0.0042290188059555655</v>
      </c>
      <c r="G3116" s="15">
        <f t="shared" si="18"/>
        <v>-0.05599484356369533</v>
      </c>
      <c r="H3116" s="12">
        <v>10</v>
      </c>
      <c r="I3116" s="13" t="s">
        <v>9</v>
      </c>
      <c r="J3116" s="25">
        <v>19532.87</v>
      </c>
    </row>
    <row r="3117" spans="3:10" ht="12.75">
      <c r="C3117" s="12">
        <v>11</v>
      </c>
      <c r="D3117" s="13" t="s">
        <v>10</v>
      </c>
      <c r="E3117" s="35">
        <v>1412.29</v>
      </c>
      <c r="F3117" s="15">
        <f t="shared" si="17"/>
        <v>0.00032390904394420916</v>
      </c>
      <c r="G3117" s="15">
        <f t="shared" si="18"/>
        <v>-0.32678850627311906</v>
      </c>
      <c r="H3117" s="12">
        <v>11</v>
      </c>
      <c r="I3117" s="13" t="s">
        <v>10</v>
      </c>
      <c r="J3117" s="25">
        <v>2097.84</v>
      </c>
    </row>
    <row r="3118" spans="3:10" ht="12.75">
      <c r="C3118" s="12">
        <v>13</v>
      </c>
      <c r="D3118" s="13" t="s">
        <v>11</v>
      </c>
      <c r="E3118" s="35">
        <v>0</v>
      </c>
      <c r="F3118" s="15">
        <f t="shared" si="17"/>
        <v>0</v>
      </c>
      <c r="G3118" s="15">
        <v>0</v>
      </c>
      <c r="H3118" s="12">
        <v>13</v>
      </c>
      <c r="I3118" s="13" t="s">
        <v>11</v>
      </c>
      <c r="J3118" s="25">
        <v>0</v>
      </c>
    </row>
    <row r="3119" spans="3:10" ht="12.75">
      <c r="C3119" s="12">
        <v>15</v>
      </c>
      <c r="D3119" s="13" t="s">
        <v>12</v>
      </c>
      <c r="E3119" s="35">
        <v>364.47</v>
      </c>
      <c r="F3119" s="15">
        <f t="shared" si="17"/>
        <v>8.359128029395232E-05</v>
      </c>
      <c r="G3119" s="15">
        <f t="shared" si="18"/>
        <v>-0.3715709433246547</v>
      </c>
      <c r="H3119" s="12">
        <v>15</v>
      </c>
      <c r="I3119" s="13" t="s">
        <v>12</v>
      </c>
      <c r="J3119" s="25">
        <v>579.97</v>
      </c>
    </row>
    <row r="3120" spans="3:10" ht="12.75">
      <c r="C3120" s="12">
        <v>16</v>
      </c>
      <c r="D3120" s="13" t="s">
        <v>13</v>
      </c>
      <c r="E3120" s="35">
        <v>50272.48</v>
      </c>
      <c r="F3120" s="15">
        <f t="shared" si="17"/>
        <v>0.01153000512182652</v>
      </c>
      <c r="G3120" s="15">
        <f t="shared" si="18"/>
        <v>-0.18572479309246204</v>
      </c>
      <c r="H3120" s="12">
        <v>16</v>
      </c>
      <c r="I3120" s="13" t="s">
        <v>13</v>
      </c>
      <c r="J3120" s="25">
        <v>61738.93</v>
      </c>
    </row>
    <row r="3121" spans="3:10" ht="12.75">
      <c r="C3121" s="12">
        <v>20</v>
      </c>
      <c r="D3121" s="13" t="s">
        <v>14</v>
      </c>
      <c r="E3121" s="35">
        <v>0</v>
      </c>
      <c r="F3121" s="15">
        <f t="shared" si="17"/>
        <v>0</v>
      </c>
      <c r="G3121" s="15">
        <v>0</v>
      </c>
      <c r="H3121" s="12">
        <v>20</v>
      </c>
      <c r="I3121" s="13" t="s">
        <v>14</v>
      </c>
      <c r="J3121" s="25">
        <v>0</v>
      </c>
    </row>
    <row r="3122" spans="3:10" ht="12.75">
      <c r="C3122" s="12">
        <v>21</v>
      </c>
      <c r="D3122" s="13" t="s">
        <v>715</v>
      </c>
      <c r="E3122" s="35">
        <v>0</v>
      </c>
      <c r="F3122" s="15">
        <f t="shared" si="17"/>
        <v>0</v>
      </c>
      <c r="G3122" s="15">
        <v>0</v>
      </c>
      <c r="H3122" s="12">
        <v>21</v>
      </c>
      <c r="I3122" s="37" t="s">
        <v>715</v>
      </c>
      <c r="J3122" s="25">
        <v>0</v>
      </c>
    </row>
    <row r="3123" spans="3:10" ht="12.75">
      <c r="C3123" s="12">
        <v>23</v>
      </c>
      <c r="D3123" s="13" t="s">
        <v>16</v>
      </c>
      <c r="E3123" s="14">
        <v>8089.34</v>
      </c>
      <c r="F3123" s="15">
        <f t="shared" si="17"/>
        <v>0.0018552920331799058</v>
      </c>
      <c r="G3123" s="15">
        <f t="shared" si="18"/>
        <v>-0.1954067804196361</v>
      </c>
      <c r="H3123" s="12">
        <v>23</v>
      </c>
      <c r="I3123" s="13" t="s">
        <v>16</v>
      </c>
      <c r="J3123" s="25">
        <v>10053.95</v>
      </c>
    </row>
    <row r="3124" spans="3:10" ht="12.75">
      <c r="C3124" s="12">
        <v>24</v>
      </c>
      <c r="D3124" s="13" t="s">
        <v>17</v>
      </c>
      <c r="E3124" s="14">
        <v>110457.32</v>
      </c>
      <c r="F3124" s="15">
        <f t="shared" si="17"/>
        <v>0.025333412342960424</v>
      </c>
      <c r="G3124" s="15">
        <f t="shared" si="18"/>
        <v>-0.3745461159141502</v>
      </c>
      <c r="H3124" s="12">
        <v>24</v>
      </c>
      <c r="I3124" s="13" t="s">
        <v>17</v>
      </c>
      <c r="J3124" s="25">
        <v>176603.46</v>
      </c>
    </row>
    <row r="3125" spans="3:10" ht="12.75">
      <c r="C3125" s="12">
        <v>25</v>
      </c>
      <c r="D3125" s="13" t="s">
        <v>18</v>
      </c>
      <c r="E3125" s="14">
        <v>0</v>
      </c>
      <c r="F3125" s="15">
        <f t="shared" si="17"/>
        <v>0</v>
      </c>
      <c r="G3125" s="15">
        <v>0</v>
      </c>
      <c r="H3125" s="12">
        <v>25</v>
      </c>
      <c r="I3125" s="13" t="s">
        <v>18</v>
      </c>
      <c r="J3125" s="25">
        <v>0</v>
      </c>
    </row>
    <row r="3126" spans="3:10" ht="12.75">
      <c r="C3126" s="12">
        <v>26</v>
      </c>
      <c r="D3126" s="13" t="s">
        <v>19</v>
      </c>
      <c r="E3126" s="14">
        <v>0</v>
      </c>
      <c r="F3126" s="15">
        <f t="shared" si="17"/>
        <v>0</v>
      </c>
      <c r="G3126" s="15">
        <v>0</v>
      </c>
      <c r="H3126" s="12">
        <v>26</v>
      </c>
      <c r="I3126" s="13" t="s">
        <v>19</v>
      </c>
      <c r="J3126" s="25">
        <v>0</v>
      </c>
    </row>
    <row r="3127" spans="3:10" ht="12.75">
      <c r="C3127" s="12">
        <v>27</v>
      </c>
      <c r="D3127" s="13" t="s">
        <v>20</v>
      </c>
      <c r="E3127" s="14">
        <v>14108.13</v>
      </c>
      <c r="F3127" s="15">
        <f t="shared" si="17"/>
        <v>0.0032357029364653263</v>
      </c>
      <c r="G3127" s="15">
        <f t="shared" si="18"/>
        <v>-0.3007916325730562</v>
      </c>
      <c r="H3127" s="12">
        <v>27</v>
      </c>
      <c r="I3127" s="13" t="s">
        <v>20</v>
      </c>
      <c r="J3127" s="25">
        <v>20177.29</v>
      </c>
    </row>
    <row r="3128" spans="3:10" ht="12.75">
      <c r="C3128" s="12">
        <v>28</v>
      </c>
      <c r="D3128" s="13" t="s">
        <v>21</v>
      </c>
      <c r="E3128" s="14">
        <v>130233.51</v>
      </c>
      <c r="F3128" s="15">
        <f t="shared" si="17"/>
        <v>0.029869086174651525</v>
      </c>
      <c r="G3128" s="15">
        <f t="shared" si="18"/>
        <v>-0.17152600885284852</v>
      </c>
      <c r="H3128" s="12">
        <v>28</v>
      </c>
      <c r="I3128" s="13" t="s">
        <v>21</v>
      </c>
      <c r="J3128" s="25">
        <v>157196.86</v>
      </c>
    </row>
    <row r="3129" spans="3:10" ht="12.75">
      <c r="C3129" s="12">
        <v>30</v>
      </c>
      <c r="D3129" s="13" t="s">
        <v>22</v>
      </c>
      <c r="E3129" s="14">
        <v>399816.11</v>
      </c>
      <c r="F3129" s="15">
        <f t="shared" si="17"/>
        <v>0.09169791894270495</v>
      </c>
      <c r="G3129" s="15">
        <f t="shared" si="18"/>
        <v>-0.2188469551517821</v>
      </c>
      <c r="H3129" s="12">
        <v>30</v>
      </c>
      <c r="I3129" s="13" t="s">
        <v>22</v>
      </c>
      <c r="J3129" s="25">
        <v>511828.14</v>
      </c>
    </row>
    <row r="3130" spans="3:10" ht="12.75">
      <c r="C3130" s="12">
        <v>31</v>
      </c>
      <c r="D3130" s="13" t="s">
        <v>23</v>
      </c>
      <c r="E3130" s="14">
        <v>219336.2</v>
      </c>
      <c r="F3130" s="15">
        <f t="shared" si="17"/>
        <v>0.05030480910036597</v>
      </c>
      <c r="G3130" s="15">
        <f t="shared" si="18"/>
        <v>-0.27310448619686545</v>
      </c>
      <c r="H3130" s="12">
        <v>31</v>
      </c>
      <c r="I3130" s="13" t="s">
        <v>23</v>
      </c>
      <c r="J3130" s="25">
        <v>301743.78</v>
      </c>
    </row>
    <row r="3131" spans="3:10" ht="12.75">
      <c r="C3131" s="12">
        <v>32</v>
      </c>
      <c r="D3131" s="13" t="s">
        <v>24</v>
      </c>
      <c r="E3131" s="14">
        <v>35784.72</v>
      </c>
      <c r="F3131" s="15">
        <f t="shared" si="17"/>
        <v>0.008207233955498673</v>
      </c>
      <c r="G3131" s="15">
        <f t="shared" si="18"/>
        <v>-0.3599131685950212</v>
      </c>
      <c r="H3131" s="12">
        <v>32</v>
      </c>
      <c r="I3131" s="13" t="s">
        <v>24</v>
      </c>
      <c r="J3131" s="25">
        <v>55906.04</v>
      </c>
    </row>
    <row r="3132" spans="3:10" ht="12.75">
      <c r="C3132" s="12">
        <v>33</v>
      </c>
      <c r="D3132" s="13" t="s">
        <v>450</v>
      </c>
      <c r="E3132" s="14">
        <v>5130.53</v>
      </c>
      <c r="F3132" s="15">
        <f t="shared" si="17"/>
        <v>0.0011766882631945872</v>
      </c>
      <c r="G3132" s="15">
        <f t="shared" si="18"/>
        <v>-0.4179502393191289</v>
      </c>
      <c r="H3132" s="12">
        <v>33</v>
      </c>
      <c r="I3132" s="13" t="s">
        <v>450</v>
      </c>
      <c r="J3132" s="25">
        <v>8814.59</v>
      </c>
    </row>
    <row r="3133" spans="3:10" ht="12.75">
      <c r="C3133" s="12">
        <v>34</v>
      </c>
      <c r="D3133" s="13" t="s">
        <v>510</v>
      </c>
      <c r="E3133" s="14">
        <v>12207.56</v>
      </c>
      <c r="F3133" s="15">
        <f t="shared" si="17"/>
        <v>0.002799806759583067</v>
      </c>
      <c r="G3133" s="15">
        <f t="shared" si="18"/>
        <v>-0.2792405774785265</v>
      </c>
      <c r="H3133" s="12">
        <v>34</v>
      </c>
      <c r="I3133" s="13" t="s">
        <v>510</v>
      </c>
      <c r="J3133" s="25">
        <v>16937.08</v>
      </c>
    </row>
    <row r="3134" spans="3:10" ht="12.75">
      <c r="C3134" s="12">
        <v>35</v>
      </c>
      <c r="D3134" s="13" t="s">
        <v>511</v>
      </c>
      <c r="E3134" s="14">
        <v>272951.11</v>
      </c>
      <c r="F3134" s="15">
        <f t="shared" si="17"/>
        <v>0.06260140132947954</v>
      </c>
      <c r="G3134" s="15">
        <f t="shared" si="18"/>
        <v>-0.2638933398057598</v>
      </c>
      <c r="H3134" s="12">
        <v>35</v>
      </c>
      <c r="I3134" s="13" t="s">
        <v>511</v>
      </c>
      <c r="J3134" s="25">
        <v>370803.75</v>
      </c>
    </row>
    <row r="3135" spans="3:10" ht="12.75">
      <c r="C3135" s="12">
        <v>36</v>
      </c>
      <c r="D3135" s="13" t="s">
        <v>683</v>
      </c>
      <c r="E3135" s="14">
        <v>0</v>
      </c>
      <c r="F3135" s="15">
        <f t="shared" si="17"/>
        <v>0</v>
      </c>
      <c r="G3135" s="15">
        <v>0</v>
      </c>
      <c r="H3135" s="12">
        <v>36</v>
      </c>
      <c r="I3135" s="13" t="s">
        <v>683</v>
      </c>
      <c r="J3135" s="25">
        <v>0</v>
      </c>
    </row>
    <row r="3136" spans="1:2" ht="15">
      <c r="A3136" s="5">
        <v>39904</v>
      </c>
      <c r="B3136" s="1">
        <f>SUM(E3137:E3165)</f>
        <v>4735225.03</v>
      </c>
    </row>
    <row r="3137" spans="3:10" ht="12.75">
      <c r="C3137" s="12">
        <v>1</v>
      </c>
      <c r="D3137" s="13" t="s">
        <v>0</v>
      </c>
      <c r="E3137" s="25">
        <v>894021.73</v>
      </c>
      <c r="F3137" s="15">
        <f>+E3137/$B$3136</f>
        <v>0.18880237461491875</v>
      </c>
      <c r="G3137" s="15">
        <f aca="true" t="shared" si="19" ref="G3137:G3143">(E3137/J3137)-1</f>
        <v>-0.2093789344933309</v>
      </c>
      <c r="H3137" s="12">
        <v>1</v>
      </c>
      <c r="I3137" s="13" t="s">
        <v>0</v>
      </c>
      <c r="J3137" s="25">
        <v>1130784.1</v>
      </c>
    </row>
    <row r="3138" spans="3:10" ht="12.75">
      <c r="C3138" s="12">
        <v>2</v>
      </c>
      <c r="D3138" s="13" t="s">
        <v>1</v>
      </c>
      <c r="E3138" s="25">
        <v>2262609.6</v>
      </c>
      <c r="F3138" s="15">
        <f aca="true" t="shared" si="20" ref="F3138:F3165">+E3138/$B$3136</f>
        <v>0.4778251478367439</v>
      </c>
      <c r="G3138" s="15">
        <f t="shared" si="19"/>
        <v>-0.12418691564880091</v>
      </c>
      <c r="H3138" s="12">
        <v>2</v>
      </c>
      <c r="I3138" s="13" t="s">
        <v>1</v>
      </c>
      <c r="J3138" s="25">
        <v>2583438.91</v>
      </c>
    </row>
    <row r="3139" spans="3:10" ht="12.75">
      <c r="C3139" s="12">
        <v>3</v>
      </c>
      <c r="D3139" s="13" t="s">
        <v>2</v>
      </c>
      <c r="E3139" s="25">
        <v>134764.09</v>
      </c>
      <c r="F3139" s="15">
        <f t="shared" si="20"/>
        <v>0.028459912495436356</v>
      </c>
      <c r="G3139" s="15">
        <f t="shared" si="19"/>
        <v>-0.17100560132472675</v>
      </c>
      <c r="H3139" s="12">
        <v>3</v>
      </c>
      <c r="I3139" s="13" t="s">
        <v>2</v>
      </c>
      <c r="J3139" s="25">
        <v>162563.33</v>
      </c>
    </row>
    <row r="3140" spans="3:10" ht="12.75">
      <c r="C3140" s="12">
        <v>4</v>
      </c>
      <c r="D3140" s="13" t="s">
        <v>3</v>
      </c>
      <c r="E3140" s="25">
        <v>37641.94</v>
      </c>
      <c r="F3140" s="15">
        <f t="shared" si="20"/>
        <v>0.007949345545675154</v>
      </c>
      <c r="G3140" s="15">
        <f t="shared" si="19"/>
        <v>-0.18260710574008676</v>
      </c>
      <c r="H3140" s="12">
        <v>4</v>
      </c>
      <c r="I3140" s="13" t="s">
        <v>3</v>
      </c>
      <c r="J3140" s="25">
        <v>46051.22</v>
      </c>
    </row>
    <row r="3141" spans="3:10" ht="12.75">
      <c r="C3141" s="12">
        <v>5</v>
      </c>
      <c r="D3141" s="13" t="s">
        <v>4</v>
      </c>
      <c r="E3141" s="25">
        <v>122603.61</v>
      </c>
      <c r="F3141" s="15">
        <f t="shared" si="20"/>
        <v>0.025891823350156603</v>
      </c>
      <c r="G3141" s="15">
        <f t="shared" si="19"/>
        <v>-0.2827546954637442</v>
      </c>
      <c r="H3141" s="12">
        <v>5</v>
      </c>
      <c r="I3141" s="13" t="s">
        <v>4</v>
      </c>
      <c r="J3141" s="25">
        <v>170936.79</v>
      </c>
    </row>
    <row r="3142" spans="3:10" ht="12.75">
      <c r="C3142" s="12">
        <v>6</v>
      </c>
      <c r="D3142" s="13" t="s">
        <v>5</v>
      </c>
      <c r="E3142" s="25">
        <v>9883.9</v>
      </c>
      <c r="F3142" s="15">
        <f t="shared" si="20"/>
        <v>0.002087313683590661</v>
      </c>
      <c r="G3142" s="15">
        <f t="shared" si="19"/>
        <v>-0.24203278985215504</v>
      </c>
      <c r="H3142" s="12">
        <v>6</v>
      </c>
      <c r="I3142" s="13" t="s">
        <v>5</v>
      </c>
      <c r="J3142" s="25">
        <v>13040.01</v>
      </c>
    </row>
    <row r="3143" spans="3:10" ht="12.75">
      <c r="C3143" s="12">
        <v>7</v>
      </c>
      <c r="D3143" s="13" t="s">
        <v>6</v>
      </c>
      <c r="E3143" s="25">
        <v>1051.65</v>
      </c>
      <c r="F3143" s="15">
        <f t="shared" si="20"/>
        <v>0.00022209081793099072</v>
      </c>
      <c r="G3143" s="15">
        <f t="shared" si="19"/>
        <v>-0.11437016825829915</v>
      </c>
      <c r="H3143" s="12">
        <v>7</v>
      </c>
      <c r="I3143" s="13" t="s">
        <v>6</v>
      </c>
      <c r="J3143" s="25">
        <v>1187.46</v>
      </c>
    </row>
    <row r="3144" spans="3:10" ht="12.75">
      <c r="C3144" s="12">
        <v>8</v>
      </c>
      <c r="D3144" s="13" t="s">
        <v>7</v>
      </c>
      <c r="E3144" s="25">
        <v>0</v>
      </c>
      <c r="F3144" s="15">
        <f t="shared" si="20"/>
        <v>0</v>
      </c>
      <c r="G3144" s="15">
        <v>0</v>
      </c>
      <c r="H3144" s="12">
        <v>8</v>
      </c>
      <c r="I3144" s="13" t="s">
        <v>7</v>
      </c>
      <c r="J3144" s="25">
        <v>0.01</v>
      </c>
    </row>
    <row r="3145" spans="3:10" ht="12.75">
      <c r="C3145" s="12">
        <v>9</v>
      </c>
      <c r="D3145" s="13" t="s">
        <v>8</v>
      </c>
      <c r="E3145" s="25">
        <v>6013.98</v>
      </c>
      <c r="F3145" s="15">
        <f t="shared" si="20"/>
        <v>0.0012700515734518321</v>
      </c>
      <c r="G3145" s="15">
        <f>(E3145/J3145)-1</f>
        <v>-0.30984297555752693</v>
      </c>
      <c r="H3145" s="12">
        <v>9</v>
      </c>
      <c r="I3145" s="13" t="s">
        <v>8</v>
      </c>
      <c r="J3145" s="25">
        <v>8713.93</v>
      </c>
    </row>
    <row r="3146" spans="3:10" ht="12.75">
      <c r="C3146" s="12">
        <v>10</v>
      </c>
      <c r="D3146" s="13" t="s">
        <v>9</v>
      </c>
      <c r="E3146" s="25">
        <v>15111.3</v>
      </c>
      <c r="F3146" s="15">
        <f t="shared" si="20"/>
        <v>0.0031912527713598435</v>
      </c>
      <c r="G3146" s="15">
        <f>(E3146/J3146)-1</f>
        <v>-0.09242749654059057</v>
      </c>
      <c r="H3146" s="12">
        <v>10</v>
      </c>
      <c r="I3146" s="13" t="s">
        <v>9</v>
      </c>
      <c r="J3146" s="25">
        <v>16650.24</v>
      </c>
    </row>
    <row r="3147" spans="3:10" ht="12.75">
      <c r="C3147" s="12">
        <v>11</v>
      </c>
      <c r="D3147" s="13" t="s">
        <v>10</v>
      </c>
      <c r="E3147" s="25">
        <v>1784.71</v>
      </c>
      <c r="F3147" s="15">
        <f t="shared" si="20"/>
        <v>0.00037690077846205334</v>
      </c>
      <c r="G3147" s="15">
        <f>(E3147/J3147)-1</f>
        <v>-0.20717258903543656</v>
      </c>
      <c r="H3147" s="12">
        <v>11</v>
      </c>
      <c r="I3147" s="13" t="s">
        <v>10</v>
      </c>
      <c r="J3147" s="25">
        <v>2251.07</v>
      </c>
    </row>
    <row r="3148" spans="3:10" ht="12.75">
      <c r="C3148" s="12">
        <v>13</v>
      </c>
      <c r="D3148" s="13" t="s">
        <v>11</v>
      </c>
      <c r="E3148" s="25">
        <v>0</v>
      </c>
      <c r="F3148" s="15">
        <f t="shared" si="20"/>
        <v>0</v>
      </c>
      <c r="G3148" s="15">
        <v>0</v>
      </c>
      <c r="H3148" s="12">
        <v>13</v>
      </c>
      <c r="I3148" s="13" t="s">
        <v>11</v>
      </c>
      <c r="J3148" s="25">
        <v>4359.57</v>
      </c>
    </row>
    <row r="3149" spans="3:10" ht="12.75">
      <c r="C3149" s="12">
        <v>15</v>
      </c>
      <c r="D3149" s="13" t="s">
        <v>12</v>
      </c>
      <c r="E3149" s="25">
        <v>514.89</v>
      </c>
      <c r="F3149" s="15">
        <f t="shared" si="20"/>
        <v>0.00010873612061473665</v>
      </c>
      <c r="G3149" s="15">
        <f>(E3149/J3149)-1</f>
        <v>-0.13286065546161874</v>
      </c>
      <c r="H3149" s="12">
        <v>15</v>
      </c>
      <c r="I3149" s="13" t="s">
        <v>12</v>
      </c>
      <c r="J3149" s="25">
        <v>593.78</v>
      </c>
    </row>
    <row r="3150" spans="3:10" ht="12.75">
      <c r="C3150" s="12">
        <v>16</v>
      </c>
      <c r="D3150" s="13" t="s">
        <v>13</v>
      </c>
      <c r="E3150" s="25">
        <v>52310.46</v>
      </c>
      <c r="F3150" s="15">
        <f t="shared" si="20"/>
        <v>0.01104709061735974</v>
      </c>
      <c r="G3150" s="15">
        <f>(E3150/J3150)-1</f>
        <v>-0.1362855453513797</v>
      </c>
      <c r="H3150" s="12">
        <v>16</v>
      </c>
      <c r="I3150" s="13" t="s">
        <v>13</v>
      </c>
      <c r="J3150" s="25">
        <v>60564.53</v>
      </c>
    </row>
    <row r="3151" spans="3:10" ht="12.75">
      <c r="C3151" s="12">
        <v>20</v>
      </c>
      <c r="D3151" s="13" t="s">
        <v>14</v>
      </c>
      <c r="E3151" s="25">
        <v>0</v>
      </c>
      <c r="F3151" s="15">
        <f t="shared" si="20"/>
        <v>0</v>
      </c>
      <c r="G3151" s="15">
        <v>0</v>
      </c>
      <c r="H3151" s="12">
        <v>20</v>
      </c>
      <c r="I3151" s="13" t="s">
        <v>14</v>
      </c>
      <c r="J3151" s="25">
        <v>0</v>
      </c>
    </row>
    <row r="3152" spans="3:10" ht="12.75">
      <c r="C3152" s="12">
        <v>21</v>
      </c>
      <c r="D3152" s="13" t="s">
        <v>715</v>
      </c>
      <c r="E3152" s="25">
        <v>0</v>
      </c>
      <c r="F3152" s="15">
        <f t="shared" si="20"/>
        <v>0</v>
      </c>
      <c r="G3152" s="15">
        <v>0</v>
      </c>
      <c r="H3152" s="12">
        <v>21</v>
      </c>
      <c r="I3152" s="37" t="s">
        <v>715</v>
      </c>
      <c r="J3152" s="25">
        <v>0</v>
      </c>
    </row>
    <row r="3153" spans="3:10" ht="12.75">
      <c r="C3153" s="12">
        <v>23</v>
      </c>
      <c r="D3153" s="13" t="s">
        <v>16</v>
      </c>
      <c r="E3153" s="25">
        <v>9049.93</v>
      </c>
      <c r="F3153" s="15">
        <f t="shared" si="20"/>
        <v>0.0019111932258053636</v>
      </c>
      <c r="G3153" s="15">
        <f>(E3153/J3153)-1</f>
        <v>-0.09068319860938767</v>
      </c>
      <c r="H3153" s="12">
        <v>23</v>
      </c>
      <c r="I3153" s="13" t="s">
        <v>16</v>
      </c>
      <c r="J3153" s="25">
        <v>9952.45</v>
      </c>
    </row>
    <row r="3154" spans="3:10" ht="12.75">
      <c r="C3154" s="12">
        <v>24</v>
      </c>
      <c r="D3154" s="13" t="s">
        <v>17</v>
      </c>
      <c r="E3154" s="25">
        <v>140630.23</v>
      </c>
      <c r="F3154" s="15">
        <f t="shared" si="20"/>
        <v>0.029698742743805778</v>
      </c>
      <c r="G3154" s="15">
        <f>(E3154/J3154)-1</f>
        <v>-0.33626125824232567</v>
      </c>
      <c r="H3154" s="12">
        <v>24</v>
      </c>
      <c r="I3154" s="13" t="s">
        <v>17</v>
      </c>
      <c r="J3154" s="25">
        <v>211875.88</v>
      </c>
    </row>
    <row r="3155" spans="3:10" ht="12.75">
      <c r="C3155" s="12">
        <v>25</v>
      </c>
      <c r="D3155" s="13" t="s">
        <v>18</v>
      </c>
      <c r="E3155" s="25">
        <v>0</v>
      </c>
      <c r="F3155" s="15">
        <f t="shared" si="20"/>
        <v>0</v>
      </c>
      <c r="G3155" s="15">
        <v>0</v>
      </c>
      <c r="H3155" s="12">
        <v>25</v>
      </c>
      <c r="I3155" s="13" t="s">
        <v>18</v>
      </c>
      <c r="J3155" s="25">
        <v>0</v>
      </c>
    </row>
    <row r="3156" spans="3:10" ht="12.75">
      <c r="C3156" s="12">
        <v>26</v>
      </c>
      <c r="D3156" s="13" t="s">
        <v>19</v>
      </c>
      <c r="E3156" s="25">
        <v>0</v>
      </c>
      <c r="F3156" s="15">
        <f t="shared" si="20"/>
        <v>0</v>
      </c>
      <c r="G3156" s="15">
        <v>0</v>
      </c>
      <c r="H3156" s="12">
        <v>26</v>
      </c>
      <c r="I3156" s="13" t="s">
        <v>19</v>
      </c>
      <c r="J3156" s="25">
        <v>0</v>
      </c>
    </row>
    <row r="3157" spans="3:10" ht="12.75">
      <c r="C3157" s="12">
        <v>27</v>
      </c>
      <c r="D3157" s="13" t="s">
        <v>20</v>
      </c>
      <c r="E3157" s="25">
        <v>13532.37</v>
      </c>
      <c r="F3157" s="15">
        <f t="shared" si="20"/>
        <v>0.0028578092728995396</v>
      </c>
      <c r="G3157" s="15">
        <f aca="true" t="shared" si="21" ref="G3157:G3164">(E3157/J3157)-1</f>
        <v>-0.3383852680830467</v>
      </c>
      <c r="H3157" s="12">
        <v>27</v>
      </c>
      <c r="I3157" s="13" t="s">
        <v>20</v>
      </c>
      <c r="J3157" s="25">
        <v>20453.55</v>
      </c>
    </row>
    <row r="3158" spans="3:10" ht="12.75">
      <c r="C3158" s="12">
        <v>28</v>
      </c>
      <c r="D3158" s="13" t="s">
        <v>21</v>
      </c>
      <c r="E3158" s="25">
        <v>111569.55</v>
      </c>
      <c r="F3158" s="15">
        <f t="shared" si="20"/>
        <v>0.023561615191073613</v>
      </c>
      <c r="G3158" s="15">
        <f t="shared" si="21"/>
        <v>-0.31372834863257193</v>
      </c>
      <c r="H3158" s="12">
        <v>28</v>
      </c>
      <c r="I3158" s="13" t="s">
        <v>21</v>
      </c>
      <c r="J3158" s="25">
        <v>162573.45</v>
      </c>
    </row>
    <row r="3159" spans="3:10" ht="12.75">
      <c r="C3159" s="12">
        <v>30</v>
      </c>
      <c r="D3159" s="13" t="s">
        <v>22</v>
      </c>
      <c r="E3159" s="25">
        <v>372264.16</v>
      </c>
      <c r="F3159" s="15">
        <f t="shared" si="20"/>
        <v>0.07861593855445555</v>
      </c>
      <c r="G3159" s="15">
        <f t="shared" si="21"/>
        <v>-0.2650310681119802</v>
      </c>
      <c r="H3159" s="12">
        <v>30</v>
      </c>
      <c r="I3159" s="13" t="s">
        <v>22</v>
      </c>
      <c r="J3159" s="25">
        <v>506503.26</v>
      </c>
    </row>
    <row r="3160" spans="3:10" ht="12.75">
      <c r="C3160" s="12">
        <v>31</v>
      </c>
      <c r="D3160" s="13" t="s">
        <v>23</v>
      </c>
      <c r="E3160" s="25">
        <v>235149.25</v>
      </c>
      <c r="F3160" s="15">
        <f t="shared" si="20"/>
        <v>0.04965957235616318</v>
      </c>
      <c r="G3160" s="15">
        <f t="shared" si="21"/>
        <v>-0.3202110078699667</v>
      </c>
      <c r="H3160" s="12">
        <v>31</v>
      </c>
      <c r="I3160" s="13" t="s">
        <v>23</v>
      </c>
      <c r="J3160" s="25">
        <v>345915.06</v>
      </c>
    </row>
    <row r="3161" spans="3:10" ht="12.75">
      <c r="C3161" s="12">
        <v>32</v>
      </c>
      <c r="D3161" s="13" t="s">
        <v>24</v>
      </c>
      <c r="E3161" s="25">
        <v>35131.07</v>
      </c>
      <c r="F3161" s="15">
        <f t="shared" si="20"/>
        <v>0.007419091970799115</v>
      </c>
      <c r="G3161" s="15">
        <f t="shared" si="21"/>
        <v>-0.3661194012076745</v>
      </c>
      <c r="H3161" s="12">
        <v>32</v>
      </c>
      <c r="I3161" s="13" t="s">
        <v>24</v>
      </c>
      <c r="J3161" s="25">
        <v>55422.22</v>
      </c>
    </row>
    <row r="3162" spans="3:10" ht="12.75">
      <c r="C3162" s="12">
        <v>33</v>
      </c>
      <c r="D3162" s="13" t="s">
        <v>450</v>
      </c>
      <c r="E3162" s="25">
        <v>5223.61</v>
      </c>
      <c r="F3162" s="15">
        <f t="shared" si="20"/>
        <v>0.001103138703420817</v>
      </c>
      <c r="G3162" s="15">
        <f t="shared" si="21"/>
        <v>-0.4230426830076477</v>
      </c>
      <c r="H3162" s="12">
        <v>33</v>
      </c>
      <c r="I3162" s="13" t="s">
        <v>450</v>
      </c>
      <c r="J3162" s="25">
        <v>9053.72</v>
      </c>
    </row>
    <row r="3163" spans="3:10" ht="12.75">
      <c r="C3163" s="12">
        <v>34</v>
      </c>
      <c r="D3163" s="13" t="s">
        <v>510</v>
      </c>
      <c r="E3163" s="25">
        <v>12414.99</v>
      </c>
      <c r="F3163" s="15">
        <f t="shared" si="20"/>
        <v>0.0026218373828793516</v>
      </c>
      <c r="G3163" s="15">
        <f t="shared" si="21"/>
        <v>-0.23377739101454376</v>
      </c>
      <c r="H3163" s="12">
        <v>34</v>
      </c>
      <c r="I3163" s="13" t="s">
        <v>510</v>
      </c>
      <c r="J3163" s="25">
        <v>16202.85</v>
      </c>
    </row>
    <row r="3164" spans="3:10" ht="12.75">
      <c r="C3164" s="12">
        <v>35</v>
      </c>
      <c r="D3164" s="13" t="s">
        <v>511</v>
      </c>
      <c r="E3164" s="25">
        <v>261948.01</v>
      </c>
      <c r="F3164" s="15">
        <f t="shared" si="20"/>
        <v>0.055319020392997034</v>
      </c>
      <c r="G3164" s="15">
        <f t="shared" si="21"/>
        <v>-0.3210001537643705</v>
      </c>
      <c r="H3164" s="12">
        <v>35</v>
      </c>
      <c r="I3164" s="13" t="s">
        <v>511</v>
      </c>
      <c r="J3164" s="25">
        <v>385785.08</v>
      </c>
    </row>
    <row r="3165" spans="3:10" ht="12.75">
      <c r="C3165" s="12">
        <v>36</v>
      </c>
      <c r="D3165" s="13" t="s">
        <v>683</v>
      </c>
      <c r="E3165" s="25">
        <v>0</v>
      </c>
      <c r="F3165" s="15">
        <f t="shared" si="20"/>
        <v>0</v>
      </c>
      <c r="G3165" s="15">
        <v>0</v>
      </c>
      <c r="H3165" s="12">
        <v>36</v>
      </c>
      <c r="I3165" s="13" t="s">
        <v>683</v>
      </c>
      <c r="J3165" s="25">
        <v>0</v>
      </c>
    </row>
    <row r="3166" spans="1:2" ht="15">
      <c r="A3166" s="5">
        <v>39934</v>
      </c>
      <c r="B3166" s="1">
        <f>SUM(E3167:E3195)</f>
        <v>3814188.3399999994</v>
      </c>
    </row>
    <row r="3167" spans="3:10" ht="12.75">
      <c r="C3167" s="12">
        <v>1</v>
      </c>
      <c r="D3167" s="13" t="s">
        <v>0</v>
      </c>
      <c r="E3167" s="25">
        <v>603830.39</v>
      </c>
      <c r="F3167" s="15">
        <f>+E3167/$B$3136</f>
        <v>0.12751883726210156</v>
      </c>
      <c r="G3167" s="15">
        <f aca="true" t="shared" si="22" ref="G3167:G3173">(E3167/J3167)-1</f>
        <v>-0.3705209117221486</v>
      </c>
      <c r="H3167" s="12">
        <v>1</v>
      </c>
      <c r="I3167" s="13" t="s">
        <v>0</v>
      </c>
      <c r="J3167" s="25">
        <v>959254.09</v>
      </c>
    </row>
    <row r="3168" spans="3:10" ht="12.75">
      <c r="C3168" s="12">
        <v>2</v>
      </c>
      <c r="D3168" s="13" t="s">
        <v>1</v>
      </c>
      <c r="E3168" s="25">
        <v>1881307.93</v>
      </c>
      <c r="F3168" s="15">
        <f aca="true" t="shared" si="23" ref="F3168:F3195">+E3168/$B$3136</f>
        <v>0.39730063895189366</v>
      </c>
      <c r="G3168" s="15">
        <f t="shared" si="22"/>
        <v>-0.017382992472923298</v>
      </c>
      <c r="H3168" s="12">
        <v>2</v>
      </c>
      <c r="I3168" s="13" t="s">
        <v>1</v>
      </c>
      <c r="J3168" s="25">
        <v>1914589.22</v>
      </c>
    </row>
    <row r="3169" spans="3:10" ht="12.75">
      <c r="C3169" s="12">
        <v>3</v>
      </c>
      <c r="D3169" s="13" t="s">
        <v>2</v>
      </c>
      <c r="E3169" s="25">
        <v>108122.13</v>
      </c>
      <c r="F3169" s="15">
        <f t="shared" si="23"/>
        <v>0.022833577985205068</v>
      </c>
      <c r="G3169" s="15">
        <f t="shared" si="22"/>
        <v>-0.20407106831036648</v>
      </c>
      <c r="H3169" s="12">
        <v>3</v>
      </c>
      <c r="I3169" s="13" t="s">
        <v>2</v>
      </c>
      <c r="J3169" s="25">
        <v>135843.95</v>
      </c>
    </row>
    <row r="3170" spans="3:10" ht="12.75">
      <c r="C3170" s="12">
        <v>4</v>
      </c>
      <c r="D3170" s="13" t="s">
        <v>3</v>
      </c>
      <c r="E3170" s="25">
        <v>36114.46</v>
      </c>
      <c r="F3170" s="15">
        <f t="shared" si="23"/>
        <v>0.007626767423131313</v>
      </c>
      <c r="G3170" s="15">
        <f t="shared" si="22"/>
        <v>-0.09529335078893397</v>
      </c>
      <c r="H3170" s="12">
        <v>4</v>
      </c>
      <c r="I3170" s="13" t="s">
        <v>3</v>
      </c>
      <c r="J3170" s="25">
        <v>39918.42</v>
      </c>
    </row>
    <row r="3171" spans="3:10" ht="12.75">
      <c r="C3171" s="12">
        <v>5</v>
      </c>
      <c r="D3171" s="13" t="s">
        <v>4</v>
      </c>
      <c r="E3171" s="25">
        <v>99521.28</v>
      </c>
      <c r="F3171" s="15">
        <f t="shared" si="23"/>
        <v>0.02101722291326881</v>
      </c>
      <c r="G3171" s="15">
        <f t="shared" si="22"/>
        <v>-0.2087574917426256</v>
      </c>
      <c r="H3171" s="12">
        <v>5</v>
      </c>
      <c r="I3171" s="13" t="s">
        <v>4</v>
      </c>
      <c r="J3171" s="25">
        <v>125778.48</v>
      </c>
    </row>
    <row r="3172" spans="3:10" ht="12.75">
      <c r="C3172" s="12">
        <v>6</v>
      </c>
      <c r="D3172" s="13" t="s">
        <v>5</v>
      </c>
      <c r="E3172" s="25">
        <v>7471.35</v>
      </c>
      <c r="F3172" s="15">
        <f t="shared" si="23"/>
        <v>0.00157782364146694</v>
      </c>
      <c r="G3172" s="15">
        <f t="shared" si="22"/>
        <v>-0.23798824449732114</v>
      </c>
      <c r="H3172" s="12">
        <v>6</v>
      </c>
      <c r="I3172" s="13" t="s">
        <v>5</v>
      </c>
      <c r="J3172" s="25">
        <v>9804.77</v>
      </c>
    </row>
    <row r="3173" spans="3:10" ht="12.75">
      <c r="C3173" s="12">
        <v>7</v>
      </c>
      <c r="D3173" s="13" t="s">
        <v>6</v>
      </c>
      <c r="E3173" s="25">
        <v>778.4</v>
      </c>
      <c r="F3173" s="15">
        <f t="shared" si="23"/>
        <v>0.00016438500706269496</v>
      </c>
      <c r="G3173" s="15">
        <f t="shared" si="22"/>
        <v>-0.1647082810202921</v>
      </c>
      <c r="H3173" s="12">
        <v>7</v>
      </c>
      <c r="I3173" s="13" t="s">
        <v>6</v>
      </c>
      <c r="J3173" s="25">
        <v>931.89</v>
      </c>
    </row>
    <row r="3174" spans="3:10" ht="12.75">
      <c r="C3174" s="12">
        <v>8</v>
      </c>
      <c r="D3174" s="13" t="s">
        <v>7</v>
      </c>
      <c r="E3174" s="25">
        <v>0</v>
      </c>
      <c r="F3174" s="15">
        <f t="shared" si="23"/>
        <v>0</v>
      </c>
      <c r="G3174" s="15">
        <v>0</v>
      </c>
      <c r="H3174" s="12">
        <v>8</v>
      </c>
      <c r="I3174" s="13" t="s">
        <v>7</v>
      </c>
      <c r="J3174" s="25">
        <v>0</v>
      </c>
    </row>
    <row r="3175" spans="3:10" ht="12.75">
      <c r="C3175" s="12">
        <v>9</v>
      </c>
      <c r="D3175" s="13" t="s">
        <v>8</v>
      </c>
      <c r="E3175" s="25">
        <v>5104.28</v>
      </c>
      <c r="F3175" s="15">
        <f t="shared" si="23"/>
        <v>0.001077938211523603</v>
      </c>
      <c r="G3175" s="15">
        <f>(E3175/J3175)-1</f>
        <v>-0.26067465530701905</v>
      </c>
      <c r="H3175" s="12">
        <v>9</v>
      </c>
      <c r="I3175" s="13" t="s">
        <v>8</v>
      </c>
      <c r="J3175" s="25">
        <v>6903.97</v>
      </c>
    </row>
    <row r="3176" spans="3:10" ht="12.75">
      <c r="C3176" s="12">
        <v>10</v>
      </c>
      <c r="D3176" s="13" t="s">
        <v>9</v>
      </c>
      <c r="E3176" s="25">
        <v>11548.66</v>
      </c>
      <c r="F3176" s="15">
        <f t="shared" si="23"/>
        <v>0.002438883036568169</v>
      </c>
      <c r="G3176" s="15">
        <f>(E3176/J3176)-1</f>
        <v>0.12340613460648009</v>
      </c>
      <c r="H3176" s="12">
        <v>10</v>
      </c>
      <c r="I3176" s="13" t="s">
        <v>9</v>
      </c>
      <c r="J3176" s="25">
        <v>10280.04</v>
      </c>
    </row>
    <row r="3177" spans="3:10" ht="12.75">
      <c r="C3177" s="12">
        <v>11</v>
      </c>
      <c r="D3177" s="13" t="s">
        <v>10</v>
      </c>
      <c r="E3177" s="25">
        <v>1659.53</v>
      </c>
      <c r="F3177" s="15">
        <f t="shared" si="23"/>
        <v>0.00035046486481340463</v>
      </c>
      <c r="G3177" s="15">
        <f>(E3177/J3177)-1</f>
        <v>-0.06602170144751351</v>
      </c>
      <c r="H3177" s="12">
        <v>11</v>
      </c>
      <c r="I3177" s="13" t="s">
        <v>10</v>
      </c>
      <c r="J3177" s="25">
        <v>1776.84</v>
      </c>
    </row>
    <row r="3178" spans="3:10" ht="12.75">
      <c r="C3178" s="12">
        <v>13</v>
      </c>
      <c r="D3178" s="13" t="s">
        <v>11</v>
      </c>
      <c r="E3178" s="25">
        <v>0</v>
      </c>
      <c r="F3178" s="15">
        <f t="shared" si="23"/>
        <v>0</v>
      </c>
      <c r="G3178" s="15">
        <v>0</v>
      </c>
      <c r="H3178" s="12">
        <v>13</v>
      </c>
      <c r="I3178" s="13" t="s">
        <v>11</v>
      </c>
      <c r="J3178" s="25">
        <v>3843.01</v>
      </c>
    </row>
    <row r="3179" spans="3:10" ht="12.75">
      <c r="C3179" s="12">
        <v>15</v>
      </c>
      <c r="D3179" s="13" t="s">
        <v>12</v>
      </c>
      <c r="E3179" s="25">
        <v>0</v>
      </c>
      <c r="F3179" s="15">
        <f t="shared" si="23"/>
        <v>0</v>
      </c>
      <c r="G3179" s="15">
        <f>(E3179/J3179)-1</f>
        <v>-1</v>
      </c>
      <c r="H3179" s="12">
        <v>15</v>
      </c>
      <c r="I3179" s="13" t="s">
        <v>12</v>
      </c>
      <c r="J3179" s="25">
        <v>596.19</v>
      </c>
    </row>
    <row r="3180" spans="3:10" ht="12.75">
      <c r="C3180" s="12">
        <v>16</v>
      </c>
      <c r="D3180" s="13" t="s">
        <v>13</v>
      </c>
      <c r="E3180" s="25">
        <v>30936.08</v>
      </c>
      <c r="F3180" s="15">
        <f t="shared" si="23"/>
        <v>0.006533180536089539</v>
      </c>
      <c r="G3180" s="15">
        <f>(E3180/J3180)-1</f>
        <v>-0.37042503119782555</v>
      </c>
      <c r="H3180" s="12">
        <v>16</v>
      </c>
      <c r="I3180" s="13" t="s">
        <v>13</v>
      </c>
      <c r="J3180" s="25">
        <v>49138.04</v>
      </c>
    </row>
    <row r="3181" spans="3:10" ht="12.75">
      <c r="C3181" s="12">
        <v>20</v>
      </c>
      <c r="D3181" s="13" t="s">
        <v>14</v>
      </c>
      <c r="E3181" s="25">
        <v>0</v>
      </c>
      <c r="F3181" s="15">
        <f t="shared" si="23"/>
        <v>0</v>
      </c>
      <c r="G3181" s="15">
        <v>0</v>
      </c>
      <c r="H3181" s="12">
        <v>20</v>
      </c>
      <c r="I3181" s="13" t="s">
        <v>14</v>
      </c>
      <c r="J3181" s="25">
        <v>0</v>
      </c>
    </row>
    <row r="3182" spans="3:10" ht="12.75">
      <c r="C3182" s="12">
        <v>21</v>
      </c>
      <c r="D3182" s="13" t="s">
        <v>715</v>
      </c>
      <c r="E3182" s="25">
        <v>0</v>
      </c>
      <c r="F3182" s="15">
        <f t="shared" si="23"/>
        <v>0</v>
      </c>
      <c r="G3182" s="15">
        <v>0</v>
      </c>
      <c r="H3182" s="12">
        <v>21</v>
      </c>
      <c r="I3182" s="37" t="s">
        <v>715</v>
      </c>
      <c r="J3182" s="25">
        <v>0</v>
      </c>
    </row>
    <row r="3183" spans="3:10" ht="12.75">
      <c r="C3183" s="12">
        <v>23</v>
      </c>
      <c r="D3183" s="13" t="s">
        <v>16</v>
      </c>
      <c r="E3183" s="25">
        <v>5561.23</v>
      </c>
      <c r="F3183" s="15">
        <f t="shared" si="23"/>
        <v>0.0011744383772190018</v>
      </c>
      <c r="G3183" s="15">
        <f>(E3183/J3183)-1</f>
        <v>-0.13605653538976825</v>
      </c>
      <c r="H3183" s="12">
        <v>23</v>
      </c>
      <c r="I3183" s="13" t="s">
        <v>16</v>
      </c>
      <c r="J3183" s="25">
        <v>6437.03</v>
      </c>
    </row>
    <row r="3184" spans="3:10" ht="12.75">
      <c r="C3184" s="12">
        <v>24</v>
      </c>
      <c r="D3184" s="13" t="s">
        <v>17</v>
      </c>
      <c r="E3184" s="25">
        <v>116358.95</v>
      </c>
      <c r="F3184" s="15">
        <f t="shared" si="23"/>
        <v>0.02457305603488922</v>
      </c>
      <c r="G3184" s="15">
        <f>(E3184/J3184)-1</f>
        <v>-0.27311355460549436</v>
      </c>
      <c r="H3184" s="12">
        <v>24</v>
      </c>
      <c r="I3184" s="13" t="s">
        <v>17</v>
      </c>
      <c r="J3184" s="25">
        <v>160078.58</v>
      </c>
    </row>
    <row r="3185" spans="3:10" ht="12.75">
      <c r="C3185" s="12">
        <v>25</v>
      </c>
      <c r="D3185" s="13" t="s">
        <v>18</v>
      </c>
      <c r="E3185" s="25">
        <v>0</v>
      </c>
      <c r="F3185" s="15">
        <f t="shared" si="23"/>
        <v>0</v>
      </c>
      <c r="G3185" s="15">
        <v>0</v>
      </c>
      <c r="H3185" s="12">
        <v>25</v>
      </c>
      <c r="I3185" s="13" t="s">
        <v>18</v>
      </c>
      <c r="J3185" s="25">
        <v>0</v>
      </c>
    </row>
    <row r="3186" spans="3:10" ht="12.75">
      <c r="C3186" s="12">
        <v>26</v>
      </c>
      <c r="D3186" s="13" t="s">
        <v>19</v>
      </c>
      <c r="E3186" s="25">
        <v>0</v>
      </c>
      <c r="F3186" s="15">
        <f t="shared" si="23"/>
        <v>0</v>
      </c>
      <c r="G3186" s="15">
        <v>0</v>
      </c>
      <c r="H3186" s="12">
        <v>26</v>
      </c>
      <c r="I3186" s="13" t="s">
        <v>19</v>
      </c>
      <c r="J3186" s="25">
        <v>0</v>
      </c>
    </row>
    <row r="3187" spans="3:10" ht="12.75">
      <c r="C3187" s="12">
        <v>27</v>
      </c>
      <c r="D3187" s="13" t="s">
        <v>20</v>
      </c>
      <c r="E3187" s="25">
        <v>11293.05</v>
      </c>
      <c r="F3187" s="15">
        <f t="shared" si="23"/>
        <v>0.002384902497442661</v>
      </c>
      <c r="G3187" s="15">
        <f aca="true" t="shared" si="24" ref="G3187:G3194">(E3187/J3187)-1</f>
        <v>-0.19726689531391617</v>
      </c>
      <c r="H3187" s="12">
        <v>27</v>
      </c>
      <c r="I3187" s="13" t="s">
        <v>20</v>
      </c>
      <c r="J3187" s="25">
        <v>14068.25</v>
      </c>
    </row>
    <row r="3188" spans="3:10" ht="12.75">
      <c r="C3188" s="12">
        <v>28</v>
      </c>
      <c r="D3188" s="13" t="s">
        <v>21</v>
      </c>
      <c r="E3188" s="25">
        <v>117444.53</v>
      </c>
      <c r="F3188" s="15">
        <f t="shared" si="23"/>
        <v>0.024802312298978533</v>
      </c>
      <c r="G3188" s="15">
        <f t="shared" si="24"/>
        <v>-0.02872558975311945</v>
      </c>
      <c r="H3188" s="12">
        <v>28</v>
      </c>
      <c r="I3188" s="13" t="s">
        <v>21</v>
      </c>
      <c r="J3188" s="25">
        <v>120917.97</v>
      </c>
    </row>
    <row r="3189" spans="3:10" ht="12.75">
      <c r="C3189" s="12">
        <v>30</v>
      </c>
      <c r="D3189" s="13" t="s">
        <v>22</v>
      </c>
      <c r="E3189" s="25">
        <v>319837.74</v>
      </c>
      <c r="F3189" s="15">
        <f t="shared" si="23"/>
        <v>0.0675443591326007</v>
      </c>
      <c r="G3189" s="15">
        <f t="shared" si="24"/>
        <v>-0.10174813226099555</v>
      </c>
      <c r="H3189" s="12">
        <v>30</v>
      </c>
      <c r="I3189" s="13" t="s">
        <v>22</v>
      </c>
      <c r="J3189" s="25">
        <v>356066.88</v>
      </c>
    </row>
    <row r="3190" spans="3:10" ht="12.75">
      <c r="C3190" s="12">
        <v>31</v>
      </c>
      <c r="D3190" s="13" t="s">
        <v>23</v>
      </c>
      <c r="E3190" s="25">
        <v>196684.3</v>
      </c>
      <c r="F3190" s="15">
        <f t="shared" si="23"/>
        <v>0.04153642092063362</v>
      </c>
      <c r="G3190" s="15">
        <f t="shared" si="24"/>
        <v>-0.07419221294431555</v>
      </c>
      <c r="H3190" s="12">
        <v>31</v>
      </c>
      <c r="I3190" s="13" t="s">
        <v>23</v>
      </c>
      <c r="J3190" s="25">
        <v>212446.15</v>
      </c>
    </row>
    <row r="3191" spans="3:10" ht="12.75">
      <c r="C3191" s="12">
        <v>32</v>
      </c>
      <c r="D3191" s="13" t="s">
        <v>24</v>
      </c>
      <c r="E3191" s="25">
        <v>26442.36</v>
      </c>
      <c r="F3191" s="15">
        <f t="shared" si="23"/>
        <v>0.00558418234243875</v>
      </c>
      <c r="G3191" s="15">
        <f t="shared" si="24"/>
        <v>-0.40072056693483005</v>
      </c>
      <c r="H3191" s="12">
        <v>32</v>
      </c>
      <c r="I3191" s="13" t="s">
        <v>24</v>
      </c>
      <c r="J3191" s="25">
        <v>44123.59</v>
      </c>
    </row>
    <row r="3192" spans="3:10" ht="12.75">
      <c r="C3192" s="12">
        <v>33</v>
      </c>
      <c r="D3192" s="13" t="s">
        <v>450</v>
      </c>
      <c r="E3192" s="25">
        <v>3489.75</v>
      </c>
      <c r="F3192" s="15">
        <f t="shared" si="23"/>
        <v>0.0007369765909520038</v>
      </c>
      <c r="G3192" s="15">
        <f t="shared" si="24"/>
        <v>-0.3391350950085028</v>
      </c>
      <c r="H3192" s="12">
        <v>33</v>
      </c>
      <c r="I3192" s="13" t="s">
        <v>450</v>
      </c>
      <c r="J3192" s="25">
        <v>5280.58</v>
      </c>
    </row>
    <row r="3193" spans="3:10" ht="12.75">
      <c r="C3193" s="12">
        <v>34</v>
      </c>
      <c r="D3193" s="13" t="s">
        <v>510</v>
      </c>
      <c r="E3193" s="25">
        <v>7298.24</v>
      </c>
      <c r="F3193" s="15">
        <f t="shared" si="23"/>
        <v>0.0015412657167847416</v>
      </c>
      <c r="G3193" s="15">
        <f t="shared" si="24"/>
        <v>-0.1597765157315103</v>
      </c>
      <c r="H3193" s="12">
        <v>34</v>
      </c>
      <c r="I3193" s="13" t="s">
        <v>510</v>
      </c>
      <c r="J3193" s="25">
        <v>8686.07</v>
      </c>
    </row>
    <row r="3194" spans="3:10" ht="12.75">
      <c r="C3194" s="12">
        <v>35</v>
      </c>
      <c r="D3194" s="13" t="s">
        <v>511</v>
      </c>
      <c r="E3194" s="25">
        <v>223383.7</v>
      </c>
      <c r="F3194" s="15">
        <f t="shared" si="23"/>
        <v>0.04717488579418157</v>
      </c>
      <c r="G3194" s="15">
        <f t="shared" si="24"/>
        <v>-0.29480961895568836</v>
      </c>
      <c r="H3194" s="12">
        <v>35</v>
      </c>
      <c r="I3194" s="13" t="s">
        <v>511</v>
      </c>
      <c r="J3194" s="25">
        <v>316770.77</v>
      </c>
    </row>
    <row r="3195" spans="3:10" ht="12.75">
      <c r="C3195" s="12">
        <v>36</v>
      </c>
      <c r="D3195" s="13" t="s">
        <v>683</v>
      </c>
      <c r="E3195" s="25">
        <v>0</v>
      </c>
      <c r="F3195" s="15">
        <f t="shared" si="23"/>
        <v>0</v>
      </c>
      <c r="G3195" s="15">
        <v>0</v>
      </c>
      <c r="H3195" s="12">
        <v>36</v>
      </c>
      <c r="I3195" s="13" t="s">
        <v>683</v>
      </c>
      <c r="J3195" s="25">
        <v>0</v>
      </c>
    </row>
    <row r="3196" spans="1:2" ht="15">
      <c r="A3196" s="5">
        <v>39965</v>
      </c>
      <c r="B3196" s="1">
        <f>SUM(E3197:E3225)</f>
        <v>3246807.8400000003</v>
      </c>
    </row>
    <row r="3197" spans="3:10" ht="12.75">
      <c r="C3197" s="12">
        <v>1</v>
      </c>
      <c r="D3197" s="13" t="s">
        <v>0</v>
      </c>
      <c r="E3197" s="25">
        <v>594993.7</v>
      </c>
      <c r="F3197" s="15">
        <f>+E3197/$B$3196</f>
        <v>0.18325497821885262</v>
      </c>
      <c r="G3197" s="15">
        <f aca="true" t="shared" si="25" ref="G3197:G3203">(E3197/J3197)-1</f>
        <v>-0.21071707921794214</v>
      </c>
      <c r="H3197" s="12">
        <v>1</v>
      </c>
      <c r="I3197" s="13" t="s">
        <v>0</v>
      </c>
      <c r="J3197" s="25">
        <v>753840.84</v>
      </c>
    </row>
    <row r="3198" spans="3:10" ht="12.75">
      <c r="C3198" s="12">
        <v>2</v>
      </c>
      <c r="D3198" s="13" t="s">
        <v>1</v>
      </c>
      <c r="E3198" s="25">
        <v>1574617.69</v>
      </c>
      <c r="F3198" s="15">
        <f aca="true" t="shared" si="26" ref="F3198:F3225">+E3198/$B$3196</f>
        <v>0.48497409381640516</v>
      </c>
      <c r="G3198" s="15">
        <f t="shared" si="25"/>
        <v>-0.09246934903838999</v>
      </c>
      <c r="H3198" s="12">
        <v>2</v>
      </c>
      <c r="I3198" s="13" t="s">
        <v>1</v>
      </c>
      <c r="J3198" s="25">
        <v>1735057.31</v>
      </c>
    </row>
    <row r="3199" spans="3:10" ht="12.75">
      <c r="C3199" s="12">
        <v>3</v>
      </c>
      <c r="D3199" s="13" t="s">
        <v>2</v>
      </c>
      <c r="E3199" s="25">
        <v>84376.95</v>
      </c>
      <c r="F3199" s="15">
        <f t="shared" si="26"/>
        <v>0.025987663624712692</v>
      </c>
      <c r="G3199" s="15">
        <f t="shared" si="25"/>
        <v>-0.33988447482500794</v>
      </c>
      <c r="H3199" s="12">
        <v>3</v>
      </c>
      <c r="I3199" s="13" t="s">
        <v>2</v>
      </c>
      <c r="J3199" s="25">
        <v>127821.49</v>
      </c>
    </row>
    <row r="3200" spans="3:10" ht="12.75">
      <c r="C3200" s="12">
        <v>4</v>
      </c>
      <c r="D3200" s="13" t="s">
        <v>3</v>
      </c>
      <c r="E3200" s="25">
        <v>26803.67</v>
      </c>
      <c r="F3200" s="15">
        <f t="shared" si="26"/>
        <v>0.00825539154790263</v>
      </c>
      <c r="G3200" s="15">
        <f t="shared" si="25"/>
        <v>-0.26278967298747136</v>
      </c>
      <c r="H3200" s="12">
        <v>4</v>
      </c>
      <c r="I3200" s="13" t="s">
        <v>3</v>
      </c>
      <c r="J3200" s="25">
        <v>36358.24</v>
      </c>
    </row>
    <row r="3201" spans="3:10" ht="12.75">
      <c r="C3201" s="12">
        <v>5</v>
      </c>
      <c r="D3201" s="13" t="s">
        <v>4</v>
      </c>
      <c r="E3201" s="25">
        <v>74229.7</v>
      </c>
      <c r="F3201" s="15">
        <f t="shared" si="26"/>
        <v>0.022862363175764656</v>
      </c>
      <c r="G3201" s="15">
        <f t="shared" si="25"/>
        <v>-0.29020752071344047</v>
      </c>
      <c r="H3201" s="12">
        <v>5</v>
      </c>
      <c r="I3201" s="13" t="s">
        <v>4</v>
      </c>
      <c r="J3201" s="25">
        <v>104579.44</v>
      </c>
    </row>
    <row r="3202" spans="3:10" ht="12.75">
      <c r="C3202" s="12">
        <v>6</v>
      </c>
      <c r="D3202" s="13" t="s">
        <v>5</v>
      </c>
      <c r="E3202" s="25">
        <v>7452.08</v>
      </c>
      <c r="F3202" s="15">
        <f t="shared" si="26"/>
        <v>0.002295202046820239</v>
      </c>
      <c r="G3202" s="15">
        <f t="shared" si="25"/>
        <v>-0.21189713739408522</v>
      </c>
      <c r="H3202" s="12">
        <v>6</v>
      </c>
      <c r="I3202" s="13" t="s">
        <v>5</v>
      </c>
      <c r="J3202" s="25">
        <v>9455.72</v>
      </c>
    </row>
    <row r="3203" spans="3:10" ht="12.75">
      <c r="C3203" s="12">
        <v>7</v>
      </c>
      <c r="D3203" s="13" t="s">
        <v>6</v>
      </c>
      <c r="E3203" s="25">
        <v>607.24</v>
      </c>
      <c r="F3203" s="15">
        <f t="shared" si="26"/>
        <v>0.00018702677519714253</v>
      </c>
      <c r="G3203" s="15">
        <f t="shared" si="25"/>
        <v>-0.3109724270963349</v>
      </c>
      <c r="H3203" s="12">
        <v>7</v>
      </c>
      <c r="I3203" s="13" t="s">
        <v>6</v>
      </c>
      <c r="J3203" s="25">
        <v>881.3</v>
      </c>
    </row>
    <row r="3204" spans="3:10" ht="12.75">
      <c r="C3204" s="12">
        <v>8</v>
      </c>
      <c r="D3204" s="13" t="s">
        <v>7</v>
      </c>
      <c r="E3204" s="25">
        <v>0</v>
      </c>
      <c r="F3204" s="15">
        <f t="shared" si="26"/>
        <v>0</v>
      </c>
      <c r="G3204" s="15">
        <v>0</v>
      </c>
      <c r="H3204" s="12">
        <v>8</v>
      </c>
      <c r="I3204" s="13" t="s">
        <v>7</v>
      </c>
      <c r="J3204" s="25">
        <v>0</v>
      </c>
    </row>
    <row r="3205" spans="3:10" ht="12.75">
      <c r="C3205" s="12">
        <v>9</v>
      </c>
      <c r="D3205" s="13" t="s">
        <v>8</v>
      </c>
      <c r="E3205" s="25">
        <v>4001.49</v>
      </c>
      <c r="F3205" s="15">
        <f t="shared" si="26"/>
        <v>0.0012324381968968018</v>
      </c>
      <c r="G3205" s="15">
        <f>(E3205/J3205)-1</f>
        <v>-0.19540384735255745</v>
      </c>
      <c r="H3205" s="12">
        <v>9</v>
      </c>
      <c r="I3205" s="13" t="s">
        <v>8</v>
      </c>
      <c r="J3205" s="25">
        <v>4973.29</v>
      </c>
    </row>
    <row r="3206" spans="3:10" ht="12.75">
      <c r="C3206" s="12">
        <v>10</v>
      </c>
      <c r="D3206" s="13" t="s">
        <v>9</v>
      </c>
      <c r="E3206" s="25">
        <v>16368.89</v>
      </c>
      <c r="F3206" s="15">
        <f t="shared" si="26"/>
        <v>0.005041533348028381</v>
      </c>
      <c r="G3206" s="15">
        <f>(E3206/J3206)-1</f>
        <v>0.7067265434306382</v>
      </c>
      <c r="H3206" s="12">
        <v>10</v>
      </c>
      <c r="I3206" s="13" t="s">
        <v>9</v>
      </c>
      <c r="J3206" s="25">
        <v>9590.81</v>
      </c>
    </row>
    <row r="3207" spans="3:10" ht="12.75">
      <c r="C3207" s="12">
        <v>11</v>
      </c>
      <c r="D3207" s="13" t="s">
        <v>10</v>
      </c>
      <c r="E3207" s="25">
        <v>1549.09</v>
      </c>
      <c r="F3207" s="15">
        <f t="shared" si="26"/>
        <v>0.0004771116975003977</v>
      </c>
      <c r="G3207" s="15">
        <f>(E3207/J3207)-1</f>
        <v>-0.2017921276233956</v>
      </c>
      <c r="H3207" s="12">
        <v>11</v>
      </c>
      <c r="I3207" s="13" t="s">
        <v>10</v>
      </c>
      <c r="J3207" s="25">
        <v>1940.71</v>
      </c>
    </row>
    <row r="3208" spans="3:10" ht="12.75">
      <c r="C3208" s="12">
        <v>13</v>
      </c>
      <c r="D3208" s="13" t="s">
        <v>11</v>
      </c>
      <c r="E3208" s="25">
        <v>0</v>
      </c>
      <c r="F3208" s="15">
        <f t="shared" si="26"/>
        <v>0</v>
      </c>
      <c r="G3208" s="15">
        <v>0</v>
      </c>
      <c r="H3208" s="12">
        <v>13</v>
      </c>
      <c r="I3208" s="13" t="s">
        <v>11</v>
      </c>
      <c r="J3208" s="25">
        <v>0</v>
      </c>
    </row>
    <row r="3209" spans="3:10" ht="12.75">
      <c r="C3209" s="12">
        <v>15</v>
      </c>
      <c r="D3209" s="13" t="s">
        <v>12</v>
      </c>
      <c r="E3209" s="25">
        <v>766.65</v>
      </c>
      <c r="F3209" s="15">
        <f t="shared" si="26"/>
        <v>0.0002361242296371934</v>
      </c>
      <c r="G3209" s="15">
        <f>(E3209/J3209)-1</f>
        <v>0.6548664925421461</v>
      </c>
      <c r="H3209" s="12">
        <v>15</v>
      </c>
      <c r="I3209" s="13" t="s">
        <v>12</v>
      </c>
      <c r="J3209" s="25">
        <v>463.27</v>
      </c>
    </row>
    <row r="3210" spans="3:10" ht="12.75">
      <c r="C3210" s="12">
        <v>16</v>
      </c>
      <c r="D3210" s="13" t="s">
        <v>13</v>
      </c>
      <c r="E3210" s="25">
        <v>23512.87</v>
      </c>
      <c r="F3210" s="15">
        <f t="shared" si="26"/>
        <v>0.007241842190451282</v>
      </c>
      <c r="G3210" s="15">
        <f>(E3210/J3210)-1</f>
        <v>-0.2713582041218552</v>
      </c>
      <c r="H3210" s="12">
        <v>16</v>
      </c>
      <c r="I3210" s="13" t="s">
        <v>13</v>
      </c>
      <c r="J3210" s="25">
        <v>32269.45</v>
      </c>
    </row>
    <row r="3211" spans="3:10" ht="12.75">
      <c r="C3211" s="12">
        <v>20</v>
      </c>
      <c r="D3211" s="13" t="s">
        <v>14</v>
      </c>
      <c r="E3211" s="25">
        <v>0</v>
      </c>
      <c r="F3211" s="15">
        <f t="shared" si="26"/>
        <v>0</v>
      </c>
      <c r="G3211" s="15">
        <v>0</v>
      </c>
      <c r="H3211" s="12">
        <v>20</v>
      </c>
      <c r="I3211" s="13" t="s">
        <v>14</v>
      </c>
      <c r="J3211" s="25">
        <v>0</v>
      </c>
    </row>
    <row r="3212" spans="3:10" ht="12.75">
      <c r="C3212" s="12">
        <v>22</v>
      </c>
      <c r="D3212" s="13" t="s">
        <v>15</v>
      </c>
      <c r="E3212" s="25">
        <v>104.73</v>
      </c>
      <c r="F3212" s="15">
        <f t="shared" si="26"/>
        <v>3.225629761938729E-05</v>
      </c>
      <c r="G3212" s="15">
        <v>0</v>
      </c>
      <c r="H3212" s="12">
        <v>22</v>
      </c>
      <c r="I3212" s="13" t="s">
        <v>15</v>
      </c>
      <c r="J3212" s="25">
        <v>0</v>
      </c>
    </row>
    <row r="3213" spans="3:10" ht="12.75">
      <c r="C3213" s="12">
        <v>23</v>
      </c>
      <c r="D3213" s="13" t="s">
        <v>16</v>
      </c>
      <c r="E3213" s="25">
        <v>6291.31</v>
      </c>
      <c r="F3213" s="15">
        <f t="shared" si="26"/>
        <v>0.0019376908982700989</v>
      </c>
      <c r="G3213" s="15">
        <f>(E3213/J3213)-1</f>
        <v>0.011593112308476483</v>
      </c>
      <c r="H3213" s="12">
        <v>23</v>
      </c>
      <c r="I3213" s="13" t="s">
        <v>16</v>
      </c>
      <c r="J3213" s="25">
        <v>6219.21</v>
      </c>
    </row>
    <row r="3214" spans="3:10" ht="12.75">
      <c r="C3214" s="12">
        <v>24</v>
      </c>
      <c r="D3214" s="13" t="s">
        <v>17</v>
      </c>
      <c r="E3214" s="25">
        <v>86500.33</v>
      </c>
      <c r="F3214" s="15">
        <f t="shared" si="26"/>
        <v>0.026641653668053232</v>
      </c>
      <c r="G3214" s="15">
        <f>(E3214/J3214)-1</f>
        <v>-0.2911358639877659</v>
      </c>
      <c r="H3214" s="12">
        <v>24</v>
      </c>
      <c r="I3214" s="13" t="s">
        <v>17</v>
      </c>
      <c r="J3214" s="25">
        <v>122026.67</v>
      </c>
    </row>
    <row r="3215" spans="3:10" ht="12.75">
      <c r="C3215" s="12">
        <v>25</v>
      </c>
      <c r="D3215" s="13" t="s">
        <v>18</v>
      </c>
      <c r="E3215" s="25">
        <v>0</v>
      </c>
      <c r="F3215" s="15">
        <f t="shared" si="26"/>
        <v>0</v>
      </c>
      <c r="G3215" s="15">
        <v>0</v>
      </c>
      <c r="H3215" s="12">
        <v>25</v>
      </c>
      <c r="I3215" s="13" t="s">
        <v>18</v>
      </c>
      <c r="J3215" s="25">
        <v>0</v>
      </c>
    </row>
    <row r="3216" spans="3:10" ht="12.75">
      <c r="C3216" s="12">
        <v>26</v>
      </c>
      <c r="D3216" s="13" t="s">
        <v>19</v>
      </c>
      <c r="E3216" s="25">
        <v>0</v>
      </c>
      <c r="F3216" s="15">
        <f t="shared" si="26"/>
        <v>0</v>
      </c>
      <c r="G3216" s="15">
        <v>0</v>
      </c>
      <c r="H3216" s="12">
        <v>26</v>
      </c>
      <c r="I3216" s="13" t="s">
        <v>19</v>
      </c>
      <c r="J3216" s="25">
        <v>0</v>
      </c>
    </row>
    <row r="3217" spans="3:10" ht="12.75">
      <c r="C3217" s="12">
        <v>27</v>
      </c>
      <c r="D3217" s="13" t="s">
        <v>20</v>
      </c>
      <c r="E3217" s="25">
        <v>8242.27</v>
      </c>
      <c r="F3217" s="15">
        <f t="shared" si="26"/>
        <v>0.0025385764745473817</v>
      </c>
      <c r="G3217" s="15">
        <f aca="true" t="shared" si="27" ref="G3217:G3224">(E3217/J3217)-1</f>
        <v>-0.3467417812393746</v>
      </c>
      <c r="H3217" s="12">
        <v>27</v>
      </c>
      <c r="I3217" s="13" t="s">
        <v>20</v>
      </c>
      <c r="J3217" s="25">
        <v>12617.17</v>
      </c>
    </row>
    <row r="3218" spans="3:10" ht="12.75">
      <c r="C3218" s="12">
        <v>28</v>
      </c>
      <c r="D3218" s="13" t="s">
        <v>21</v>
      </c>
      <c r="E3218" s="25">
        <v>83301.68</v>
      </c>
      <c r="F3218" s="15">
        <f t="shared" si="26"/>
        <v>0.02565648603337116</v>
      </c>
      <c r="G3218" s="15">
        <f t="shared" si="27"/>
        <v>-0.17322822063543042</v>
      </c>
      <c r="H3218" s="12">
        <v>28</v>
      </c>
      <c r="I3218" s="13" t="s">
        <v>21</v>
      </c>
      <c r="J3218" s="25">
        <v>100755.35</v>
      </c>
    </row>
    <row r="3219" spans="3:10" ht="12.75">
      <c r="C3219" s="12">
        <v>30</v>
      </c>
      <c r="D3219" s="13" t="s">
        <v>22</v>
      </c>
      <c r="E3219" s="25">
        <v>277949.63</v>
      </c>
      <c r="F3219" s="15">
        <f t="shared" si="26"/>
        <v>0.0856070465814817</v>
      </c>
      <c r="G3219" s="15">
        <f t="shared" si="27"/>
        <v>-0.13984112957469652</v>
      </c>
      <c r="H3219" s="12">
        <v>30</v>
      </c>
      <c r="I3219" s="13" t="s">
        <v>22</v>
      </c>
      <c r="J3219" s="25">
        <v>323137.55</v>
      </c>
    </row>
    <row r="3220" spans="3:10" ht="12.75">
      <c r="C3220" s="12">
        <v>31</v>
      </c>
      <c r="D3220" s="13" t="s">
        <v>23</v>
      </c>
      <c r="E3220" s="25">
        <v>148097.52</v>
      </c>
      <c r="F3220" s="15">
        <f t="shared" si="26"/>
        <v>0.045613269185650354</v>
      </c>
      <c r="G3220" s="15">
        <f t="shared" si="27"/>
        <v>-0.21413794290980037</v>
      </c>
      <c r="H3220" s="12">
        <v>31</v>
      </c>
      <c r="I3220" s="13" t="s">
        <v>23</v>
      </c>
      <c r="J3220" s="25">
        <v>188452.31</v>
      </c>
    </row>
    <row r="3221" spans="3:10" ht="12.75">
      <c r="C3221" s="12">
        <v>32</v>
      </c>
      <c r="D3221" s="13" t="s">
        <v>24</v>
      </c>
      <c r="E3221" s="25">
        <v>23907.96</v>
      </c>
      <c r="F3221" s="15">
        <f t="shared" si="26"/>
        <v>0.007363527864340748</v>
      </c>
      <c r="G3221" s="15">
        <f t="shared" si="27"/>
        <v>-0.3295469554880466</v>
      </c>
      <c r="H3221" s="12">
        <v>32</v>
      </c>
      <c r="I3221" s="13" t="s">
        <v>24</v>
      </c>
      <c r="J3221" s="25">
        <v>35659.41</v>
      </c>
    </row>
    <row r="3222" spans="3:10" ht="12.75">
      <c r="C3222" s="12">
        <v>33</v>
      </c>
      <c r="D3222" s="13" t="s">
        <v>450</v>
      </c>
      <c r="E3222" s="25">
        <v>3741.86</v>
      </c>
      <c r="F3222" s="15">
        <f t="shared" si="26"/>
        <v>0.0011524735014807651</v>
      </c>
      <c r="G3222" s="15">
        <f t="shared" si="27"/>
        <v>-0.30367936044780564</v>
      </c>
      <c r="H3222" s="12">
        <v>33</v>
      </c>
      <c r="I3222" s="13" t="s">
        <v>450</v>
      </c>
      <c r="J3222" s="25">
        <v>5373.76</v>
      </c>
    </row>
    <row r="3223" spans="3:10" ht="12.75">
      <c r="C3223" s="12">
        <v>34</v>
      </c>
      <c r="D3223" s="13" t="s">
        <v>510</v>
      </c>
      <c r="E3223" s="25">
        <v>7549.01</v>
      </c>
      <c r="F3223" s="15">
        <f t="shared" si="26"/>
        <v>0.0023250559848346304</v>
      </c>
      <c r="G3223" s="15">
        <f t="shared" si="27"/>
        <v>-0.23098527271004743</v>
      </c>
      <c r="H3223" s="12">
        <v>34</v>
      </c>
      <c r="I3223" s="13" t="s">
        <v>510</v>
      </c>
      <c r="J3223" s="25">
        <v>9816.47</v>
      </c>
    </row>
    <row r="3224" spans="3:10" ht="12.75">
      <c r="C3224" s="12">
        <v>35</v>
      </c>
      <c r="D3224" s="13" t="s">
        <v>511</v>
      </c>
      <c r="E3224" s="25">
        <v>191841.52</v>
      </c>
      <c r="F3224" s="15">
        <f t="shared" si="26"/>
        <v>0.05908619464218122</v>
      </c>
      <c r="G3224" s="15">
        <f t="shared" si="27"/>
        <v>-0.2550377073982627</v>
      </c>
      <c r="H3224" s="12">
        <v>35</v>
      </c>
      <c r="I3224" s="13" t="s">
        <v>511</v>
      </c>
      <c r="J3224" s="25">
        <v>257518.43</v>
      </c>
    </row>
    <row r="3225" spans="3:10" ht="12.75">
      <c r="C3225" s="12">
        <v>36</v>
      </c>
      <c r="D3225" s="13" t="s">
        <v>683</v>
      </c>
      <c r="E3225" s="25">
        <v>0</v>
      </c>
      <c r="F3225" s="15">
        <f t="shared" si="26"/>
        <v>0</v>
      </c>
      <c r="G3225" s="15">
        <v>0</v>
      </c>
      <c r="H3225" s="12">
        <v>36</v>
      </c>
      <c r="I3225" s="13" t="s">
        <v>683</v>
      </c>
      <c r="J3225" s="25">
        <v>0</v>
      </c>
    </row>
    <row r="3226" spans="1:5" ht="15">
      <c r="A3226" s="5">
        <v>39995</v>
      </c>
      <c r="B3226" s="1">
        <f>SUM(E3227:E3255)</f>
        <v>2470304.3699999996</v>
      </c>
      <c r="C3226" s="17"/>
      <c r="D3226" s="8"/>
      <c r="E3226" s="25"/>
    </row>
    <row r="3227" spans="3:10" ht="12.75">
      <c r="C3227" s="39">
        <v>1</v>
      </c>
      <c r="D3227" s="40" t="s">
        <v>0</v>
      </c>
      <c r="E3227" s="25">
        <v>447722.83</v>
      </c>
      <c r="F3227" s="4">
        <f>+E3227/$B$3226</f>
        <v>0.18124196979014376</v>
      </c>
      <c r="G3227" s="15">
        <f aca="true" t="shared" si="28" ref="G3227:G3233">(E3227/J3227)-1</f>
        <v>-0.21459584026118506</v>
      </c>
      <c r="H3227" s="12">
        <v>1</v>
      </c>
      <c r="I3227" s="13" t="s">
        <v>0</v>
      </c>
      <c r="J3227" s="25">
        <v>570054.06</v>
      </c>
    </row>
    <row r="3228" spans="3:10" ht="12.75">
      <c r="C3228" s="39">
        <v>2</v>
      </c>
      <c r="D3228" s="40" t="s">
        <v>1</v>
      </c>
      <c r="E3228" s="25">
        <v>1125067.43</v>
      </c>
      <c r="F3228" s="4">
        <f aca="true" t="shared" si="29" ref="F3228:F3255">+E3228/$B$3226</f>
        <v>0.4554367646607046</v>
      </c>
      <c r="G3228" s="15">
        <f t="shared" si="28"/>
        <v>-0.15319985391653668</v>
      </c>
      <c r="H3228" s="12">
        <v>2</v>
      </c>
      <c r="I3228" s="13" t="s">
        <v>1</v>
      </c>
      <c r="J3228" s="25">
        <v>1328610.34</v>
      </c>
    </row>
    <row r="3229" spans="3:10" ht="12.75">
      <c r="C3229" s="39">
        <v>3</v>
      </c>
      <c r="D3229" s="40" t="s">
        <v>2</v>
      </c>
      <c r="E3229" s="25">
        <v>67541.05</v>
      </c>
      <c r="F3229" s="4">
        <f t="shared" si="29"/>
        <v>0.02734118549124374</v>
      </c>
      <c r="G3229" s="15">
        <f t="shared" si="28"/>
        <v>-0.15852604560608285</v>
      </c>
      <c r="H3229" s="12">
        <v>3</v>
      </c>
      <c r="I3229" s="13" t="s">
        <v>2</v>
      </c>
      <c r="J3229" s="25">
        <v>80265.17</v>
      </c>
    </row>
    <row r="3230" spans="3:10" ht="12.75">
      <c r="C3230" s="39">
        <v>4</v>
      </c>
      <c r="D3230" s="40" t="s">
        <v>3</v>
      </c>
      <c r="E3230" s="25">
        <v>24442.02</v>
      </c>
      <c r="F3230" s="4">
        <f t="shared" si="29"/>
        <v>0.009894335409364961</v>
      </c>
      <c r="G3230" s="15">
        <f t="shared" si="28"/>
        <v>-0.2681409832030678</v>
      </c>
      <c r="H3230" s="12">
        <v>4</v>
      </c>
      <c r="I3230" s="13" t="s">
        <v>3</v>
      </c>
      <c r="J3230" s="25">
        <v>33397.17</v>
      </c>
    </row>
    <row r="3231" spans="3:10" ht="12.75">
      <c r="C3231" s="39">
        <v>5</v>
      </c>
      <c r="D3231" s="40" t="s">
        <v>4</v>
      </c>
      <c r="E3231" s="25">
        <v>74560.7</v>
      </c>
      <c r="F3231" s="4">
        <f t="shared" si="29"/>
        <v>0.030182798891296138</v>
      </c>
      <c r="G3231" s="15">
        <f t="shared" si="28"/>
        <v>-0.28744650403856165</v>
      </c>
      <c r="H3231" s="12">
        <v>5</v>
      </c>
      <c r="I3231" s="13" t="s">
        <v>4</v>
      </c>
      <c r="J3231" s="25">
        <v>104638.74</v>
      </c>
    </row>
    <row r="3232" spans="3:10" ht="12.75">
      <c r="C3232" s="39">
        <v>6</v>
      </c>
      <c r="D3232" s="40" t="s">
        <v>5</v>
      </c>
      <c r="E3232" s="25">
        <v>6632.51</v>
      </c>
      <c r="F3232" s="4">
        <f t="shared" si="29"/>
        <v>0.0026848958697344655</v>
      </c>
      <c r="G3232" s="15">
        <f t="shared" si="28"/>
        <v>-0.1286576289801532</v>
      </c>
      <c r="H3232" s="12">
        <v>6</v>
      </c>
      <c r="I3232" s="13" t="s">
        <v>5</v>
      </c>
      <c r="J3232" s="25">
        <v>7611.83</v>
      </c>
    </row>
    <row r="3233" spans="3:10" ht="12.75">
      <c r="C3233" s="39">
        <v>7</v>
      </c>
      <c r="D3233" s="40" t="s">
        <v>6</v>
      </c>
      <c r="E3233" s="25">
        <v>590.9</v>
      </c>
      <c r="F3233" s="4">
        <f t="shared" si="29"/>
        <v>0.0002392012932398286</v>
      </c>
      <c r="G3233" s="15">
        <f t="shared" si="28"/>
        <v>-0.16533653506603585</v>
      </c>
      <c r="H3233" s="12">
        <v>7</v>
      </c>
      <c r="I3233" s="13" t="s">
        <v>6</v>
      </c>
      <c r="J3233" s="25">
        <v>707.95</v>
      </c>
    </row>
    <row r="3234" spans="3:10" ht="12.75">
      <c r="C3234" s="39">
        <v>8</v>
      </c>
      <c r="D3234" s="40" t="s">
        <v>7</v>
      </c>
      <c r="E3234" s="25">
        <v>0</v>
      </c>
      <c r="F3234" s="4">
        <f t="shared" si="29"/>
        <v>0</v>
      </c>
      <c r="G3234" s="15">
        <v>0</v>
      </c>
      <c r="H3234" s="12">
        <v>8</v>
      </c>
      <c r="I3234" s="13" t="s">
        <v>7</v>
      </c>
      <c r="J3234" s="25">
        <v>0.01</v>
      </c>
    </row>
    <row r="3235" spans="3:10" ht="12.75">
      <c r="C3235" s="39">
        <v>9</v>
      </c>
      <c r="D3235" s="40" t="s">
        <v>8</v>
      </c>
      <c r="E3235" s="25">
        <v>2763.88</v>
      </c>
      <c r="F3235" s="4">
        <f t="shared" si="29"/>
        <v>0.0011188418858685016</v>
      </c>
      <c r="G3235" s="15">
        <f>(E3235/J3235)-1</f>
        <v>0.057305055698371854</v>
      </c>
      <c r="H3235" s="12">
        <v>9</v>
      </c>
      <c r="I3235" s="13" t="s">
        <v>8</v>
      </c>
      <c r="J3235" s="25">
        <v>2614.08</v>
      </c>
    </row>
    <row r="3236" spans="3:10" ht="12.75">
      <c r="C3236" s="39">
        <v>10</v>
      </c>
      <c r="D3236" s="40" t="s">
        <v>9</v>
      </c>
      <c r="E3236" s="25">
        <v>8069.2</v>
      </c>
      <c r="F3236" s="4">
        <f t="shared" si="29"/>
        <v>0.0032664800734656034</v>
      </c>
      <c r="G3236" s="15">
        <f>(E3236/J3236)-1</f>
        <v>0.4148126458567478</v>
      </c>
      <c r="H3236" s="12">
        <v>10</v>
      </c>
      <c r="I3236" s="13" t="s">
        <v>9</v>
      </c>
      <c r="J3236" s="25">
        <v>5703.37</v>
      </c>
    </row>
    <row r="3237" spans="3:10" ht="12.75">
      <c r="C3237" s="39">
        <v>11</v>
      </c>
      <c r="D3237" s="40" t="s">
        <v>10</v>
      </c>
      <c r="E3237" s="25">
        <v>1387.02</v>
      </c>
      <c r="F3237" s="4">
        <f t="shared" si="29"/>
        <v>0.0005614773696894687</v>
      </c>
      <c r="G3237" s="15">
        <f>(E3237/J3237)-1</f>
        <v>-0.07003157958255957</v>
      </c>
      <c r="H3237" s="12">
        <v>11</v>
      </c>
      <c r="I3237" s="13" t="s">
        <v>10</v>
      </c>
      <c r="J3237" s="25">
        <v>1491.47</v>
      </c>
    </row>
    <row r="3238" spans="3:10" ht="12.75">
      <c r="C3238" s="39">
        <v>13</v>
      </c>
      <c r="D3238" s="40" t="s">
        <v>11</v>
      </c>
      <c r="E3238" s="25">
        <v>0</v>
      </c>
      <c r="F3238" s="4">
        <f t="shared" si="29"/>
        <v>0</v>
      </c>
      <c r="G3238" s="15">
        <v>0</v>
      </c>
      <c r="H3238" s="12">
        <v>13</v>
      </c>
      <c r="I3238" s="13" t="s">
        <v>11</v>
      </c>
      <c r="J3238" s="25">
        <v>0</v>
      </c>
    </row>
    <row r="3239" spans="3:10" ht="12.75">
      <c r="C3239" s="39">
        <v>15</v>
      </c>
      <c r="D3239" s="40" t="s">
        <v>12</v>
      </c>
      <c r="E3239" s="25">
        <v>437.22</v>
      </c>
      <c r="F3239" s="4">
        <f t="shared" si="29"/>
        <v>0.00017699033581031963</v>
      </c>
      <c r="G3239" s="15">
        <f>(E3239/J3239)-1</f>
        <v>0.18343483556638263</v>
      </c>
      <c r="H3239" s="12">
        <v>15</v>
      </c>
      <c r="I3239" s="13" t="s">
        <v>12</v>
      </c>
      <c r="J3239" s="25">
        <v>369.45</v>
      </c>
    </row>
    <row r="3240" spans="3:10" ht="12.75">
      <c r="C3240" s="39">
        <v>16</v>
      </c>
      <c r="D3240" s="40" t="s">
        <v>13</v>
      </c>
      <c r="E3240" s="25">
        <v>21683.16</v>
      </c>
      <c r="F3240" s="4">
        <f t="shared" si="29"/>
        <v>0.008777525661746695</v>
      </c>
      <c r="G3240" s="15">
        <f>(E3240/J3240)-1</f>
        <v>-0.13079542274947709</v>
      </c>
      <c r="H3240" s="12">
        <v>16</v>
      </c>
      <c r="I3240" s="13" t="s">
        <v>13</v>
      </c>
      <c r="J3240" s="25">
        <v>24945.98</v>
      </c>
    </row>
    <row r="3241" spans="3:10" ht="12.75">
      <c r="C3241" s="39">
        <v>20</v>
      </c>
      <c r="D3241" s="40" t="s">
        <v>14</v>
      </c>
      <c r="E3241" s="25">
        <v>0</v>
      </c>
      <c r="F3241" s="4">
        <f t="shared" si="29"/>
        <v>0</v>
      </c>
      <c r="G3241" s="15">
        <v>0</v>
      </c>
      <c r="H3241" s="12">
        <v>20</v>
      </c>
      <c r="I3241" s="13" t="s">
        <v>14</v>
      </c>
      <c r="J3241" s="25">
        <v>0</v>
      </c>
    </row>
    <row r="3242" spans="3:10" ht="12.75">
      <c r="C3242" s="39">
        <v>22</v>
      </c>
      <c r="D3242" s="40" t="s">
        <v>15</v>
      </c>
      <c r="E3242" s="25">
        <v>258.99</v>
      </c>
      <c r="F3242" s="4">
        <f t="shared" si="29"/>
        <v>0.0001048413317586448</v>
      </c>
      <c r="G3242" s="15">
        <v>0</v>
      </c>
      <c r="H3242" s="12">
        <v>22</v>
      </c>
      <c r="I3242" s="13" t="s">
        <v>15</v>
      </c>
      <c r="J3242" s="25">
        <v>0</v>
      </c>
    </row>
    <row r="3243" spans="3:10" ht="12.75">
      <c r="C3243" s="39">
        <v>23</v>
      </c>
      <c r="D3243" s="40" t="s">
        <v>16</v>
      </c>
      <c r="E3243" s="25">
        <v>4007.35</v>
      </c>
      <c r="F3243" s="4">
        <f t="shared" si="29"/>
        <v>0.0016222090073864058</v>
      </c>
      <c r="G3243" s="15">
        <f>(E3243/J3243)-1</f>
        <v>0.038509880142533204</v>
      </c>
      <c r="H3243" s="12">
        <v>23</v>
      </c>
      <c r="I3243" s="13" t="s">
        <v>16</v>
      </c>
      <c r="J3243" s="25">
        <v>3858.75</v>
      </c>
    </row>
    <row r="3244" spans="3:10" ht="12.75">
      <c r="C3244" s="39">
        <v>24</v>
      </c>
      <c r="D3244" s="40" t="s">
        <v>17</v>
      </c>
      <c r="E3244" s="25">
        <v>67155.14</v>
      </c>
      <c r="F3244" s="4">
        <f t="shared" si="29"/>
        <v>0.027184965875277956</v>
      </c>
      <c r="G3244" s="15">
        <f>(E3244/J3244)-1</f>
        <v>-0.1773020365330793</v>
      </c>
      <c r="H3244" s="12">
        <v>24</v>
      </c>
      <c r="I3244" s="13" t="s">
        <v>17</v>
      </c>
      <c r="J3244" s="25">
        <v>81627.94</v>
      </c>
    </row>
    <row r="3245" spans="3:10" ht="12.75">
      <c r="C3245" s="39">
        <v>25</v>
      </c>
      <c r="D3245" s="40" t="s">
        <v>18</v>
      </c>
      <c r="E3245" s="25">
        <v>0</v>
      </c>
      <c r="F3245" s="4">
        <f t="shared" si="29"/>
        <v>0</v>
      </c>
      <c r="G3245" s="15">
        <v>0</v>
      </c>
      <c r="H3245" s="12">
        <v>25</v>
      </c>
      <c r="I3245" s="13" t="s">
        <v>18</v>
      </c>
      <c r="J3245" s="25">
        <v>0</v>
      </c>
    </row>
    <row r="3246" spans="3:10" ht="12.75">
      <c r="C3246" s="39">
        <v>26</v>
      </c>
      <c r="D3246" s="40" t="s">
        <v>19</v>
      </c>
      <c r="E3246" s="25">
        <v>0</v>
      </c>
      <c r="F3246" s="4">
        <f t="shared" si="29"/>
        <v>0</v>
      </c>
      <c r="G3246" s="15">
        <v>0</v>
      </c>
      <c r="H3246" s="12">
        <v>26</v>
      </c>
      <c r="I3246" s="13" t="s">
        <v>19</v>
      </c>
      <c r="J3246" s="25">
        <v>0</v>
      </c>
    </row>
    <row r="3247" spans="3:10" ht="12.75">
      <c r="C3247" s="39">
        <v>27</v>
      </c>
      <c r="D3247" s="40" t="s">
        <v>20</v>
      </c>
      <c r="E3247" s="25">
        <v>7213.43</v>
      </c>
      <c r="F3247" s="4">
        <f t="shared" si="29"/>
        <v>0.002920057174978807</v>
      </c>
      <c r="G3247" s="15">
        <f aca="true" t="shared" si="30" ref="G3247:G3254">(E3247/J3247)-1</f>
        <v>-0.28681512182148394</v>
      </c>
      <c r="H3247" s="12">
        <v>27</v>
      </c>
      <c r="I3247" s="13" t="s">
        <v>20</v>
      </c>
      <c r="J3247" s="25">
        <v>10114.39</v>
      </c>
    </row>
    <row r="3248" spans="3:10" ht="12.75">
      <c r="C3248" s="39">
        <v>28</v>
      </c>
      <c r="D3248" s="40" t="s">
        <v>21</v>
      </c>
      <c r="E3248" s="25">
        <v>63289.79</v>
      </c>
      <c r="F3248" s="4">
        <f t="shared" si="29"/>
        <v>0.025620239663017724</v>
      </c>
      <c r="G3248" s="15">
        <f t="shared" si="30"/>
        <v>-0.22905996773710624</v>
      </c>
      <c r="H3248" s="12">
        <v>28</v>
      </c>
      <c r="I3248" s="13" t="s">
        <v>21</v>
      </c>
      <c r="J3248" s="25">
        <v>82094.31</v>
      </c>
    </row>
    <row r="3249" spans="3:10" ht="12.75">
      <c r="C3249" s="39">
        <v>30</v>
      </c>
      <c r="D3249" s="40" t="s">
        <v>22</v>
      </c>
      <c r="E3249" s="25">
        <v>250228.69</v>
      </c>
      <c r="F3249" s="4">
        <f t="shared" si="29"/>
        <v>0.1012946797321174</v>
      </c>
      <c r="G3249" s="15">
        <f t="shared" si="30"/>
        <v>-0.1517019917529937</v>
      </c>
      <c r="H3249" s="12">
        <v>30</v>
      </c>
      <c r="I3249" s="13" t="s">
        <v>22</v>
      </c>
      <c r="J3249" s="25">
        <v>294977.34</v>
      </c>
    </row>
    <row r="3250" spans="3:10" ht="12.75">
      <c r="C3250" s="39">
        <v>31</v>
      </c>
      <c r="D3250" s="40" t="s">
        <v>23</v>
      </c>
      <c r="E3250" s="25">
        <v>111971.96</v>
      </c>
      <c r="F3250" s="4">
        <f t="shared" si="29"/>
        <v>0.04532719180673272</v>
      </c>
      <c r="G3250" s="15">
        <f t="shared" si="30"/>
        <v>-0.1783013716483638</v>
      </c>
      <c r="H3250" s="12">
        <v>31</v>
      </c>
      <c r="I3250" s="13" t="s">
        <v>23</v>
      </c>
      <c r="J3250" s="25">
        <v>136268.89</v>
      </c>
    </row>
    <row r="3251" spans="3:10" ht="12.75">
      <c r="C3251" s="39">
        <v>32</v>
      </c>
      <c r="D3251" s="40" t="s">
        <v>24</v>
      </c>
      <c r="E3251" s="25">
        <v>23025.43</v>
      </c>
      <c r="F3251" s="4">
        <f t="shared" si="29"/>
        <v>0.009320887854803093</v>
      </c>
      <c r="G3251" s="15">
        <f t="shared" si="30"/>
        <v>-0.21965444470088324</v>
      </c>
      <c r="H3251" s="12">
        <v>32</v>
      </c>
      <c r="I3251" s="13" t="s">
        <v>24</v>
      </c>
      <c r="J3251" s="25">
        <v>29506.71</v>
      </c>
    </row>
    <row r="3252" spans="3:10" ht="12.75">
      <c r="C3252" s="39">
        <v>33</v>
      </c>
      <c r="D3252" s="40" t="s">
        <v>450</v>
      </c>
      <c r="E3252" s="25">
        <v>3133.31</v>
      </c>
      <c r="F3252" s="4">
        <f t="shared" si="29"/>
        <v>0.0012683902591323192</v>
      </c>
      <c r="G3252" s="15">
        <f t="shared" si="30"/>
        <v>-0.27498206724205754</v>
      </c>
      <c r="H3252" s="12">
        <v>33</v>
      </c>
      <c r="I3252" s="13" t="s">
        <v>450</v>
      </c>
      <c r="J3252" s="25">
        <v>4321.7</v>
      </c>
    </row>
    <row r="3253" spans="3:10" ht="12.75">
      <c r="C3253" s="39">
        <v>34</v>
      </c>
      <c r="D3253" s="40" t="s">
        <v>510</v>
      </c>
      <c r="E3253" s="25">
        <v>5344.23</v>
      </c>
      <c r="F3253" s="4">
        <f t="shared" si="29"/>
        <v>0.002163389283078506</v>
      </c>
      <c r="G3253" s="15">
        <f t="shared" si="30"/>
        <v>-0.26334543118765275</v>
      </c>
      <c r="H3253" s="12">
        <v>34</v>
      </c>
      <c r="I3253" s="13" t="s">
        <v>510</v>
      </c>
      <c r="J3253" s="25">
        <v>7254.73</v>
      </c>
    </row>
    <row r="3254" spans="3:10" ht="12.75">
      <c r="C3254" s="39">
        <v>35</v>
      </c>
      <c r="D3254" s="40" t="s">
        <v>511</v>
      </c>
      <c r="E3254" s="25">
        <v>153778.13</v>
      </c>
      <c r="F3254" s="4">
        <f t="shared" si="29"/>
        <v>0.062250681279408505</v>
      </c>
      <c r="G3254" s="15">
        <f t="shared" si="30"/>
        <v>-0.16898414182194632</v>
      </c>
      <c r="H3254" s="12">
        <v>35</v>
      </c>
      <c r="I3254" s="13" t="s">
        <v>511</v>
      </c>
      <c r="J3254" s="25">
        <v>185048.37</v>
      </c>
    </row>
    <row r="3255" spans="3:10" ht="12.75">
      <c r="C3255" s="39">
        <v>36</v>
      </c>
      <c r="D3255" s="40" t="s">
        <v>683</v>
      </c>
      <c r="E3255" s="25">
        <v>0</v>
      </c>
      <c r="F3255" s="4">
        <f t="shared" si="29"/>
        <v>0</v>
      </c>
      <c r="G3255" s="15">
        <v>0</v>
      </c>
      <c r="H3255" s="12">
        <v>36</v>
      </c>
      <c r="I3255" s="13" t="s">
        <v>683</v>
      </c>
      <c r="J3255" s="25">
        <v>0</v>
      </c>
    </row>
    <row r="3256" spans="1:5" ht="15">
      <c r="A3256" s="5">
        <v>40026</v>
      </c>
      <c r="B3256" s="1">
        <f>SUM(E3257:E3285)</f>
        <v>2936069.78</v>
      </c>
      <c r="C3256" s="17"/>
      <c r="D3256" s="8"/>
      <c r="E3256" s="25"/>
    </row>
    <row r="3257" spans="3:10" ht="12.75">
      <c r="C3257" s="39">
        <v>1</v>
      </c>
      <c r="D3257" s="40" t="s">
        <v>0</v>
      </c>
      <c r="E3257" s="25">
        <v>440219.79</v>
      </c>
      <c r="F3257" s="4">
        <f>+E3257/$B$3256</f>
        <v>0.14993505706121193</v>
      </c>
      <c r="G3257" s="15">
        <f aca="true" t="shared" si="31" ref="G3257:G3263">(E3257/J3257)-1</f>
        <v>-0.16410350523380224</v>
      </c>
      <c r="H3257" s="12">
        <v>1</v>
      </c>
      <c r="I3257" s="13" t="s">
        <v>0</v>
      </c>
      <c r="J3257" s="36">
        <v>526643.9</v>
      </c>
    </row>
    <row r="3258" spans="3:10" ht="12.75">
      <c r="C3258" s="39">
        <v>2</v>
      </c>
      <c r="D3258" s="40" t="s">
        <v>1</v>
      </c>
      <c r="E3258" s="25">
        <v>1502459.66</v>
      </c>
      <c r="F3258" s="4">
        <f aca="true" t="shared" si="32" ref="F3258:F3285">+E3258/$B$3256</f>
        <v>0.5117247792387277</v>
      </c>
      <c r="G3258" s="15">
        <f t="shared" si="31"/>
        <v>0.03773533533889739</v>
      </c>
      <c r="H3258" s="12">
        <v>2</v>
      </c>
      <c r="I3258" s="13" t="s">
        <v>1</v>
      </c>
      <c r="J3258" s="36">
        <v>1447825.48</v>
      </c>
    </row>
    <row r="3259" spans="3:10" ht="12.75">
      <c r="C3259" s="39">
        <v>3</v>
      </c>
      <c r="D3259" s="40" t="s">
        <v>2</v>
      </c>
      <c r="E3259" s="25">
        <v>66902.7</v>
      </c>
      <c r="F3259" s="4">
        <f t="shared" si="32"/>
        <v>0.02278648159377193</v>
      </c>
      <c r="G3259" s="15">
        <f t="shared" si="31"/>
        <v>-0.19331639567090042</v>
      </c>
      <c r="H3259" s="12">
        <v>3</v>
      </c>
      <c r="I3259" s="13" t="s">
        <v>2</v>
      </c>
      <c r="J3259" s="36">
        <v>82935.49</v>
      </c>
    </row>
    <row r="3260" spans="3:10" ht="12.75">
      <c r="C3260" s="39">
        <v>4</v>
      </c>
      <c r="D3260" s="40" t="s">
        <v>3</v>
      </c>
      <c r="E3260" s="25">
        <v>34120.98</v>
      </c>
      <c r="F3260" s="4">
        <f t="shared" si="32"/>
        <v>0.011621310989413883</v>
      </c>
      <c r="G3260" s="15">
        <f t="shared" si="31"/>
        <v>-0.04034377881065654</v>
      </c>
      <c r="H3260" s="12">
        <v>4</v>
      </c>
      <c r="I3260" s="13" t="s">
        <v>3</v>
      </c>
      <c r="J3260" s="36">
        <v>35555.42</v>
      </c>
    </row>
    <row r="3261" spans="3:10" ht="12.75">
      <c r="C3261" s="39">
        <v>5</v>
      </c>
      <c r="D3261" s="40" t="s">
        <v>4</v>
      </c>
      <c r="E3261" s="25">
        <v>76825.55</v>
      </c>
      <c r="F3261" s="4">
        <f t="shared" si="32"/>
        <v>0.026166118572290883</v>
      </c>
      <c r="G3261" s="15">
        <f t="shared" si="31"/>
        <v>-0.23177853221102296</v>
      </c>
      <c r="H3261" s="12">
        <v>5</v>
      </c>
      <c r="I3261" s="13" t="s">
        <v>4</v>
      </c>
      <c r="J3261" s="36">
        <v>100004.43</v>
      </c>
    </row>
    <row r="3262" spans="3:10" ht="12.75">
      <c r="C3262" s="39">
        <v>6</v>
      </c>
      <c r="D3262" s="40" t="s">
        <v>5</v>
      </c>
      <c r="E3262" s="25">
        <v>6520.69</v>
      </c>
      <c r="F3262" s="4">
        <f t="shared" si="32"/>
        <v>0.002220890676515188</v>
      </c>
      <c r="G3262" s="15">
        <f t="shared" si="31"/>
        <v>-0.17355739556176308</v>
      </c>
      <c r="H3262" s="12">
        <v>6</v>
      </c>
      <c r="I3262" s="13" t="s">
        <v>5</v>
      </c>
      <c r="J3262" s="36">
        <v>7890.07</v>
      </c>
    </row>
    <row r="3263" spans="3:10" ht="12.75">
      <c r="C3263" s="39">
        <v>7</v>
      </c>
      <c r="D3263" s="40" t="s">
        <v>6</v>
      </c>
      <c r="E3263" s="25">
        <v>671.28</v>
      </c>
      <c r="F3263" s="4">
        <f t="shared" si="32"/>
        <v>0.00022863216827224045</v>
      </c>
      <c r="G3263" s="15">
        <f t="shared" si="31"/>
        <v>0.10175945378151252</v>
      </c>
      <c r="H3263" s="12">
        <v>7</v>
      </c>
      <c r="I3263" s="13" t="s">
        <v>6</v>
      </c>
      <c r="J3263" s="36">
        <v>609.28</v>
      </c>
    </row>
    <row r="3264" spans="3:10" ht="12.75">
      <c r="C3264" s="39">
        <v>8</v>
      </c>
      <c r="D3264" s="40" t="s">
        <v>7</v>
      </c>
      <c r="E3264" s="25">
        <v>0</v>
      </c>
      <c r="F3264" s="4">
        <f t="shared" si="32"/>
        <v>0</v>
      </c>
      <c r="G3264" s="15">
        <v>0</v>
      </c>
      <c r="H3264" s="12">
        <v>8</v>
      </c>
      <c r="I3264" s="13" t="s">
        <v>7</v>
      </c>
      <c r="J3264" s="36">
        <v>0.01</v>
      </c>
    </row>
    <row r="3265" spans="3:10" ht="12.75">
      <c r="C3265" s="39">
        <v>9</v>
      </c>
      <c r="D3265" s="40" t="s">
        <v>8</v>
      </c>
      <c r="E3265" s="25">
        <v>3850.39</v>
      </c>
      <c r="F3265" s="4">
        <f t="shared" si="32"/>
        <v>0.0013114095673843285</v>
      </c>
      <c r="G3265" s="15">
        <f>(E3265/J3265)-1</f>
        <v>0.25106085713357373</v>
      </c>
      <c r="H3265" s="12">
        <v>9</v>
      </c>
      <c r="I3265" s="13" t="s">
        <v>8</v>
      </c>
      <c r="J3265" s="36">
        <v>3077.7</v>
      </c>
    </row>
    <row r="3266" spans="3:10" ht="12.75">
      <c r="C3266" s="39">
        <v>10</v>
      </c>
      <c r="D3266" s="40" t="s">
        <v>9</v>
      </c>
      <c r="E3266" s="25">
        <v>7278.49</v>
      </c>
      <c r="F3266" s="4">
        <f t="shared" si="32"/>
        <v>0.00247899080927157</v>
      </c>
      <c r="G3266" s="15">
        <f>(E3266/J3266)-1</f>
        <v>0.20606038512459945</v>
      </c>
      <c r="H3266" s="12">
        <v>10</v>
      </c>
      <c r="I3266" s="13" t="s">
        <v>9</v>
      </c>
      <c r="J3266" s="36">
        <v>6034.93</v>
      </c>
    </row>
    <row r="3267" spans="3:10" ht="12.75">
      <c r="C3267" s="39">
        <v>11</v>
      </c>
      <c r="D3267" s="40" t="s">
        <v>10</v>
      </c>
      <c r="E3267" s="25">
        <v>1426.07</v>
      </c>
      <c r="F3267" s="4">
        <f t="shared" si="32"/>
        <v>0.00048570712103443263</v>
      </c>
      <c r="G3267" s="15">
        <f>(E3267/J3267)-1</f>
        <v>-0.16244582006977326</v>
      </c>
      <c r="H3267" s="12">
        <v>11</v>
      </c>
      <c r="I3267" s="13" t="s">
        <v>10</v>
      </c>
      <c r="J3267" s="36">
        <v>1702.66</v>
      </c>
    </row>
    <row r="3268" spans="3:10" ht="12.75">
      <c r="C3268" s="39">
        <v>13</v>
      </c>
      <c r="D3268" s="40" t="s">
        <v>11</v>
      </c>
      <c r="E3268" s="25">
        <v>0</v>
      </c>
      <c r="F3268" s="4">
        <f t="shared" si="32"/>
        <v>0</v>
      </c>
      <c r="G3268" s="15">
        <v>0</v>
      </c>
      <c r="H3268" s="12">
        <v>13</v>
      </c>
      <c r="I3268" s="13" t="s">
        <v>11</v>
      </c>
      <c r="J3268" s="36">
        <v>0</v>
      </c>
    </row>
    <row r="3269" spans="3:10" ht="12.75">
      <c r="C3269" s="39">
        <v>15</v>
      </c>
      <c r="D3269" s="40" t="s">
        <v>12</v>
      </c>
      <c r="E3269" s="25">
        <v>336.14</v>
      </c>
      <c r="F3269" s="4">
        <f t="shared" si="32"/>
        <v>0.00011448637981621814</v>
      </c>
      <c r="G3269" s="15">
        <f>(E3269/J3269)-1</f>
        <v>-0.19727761194029858</v>
      </c>
      <c r="H3269" s="12">
        <v>15</v>
      </c>
      <c r="I3269" s="13" t="s">
        <v>12</v>
      </c>
      <c r="J3269" s="36">
        <v>418.75</v>
      </c>
    </row>
    <row r="3270" spans="3:10" ht="12.75">
      <c r="C3270" s="39">
        <v>16</v>
      </c>
      <c r="D3270" s="40" t="s">
        <v>13</v>
      </c>
      <c r="E3270" s="25">
        <v>26312.38</v>
      </c>
      <c r="F3270" s="4">
        <f t="shared" si="32"/>
        <v>0.008961769294188914</v>
      </c>
      <c r="G3270" s="15">
        <f>(E3270/J3270)-1</f>
        <v>0.06852478136005091</v>
      </c>
      <c r="H3270" s="12">
        <v>16</v>
      </c>
      <c r="I3270" s="13" t="s">
        <v>13</v>
      </c>
      <c r="J3270" s="36">
        <v>24624.96</v>
      </c>
    </row>
    <row r="3271" spans="3:10" ht="12.75">
      <c r="C3271" s="39">
        <v>20</v>
      </c>
      <c r="D3271" s="40" t="s">
        <v>14</v>
      </c>
      <c r="E3271" s="25">
        <v>0</v>
      </c>
      <c r="F3271" s="4">
        <f t="shared" si="32"/>
        <v>0</v>
      </c>
      <c r="G3271" s="15">
        <v>0</v>
      </c>
      <c r="H3271" s="12">
        <v>20</v>
      </c>
      <c r="I3271" s="13" t="s">
        <v>14</v>
      </c>
      <c r="J3271" s="36">
        <v>0</v>
      </c>
    </row>
    <row r="3272" spans="3:10" ht="12.75">
      <c r="C3272" s="39">
        <v>22</v>
      </c>
      <c r="D3272" s="40" t="s">
        <v>15</v>
      </c>
      <c r="E3272" s="25">
        <v>488.05</v>
      </c>
      <c r="F3272" s="4">
        <f t="shared" si="32"/>
        <v>0.000166225613343563</v>
      </c>
      <c r="G3272" s="15">
        <v>0</v>
      </c>
      <c r="H3272" s="12">
        <v>22</v>
      </c>
      <c r="I3272" s="13" t="s">
        <v>15</v>
      </c>
      <c r="J3272" s="36">
        <v>0</v>
      </c>
    </row>
    <row r="3273" spans="3:10" ht="12.75">
      <c r="C3273" s="39">
        <v>23</v>
      </c>
      <c r="D3273" s="40" t="s">
        <v>16</v>
      </c>
      <c r="E3273" s="25">
        <v>5794.33</v>
      </c>
      <c r="F3273" s="4">
        <f t="shared" si="32"/>
        <v>0.001973498736123363</v>
      </c>
      <c r="G3273" s="15">
        <f aca="true" t="shared" si="33" ref="G3273:G3283">(E3273/J3273)-1</f>
        <v>0.14307104430972806</v>
      </c>
      <c r="H3273" s="12">
        <v>23</v>
      </c>
      <c r="I3273" s="13" t="s">
        <v>16</v>
      </c>
      <c r="J3273" s="36">
        <v>5069.09</v>
      </c>
    </row>
    <row r="3274" spans="3:10" ht="12.75">
      <c r="C3274" s="39">
        <v>24</v>
      </c>
      <c r="D3274" s="40" t="s">
        <v>17</v>
      </c>
      <c r="E3274" s="25">
        <v>79905.73</v>
      </c>
      <c r="F3274" s="4">
        <f t="shared" si="32"/>
        <v>0.027215201268138797</v>
      </c>
      <c r="G3274" s="15">
        <f t="shared" si="33"/>
        <v>-0.01631882673840257</v>
      </c>
      <c r="H3274" s="12">
        <v>24</v>
      </c>
      <c r="I3274" s="13" t="s">
        <v>17</v>
      </c>
      <c r="J3274" s="36">
        <v>81231.33</v>
      </c>
    </row>
    <row r="3275" spans="3:10" ht="12.75">
      <c r="C3275" s="39">
        <v>25</v>
      </c>
      <c r="D3275" s="40" t="s">
        <v>18</v>
      </c>
      <c r="E3275" s="25">
        <v>0</v>
      </c>
      <c r="F3275" s="4">
        <f t="shared" si="32"/>
        <v>0</v>
      </c>
      <c r="G3275" s="15">
        <v>0</v>
      </c>
      <c r="H3275" s="12">
        <v>25</v>
      </c>
      <c r="I3275" s="13" t="s">
        <v>18</v>
      </c>
      <c r="J3275" s="36">
        <v>0</v>
      </c>
    </row>
    <row r="3276" spans="3:10" ht="12.75">
      <c r="C3276" s="39">
        <v>26</v>
      </c>
      <c r="D3276" s="40" t="s">
        <v>19</v>
      </c>
      <c r="E3276" s="25">
        <v>0</v>
      </c>
      <c r="F3276" s="4">
        <f t="shared" si="32"/>
        <v>0</v>
      </c>
      <c r="G3276" s="15">
        <v>0</v>
      </c>
      <c r="H3276" s="12">
        <v>26</v>
      </c>
      <c r="I3276" s="13" t="s">
        <v>19</v>
      </c>
      <c r="J3276" s="36">
        <v>11482.59</v>
      </c>
    </row>
    <row r="3277" spans="3:10" ht="12.75">
      <c r="C3277" s="39">
        <v>27</v>
      </c>
      <c r="D3277" s="40" t="s">
        <v>20</v>
      </c>
      <c r="E3277" s="25">
        <v>10523.87</v>
      </c>
      <c r="F3277" s="4">
        <f t="shared" si="32"/>
        <v>0.0035843391978238343</v>
      </c>
      <c r="G3277" s="15">
        <f t="shared" si="33"/>
        <v>-0.8685283879874638</v>
      </c>
      <c r="H3277" s="12">
        <v>27</v>
      </c>
      <c r="I3277" s="13" t="s">
        <v>20</v>
      </c>
      <c r="J3277" s="36">
        <v>80046.71</v>
      </c>
    </row>
    <row r="3278" spans="3:10" ht="12.75">
      <c r="C3278" s="39">
        <v>28</v>
      </c>
      <c r="D3278" s="40" t="s">
        <v>21</v>
      </c>
      <c r="E3278" s="25">
        <v>67019.21</v>
      </c>
      <c r="F3278" s="4">
        <f t="shared" si="32"/>
        <v>0.022826163893148347</v>
      </c>
      <c r="G3278" s="15">
        <f t="shared" si="33"/>
        <v>-0.7627049840436517</v>
      </c>
      <c r="H3278" s="12">
        <v>28</v>
      </c>
      <c r="I3278" s="13" t="s">
        <v>21</v>
      </c>
      <c r="J3278" s="36">
        <v>282429.91</v>
      </c>
    </row>
    <row r="3279" spans="3:10" ht="12.75">
      <c r="C3279" s="39">
        <v>30</v>
      </c>
      <c r="D3279" s="40" t="s">
        <v>22</v>
      </c>
      <c r="E3279" s="25">
        <v>250409.91</v>
      </c>
      <c r="F3279" s="4">
        <f t="shared" si="32"/>
        <v>0.0852874518534093</v>
      </c>
      <c r="G3279" s="15">
        <f t="shared" si="33"/>
        <v>0.37038511387236195</v>
      </c>
      <c r="H3279" s="12">
        <v>30</v>
      </c>
      <c r="I3279" s="13" t="s">
        <v>22</v>
      </c>
      <c r="J3279" s="36">
        <v>182729.59</v>
      </c>
    </row>
    <row r="3280" spans="3:10" ht="12.75">
      <c r="C3280" s="39">
        <v>31</v>
      </c>
      <c r="D3280" s="40" t="s">
        <v>23</v>
      </c>
      <c r="E3280" s="25">
        <v>164249.85</v>
      </c>
      <c r="F3280" s="4">
        <f t="shared" si="32"/>
        <v>0.055942079823457065</v>
      </c>
      <c r="G3280" s="15">
        <f t="shared" si="33"/>
        <v>2.9584830067049657</v>
      </c>
      <c r="H3280" s="12">
        <v>31</v>
      </c>
      <c r="I3280" s="13" t="s">
        <v>23</v>
      </c>
      <c r="J3280" s="36">
        <v>41493.13</v>
      </c>
    </row>
    <row r="3281" spans="3:10" ht="12.75">
      <c r="C3281" s="39">
        <v>32</v>
      </c>
      <c r="D3281" s="40" t="s">
        <v>24</v>
      </c>
      <c r="E3281" s="25">
        <v>22200.24</v>
      </c>
      <c r="F3281" s="4">
        <f t="shared" si="32"/>
        <v>0.007561209938273334</v>
      </c>
      <c r="G3281" s="15">
        <f t="shared" si="33"/>
        <v>3.7225911854426643</v>
      </c>
      <c r="H3281" s="12">
        <v>32</v>
      </c>
      <c r="I3281" s="13" t="s">
        <v>24</v>
      </c>
      <c r="J3281" s="36">
        <v>4700.86</v>
      </c>
    </row>
    <row r="3282" spans="3:10" ht="12.75">
      <c r="C3282" s="39">
        <v>33</v>
      </c>
      <c r="D3282" s="40" t="s">
        <v>450</v>
      </c>
      <c r="E3282" s="25">
        <v>3672.8</v>
      </c>
      <c r="F3282" s="4">
        <f t="shared" si="32"/>
        <v>0.0012509239477271554</v>
      </c>
      <c r="G3282" s="15">
        <f t="shared" si="33"/>
        <v>-0.649268561464424</v>
      </c>
      <c r="H3282" s="12">
        <v>33</v>
      </c>
      <c r="I3282" s="13" t="s">
        <v>450</v>
      </c>
      <c r="J3282" s="36">
        <v>10471.83</v>
      </c>
    </row>
    <row r="3283" spans="3:10" ht="12.75">
      <c r="C3283" s="39">
        <v>34</v>
      </c>
      <c r="D3283" s="40" t="s">
        <v>510</v>
      </c>
      <c r="E3283" s="25">
        <v>6727.6</v>
      </c>
      <c r="F3283" s="4">
        <f t="shared" si="32"/>
        <v>0.0022913624348533026</v>
      </c>
      <c r="G3283" s="15">
        <f t="shared" si="33"/>
        <v>-0.9688898706693344</v>
      </c>
      <c r="H3283" s="12">
        <v>34</v>
      </c>
      <c r="I3283" s="13" t="s">
        <v>510</v>
      </c>
      <c r="J3283" s="36">
        <v>216251.11</v>
      </c>
    </row>
    <row r="3284" spans="3:10" ht="12.75">
      <c r="C3284" s="39">
        <v>35</v>
      </c>
      <c r="D3284" s="40" t="s">
        <v>511</v>
      </c>
      <c r="E3284" s="25">
        <v>158154.07</v>
      </c>
      <c r="F3284" s="4">
        <f t="shared" si="32"/>
        <v>0.05386590982180268</v>
      </c>
      <c r="G3284" s="15">
        <v>0</v>
      </c>
      <c r="H3284" s="12">
        <v>35</v>
      </c>
      <c r="I3284" s="13" t="s">
        <v>511</v>
      </c>
      <c r="J3284" s="36">
        <v>0</v>
      </c>
    </row>
    <row r="3285" spans="3:10" ht="12.75">
      <c r="C3285" s="39">
        <v>36</v>
      </c>
      <c r="D3285" s="40" t="s">
        <v>683</v>
      </c>
      <c r="E3285" s="25">
        <v>0</v>
      </c>
      <c r="F3285" s="4">
        <f t="shared" si="32"/>
        <v>0</v>
      </c>
      <c r="G3285" s="15">
        <v>0</v>
      </c>
      <c r="H3285" s="12">
        <v>36</v>
      </c>
      <c r="I3285" s="13" t="s">
        <v>683</v>
      </c>
      <c r="J3285" s="36">
        <v>0</v>
      </c>
    </row>
    <row r="3286" spans="1:4" ht="15">
      <c r="A3286" s="5">
        <v>40057</v>
      </c>
      <c r="B3286" s="1">
        <f>SUM(E3287:E3315)</f>
        <v>2664254.2899999996</v>
      </c>
      <c r="C3286" s="17"/>
      <c r="D3286" s="8"/>
    </row>
    <row r="3287" spans="3:10" ht="12.75">
      <c r="C3287" s="39">
        <v>1</v>
      </c>
      <c r="D3287" s="40" t="s">
        <v>0</v>
      </c>
      <c r="E3287" s="25">
        <v>426134.59</v>
      </c>
      <c r="F3287" s="4">
        <f>+E3287/$B$3286</f>
        <v>0.15994516424331257</v>
      </c>
      <c r="G3287" s="15">
        <f aca="true" t="shared" si="34" ref="G3287:G3293">(E3287/J3287)-1</f>
        <v>-0.16939829477141144</v>
      </c>
      <c r="H3287" s="39">
        <v>1</v>
      </c>
      <c r="I3287" s="40" t="s">
        <v>0</v>
      </c>
      <c r="J3287" s="14">
        <v>513043.24</v>
      </c>
    </row>
    <row r="3288" spans="3:10" ht="12.75">
      <c r="C3288" s="39">
        <v>2</v>
      </c>
      <c r="D3288" s="40" t="s">
        <v>1</v>
      </c>
      <c r="E3288" s="25">
        <v>1327149.97</v>
      </c>
      <c r="F3288" s="4">
        <f aca="true" t="shared" si="35" ref="F3288:F3315">+E3288/$B$3286</f>
        <v>0.49813186938698717</v>
      </c>
      <c r="G3288" s="15">
        <f t="shared" si="34"/>
        <v>-0.0776666803298347</v>
      </c>
      <c r="H3288" s="39">
        <v>2</v>
      </c>
      <c r="I3288" s="40" t="s">
        <v>1</v>
      </c>
      <c r="J3288" s="14">
        <v>1438904.94</v>
      </c>
    </row>
    <row r="3289" spans="3:10" ht="12.75">
      <c r="C3289" s="39">
        <v>3</v>
      </c>
      <c r="D3289" s="40" t="s">
        <v>2</v>
      </c>
      <c r="E3289" s="25">
        <v>71594.48</v>
      </c>
      <c r="F3289" s="4">
        <f t="shared" si="35"/>
        <v>0.02687223973654557</v>
      </c>
      <c r="G3289" s="15">
        <f t="shared" si="34"/>
        <v>-0.07073739298378601</v>
      </c>
      <c r="H3289" s="39">
        <v>3</v>
      </c>
      <c r="I3289" s="40" t="s">
        <v>2</v>
      </c>
      <c r="J3289" s="14">
        <v>77044.4</v>
      </c>
    </row>
    <row r="3290" spans="3:10" ht="12.75">
      <c r="C3290" s="39">
        <v>4</v>
      </c>
      <c r="D3290" s="40" t="s">
        <v>3</v>
      </c>
      <c r="E3290" s="25">
        <v>24470.22</v>
      </c>
      <c r="F3290" s="4">
        <f t="shared" si="35"/>
        <v>0.009184641305391313</v>
      </c>
      <c r="G3290" s="15">
        <f t="shared" si="34"/>
        <v>-0.35378986819227576</v>
      </c>
      <c r="H3290" s="39">
        <v>4</v>
      </c>
      <c r="I3290" s="40" t="s">
        <v>3</v>
      </c>
      <c r="J3290" s="14">
        <v>37867.28</v>
      </c>
    </row>
    <row r="3291" spans="3:10" ht="12.75">
      <c r="C3291" s="39">
        <v>5</v>
      </c>
      <c r="D3291" s="40" t="s">
        <v>4</v>
      </c>
      <c r="E3291" s="25">
        <v>67287.67</v>
      </c>
      <c r="F3291" s="4">
        <f t="shared" si="35"/>
        <v>0.025255723619384697</v>
      </c>
      <c r="G3291" s="15">
        <f t="shared" si="34"/>
        <v>-0.31090531886044437</v>
      </c>
      <c r="H3291" s="39">
        <v>5</v>
      </c>
      <c r="I3291" s="40" t="s">
        <v>4</v>
      </c>
      <c r="J3291" s="14">
        <v>97646.48</v>
      </c>
    </row>
    <row r="3292" spans="3:10" ht="12.75">
      <c r="C3292" s="39">
        <v>6</v>
      </c>
      <c r="D3292" s="40" t="s">
        <v>5</v>
      </c>
      <c r="E3292" s="25">
        <v>6753.84</v>
      </c>
      <c r="F3292" s="4">
        <f t="shared" si="35"/>
        <v>0.002534983250416386</v>
      </c>
      <c r="G3292" s="15">
        <f t="shared" si="34"/>
        <v>-0.11221644870279834</v>
      </c>
      <c r="H3292" s="39">
        <v>6</v>
      </c>
      <c r="I3292" s="40" t="s">
        <v>5</v>
      </c>
      <c r="J3292" s="14">
        <v>7607.53</v>
      </c>
    </row>
    <row r="3293" spans="3:10" ht="12.75">
      <c r="C3293" s="39">
        <v>7</v>
      </c>
      <c r="D3293" s="40" t="s">
        <v>6</v>
      </c>
      <c r="E3293" s="25">
        <v>653.5</v>
      </c>
      <c r="F3293" s="4">
        <f t="shared" si="35"/>
        <v>0.0002452843943811385</v>
      </c>
      <c r="G3293" s="15">
        <f t="shared" si="34"/>
        <v>-0.1852535251655052</v>
      </c>
      <c r="H3293" s="39">
        <v>7</v>
      </c>
      <c r="I3293" s="40" t="s">
        <v>6</v>
      </c>
      <c r="J3293" s="14">
        <v>802.09</v>
      </c>
    </row>
    <row r="3294" spans="3:10" ht="12.75">
      <c r="C3294" s="39">
        <v>8</v>
      </c>
      <c r="D3294" s="40" t="s">
        <v>7</v>
      </c>
      <c r="E3294" s="25">
        <v>0</v>
      </c>
      <c r="F3294" s="4">
        <f t="shared" si="35"/>
        <v>0</v>
      </c>
      <c r="G3294" s="15">
        <v>0</v>
      </c>
      <c r="H3294" s="39">
        <v>8</v>
      </c>
      <c r="I3294" s="40" t="s">
        <v>7</v>
      </c>
      <c r="J3294" s="14">
        <v>0</v>
      </c>
    </row>
    <row r="3295" spans="3:10" ht="12.75">
      <c r="C3295" s="39">
        <v>9</v>
      </c>
      <c r="D3295" s="40" t="s">
        <v>8</v>
      </c>
      <c r="E3295" s="25">
        <v>3216.84</v>
      </c>
      <c r="F3295" s="4">
        <f t="shared" si="35"/>
        <v>0.0012074072704223741</v>
      </c>
      <c r="G3295" s="15">
        <f>(E3295/J3295)-1</f>
        <v>-0.44354185838932214</v>
      </c>
      <c r="H3295" s="39">
        <v>9</v>
      </c>
      <c r="I3295" s="40" t="s">
        <v>8</v>
      </c>
      <c r="J3295" s="14">
        <v>5780.92</v>
      </c>
    </row>
    <row r="3296" spans="3:10" ht="12.75">
      <c r="C3296" s="39">
        <v>10</v>
      </c>
      <c r="D3296" s="40" t="s">
        <v>9</v>
      </c>
      <c r="E3296" s="25">
        <v>8215.89</v>
      </c>
      <c r="F3296" s="4">
        <f t="shared" si="35"/>
        <v>0.003083748436039865</v>
      </c>
      <c r="G3296" s="15">
        <f>(E3296/J3296)-1</f>
        <v>-0.5493888202396016</v>
      </c>
      <c r="H3296" s="39">
        <v>10</v>
      </c>
      <c r="I3296" s="40" t="s">
        <v>9</v>
      </c>
      <c r="J3296" s="14">
        <v>18232.77</v>
      </c>
    </row>
    <row r="3297" spans="3:10" ht="12.75">
      <c r="C3297" s="39">
        <v>11</v>
      </c>
      <c r="D3297" s="40" t="s">
        <v>10</v>
      </c>
      <c r="E3297" s="25">
        <v>1645.78</v>
      </c>
      <c r="F3297" s="4">
        <f t="shared" si="35"/>
        <v>0.0006177263207109259</v>
      </c>
      <c r="G3297" s="15">
        <f>(E3297/J3297)-1</f>
        <v>0.08471247322458386</v>
      </c>
      <c r="H3297" s="39">
        <v>11</v>
      </c>
      <c r="I3297" s="40" t="s">
        <v>10</v>
      </c>
      <c r="J3297" s="14">
        <v>1517.25</v>
      </c>
    </row>
    <row r="3298" spans="3:10" ht="12.75">
      <c r="C3298" s="39">
        <v>13</v>
      </c>
      <c r="D3298" s="40" t="s">
        <v>11</v>
      </c>
      <c r="E3298" s="25">
        <v>0</v>
      </c>
      <c r="F3298" s="4">
        <f t="shared" si="35"/>
        <v>0</v>
      </c>
      <c r="G3298" s="15">
        <v>0</v>
      </c>
      <c r="H3298" s="39">
        <v>13</v>
      </c>
      <c r="I3298" s="40" t="s">
        <v>11</v>
      </c>
      <c r="J3298" s="14">
        <v>0</v>
      </c>
    </row>
    <row r="3299" spans="3:10" ht="12.75">
      <c r="C3299" s="39">
        <v>15</v>
      </c>
      <c r="D3299" s="40" t="s">
        <v>12</v>
      </c>
      <c r="E3299" s="25">
        <v>382.72</v>
      </c>
      <c r="F3299" s="4">
        <f t="shared" si="35"/>
        <v>0.0001436499516718429</v>
      </c>
      <c r="G3299" s="15">
        <f>(E3299/J3299)-1</f>
        <v>0.006495726495726606</v>
      </c>
      <c r="H3299" s="39">
        <v>15</v>
      </c>
      <c r="I3299" s="40" t="s">
        <v>12</v>
      </c>
      <c r="J3299" s="14">
        <v>380.25</v>
      </c>
    </row>
    <row r="3300" spans="3:10" ht="12.75">
      <c r="C3300" s="39">
        <v>16</v>
      </c>
      <c r="D3300" s="40" t="s">
        <v>13</v>
      </c>
      <c r="E3300" s="25">
        <v>20690.13</v>
      </c>
      <c r="F3300" s="4">
        <f t="shared" si="35"/>
        <v>0.007765824034762089</v>
      </c>
      <c r="G3300" s="15">
        <f>(E3300/J3300)-1</f>
        <v>-0.04376735731587322</v>
      </c>
      <c r="H3300" s="39">
        <v>16</v>
      </c>
      <c r="I3300" s="40" t="s">
        <v>13</v>
      </c>
      <c r="J3300" s="14">
        <v>21637.13</v>
      </c>
    </row>
    <row r="3301" spans="3:10" ht="12.75">
      <c r="C3301" s="39">
        <v>20</v>
      </c>
      <c r="D3301" s="40" t="s">
        <v>14</v>
      </c>
      <c r="E3301" s="25">
        <v>0</v>
      </c>
      <c r="F3301" s="4">
        <f t="shared" si="35"/>
        <v>0</v>
      </c>
      <c r="G3301" s="15">
        <v>0</v>
      </c>
      <c r="H3301" s="39">
        <v>20</v>
      </c>
      <c r="I3301" s="40" t="s">
        <v>14</v>
      </c>
      <c r="J3301" s="14">
        <v>0</v>
      </c>
    </row>
    <row r="3302" spans="3:10" ht="12.75">
      <c r="C3302" s="39">
        <v>22</v>
      </c>
      <c r="D3302" s="40" t="s">
        <v>15</v>
      </c>
      <c r="E3302" s="25">
        <v>685.88</v>
      </c>
      <c r="F3302" s="4">
        <f t="shared" si="35"/>
        <v>0.0002574378889336423</v>
      </c>
      <c r="G3302" s="15">
        <v>0</v>
      </c>
      <c r="H3302" s="39">
        <v>22</v>
      </c>
      <c r="I3302" s="40" t="s">
        <v>15</v>
      </c>
      <c r="J3302" s="14">
        <v>0</v>
      </c>
    </row>
    <row r="3303" spans="3:10" ht="12.75">
      <c r="C3303" s="39">
        <v>23</v>
      </c>
      <c r="D3303" s="40" t="s">
        <v>16</v>
      </c>
      <c r="E3303" s="25">
        <v>6554.23</v>
      </c>
      <c r="F3303" s="4">
        <f t="shared" si="35"/>
        <v>0.0024600617233124546</v>
      </c>
      <c r="G3303" s="15">
        <f aca="true" t="shared" si="36" ref="G3303:G3313">(E3303/J3303)-1</f>
        <v>0.2083423209166413</v>
      </c>
      <c r="H3303" s="39">
        <v>23</v>
      </c>
      <c r="I3303" s="40" t="s">
        <v>16</v>
      </c>
      <c r="J3303" s="14">
        <v>5424.15</v>
      </c>
    </row>
    <row r="3304" spans="3:10" ht="12.75">
      <c r="C3304" s="39">
        <v>24</v>
      </c>
      <c r="D3304" s="40" t="s">
        <v>17</v>
      </c>
      <c r="E3304" s="25">
        <v>60789.79</v>
      </c>
      <c r="F3304" s="4">
        <f t="shared" si="35"/>
        <v>0.02281681227958162</v>
      </c>
      <c r="G3304" s="15">
        <f t="shared" si="36"/>
        <v>-0.07736921067669178</v>
      </c>
      <c r="H3304" s="39">
        <v>24</v>
      </c>
      <c r="I3304" s="40" t="s">
        <v>17</v>
      </c>
      <c r="J3304" s="14">
        <v>65887.45</v>
      </c>
    </row>
    <row r="3305" spans="3:10" ht="12.75">
      <c r="C3305" s="39">
        <v>25</v>
      </c>
      <c r="D3305" s="40" t="s">
        <v>18</v>
      </c>
      <c r="E3305" s="25">
        <v>0</v>
      </c>
      <c r="F3305" s="4">
        <f t="shared" si="35"/>
        <v>0</v>
      </c>
      <c r="G3305" s="15">
        <v>0</v>
      </c>
      <c r="H3305" s="39">
        <v>25</v>
      </c>
      <c r="I3305" s="40" t="s">
        <v>18</v>
      </c>
      <c r="J3305" s="14">
        <v>0</v>
      </c>
    </row>
    <row r="3306" spans="3:10" ht="12.75">
      <c r="C3306" s="39">
        <v>26</v>
      </c>
      <c r="D3306" s="40" t="s">
        <v>19</v>
      </c>
      <c r="E3306" s="25">
        <v>0</v>
      </c>
      <c r="F3306" s="4">
        <f t="shared" si="35"/>
        <v>0</v>
      </c>
      <c r="G3306" s="15">
        <v>0</v>
      </c>
      <c r="H3306" s="39">
        <v>26</v>
      </c>
      <c r="I3306" s="40" t="s">
        <v>19</v>
      </c>
      <c r="J3306" s="14">
        <v>0</v>
      </c>
    </row>
    <row r="3307" spans="3:10" ht="12.75">
      <c r="C3307" s="39">
        <v>27</v>
      </c>
      <c r="D3307" s="40" t="s">
        <v>20</v>
      </c>
      <c r="E3307" s="25">
        <v>11444.01</v>
      </c>
      <c r="F3307" s="4">
        <f t="shared" si="35"/>
        <v>0.004295389536559591</v>
      </c>
      <c r="G3307" s="15">
        <f t="shared" si="36"/>
        <v>-0.13857723855683968</v>
      </c>
      <c r="H3307" s="39">
        <v>27</v>
      </c>
      <c r="I3307" s="40" t="s">
        <v>20</v>
      </c>
      <c r="J3307" s="14">
        <v>13285.01</v>
      </c>
    </row>
    <row r="3308" spans="3:10" ht="12.75">
      <c r="C3308" s="39">
        <v>28</v>
      </c>
      <c r="D3308" s="40" t="s">
        <v>21</v>
      </c>
      <c r="E3308" s="25">
        <v>66341.08</v>
      </c>
      <c r="F3308" s="4">
        <f t="shared" si="35"/>
        <v>0.02490043095698647</v>
      </c>
      <c r="G3308" s="15">
        <f t="shared" si="36"/>
        <v>-0.19434501097101098</v>
      </c>
      <c r="H3308" s="39">
        <v>28</v>
      </c>
      <c r="I3308" s="40" t="s">
        <v>21</v>
      </c>
      <c r="J3308" s="14">
        <v>82344.28</v>
      </c>
    </row>
    <row r="3309" spans="3:10" ht="12.75">
      <c r="C3309" s="39">
        <v>30</v>
      </c>
      <c r="D3309" s="40" t="s">
        <v>22</v>
      </c>
      <c r="E3309" s="25">
        <v>249358.56</v>
      </c>
      <c r="F3309" s="4">
        <f t="shared" si="35"/>
        <v>0.0935941291099507</v>
      </c>
      <c r="G3309" s="15">
        <f t="shared" si="36"/>
        <v>-0.330132424526031</v>
      </c>
      <c r="H3309" s="39">
        <v>30</v>
      </c>
      <c r="I3309" s="40" t="s">
        <v>22</v>
      </c>
      <c r="J3309" s="14">
        <v>372250.53</v>
      </c>
    </row>
    <row r="3310" spans="3:10" ht="12.75">
      <c r="C3310" s="39">
        <v>31</v>
      </c>
      <c r="D3310" s="40" t="s">
        <v>23</v>
      </c>
      <c r="E3310" s="25">
        <v>137247.28</v>
      </c>
      <c r="F3310" s="4">
        <f t="shared" si="35"/>
        <v>0.05151433198968407</v>
      </c>
      <c r="G3310" s="15">
        <f t="shared" si="36"/>
        <v>-0.19248269745895596</v>
      </c>
      <c r="H3310" s="39">
        <v>31</v>
      </c>
      <c r="I3310" s="40" t="s">
        <v>23</v>
      </c>
      <c r="J3310" s="14">
        <v>169962.03</v>
      </c>
    </row>
    <row r="3311" spans="3:10" ht="12.75">
      <c r="C3311" s="39">
        <v>32</v>
      </c>
      <c r="D3311" s="40" t="s">
        <v>24</v>
      </c>
      <c r="E3311" s="25">
        <v>22507.37</v>
      </c>
      <c r="F3311" s="4">
        <f t="shared" si="35"/>
        <v>0.008447906074310948</v>
      </c>
      <c r="G3311" s="15">
        <f t="shared" si="36"/>
        <v>-0.16660112742310074</v>
      </c>
      <c r="H3311" s="39">
        <v>32</v>
      </c>
      <c r="I3311" s="40" t="s">
        <v>24</v>
      </c>
      <c r="J3311" s="14">
        <v>27006.72</v>
      </c>
    </row>
    <row r="3312" spans="3:10" ht="12.75">
      <c r="C3312" s="39">
        <v>33</v>
      </c>
      <c r="D3312" s="40" t="s">
        <v>450</v>
      </c>
      <c r="E3312" s="25">
        <v>2799.21</v>
      </c>
      <c r="F3312" s="4">
        <f t="shared" si="35"/>
        <v>0.0010506542151425045</v>
      </c>
      <c r="G3312" s="15">
        <f t="shared" si="36"/>
        <v>-0.4302848362115461</v>
      </c>
      <c r="H3312" s="39">
        <v>33</v>
      </c>
      <c r="I3312" s="40" t="s">
        <v>450</v>
      </c>
      <c r="J3312" s="14">
        <v>4913.35</v>
      </c>
    </row>
    <row r="3313" spans="3:10" ht="12.75">
      <c r="C3313" s="39">
        <v>34</v>
      </c>
      <c r="D3313" s="40" t="s">
        <v>510</v>
      </c>
      <c r="E3313" s="25">
        <v>6020.8</v>
      </c>
      <c r="F3313" s="4">
        <f t="shared" si="35"/>
        <v>0.002259844348416157</v>
      </c>
      <c r="G3313" s="15">
        <f t="shared" si="36"/>
        <v>-0.16115171662398675</v>
      </c>
      <c r="H3313" s="39">
        <v>34</v>
      </c>
      <c r="I3313" s="40" t="s">
        <v>510</v>
      </c>
      <c r="J3313" s="14">
        <v>7177.46</v>
      </c>
    </row>
    <row r="3314" spans="3:10" ht="12.75">
      <c r="C3314" s="39">
        <v>35</v>
      </c>
      <c r="D3314" s="40" t="s">
        <v>511</v>
      </c>
      <c r="E3314" s="25">
        <v>142310.45</v>
      </c>
      <c r="F3314" s="4">
        <f t="shared" si="35"/>
        <v>0.05341473992709608</v>
      </c>
      <c r="G3314" s="15">
        <v>0</v>
      </c>
      <c r="H3314" s="39">
        <v>35</v>
      </c>
      <c r="I3314" s="40" t="s">
        <v>511</v>
      </c>
      <c r="J3314" s="14">
        <v>240427.36</v>
      </c>
    </row>
    <row r="3315" spans="3:10" ht="12.75">
      <c r="C3315" s="39">
        <v>36</v>
      </c>
      <c r="D3315" s="40" t="s">
        <v>683</v>
      </c>
      <c r="E3315" s="25">
        <v>0</v>
      </c>
      <c r="F3315" s="4">
        <f t="shared" si="35"/>
        <v>0</v>
      </c>
      <c r="G3315" s="15">
        <v>0</v>
      </c>
      <c r="H3315" s="39">
        <v>36</v>
      </c>
      <c r="I3315" s="40" t="s">
        <v>683</v>
      </c>
      <c r="J3315" s="14">
        <v>0</v>
      </c>
    </row>
    <row r="3316" spans="1:4" ht="15">
      <c r="A3316" s="5">
        <v>40087</v>
      </c>
      <c r="B3316" s="1">
        <f>SUM(E3317:E3345)</f>
        <v>2221833.3999999994</v>
      </c>
      <c r="C3316" s="17"/>
      <c r="D3316" s="8"/>
    </row>
    <row r="3317" spans="3:10" ht="12.75">
      <c r="C3317" s="39">
        <v>1</v>
      </c>
      <c r="D3317" s="40" t="s">
        <v>0</v>
      </c>
      <c r="E3317" s="25">
        <v>400463.66</v>
      </c>
      <c r="F3317" s="4">
        <f>+E3317/$B$3316</f>
        <v>0.18024018362492888</v>
      </c>
      <c r="G3317" s="15">
        <f aca="true" t="shared" si="37" ref="G3317:G3323">(E3317/J3317)-1</f>
        <v>-0.17253450451642938</v>
      </c>
      <c r="H3317" s="39">
        <v>1</v>
      </c>
      <c r="I3317" s="40" t="s">
        <v>0</v>
      </c>
      <c r="J3317" s="14">
        <v>483964.18</v>
      </c>
    </row>
    <row r="3318" spans="3:10" ht="12.75">
      <c r="C3318" s="39">
        <v>2</v>
      </c>
      <c r="D3318" s="40" t="s">
        <v>1</v>
      </c>
      <c r="E3318" s="25">
        <v>1002788.12</v>
      </c>
      <c r="F3318" s="4">
        <f aca="true" t="shared" si="38" ref="F3318:F3345">+E3318/$B$3316</f>
        <v>0.45133362384416414</v>
      </c>
      <c r="G3318" s="15">
        <f t="shared" si="37"/>
        <v>0.040730532576808365</v>
      </c>
      <c r="H3318" s="39">
        <v>2</v>
      </c>
      <c r="I3318" s="40" t="s">
        <v>1</v>
      </c>
      <c r="J3318" s="14">
        <f>962306.55+1235.97</f>
        <v>963542.52</v>
      </c>
    </row>
    <row r="3319" spans="3:10" ht="12.75">
      <c r="C3319" s="39">
        <v>3</v>
      </c>
      <c r="D3319" s="40" t="s">
        <v>2</v>
      </c>
      <c r="E3319" s="25">
        <v>51651.74</v>
      </c>
      <c r="F3319" s="4">
        <f t="shared" si="38"/>
        <v>0.023247350588932552</v>
      </c>
      <c r="G3319" s="15">
        <f t="shared" si="37"/>
        <v>-0.20278295775617428</v>
      </c>
      <c r="H3319" s="39">
        <v>3</v>
      </c>
      <c r="I3319" s="40" t="s">
        <v>2</v>
      </c>
      <c r="J3319" s="14">
        <v>64790.06</v>
      </c>
    </row>
    <row r="3320" spans="3:10" ht="12.75">
      <c r="C3320" s="39">
        <v>4</v>
      </c>
      <c r="D3320" s="40" t="s">
        <v>3</v>
      </c>
      <c r="E3320" s="25">
        <v>42667.44</v>
      </c>
      <c r="F3320" s="4">
        <f t="shared" si="38"/>
        <v>0.019203708072801504</v>
      </c>
      <c r="G3320" s="15">
        <f t="shared" si="37"/>
        <v>0.38716024401440374</v>
      </c>
      <c r="H3320" s="39">
        <v>4</v>
      </c>
      <c r="I3320" s="40" t="s">
        <v>3</v>
      </c>
      <c r="J3320" s="14">
        <v>30758.84</v>
      </c>
    </row>
    <row r="3321" spans="3:10" ht="12.75">
      <c r="C3321" s="39">
        <v>5</v>
      </c>
      <c r="D3321" s="40" t="s">
        <v>4</v>
      </c>
      <c r="E3321" s="25">
        <v>65765.41</v>
      </c>
      <c r="F3321" s="4">
        <f t="shared" si="38"/>
        <v>0.02959961354438187</v>
      </c>
      <c r="G3321" s="15">
        <f t="shared" si="37"/>
        <v>-0.133130386183952</v>
      </c>
      <c r="H3321" s="39">
        <v>5</v>
      </c>
      <c r="I3321" s="40" t="s">
        <v>4</v>
      </c>
      <c r="J3321" s="14">
        <v>75865.4</v>
      </c>
    </row>
    <row r="3322" spans="3:10" ht="12.75">
      <c r="C3322" s="39">
        <v>6</v>
      </c>
      <c r="D3322" s="40" t="s">
        <v>5</v>
      </c>
      <c r="E3322" s="25">
        <v>7742.14</v>
      </c>
      <c r="F3322" s="4">
        <f t="shared" si="38"/>
        <v>0.003484572695684565</v>
      </c>
      <c r="G3322" s="15">
        <f t="shared" si="37"/>
        <v>0.2061587451938356</v>
      </c>
      <c r="H3322" s="39">
        <v>6</v>
      </c>
      <c r="I3322" s="40" t="s">
        <v>5</v>
      </c>
      <c r="J3322" s="14">
        <v>6418.84</v>
      </c>
    </row>
    <row r="3323" spans="3:10" ht="12.75">
      <c r="C3323" s="39">
        <v>7</v>
      </c>
      <c r="D3323" s="40" t="s">
        <v>6</v>
      </c>
      <c r="E3323" s="25">
        <v>559.06</v>
      </c>
      <c r="F3323" s="4">
        <f t="shared" si="38"/>
        <v>0.0002516210261309422</v>
      </c>
      <c r="G3323" s="15">
        <f t="shared" si="37"/>
        <v>-0.34361057624571467</v>
      </c>
      <c r="H3323" s="39">
        <v>7</v>
      </c>
      <c r="I3323" s="40" t="s">
        <v>6</v>
      </c>
      <c r="J3323" s="14">
        <v>851.72</v>
      </c>
    </row>
    <row r="3324" spans="3:10" ht="12.75">
      <c r="C3324" s="39">
        <v>8</v>
      </c>
      <c r="D3324" s="40" t="s">
        <v>7</v>
      </c>
      <c r="E3324" s="25">
        <v>0</v>
      </c>
      <c r="F3324" s="4">
        <f t="shared" si="38"/>
        <v>0</v>
      </c>
      <c r="G3324" s="15">
        <v>0</v>
      </c>
      <c r="H3324" s="39">
        <v>8</v>
      </c>
      <c r="I3324" s="40" t="s">
        <v>7</v>
      </c>
      <c r="J3324" s="14">
        <v>0</v>
      </c>
    </row>
    <row r="3325" spans="3:10" ht="12.75">
      <c r="C3325" s="39">
        <v>9</v>
      </c>
      <c r="D3325" s="40" t="s">
        <v>8</v>
      </c>
      <c r="E3325" s="25">
        <v>2197.41</v>
      </c>
      <c r="F3325" s="4">
        <f t="shared" si="38"/>
        <v>0.0009890075466504377</v>
      </c>
      <c r="G3325" s="15">
        <f>(E3325/J3325)-1</f>
        <v>-0.3907320941374798</v>
      </c>
      <c r="H3325" s="39">
        <v>9</v>
      </c>
      <c r="I3325" s="40" t="s">
        <v>8</v>
      </c>
      <c r="J3325" s="14">
        <v>3606.64</v>
      </c>
    </row>
    <row r="3326" spans="3:10" ht="12.75">
      <c r="C3326" s="39">
        <v>10</v>
      </c>
      <c r="D3326" s="40" t="s">
        <v>9</v>
      </c>
      <c r="E3326" s="25">
        <v>8048.08</v>
      </c>
      <c r="F3326" s="4">
        <f t="shared" si="38"/>
        <v>0.0036222697885449026</v>
      </c>
      <c r="G3326" s="15">
        <f>(E3326/J3326)-1</f>
        <v>0.28951049399233164</v>
      </c>
      <c r="H3326" s="39">
        <v>10</v>
      </c>
      <c r="I3326" s="40" t="s">
        <v>9</v>
      </c>
      <c r="J3326" s="14">
        <v>6241.19</v>
      </c>
    </row>
    <row r="3327" spans="3:10" ht="12.75">
      <c r="C3327" s="39">
        <v>11</v>
      </c>
      <c r="D3327" s="40" t="s">
        <v>10</v>
      </c>
      <c r="E3327" s="25">
        <v>3245.89</v>
      </c>
      <c r="F3327" s="4">
        <f t="shared" si="38"/>
        <v>0.001460906114742897</v>
      </c>
      <c r="G3327" s="15">
        <f>(E3327/J3327)-1</f>
        <v>1.0640539749965026</v>
      </c>
      <c r="H3327" s="39">
        <v>11</v>
      </c>
      <c r="I3327" s="40" t="s">
        <v>10</v>
      </c>
      <c r="J3327" s="14">
        <v>1572.58</v>
      </c>
    </row>
    <row r="3328" spans="3:10" ht="12.75">
      <c r="C3328" s="39">
        <v>13</v>
      </c>
      <c r="D3328" s="40" t="s">
        <v>11</v>
      </c>
      <c r="E3328" s="25">
        <v>0</v>
      </c>
      <c r="F3328" s="4">
        <f t="shared" si="38"/>
        <v>0</v>
      </c>
      <c r="G3328" s="15">
        <v>0</v>
      </c>
      <c r="H3328" s="39">
        <v>13</v>
      </c>
      <c r="I3328" s="40" t="s">
        <v>11</v>
      </c>
      <c r="J3328" s="14">
        <v>0</v>
      </c>
    </row>
    <row r="3329" spans="3:10" ht="12.75">
      <c r="C3329" s="39">
        <v>15</v>
      </c>
      <c r="D3329" s="40" t="s">
        <v>12</v>
      </c>
      <c r="E3329" s="25">
        <v>232.22</v>
      </c>
      <c r="F3329" s="4">
        <f t="shared" si="38"/>
        <v>0.00010451728738977462</v>
      </c>
      <c r="G3329" s="15">
        <f>(E3329/J3329)-1</f>
        <v>-0.45682073353293406</v>
      </c>
      <c r="H3329" s="39">
        <v>15</v>
      </c>
      <c r="I3329" s="40" t="s">
        <v>12</v>
      </c>
      <c r="J3329" s="14">
        <v>427.52</v>
      </c>
    </row>
    <row r="3330" spans="3:10" ht="12.75">
      <c r="C3330" s="39">
        <v>16</v>
      </c>
      <c r="D3330" s="40" t="s">
        <v>13</v>
      </c>
      <c r="E3330" s="25">
        <v>19903.75</v>
      </c>
      <c r="F3330" s="4">
        <f t="shared" si="38"/>
        <v>0.00895825492586438</v>
      </c>
      <c r="G3330" s="15">
        <f>(E3330/J3330)-1</f>
        <v>0.020163133842737935</v>
      </c>
      <c r="H3330" s="39">
        <v>16</v>
      </c>
      <c r="I3330" s="40" t="s">
        <v>13</v>
      </c>
      <c r="J3330" s="14">
        <v>19510.36</v>
      </c>
    </row>
    <row r="3331" spans="3:10" ht="12.75">
      <c r="C3331" s="39">
        <v>20</v>
      </c>
      <c r="D3331" s="40" t="s">
        <v>14</v>
      </c>
      <c r="E3331" s="25">
        <v>0</v>
      </c>
      <c r="F3331" s="4">
        <f t="shared" si="38"/>
        <v>0</v>
      </c>
      <c r="G3331" s="15">
        <v>0</v>
      </c>
      <c r="H3331" s="39">
        <v>20</v>
      </c>
      <c r="I3331" s="40" t="s">
        <v>14</v>
      </c>
      <c r="J3331" s="14">
        <v>0</v>
      </c>
    </row>
    <row r="3332" spans="3:10" ht="12.75">
      <c r="C3332" s="39">
        <v>22</v>
      </c>
      <c r="D3332" s="40" t="s">
        <v>15</v>
      </c>
      <c r="E3332" s="25">
        <v>692.36</v>
      </c>
      <c r="F3332" s="4">
        <f t="shared" si="38"/>
        <v>0.0003116165235431244</v>
      </c>
      <c r="G3332" s="15">
        <v>0</v>
      </c>
      <c r="H3332" s="39">
        <v>22</v>
      </c>
      <c r="I3332" s="40" t="s">
        <v>15</v>
      </c>
      <c r="J3332" s="14">
        <v>0</v>
      </c>
    </row>
    <row r="3333" spans="3:10" ht="12.75">
      <c r="C3333" s="39">
        <v>23</v>
      </c>
      <c r="D3333" s="40" t="s">
        <v>16</v>
      </c>
      <c r="E3333" s="25">
        <v>4999.89</v>
      </c>
      <c r="F3333" s="4">
        <f t="shared" si="38"/>
        <v>0.0022503442427321517</v>
      </c>
      <c r="G3333" s="15">
        <f>(E3333/J3333)-1</f>
        <v>0.28041435119977476</v>
      </c>
      <c r="H3333" s="39">
        <v>23</v>
      </c>
      <c r="I3333" s="40" t="s">
        <v>16</v>
      </c>
      <c r="J3333" s="14">
        <v>3904.9</v>
      </c>
    </row>
    <row r="3334" spans="3:10" ht="12.75">
      <c r="C3334" s="39">
        <v>24</v>
      </c>
      <c r="D3334" s="40" t="s">
        <v>17</v>
      </c>
      <c r="E3334" s="25">
        <v>32744.32</v>
      </c>
      <c r="F3334" s="4">
        <f t="shared" si="38"/>
        <v>0.014737522624333583</v>
      </c>
      <c r="G3334" s="15">
        <f>(E3334/J3334)-1</f>
        <v>0.03654920869877376</v>
      </c>
      <c r="H3334" s="39">
        <v>24</v>
      </c>
      <c r="I3334" s="40" t="s">
        <v>17</v>
      </c>
      <c r="J3334" s="14">
        <v>31589.74</v>
      </c>
    </row>
    <row r="3335" spans="3:10" ht="12.75">
      <c r="C3335" s="39">
        <v>25</v>
      </c>
      <c r="D3335" s="40" t="s">
        <v>18</v>
      </c>
      <c r="E3335" s="25">
        <v>0</v>
      </c>
      <c r="F3335" s="4">
        <f t="shared" si="38"/>
        <v>0</v>
      </c>
      <c r="G3335" s="15">
        <v>0</v>
      </c>
      <c r="H3335" s="39">
        <v>25</v>
      </c>
      <c r="I3335" s="40" t="s">
        <v>18</v>
      </c>
      <c r="J3335" s="14">
        <v>0</v>
      </c>
    </row>
    <row r="3336" spans="3:10" ht="12.75">
      <c r="C3336" s="39">
        <v>26</v>
      </c>
      <c r="D3336" s="40" t="s">
        <v>19</v>
      </c>
      <c r="E3336" s="25">
        <v>0</v>
      </c>
      <c r="F3336" s="4">
        <f t="shared" si="38"/>
        <v>0</v>
      </c>
      <c r="G3336" s="15">
        <v>0</v>
      </c>
      <c r="H3336" s="39">
        <v>26</v>
      </c>
      <c r="I3336" s="40" t="s">
        <v>19</v>
      </c>
      <c r="J3336" s="14">
        <v>0</v>
      </c>
    </row>
    <row r="3337" spans="3:10" ht="12.75">
      <c r="C3337" s="39">
        <v>27</v>
      </c>
      <c r="D3337" s="40" t="s">
        <v>20</v>
      </c>
      <c r="E3337" s="25">
        <v>8593.29</v>
      </c>
      <c r="F3337" s="4">
        <f t="shared" si="38"/>
        <v>0.003867657223984482</v>
      </c>
      <c r="G3337" s="15">
        <f aca="true" t="shared" si="39" ref="G3337:G3344">(E3337/J3337)-1</f>
        <v>0.044950952316677784</v>
      </c>
      <c r="H3337" s="39">
        <v>27</v>
      </c>
      <c r="I3337" s="40" t="s">
        <v>20</v>
      </c>
      <c r="J3337" s="14">
        <v>8223.63</v>
      </c>
    </row>
    <row r="3338" spans="3:10" ht="12.75">
      <c r="C3338" s="39">
        <v>28</v>
      </c>
      <c r="D3338" s="40" t="s">
        <v>21</v>
      </c>
      <c r="E3338" s="25">
        <v>54543.44</v>
      </c>
      <c r="F3338" s="4">
        <f t="shared" si="38"/>
        <v>0.024548843311114153</v>
      </c>
      <c r="G3338" s="15">
        <f t="shared" si="39"/>
        <v>-0.0810828386785476</v>
      </c>
      <c r="H3338" s="39">
        <v>28</v>
      </c>
      <c r="I3338" s="40" t="s">
        <v>21</v>
      </c>
      <c r="J3338" s="14">
        <v>59356.21</v>
      </c>
    </row>
    <row r="3339" spans="3:10" ht="12.75">
      <c r="C3339" s="39">
        <v>30</v>
      </c>
      <c r="D3339" s="40" t="s">
        <v>22</v>
      </c>
      <c r="E3339" s="25">
        <v>221353.38</v>
      </c>
      <c r="F3339" s="4">
        <f t="shared" si="38"/>
        <v>0.09962645264041853</v>
      </c>
      <c r="G3339" s="15">
        <f t="shared" si="39"/>
        <v>-0.08921529699933217</v>
      </c>
      <c r="H3339" s="39">
        <v>30</v>
      </c>
      <c r="I3339" s="40" t="s">
        <v>22</v>
      </c>
      <c r="J3339" s="14">
        <v>243035.9</v>
      </c>
    </row>
    <row r="3340" spans="3:10" ht="12.75">
      <c r="C3340" s="39">
        <v>31</v>
      </c>
      <c r="D3340" s="40" t="s">
        <v>23</v>
      </c>
      <c r="E3340" s="25">
        <v>84949.84</v>
      </c>
      <c r="F3340" s="4">
        <f t="shared" si="38"/>
        <v>0.0382341178235956</v>
      </c>
      <c r="G3340" s="15">
        <f t="shared" si="39"/>
        <v>-0.15714715752180364</v>
      </c>
      <c r="H3340" s="39">
        <v>31</v>
      </c>
      <c r="I3340" s="40" t="s">
        <v>23</v>
      </c>
      <c r="J3340" s="14">
        <v>100788.46</v>
      </c>
    </row>
    <row r="3341" spans="3:10" ht="12.75">
      <c r="C3341" s="39">
        <v>32</v>
      </c>
      <c r="D3341" s="40" t="s">
        <v>24</v>
      </c>
      <c r="E3341" s="25">
        <v>30400.25</v>
      </c>
      <c r="F3341" s="4">
        <f t="shared" si="38"/>
        <v>0.013682506528167236</v>
      </c>
      <c r="G3341" s="15">
        <f t="shared" si="39"/>
        <v>0.22762728249975184</v>
      </c>
      <c r="H3341" s="39">
        <v>32</v>
      </c>
      <c r="I3341" s="40" t="s">
        <v>24</v>
      </c>
      <c r="J3341" s="14">
        <v>24763.42</v>
      </c>
    </row>
    <row r="3342" spans="3:10" ht="12.75">
      <c r="C3342" s="39">
        <v>33</v>
      </c>
      <c r="D3342" s="40" t="s">
        <v>450</v>
      </c>
      <c r="E3342" s="25">
        <v>2181.38</v>
      </c>
      <c r="F3342" s="4">
        <f t="shared" si="38"/>
        <v>0.0009817927842834663</v>
      </c>
      <c r="G3342" s="15">
        <f t="shared" si="39"/>
        <v>-0.45304010089790103</v>
      </c>
      <c r="H3342" s="39">
        <v>33</v>
      </c>
      <c r="I3342" s="40" t="s">
        <v>450</v>
      </c>
      <c r="J3342" s="14">
        <v>3988.19</v>
      </c>
    </row>
    <row r="3343" spans="3:10" ht="12.75">
      <c r="C3343" s="39">
        <v>34</v>
      </c>
      <c r="D3343" s="40" t="s">
        <v>510</v>
      </c>
      <c r="E3343" s="25">
        <v>4604.19</v>
      </c>
      <c r="F3343" s="4">
        <f t="shared" si="38"/>
        <v>0.0020722480812467763</v>
      </c>
      <c r="G3343" s="15">
        <f t="shared" si="39"/>
        <v>-0.04546896347265805</v>
      </c>
      <c r="H3343" s="39">
        <v>34</v>
      </c>
      <c r="I3343" s="40" t="s">
        <v>510</v>
      </c>
      <c r="J3343" s="14">
        <v>4823.51</v>
      </c>
    </row>
    <row r="3344" spans="3:10" ht="12.75">
      <c r="C3344" s="39">
        <v>35</v>
      </c>
      <c r="D3344" s="40" t="s">
        <v>511</v>
      </c>
      <c r="E3344" s="25">
        <v>171506.14</v>
      </c>
      <c r="F3344" s="4">
        <f t="shared" si="38"/>
        <v>0.07719126915636432</v>
      </c>
      <c r="G3344" s="15">
        <f t="shared" si="39"/>
        <v>-0.07149935305040789</v>
      </c>
      <c r="H3344" s="39">
        <v>35</v>
      </c>
      <c r="I3344" s="40" t="s">
        <v>511</v>
      </c>
      <c r="J3344" s="14">
        <v>184713</v>
      </c>
    </row>
    <row r="3345" spans="3:10" ht="12.75">
      <c r="C3345" s="39">
        <v>36</v>
      </c>
      <c r="D3345" s="40" t="s">
        <v>683</v>
      </c>
      <c r="E3345" s="25">
        <v>0</v>
      </c>
      <c r="F3345" s="4">
        <f t="shared" si="38"/>
        <v>0</v>
      </c>
      <c r="G3345" s="15"/>
      <c r="H3345" s="39">
        <v>36</v>
      </c>
      <c r="I3345" s="40" t="s">
        <v>683</v>
      </c>
      <c r="J3345" s="14">
        <v>0</v>
      </c>
    </row>
    <row r="3346" spans="1:2" ht="15">
      <c r="A3346" s="5">
        <v>40118</v>
      </c>
      <c r="B3346" s="1">
        <f>SUM(E3347:E3375)</f>
        <v>2789064.0399999996</v>
      </c>
    </row>
    <row r="3347" spans="3:10" ht="12.75">
      <c r="C3347" s="39">
        <v>1</v>
      </c>
      <c r="D3347" s="40" t="s">
        <v>0</v>
      </c>
      <c r="E3347" s="25">
        <v>512159.07</v>
      </c>
      <c r="F3347" s="4">
        <f>+E3347/$B$3346</f>
        <v>0.18363116180007114</v>
      </c>
      <c r="G3347" s="15">
        <f aca="true" t="shared" si="40" ref="G3347:G3353">(E3347/J3347)-1</f>
        <v>-0.1599452625007698</v>
      </c>
      <c r="H3347" s="39">
        <v>1</v>
      </c>
      <c r="I3347" s="40" t="s">
        <v>0</v>
      </c>
      <c r="J3347" s="25">
        <v>609673.45</v>
      </c>
    </row>
    <row r="3348" spans="3:10" ht="12.75">
      <c r="C3348" s="39">
        <v>2</v>
      </c>
      <c r="D3348" s="40" t="s">
        <v>1</v>
      </c>
      <c r="E3348" s="25">
        <v>1290625.04</v>
      </c>
      <c r="F3348" s="4">
        <f aca="true" t="shared" si="41" ref="F3348:F3375">+E3348/$B$3346</f>
        <v>0.46274485687320405</v>
      </c>
      <c r="G3348" s="15">
        <f t="shared" si="40"/>
        <v>-0.009887651893010663</v>
      </c>
      <c r="H3348" s="39">
        <v>2</v>
      </c>
      <c r="I3348" s="40" t="s">
        <v>1</v>
      </c>
      <c r="J3348" s="25">
        <f>1301939.07+1574.66</f>
        <v>1303513.73</v>
      </c>
    </row>
    <row r="3349" spans="3:10" ht="12.75">
      <c r="C3349" s="39">
        <v>3</v>
      </c>
      <c r="D3349" s="40" t="s">
        <v>2</v>
      </c>
      <c r="E3349" s="25">
        <v>94496.14</v>
      </c>
      <c r="F3349" s="4">
        <f t="shared" si="41"/>
        <v>0.03388095025598624</v>
      </c>
      <c r="G3349" s="15">
        <f t="shared" si="40"/>
        <v>-0.0886261881858369</v>
      </c>
      <c r="H3349" s="39">
        <v>3</v>
      </c>
      <c r="I3349" s="40" t="s">
        <v>2</v>
      </c>
      <c r="J3349" s="25">
        <v>103685.38</v>
      </c>
    </row>
    <row r="3350" spans="3:10" ht="12.75">
      <c r="C3350" s="39">
        <v>4</v>
      </c>
      <c r="D3350" s="40" t="s">
        <v>3</v>
      </c>
      <c r="E3350" s="25">
        <v>24977.16</v>
      </c>
      <c r="F3350" s="4">
        <f t="shared" si="41"/>
        <v>0.008955391357740212</v>
      </c>
      <c r="G3350" s="15">
        <f t="shared" si="40"/>
        <v>-0.2810747456419196</v>
      </c>
      <c r="H3350" s="39">
        <v>4</v>
      </c>
      <c r="I3350" s="40" t="s">
        <v>3</v>
      </c>
      <c r="J3350" s="25">
        <v>34742.36</v>
      </c>
    </row>
    <row r="3351" spans="3:10" ht="12.75">
      <c r="C3351" s="39">
        <v>5</v>
      </c>
      <c r="D3351" s="40" t="s">
        <v>4</v>
      </c>
      <c r="E3351" s="25">
        <v>81758.9</v>
      </c>
      <c r="F3351" s="4">
        <f t="shared" si="41"/>
        <v>0.029314099220181408</v>
      </c>
      <c r="G3351" s="15">
        <f t="shared" si="40"/>
        <v>-0.16856063360274465</v>
      </c>
      <c r="H3351" s="39">
        <v>5</v>
      </c>
      <c r="I3351" s="40" t="s">
        <v>4</v>
      </c>
      <c r="J3351" s="25">
        <v>98334.17</v>
      </c>
    </row>
    <row r="3352" spans="3:10" ht="12.75">
      <c r="C3352" s="39">
        <v>6</v>
      </c>
      <c r="D3352" s="40" t="s">
        <v>5</v>
      </c>
      <c r="E3352" s="25">
        <v>7346.92</v>
      </c>
      <c r="F3352" s="4">
        <f t="shared" si="41"/>
        <v>0.0026341883494363943</v>
      </c>
      <c r="G3352" s="15">
        <f t="shared" si="40"/>
        <v>0.009095279300067372</v>
      </c>
      <c r="H3352" s="39">
        <v>6</v>
      </c>
      <c r="I3352" s="40" t="s">
        <v>5</v>
      </c>
      <c r="J3352" s="25">
        <v>7280.7</v>
      </c>
    </row>
    <row r="3353" spans="3:10" ht="12.75">
      <c r="C3353" s="39">
        <v>7</v>
      </c>
      <c r="D3353" s="40" t="s">
        <v>6</v>
      </c>
      <c r="E3353" s="25">
        <v>1588</v>
      </c>
      <c r="F3353" s="4">
        <f t="shared" si="41"/>
        <v>0.0005693666323990181</v>
      </c>
      <c r="G3353" s="15">
        <f t="shared" si="40"/>
        <v>1.415613258491915</v>
      </c>
      <c r="H3353" s="39">
        <v>7</v>
      </c>
      <c r="I3353" s="40" t="s">
        <v>6</v>
      </c>
      <c r="J3353" s="25">
        <v>657.39</v>
      </c>
    </row>
    <row r="3354" spans="3:10" ht="12.75">
      <c r="C3354" s="39">
        <v>8</v>
      </c>
      <c r="D3354" s="40" t="s">
        <v>7</v>
      </c>
      <c r="E3354" s="25">
        <v>0</v>
      </c>
      <c r="F3354" s="4">
        <f t="shared" si="41"/>
        <v>0</v>
      </c>
      <c r="G3354" s="15">
        <v>0</v>
      </c>
      <c r="H3354" s="39">
        <v>8</v>
      </c>
      <c r="I3354" s="40" t="s">
        <v>7</v>
      </c>
      <c r="J3354" s="25">
        <v>0</v>
      </c>
    </row>
    <row r="3355" spans="3:10" ht="12.75">
      <c r="C3355" s="39">
        <v>9</v>
      </c>
      <c r="D3355" s="40" t="s">
        <v>8</v>
      </c>
      <c r="E3355" s="25">
        <v>2788.77</v>
      </c>
      <c r="F3355" s="4">
        <f t="shared" si="41"/>
        <v>0.0009998945739517692</v>
      </c>
      <c r="G3355" s="15">
        <f>(E3355/J3355)-1</f>
        <v>-0.22894207879319073</v>
      </c>
      <c r="H3355" s="39">
        <v>9</v>
      </c>
      <c r="I3355" s="40" t="s">
        <v>8</v>
      </c>
      <c r="J3355" s="25">
        <v>3616.81</v>
      </c>
    </row>
    <row r="3356" spans="3:10" ht="12.75">
      <c r="C3356" s="39">
        <v>10</v>
      </c>
      <c r="D3356" s="40" t="s">
        <v>9</v>
      </c>
      <c r="E3356" s="25">
        <v>17073.62</v>
      </c>
      <c r="F3356" s="4">
        <f t="shared" si="41"/>
        <v>0.006121630681524258</v>
      </c>
      <c r="G3356" s="15">
        <f>(E3356/J3356)-1</f>
        <v>2.4003202434487507</v>
      </c>
      <c r="H3356" s="39">
        <v>10</v>
      </c>
      <c r="I3356" s="40" t="s">
        <v>9</v>
      </c>
      <c r="J3356" s="25">
        <v>5021.18</v>
      </c>
    </row>
    <row r="3357" spans="3:10" ht="12.75">
      <c r="C3357" s="39">
        <v>11</v>
      </c>
      <c r="D3357" s="40" t="s">
        <v>10</v>
      </c>
      <c r="E3357" s="25">
        <v>1313.53</v>
      </c>
      <c r="F3357" s="4">
        <f t="shared" si="41"/>
        <v>0.0004709572749717142</v>
      </c>
      <c r="G3357" s="15">
        <f>(E3357/J3357)-1</f>
        <v>-0.11100808771276771</v>
      </c>
      <c r="H3357" s="39">
        <v>11</v>
      </c>
      <c r="I3357" s="40" t="s">
        <v>10</v>
      </c>
      <c r="J3357" s="25">
        <v>1477.55</v>
      </c>
    </row>
    <row r="3358" spans="3:10" ht="12.75">
      <c r="C3358" s="39">
        <v>13</v>
      </c>
      <c r="D3358" s="40" t="s">
        <v>11</v>
      </c>
      <c r="E3358" s="25">
        <v>0</v>
      </c>
      <c r="F3358" s="4">
        <f t="shared" si="41"/>
        <v>0</v>
      </c>
      <c r="G3358" s="15">
        <v>0</v>
      </c>
      <c r="H3358" s="39">
        <v>13</v>
      </c>
      <c r="I3358" s="40" t="s">
        <v>11</v>
      </c>
      <c r="J3358" s="25">
        <v>0</v>
      </c>
    </row>
    <row r="3359" spans="3:10" ht="12.75">
      <c r="C3359" s="39">
        <v>15</v>
      </c>
      <c r="D3359" s="40" t="s">
        <v>12</v>
      </c>
      <c r="E3359" s="25">
        <v>333.51</v>
      </c>
      <c r="F3359" s="4">
        <f t="shared" si="41"/>
        <v>0.00011957774910037564</v>
      </c>
      <c r="G3359" s="15">
        <f>(E3359/J3359)-1</f>
        <v>0.20605359273858181</v>
      </c>
      <c r="H3359" s="39">
        <v>15</v>
      </c>
      <c r="I3359" s="40" t="s">
        <v>12</v>
      </c>
      <c r="J3359" s="25">
        <v>276.53</v>
      </c>
    </row>
    <row r="3360" spans="3:10" ht="12.75">
      <c r="C3360" s="39">
        <v>16</v>
      </c>
      <c r="D3360" s="40" t="s">
        <v>13</v>
      </c>
      <c r="E3360" s="25">
        <v>29988.03</v>
      </c>
      <c r="F3360" s="4">
        <f t="shared" si="41"/>
        <v>0.010752004819509274</v>
      </c>
      <c r="G3360" s="15">
        <f>(E3360/J3360)-1</f>
        <v>0.25930758309183455</v>
      </c>
      <c r="H3360" s="39">
        <v>16</v>
      </c>
      <c r="I3360" s="40" t="s">
        <v>13</v>
      </c>
      <c r="J3360" s="25">
        <v>23813.11</v>
      </c>
    </row>
    <row r="3361" spans="3:10" ht="12.75">
      <c r="C3361" s="39">
        <v>20</v>
      </c>
      <c r="D3361" s="40" t="s">
        <v>14</v>
      </c>
      <c r="E3361" s="25">
        <v>0</v>
      </c>
      <c r="F3361" s="4">
        <f t="shared" si="41"/>
        <v>0</v>
      </c>
      <c r="G3361" s="15">
        <v>0</v>
      </c>
      <c r="H3361" s="39">
        <v>20</v>
      </c>
      <c r="I3361" s="40" t="s">
        <v>14</v>
      </c>
      <c r="J3361" s="25">
        <v>0</v>
      </c>
    </row>
    <row r="3362" spans="3:10" ht="12.75">
      <c r="C3362" s="39">
        <v>22</v>
      </c>
      <c r="D3362" s="40" t="s">
        <v>15</v>
      </c>
      <c r="E3362" s="25">
        <v>1022.44</v>
      </c>
      <c r="F3362" s="4">
        <f t="shared" si="41"/>
        <v>0.00036658892923806805</v>
      </c>
      <c r="G3362" s="15">
        <v>0</v>
      </c>
      <c r="H3362" s="39">
        <v>22</v>
      </c>
      <c r="I3362" s="40" t="s">
        <v>15</v>
      </c>
      <c r="J3362" s="25">
        <v>0</v>
      </c>
    </row>
    <row r="3363" spans="3:10" ht="12.75">
      <c r="C3363" s="39">
        <v>23</v>
      </c>
      <c r="D3363" s="40" t="s">
        <v>16</v>
      </c>
      <c r="E3363" s="25">
        <v>6750.19</v>
      </c>
      <c r="F3363" s="4">
        <f t="shared" si="41"/>
        <v>0.0024202348541269066</v>
      </c>
      <c r="G3363" s="15">
        <f>(E3363/J3363)-1</f>
        <v>0.41696107140233196</v>
      </c>
      <c r="H3363" s="39">
        <v>23</v>
      </c>
      <c r="I3363" s="40" t="s">
        <v>16</v>
      </c>
      <c r="J3363" s="25">
        <v>4763.85</v>
      </c>
    </row>
    <row r="3364" spans="3:10" ht="12.75">
      <c r="C3364" s="39">
        <v>24</v>
      </c>
      <c r="D3364" s="40" t="s">
        <v>17</v>
      </c>
      <c r="E3364" s="25">
        <v>61377.71</v>
      </c>
      <c r="F3364" s="4">
        <f t="shared" si="41"/>
        <v>0.022006561742483336</v>
      </c>
      <c r="G3364" s="15">
        <f>(E3364/J3364)-1</f>
        <v>0.14873382836662397</v>
      </c>
      <c r="H3364" s="39">
        <v>24</v>
      </c>
      <c r="I3364" s="40" t="s">
        <v>17</v>
      </c>
      <c r="J3364" s="25">
        <v>53430.75</v>
      </c>
    </row>
    <row r="3365" spans="3:10" ht="12.75">
      <c r="C3365" s="39">
        <v>25</v>
      </c>
      <c r="D3365" s="40" t="s">
        <v>18</v>
      </c>
      <c r="E3365" s="25">
        <v>0</v>
      </c>
      <c r="F3365" s="4">
        <f t="shared" si="41"/>
        <v>0</v>
      </c>
      <c r="G3365" s="15">
        <v>0</v>
      </c>
      <c r="H3365" s="39">
        <v>25</v>
      </c>
      <c r="I3365" s="40" t="s">
        <v>18</v>
      </c>
      <c r="J3365" s="25">
        <v>0</v>
      </c>
    </row>
    <row r="3366" spans="3:10" ht="12.75">
      <c r="C3366" s="39">
        <v>26</v>
      </c>
      <c r="D3366" s="40" t="s">
        <v>19</v>
      </c>
      <c r="E3366" s="25">
        <v>0</v>
      </c>
      <c r="F3366" s="4">
        <f t="shared" si="41"/>
        <v>0</v>
      </c>
      <c r="G3366" s="15">
        <v>0</v>
      </c>
      <c r="H3366" s="39">
        <v>26</v>
      </c>
      <c r="I3366" s="40" t="s">
        <v>19</v>
      </c>
      <c r="J3366" s="25">
        <v>0</v>
      </c>
    </row>
    <row r="3367" spans="3:10" ht="12.75">
      <c r="C3367" s="39">
        <v>27</v>
      </c>
      <c r="D3367" s="40" t="s">
        <v>20</v>
      </c>
      <c r="E3367" s="25">
        <v>9064.38</v>
      </c>
      <c r="F3367" s="4">
        <f t="shared" si="41"/>
        <v>0.0032499719870182687</v>
      </c>
      <c r="G3367" s="15">
        <f aca="true" t="shared" si="42" ref="G3367:G3374">(E3367/J3367)-1</f>
        <v>-0.22027442368188122</v>
      </c>
      <c r="H3367" s="39">
        <v>27</v>
      </c>
      <c r="I3367" s="40" t="s">
        <v>20</v>
      </c>
      <c r="J3367" s="25">
        <v>11625.09</v>
      </c>
    </row>
    <row r="3368" spans="3:10" ht="12.75">
      <c r="C3368" s="39">
        <v>28</v>
      </c>
      <c r="D3368" s="40" t="s">
        <v>21</v>
      </c>
      <c r="E3368" s="25">
        <v>89910.89</v>
      </c>
      <c r="F3368" s="4">
        <f t="shared" si="41"/>
        <v>0.032236939959256014</v>
      </c>
      <c r="G3368" s="15">
        <f t="shared" si="42"/>
        <v>-0.014496329416056275</v>
      </c>
      <c r="H3368" s="39">
        <v>28</v>
      </c>
      <c r="I3368" s="40" t="s">
        <v>21</v>
      </c>
      <c r="J3368" s="25">
        <v>91233.44</v>
      </c>
    </row>
    <row r="3369" spans="3:10" ht="12.75">
      <c r="C3369" s="39">
        <v>30</v>
      </c>
      <c r="D3369" s="40" t="s">
        <v>22</v>
      </c>
      <c r="E3369" s="25">
        <v>277323.97</v>
      </c>
      <c r="F3369" s="4">
        <f t="shared" si="41"/>
        <v>0.09943262901916014</v>
      </c>
      <c r="G3369" s="15">
        <f t="shared" si="42"/>
        <v>0.16637314288059923</v>
      </c>
      <c r="H3369" s="39">
        <v>30</v>
      </c>
      <c r="I3369" s="40" t="s">
        <v>22</v>
      </c>
      <c r="J3369" s="25">
        <v>237766.08</v>
      </c>
    </row>
    <row r="3370" spans="3:10" ht="12.75">
      <c r="C3370" s="39">
        <v>31</v>
      </c>
      <c r="D3370" s="40" t="s">
        <v>23</v>
      </c>
      <c r="E3370" s="25">
        <v>117100.86</v>
      </c>
      <c r="F3370" s="4">
        <f t="shared" si="41"/>
        <v>0.04198571933830534</v>
      </c>
      <c r="G3370" s="15">
        <f t="shared" si="42"/>
        <v>-0.11979098233611618</v>
      </c>
      <c r="H3370" s="39">
        <v>31</v>
      </c>
      <c r="I3370" s="40" t="s">
        <v>23</v>
      </c>
      <c r="J3370" s="25">
        <v>133037.56</v>
      </c>
    </row>
    <row r="3371" spans="3:10" ht="12.75">
      <c r="C3371" s="39">
        <v>32</v>
      </c>
      <c r="D3371" s="40" t="s">
        <v>24</v>
      </c>
      <c r="E3371" s="25">
        <v>29094.19</v>
      </c>
      <c r="F3371" s="4">
        <f t="shared" si="41"/>
        <v>0.010431524548285382</v>
      </c>
      <c r="G3371" s="15">
        <f t="shared" si="42"/>
        <v>-0.13585241570056872</v>
      </c>
      <c r="H3371" s="39">
        <v>32</v>
      </c>
      <c r="I3371" s="40" t="s">
        <v>24</v>
      </c>
      <c r="J3371" s="25">
        <v>33668.08</v>
      </c>
    </row>
    <row r="3372" spans="3:10" ht="12.75">
      <c r="C3372" s="39">
        <v>33</v>
      </c>
      <c r="D3372" s="40" t="s">
        <v>450</v>
      </c>
      <c r="E3372" s="25">
        <v>3245.64</v>
      </c>
      <c r="F3372" s="4">
        <f t="shared" si="41"/>
        <v>0.0011637022145966932</v>
      </c>
      <c r="G3372" s="15">
        <f t="shared" si="42"/>
        <v>-0.3196650351629232</v>
      </c>
      <c r="H3372" s="39">
        <v>33</v>
      </c>
      <c r="I3372" s="40" t="s">
        <v>450</v>
      </c>
      <c r="J3372" s="25">
        <v>4770.65</v>
      </c>
    </row>
    <row r="3373" spans="3:10" ht="12.75">
      <c r="C3373" s="39">
        <v>34</v>
      </c>
      <c r="D3373" s="40" t="s">
        <v>510</v>
      </c>
      <c r="E3373" s="25">
        <v>6683.62</v>
      </c>
      <c r="F3373" s="4">
        <f t="shared" si="41"/>
        <v>0.0023963666320117915</v>
      </c>
      <c r="G3373" s="15">
        <f t="shared" si="42"/>
        <v>0.1731844359916377</v>
      </c>
      <c r="H3373" s="39">
        <v>34</v>
      </c>
      <c r="I3373" s="40" t="s">
        <v>510</v>
      </c>
      <c r="J3373" s="25">
        <v>5696.99</v>
      </c>
    </row>
    <row r="3374" spans="3:10" ht="12.75">
      <c r="C3374" s="39">
        <v>35</v>
      </c>
      <c r="D3374" s="40" t="s">
        <v>511</v>
      </c>
      <c r="E3374" s="25">
        <v>123041.46</v>
      </c>
      <c r="F3374" s="4">
        <f t="shared" si="41"/>
        <v>0.04411568118744237</v>
      </c>
      <c r="G3374" s="15">
        <f t="shared" si="42"/>
        <v>-0.4495699256879008</v>
      </c>
      <c r="H3374" s="39">
        <v>35</v>
      </c>
      <c r="I3374" s="40" t="s">
        <v>511</v>
      </c>
      <c r="J3374" s="25">
        <v>223536.95</v>
      </c>
    </row>
    <row r="3375" spans="3:10" ht="12.75">
      <c r="C3375" s="39">
        <v>36</v>
      </c>
      <c r="D3375" s="40" t="s">
        <v>683</v>
      </c>
      <c r="E3375" s="25">
        <v>0</v>
      </c>
      <c r="F3375" s="4">
        <f t="shared" si="41"/>
        <v>0</v>
      </c>
      <c r="G3375" s="15"/>
      <c r="H3375" s="39">
        <v>36</v>
      </c>
      <c r="I3375" s="40" t="s">
        <v>683</v>
      </c>
      <c r="J3375" s="25">
        <v>0</v>
      </c>
    </row>
    <row r="3376" spans="1:2" ht="15">
      <c r="A3376" s="5">
        <v>40148</v>
      </c>
      <c r="B3376" s="1">
        <f>SUM(E3377:E3405)</f>
        <v>3263426.040000001</v>
      </c>
    </row>
    <row r="3377" spans="3:10" ht="12.75">
      <c r="C3377" s="39">
        <v>1</v>
      </c>
      <c r="D3377" s="40" t="s">
        <v>0</v>
      </c>
      <c r="E3377" s="35">
        <v>692793.5</v>
      </c>
      <c r="F3377" s="4">
        <f>+E3377/$B$3376</f>
        <v>0.212290240841493</v>
      </c>
      <c r="G3377" s="15">
        <f aca="true" t="shared" si="43" ref="G3377:G3383">(E3377/J3377)-1</f>
        <v>0.02904233359165098</v>
      </c>
      <c r="H3377" s="39">
        <v>1</v>
      </c>
      <c r="I3377" s="40" t="s">
        <v>0</v>
      </c>
      <c r="J3377" s="35">
        <v>673241.01</v>
      </c>
    </row>
    <row r="3378" spans="3:10" ht="12.75">
      <c r="C3378" s="39">
        <v>2</v>
      </c>
      <c r="D3378" s="40" t="s">
        <v>1</v>
      </c>
      <c r="E3378" s="35">
        <v>1380774.43</v>
      </c>
      <c r="F3378" s="4">
        <f aca="true" t="shared" si="44" ref="F3378:F3405">+E3378/$B$3376</f>
        <v>0.4231057830254978</v>
      </c>
      <c r="G3378" s="15">
        <f t="shared" si="43"/>
        <v>0.020316308937991412</v>
      </c>
      <c r="H3378" s="39">
        <v>2</v>
      </c>
      <c r="I3378" s="40" t="s">
        <v>1</v>
      </c>
      <c r="J3378" s="35">
        <v>1353280.76</v>
      </c>
    </row>
    <row r="3379" spans="3:10" ht="12.75">
      <c r="C3379" s="39">
        <v>3</v>
      </c>
      <c r="D3379" s="40" t="s">
        <v>2</v>
      </c>
      <c r="E3379" s="35">
        <v>84715.01</v>
      </c>
      <c r="F3379" s="4">
        <f t="shared" si="44"/>
        <v>0.025958918315182645</v>
      </c>
      <c r="G3379" s="15">
        <f t="shared" si="43"/>
        <v>-0.06223362938401433</v>
      </c>
      <c r="H3379" s="39">
        <v>3</v>
      </c>
      <c r="I3379" s="40" t="s">
        <v>2</v>
      </c>
      <c r="J3379" s="35">
        <v>90337.01</v>
      </c>
    </row>
    <row r="3380" spans="3:10" ht="12.75">
      <c r="C3380" s="39">
        <v>4</v>
      </c>
      <c r="D3380" s="40" t="s">
        <v>3</v>
      </c>
      <c r="E3380" s="35">
        <v>21156.23</v>
      </c>
      <c r="F3380" s="4">
        <f t="shared" si="44"/>
        <v>0.006482828089463916</v>
      </c>
      <c r="G3380" s="15">
        <f t="shared" si="43"/>
        <v>-0.3920099433859241</v>
      </c>
      <c r="H3380" s="39">
        <v>4</v>
      </c>
      <c r="I3380" s="40" t="s">
        <v>3</v>
      </c>
      <c r="J3380" s="35">
        <v>34797</v>
      </c>
    </row>
    <row r="3381" spans="3:10" ht="12.75">
      <c r="C3381" s="39">
        <v>5</v>
      </c>
      <c r="D3381" s="40" t="s">
        <v>4</v>
      </c>
      <c r="E3381" s="35">
        <v>83854.93</v>
      </c>
      <c r="F3381" s="4">
        <f t="shared" si="44"/>
        <v>0.025695367068897926</v>
      </c>
      <c r="G3381" s="15">
        <f t="shared" si="43"/>
        <v>-0.22285271816420527</v>
      </c>
      <c r="H3381" s="39">
        <v>5</v>
      </c>
      <c r="I3381" s="40" t="s">
        <v>4</v>
      </c>
      <c r="J3381" s="35">
        <v>107900.95</v>
      </c>
    </row>
    <row r="3382" spans="3:10" ht="12.75">
      <c r="C3382" s="39">
        <v>6</v>
      </c>
      <c r="D3382" s="40" t="s">
        <v>5</v>
      </c>
      <c r="E3382" s="35">
        <v>6314.34</v>
      </c>
      <c r="F3382" s="4">
        <f t="shared" si="44"/>
        <v>0.0019348806814080573</v>
      </c>
      <c r="G3382" s="15">
        <f t="shared" si="43"/>
        <v>-0.17271874475934934</v>
      </c>
      <c r="H3382" s="39">
        <v>6</v>
      </c>
      <c r="I3382" s="40" t="s">
        <v>5</v>
      </c>
      <c r="J3382" s="35">
        <v>7632.64</v>
      </c>
    </row>
    <row r="3383" spans="3:10" ht="12.75">
      <c r="C3383" s="39">
        <v>7</v>
      </c>
      <c r="D3383" s="40" t="s">
        <v>6</v>
      </c>
      <c r="E3383" s="35">
        <v>-21.48</v>
      </c>
      <c r="F3383" s="4">
        <f t="shared" si="44"/>
        <v>-6.582039775597303E-06</v>
      </c>
      <c r="G3383" s="15">
        <f t="shared" si="43"/>
        <v>-1.0023099531234374</v>
      </c>
      <c r="H3383" s="39">
        <v>7</v>
      </c>
      <c r="I3383" s="40" t="s">
        <v>6</v>
      </c>
      <c r="J3383" s="35">
        <v>9298.89</v>
      </c>
    </row>
    <row r="3384" spans="3:10" ht="12.75">
      <c r="C3384" s="39">
        <v>8</v>
      </c>
      <c r="D3384" s="40" t="s">
        <v>7</v>
      </c>
      <c r="E3384" s="35">
        <v>0</v>
      </c>
      <c r="F3384" s="4">
        <f t="shared" si="44"/>
        <v>0</v>
      </c>
      <c r="G3384" s="15">
        <v>0</v>
      </c>
      <c r="H3384" s="39">
        <v>8</v>
      </c>
      <c r="I3384" s="40" t="s">
        <v>7</v>
      </c>
      <c r="J3384" s="35">
        <v>0</v>
      </c>
    </row>
    <row r="3385" spans="3:10" ht="12.75">
      <c r="C3385" s="39">
        <v>9</v>
      </c>
      <c r="D3385" s="40" t="s">
        <v>8</v>
      </c>
      <c r="E3385" s="35">
        <v>2790.9</v>
      </c>
      <c r="F3385" s="4">
        <f t="shared" si="44"/>
        <v>0.0008552055311785155</v>
      </c>
      <c r="G3385" s="15">
        <f>(E3385/J3385)-1</f>
        <v>-0.41942006494573636</v>
      </c>
      <c r="H3385" s="39">
        <v>9</v>
      </c>
      <c r="I3385" s="40" t="s">
        <v>8</v>
      </c>
      <c r="J3385" s="35">
        <v>4807.09</v>
      </c>
    </row>
    <row r="3386" spans="3:10" ht="12.75">
      <c r="C3386" s="39">
        <v>10</v>
      </c>
      <c r="D3386" s="40" t="s">
        <v>9</v>
      </c>
      <c r="E3386" s="35">
        <v>20714.75</v>
      </c>
      <c r="F3386" s="4">
        <f t="shared" si="44"/>
        <v>0.00634754694793083</v>
      </c>
      <c r="G3386" s="15">
        <f>(E3386/J3386)-1</f>
        <v>1.6746275941231081</v>
      </c>
      <c r="H3386" s="39">
        <v>10</v>
      </c>
      <c r="I3386" s="40" t="s">
        <v>9</v>
      </c>
      <c r="J3386" s="35">
        <v>7744.91</v>
      </c>
    </row>
    <row r="3387" spans="3:10" ht="12.75">
      <c r="C3387" s="39">
        <v>11</v>
      </c>
      <c r="D3387" s="40" t="s">
        <v>10</v>
      </c>
      <c r="E3387" s="35">
        <v>1396.22</v>
      </c>
      <c r="F3387" s="4">
        <f t="shared" si="44"/>
        <v>0.0004278387139424798</v>
      </c>
      <c r="G3387" s="15">
        <f>(E3387/J3387)-1</f>
        <v>0.11299592656659785</v>
      </c>
      <c r="H3387" s="39">
        <v>11</v>
      </c>
      <c r="I3387" s="40" t="s">
        <v>10</v>
      </c>
      <c r="J3387" s="35">
        <v>1254.47</v>
      </c>
    </row>
    <row r="3388" spans="3:10" ht="12.75">
      <c r="C3388" s="39">
        <v>13</v>
      </c>
      <c r="D3388" s="40" t="s">
        <v>11</v>
      </c>
      <c r="E3388" s="35">
        <v>0</v>
      </c>
      <c r="F3388" s="4">
        <f t="shared" si="44"/>
        <v>0</v>
      </c>
      <c r="G3388" s="15">
        <v>0</v>
      </c>
      <c r="H3388" s="39">
        <v>13</v>
      </c>
      <c r="I3388" s="40" t="s">
        <v>11</v>
      </c>
      <c r="J3388" s="35">
        <v>0</v>
      </c>
    </row>
    <row r="3389" spans="3:10" ht="12.75">
      <c r="C3389" s="39">
        <v>15</v>
      </c>
      <c r="D3389" s="40" t="s">
        <v>12</v>
      </c>
      <c r="E3389" s="35">
        <v>302.83</v>
      </c>
      <c r="F3389" s="4">
        <f t="shared" si="44"/>
        <v>9.279511663147723E-05</v>
      </c>
      <c r="G3389" s="15">
        <f>(E3389/J3389)-1</f>
        <v>0.09510722163960517</v>
      </c>
      <c r="H3389" s="39">
        <v>15</v>
      </c>
      <c r="I3389" s="40" t="s">
        <v>12</v>
      </c>
      <c r="J3389" s="35">
        <v>276.53</v>
      </c>
    </row>
    <row r="3390" spans="3:10" ht="12.75">
      <c r="C3390" s="39">
        <v>16</v>
      </c>
      <c r="D3390" s="40" t="s">
        <v>13</v>
      </c>
      <c r="E3390" s="35">
        <v>34458.45</v>
      </c>
      <c r="F3390" s="4">
        <f t="shared" si="44"/>
        <v>0.010558979911798458</v>
      </c>
      <c r="G3390" s="15">
        <f>(E3390/J3390)-1</f>
        <v>0.1312157702379697</v>
      </c>
      <c r="H3390" s="39">
        <v>16</v>
      </c>
      <c r="I3390" s="40" t="s">
        <v>13</v>
      </c>
      <c r="J3390" s="35">
        <v>30461.43</v>
      </c>
    </row>
    <row r="3391" spans="3:10" ht="12.75">
      <c r="C3391" s="39">
        <v>20</v>
      </c>
      <c r="D3391" s="40" t="s">
        <v>14</v>
      </c>
      <c r="E3391" s="35">
        <v>0</v>
      </c>
      <c r="F3391" s="4">
        <f t="shared" si="44"/>
        <v>0</v>
      </c>
      <c r="G3391" s="15">
        <v>0</v>
      </c>
      <c r="H3391" s="39">
        <v>20</v>
      </c>
      <c r="I3391" s="40" t="s">
        <v>14</v>
      </c>
      <c r="J3391" s="35">
        <v>0</v>
      </c>
    </row>
    <row r="3392" spans="3:10" ht="12.75">
      <c r="C3392" s="39">
        <v>22</v>
      </c>
      <c r="D3392" s="40" t="s">
        <v>15</v>
      </c>
      <c r="E3392" s="35">
        <v>1131.93</v>
      </c>
      <c r="F3392" s="4">
        <f t="shared" si="44"/>
        <v>0.00034685327202941597</v>
      </c>
      <c r="G3392" s="15">
        <v>0</v>
      </c>
      <c r="H3392" s="39">
        <v>22</v>
      </c>
      <c r="I3392" s="40" t="s">
        <v>15</v>
      </c>
      <c r="J3392" s="35">
        <v>0</v>
      </c>
    </row>
    <row r="3393" spans="3:10" ht="12.75">
      <c r="C3393" s="39">
        <v>23</v>
      </c>
      <c r="D3393" s="40" t="s">
        <v>16</v>
      </c>
      <c r="E3393" s="35">
        <v>6719</v>
      </c>
      <c r="F3393" s="4">
        <f t="shared" si="44"/>
        <v>0.0020588792016870707</v>
      </c>
      <c r="G3393" s="15">
        <f>(E3393/J3393)-1</f>
        <v>0.22176298270911698</v>
      </c>
      <c r="H3393" s="39">
        <v>23</v>
      </c>
      <c r="I3393" s="40" t="s">
        <v>16</v>
      </c>
      <c r="J3393" s="35">
        <v>5499.43</v>
      </c>
    </row>
    <row r="3394" spans="3:10" ht="12.75">
      <c r="C3394" s="39">
        <v>24</v>
      </c>
      <c r="D3394" s="40" t="s">
        <v>17</v>
      </c>
      <c r="E3394" s="35">
        <v>68112.58</v>
      </c>
      <c r="F3394" s="4">
        <f t="shared" si="44"/>
        <v>0.020871494915202668</v>
      </c>
      <c r="G3394" s="15">
        <f>(E3394/J3394)-1</f>
        <v>-0.06969218098452379</v>
      </c>
      <c r="H3394" s="39">
        <v>24</v>
      </c>
      <c r="I3394" s="40" t="s">
        <v>17</v>
      </c>
      <c r="J3394" s="35">
        <v>73215.1</v>
      </c>
    </row>
    <row r="3395" spans="3:10" ht="12.75">
      <c r="C3395" s="39">
        <v>25</v>
      </c>
      <c r="D3395" s="40" t="s">
        <v>18</v>
      </c>
      <c r="E3395" s="35">
        <v>0</v>
      </c>
      <c r="F3395" s="4">
        <f t="shared" si="44"/>
        <v>0</v>
      </c>
      <c r="G3395" s="15">
        <v>0</v>
      </c>
      <c r="H3395" s="39">
        <v>25</v>
      </c>
      <c r="I3395" s="40" t="s">
        <v>18</v>
      </c>
      <c r="J3395" s="35">
        <v>0</v>
      </c>
    </row>
    <row r="3396" spans="3:10" ht="12.75">
      <c r="C3396" s="39">
        <v>26</v>
      </c>
      <c r="D3396" s="40" t="s">
        <v>19</v>
      </c>
      <c r="E3396" s="35">
        <v>0</v>
      </c>
      <c r="F3396" s="4">
        <f t="shared" si="44"/>
        <v>0</v>
      </c>
      <c r="G3396" s="15">
        <v>0</v>
      </c>
      <c r="H3396" s="39">
        <v>26</v>
      </c>
      <c r="I3396" s="40" t="s">
        <v>19</v>
      </c>
      <c r="J3396" s="35">
        <v>0</v>
      </c>
    </row>
    <row r="3397" spans="3:10" ht="12.75">
      <c r="C3397" s="39">
        <v>27</v>
      </c>
      <c r="D3397" s="40" t="s">
        <v>20</v>
      </c>
      <c r="E3397" s="35">
        <v>11141.64</v>
      </c>
      <c r="F3397" s="4">
        <f t="shared" si="44"/>
        <v>0.0034140930002507413</v>
      </c>
      <c r="G3397" s="15">
        <f aca="true" t="shared" si="45" ref="G3397:G3402">(E3397/J3397)-1</f>
        <v>-0.14017751100279596</v>
      </c>
      <c r="H3397" s="39">
        <v>27</v>
      </c>
      <c r="I3397" s="40" t="s">
        <v>20</v>
      </c>
      <c r="J3397" s="35">
        <v>12958.07</v>
      </c>
    </row>
    <row r="3398" spans="3:10" ht="12.75">
      <c r="C3398" s="39">
        <v>28</v>
      </c>
      <c r="D3398" s="40" t="s">
        <v>21</v>
      </c>
      <c r="E3398" s="35">
        <v>93785.29</v>
      </c>
      <c r="F3398" s="4">
        <f t="shared" si="44"/>
        <v>0.02873829185968007</v>
      </c>
      <c r="G3398" s="15">
        <f t="shared" si="45"/>
        <v>-0.1353520038087358</v>
      </c>
      <c r="H3398" s="39">
        <v>28</v>
      </c>
      <c r="I3398" s="40" t="s">
        <v>21</v>
      </c>
      <c r="J3398" s="35">
        <v>108466.44</v>
      </c>
    </row>
    <row r="3399" spans="3:10" ht="12.75">
      <c r="C3399" s="39">
        <v>30</v>
      </c>
      <c r="D3399" s="40" t="s">
        <v>22</v>
      </c>
      <c r="E3399" s="35">
        <v>352018.62</v>
      </c>
      <c r="F3399" s="4">
        <f t="shared" si="44"/>
        <v>0.10786780999026406</v>
      </c>
      <c r="G3399" s="15">
        <f t="shared" si="45"/>
        <v>-0.12248545241346986</v>
      </c>
      <c r="H3399" s="39">
        <v>30</v>
      </c>
      <c r="I3399" s="40" t="s">
        <v>22</v>
      </c>
      <c r="J3399" s="35">
        <v>401154.17</v>
      </c>
    </row>
    <row r="3400" spans="3:10" ht="12.75">
      <c r="C3400" s="39">
        <v>31</v>
      </c>
      <c r="D3400" s="40" t="s">
        <v>23</v>
      </c>
      <c r="E3400" s="35">
        <v>108563.75</v>
      </c>
      <c r="F3400" s="4">
        <f t="shared" si="44"/>
        <v>0.033266802639106224</v>
      </c>
      <c r="G3400" s="15">
        <f t="shared" si="45"/>
        <v>-0.2437546257999913</v>
      </c>
      <c r="H3400" s="39">
        <v>31</v>
      </c>
      <c r="I3400" s="40" t="s">
        <v>23</v>
      </c>
      <c r="J3400" s="35">
        <v>143556.25</v>
      </c>
    </row>
    <row r="3401" spans="3:10" ht="12.75">
      <c r="C3401" s="39">
        <v>32</v>
      </c>
      <c r="D3401" s="40" t="s">
        <v>24</v>
      </c>
      <c r="E3401" s="35">
        <v>27614.39</v>
      </c>
      <c r="F3401" s="4">
        <f t="shared" si="44"/>
        <v>0.00846177902043093</v>
      </c>
      <c r="G3401" s="15">
        <f t="shared" si="45"/>
        <v>-0.19218518806718687</v>
      </c>
      <c r="H3401" s="39">
        <v>32</v>
      </c>
      <c r="I3401" s="40" t="s">
        <v>24</v>
      </c>
      <c r="J3401" s="35">
        <v>34184.06</v>
      </c>
    </row>
    <row r="3402" spans="3:10" ht="12.75">
      <c r="C3402" s="39">
        <v>33</v>
      </c>
      <c r="D3402" s="40" t="s">
        <v>450</v>
      </c>
      <c r="E3402" s="35">
        <v>3520.95</v>
      </c>
      <c r="F3402" s="4">
        <f t="shared" si="44"/>
        <v>0.0010789121484119796</v>
      </c>
      <c r="G3402" s="15">
        <f t="shared" si="45"/>
        <v>-0.37734978195438196</v>
      </c>
      <c r="H3402" s="39">
        <v>33</v>
      </c>
      <c r="I3402" s="40" t="s">
        <v>450</v>
      </c>
      <c r="J3402" s="35">
        <v>5654.78</v>
      </c>
    </row>
    <row r="3403" spans="3:10" ht="12.75">
      <c r="C3403" s="39">
        <v>34</v>
      </c>
      <c r="D3403" s="40" t="s">
        <v>510</v>
      </c>
      <c r="E3403" s="35">
        <v>4750.53</v>
      </c>
      <c r="F3403" s="4">
        <f t="shared" si="44"/>
        <v>0.0014556879616000116</v>
      </c>
      <c r="G3403" s="15">
        <f>(E3403/J3403)-1</f>
        <v>-0.24699942936850117</v>
      </c>
      <c r="H3403" s="39">
        <v>34</v>
      </c>
      <c r="I3403" s="40" t="s">
        <v>510</v>
      </c>
      <c r="J3403" s="35">
        <v>6308.8</v>
      </c>
    </row>
    <row r="3404" spans="3:10" ht="12.75">
      <c r="C3404" s="39">
        <v>35</v>
      </c>
      <c r="D3404" s="40" t="s">
        <v>511</v>
      </c>
      <c r="E3404" s="35">
        <v>256817.25</v>
      </c>
      <c r="F3404" s="4">
        <f t="shared" si="44"/>
        <v>0.07869559378768698</v>
      </c>
      <c r="G3404" s="15">
        <v>0</v>
      </c>
      <c r="H3404" s="39">
        <v>35</v>
      </c>
      <c r="I3404" s="40" t="s">
        <v>511</v>
      </c>
      <c r="J3404" s="35">
        <v>229374.48</v>
      </c>
    </row>
    <row r="3405" spans="3:10" ht="12.75">
      <c r="C3405" s="39">
        <v>36</v>
      </c>
      <c r="D3405" s="40" t="s">
        <v>683</v>
      </c>
      <c r="E3405" s="35">
        <v>0</v>
      </c>
      <c r="F3405" s="4">
        <f t="shared" si="44"/>
        <v>0</v>
      </c>
      <c r="G3405" s="15">
        <v>0</v>
      </c>
      <c r="H3405" s="39">
        <v>36</v>
      </c>
      <c r="I3405" s="40" t="s">
        <v>683</v>
      </c>
      <c r="J3405" s="35">
        <v>0</v>
      </c>
    </row>
    <row r="3406" spans="1:2" ht="15">
      <c r="A3406" s="5">
        <v>40179</v>
      </c>
      <c r="B3406" s="1">
        <f>SUM(E3407:E3435)</f>
        <v>4058749.7199999997</v>
      </c>
    </row>
    <row r="3407" spans="3:10" ht="12.75">
      <c r="C3407" s="39">
        <v>1</v>
      </c>
      <c r="D3407" s="40" t="s">
        <v>0</v>
      </c>
      <c r="E3407" s="25">
        <v>728588.19</v>
      </c>
      <c r="F3407" s="4">
        <f>+E3407/$B$3406</f>
        <v>0.17951049960281856</v>
      </c>
      <c r="G3407" s="15">
        <f aca="true" t="shared" si="46" ref="G3407:G3413">(E3407/J3407)-1</f>
        <v>0.024778046721128266</v>
      </c>
      <c r="H3407" s="39">
        <v>1</v>
      </c>
      <c r="I3407" s="40" t="s">
        <v>0</v>
      </c>
      <c r="J3407" s="25">
        <v>710971.7</v>
      </c>
    </row>
    <row r="3408" spans="3:10" ht="12.75">
      <c r="C3408" s="39">
        <v>2</v>
      </c>
      <c r="D3408" s="40" t="s">
        <v>1</v>
      </c>
      <c r="E3408" s="25">
        <v>2024254.86</v>
      </c>
      <c r="F3408" s="4">
        <f aca="true" t="shared" si="47" ref="F3408:F3435">+E3408/$B$3406</f>
        <v>0.49873852778485694</v>
      </c>
      <c r="G3408" s="15">
        <f t="shared" si="46"/>
        <v>-0.02597960810142419</v>
      </c>
      <c r="H3408" s="39">
        <v>2</v>
      </c>
      <c r="I3408" s="40" t="s">
        <v>1</v>
      </c>
      <c r="J3408" s="25">
        <v>2078246.9</v>
      </c>
    </row>
    <row r="3409" spans="3:10" ht="12.75">
      <c r="C3409" s="39">
        <v>3</v>
      </c>
      <c r="D3409" s="40" t="s">
        <v>2</v>
      </c>
      <c r="E3409" s="25">
        <v>84567.27</v>
      </c>
      <c r="F3409" s="4">
        <f t="shared" si="47"/>
        <v>0.020835793245216415</v>
      </c>
      <c r="G3409" s="15">
        <f t="shared" si="46"/>
        <v>-0.34900155076115846</v>
      </c>
      <c r="H3409" s="39">
        <v>3</v>
      </c>
      <c r="I3409" s="40" t="s">
        <v>2</v>
      </c>
      <c r="J3409" s="25">
        <v>129903.95</v>
      </c>
    </row>
    <row r="3410" spans="3:10" ht="12.75">
      <c r="C3410" s="39">
        <v>4</v>
      </c>
      <c r="D3410" s="40" t="s">
        <v>3</v>
      </c>
      <c r="E3410" s="25">
        <v>38582.51</v>
      </c>
      <c r="F3410" s="4">
        <f t="shared" si="47"/>
        <v>0.00950600866318015</v>
      </c>
      <c r="G3410" s="15">
        <f t="shared" si="46"/>
        <v>0.02874046683860998</v>
      </c>
      <c r="H3410" s="39">
        <v>4</v>
      </c>
      <c r="I3410" s="40" t="s">
        <v>3</v>
      </c>
      <c r="J3410" s="25">
        <v>37504.61</v>
      </c>
    </row>
    <row r="3411" spans="3:10" ht="12.75">
      <c r="C3411" s="39">
        <v>5</v>
      </c>
      <c r="D3411" s="40" t="s">
        <v>4</v>
      </c>
      <c r="E3411" s="25">
        <v>85900.18</v>
      </c>
      <c r="F3411" s="4">
        <f t="shared" si="47"/>
        <v>0.021164197333162982</v>
      </c>
      <c r="G3411" s="15">
        <f t="shared" si="46"/>
        <v>-0.19950598719808688</v>
      </c>
      <c r="H3411" s="39">
        <v>5</v>
      </c>
      <c r="I3411" s="40" t="s">
        <v>4</v>
      </c>
      <c r="J3411" s="25">
        <v>107308.96</v>
      </c>
    </row>
    <row r="3412" spans="3:10" ht="12.75">
      <c r="C3412" s="39">
        <v>6</v>
      </c>
      <c r="D3412" s="40" t="s">
        <v>5</v>
      </c>
      <c r="E3412" s="25">
        <v>10468.01</v>
      </c>
      <c r="F3412" s="4">
        <f t="shared" si="47"/>
        <v>0.002579121828679794</v>
      </c>
      <c r="G3412" s="15">
        <f t="shared" si="46"/>
        <v>0.252710233847796</v>
      </c>
      <c r="H3412" s="39">
        <v>6</v>
      </c>
      <c r="I3412" s="40" t="s">
        <v>5</v>
      </c>
      <c r="J3412" s="25">
        <v>8356.29</v>
      </c>
    </row>
    <row r="3413" spans="3:10" ht="12.75">
      <c r="C3413" s="39">
        <v>7</v>
      </c>
      <c r="D3413" s="40" t="s">
        <v>6</v>
      </c>
      <c r="E3413" s="25">
        <v>1011.5</v>
      </c>
      <c r="F3413" s="4">
        <f t="shared" si="47"/>
        <v>0.00024921467687837625</v>
      </c>
      <c r="G3413" s="15">
        <f t="shared" si="46"/>
        <v>0.22954805144288049</v>
      </c>
      <c r="H3413" s="39">
        <v>7</v>
      </c>
      <c r="I3413" s="40" t="s">
        <v>6</v>
      </c>
      <c r="J3413" s="25">
        <v>822.66</v>
      </c>
    </row>
    <row r="3414" spans="3:10" ht="12.75">
      <c r="C3414" s="39">
        <v>8</v>
      </c>
      <c r="D3414" s="40" t="s">
        <v>7</v>
      </c>
      <c r="E3414" s="25">
        <v>0</v>
      </c>
      <c r="F3414" s="4">
        <f t="shared" si="47"/>
        <v>0</v>
      </c>
      <c r="G3414" s="15">
        <v>0</v>
      </c>
      <c r="H3414" s="39">
        <v>8</v>
      </c>
      <c r="I3414" s="40" t="s">
        <v>7</v>
      </c>
      <c r="J3414" s="25">
        <v>0</v>
      </c>
    </row>
    <row r="3415" spans="3:10" ht="12.75">
      <c r="C3415" s="39">
        <v>9</v>
      </c>
      <c r="D3415" s="40" t="s">
        <v>8</v>
      </c>
      <c r="E3415" s="25">
        <v>3560.85</v>
      </c>
      <c r="F3415" s="4">
        <f t="shared" si="47"/>
        <v>0.0008773268236899318</v>
      </c>
      <c r="G3415" s="15">
        <f>(E3415/J3415)-1</f>
        <v>-0.364037398533706</v>
      </c>
      <c r="H3415" s="39">
        <v>9</v>
      </c>
      <c r="I3415" s="40" t="s">
        <v>8</v>
      </c>
      <c r="J3415" s="25">
        <v>5599.15</v>
      </c>
    </row>
    <row r="3416" spans="3:10" ht="12.75">
      <c r="C3416" s="39">
        <v>10</v>
      </c>
      <c r="D3416" s="40" t="s">
        <v>9</v>
      </c>
      <c r="E3416" s="25">
        <v>18268.47</v>
      </c>
      <c r="F3416" s="4">
        <f t="shared" si="47"/>
        <v>0.004501009241831251</v>
      </c>
      <c r="G3416" s="15">
        <f>(E3416/J3416)-1</f>
        <v>1.505468055692703</v>
      </c>
      <c r="H3416" s="39">
        <v>10</v>
      </c>
      <c r="I3416" s="40" t="s">
        <v>9</v>
      </c>
      <c r="J3416" s="25">
        <v>7291.44</v>
      </c>
    </row>
    <row r="3417" spans="3:10" ht="12.75">
      <c r="C3417" s="39">
        <v>11</v>
      </c>
      <c r="D3417" s="40" t="s">
        <v>10</v>
      </c>
      <c r="E3417" s="25">
        <v>1790.44</v>
      </c>
      <c r="F3417" s="4">
        <f t="shared" si="47"/>
        <v>0.00044113092048454766</v>
      </c>
      <c r="G3417" s="15">
        <f>(E3417/J3417)-1</f>
        <v>0.34677267701195236</v>
      </c>
      <c r="H3417" s="39">
        <v>11</v>
      </c>
      <c r="I3417" s="40" t="s">
        <v>10</v>
      </c>
      <c r="J3417" s="25">
        <v>1329.43</v>
      </c>
    </row>
    <row r="3418" spans="3:10" ht="12.75">
      <c r="C3418" s="39">
        <v>13</v>
      </c>
      <c r="D3418" s="40" t="s">
        <v>11</v>
      </c>
      <c r="E3418" s="25">
        <v>0</v>
      </c>
      <c r="F3418" s="4">
        <f t="shared" si="47"/>
        <v>0</v>
      </c>
      <c r="G3418" s="15">
        <v>0</v>
      </c>
      <c r="H3418" s="39">
        <v>13</v>
      </c>
      <c r="I3418" s="40" t="s">
        <v>11</v>
      </c>
      <c r="J3418" s="25">
        <v>0</v>
      </c>
    </row>
    <row r="3419" spans="3:10" ht="12.75">
      <c r="C3419" s="39">
        <v>15</v>
      </c>
      <c r="D3419" s="40" t="s">
        <v>12</v>
      </c>
      <c r="E3419" s="25">
        <v>342.66</v>
      </c>
      <c r="F3419" s="4">
        <f t="shared" si="47"/>
        <v>8.442501352362275E-05</v>
      </c>
      <c r="G3419" s="15">
        <f>(E3419/J3419)-1</f>
        <v>-0.022702641035879267</v>
      </c>
      <c r="H3419" s="39">
        <v>15</v>
      </c>
      <c r="I3419" s="40" t="s">
        <v>12</v>
      </c>
      <c r="J3419" s="25">
        <v>350.62</v>
      </c>
    </row>
    <row r="3420" spans="3:10" ht="12.75">
      <c r="C3420" s="39">
        <v>16</v>
      </c>
      <c r="D3420" s="40" t="s">
        <v>13</v>
      </c>
      <c r="E3420" s="25">
        <v>34454.68</v>
      </c>
      <c r="F3420" s="4">
        <f t="shared" si="47"/>
        <v>0.008488988574540635</v>
      </c>
      <c r="G3420" s="15">
        <f>(E3420/J3420)-1</f>
        <v>-0.13196365978907432</v>
      </c>
      <c r="H3420" s="39">
        <v>16</v>
      </c>
      <c r="I3420" s="40" t="s">
        <v>13</v>
      </c>
      <c r="J3420" s="25">
        <v>39692.67</v>
      </c>
    </row>
    <row r="3421" spans="3:10" ht="12.75">
      <c r="C3421" s="39">
        <v>20</v>
      </c>
      <c r="D3421" s="40" t="s">
        <v>14</v>
      </c>
      <c r="E3421" s="25">
        <v>0</v>
      </c>
      <c r="F3421" s="4">
        <f t="shared" si="47"/>
        <v>0</v>
      </c>
      <c r="G3421" s="15">
        <v>0</v>
      </c>
      <c r="H3421" s="39">
        <v>20</v>
      </c>
      <c r="I3421" s="40" t="s">
        <v>14</v>
      </c>
      <c r="J3421" s="25">
        <v>0</v>
      </c>
    </row>
    <row r="3422" spans="3:10" ht="12.75">
      <c r="C3422" s="39">
        <v>22</v>
      </c>
      <c r="D3422" s="40" t="s">
        <v>15</v>
      </c>
      <c r="E3422" s="25">
        <v>1192.75</v>
      </c>
      <c r="F3422" s="4">
        <f t="shared" si="47"/>
        <v>0.0002938712860570275</v>
      </c>
      <c r="G3422" s="15">
        <v>0</v>
      </c>
      <c r="H3422" s="39">
        <v>22</v>
      </c>
      <c r="I3422" s="40" t="s">
        <v>15</v>
      </c>
      <c r="J3422" s="25">
        <v>0</v>
      </c>
    </row>
    <row r="3423" spans="3:10" ht="12.75">
      <c r="C3423" s="39">
        <v>23</v>
      </c>
      <c r="D3423" s="40" t="s">
        <v>16</v>
      </c>
      <c r="E3423" s="25">
        <v>8474.76</v>
      </c>
      <c r="F3423" s="4">
        <f t="shared" si="47"/>
        <v>0.0020880223183606405</v>
      </c>
      <c r="G3423" s="15">
        <f>(E3423/J3423)-1</f>
        <v>0.34457466606800335</v>
      </c>
      <c r="H3423" s="39">
        <v>23</v>
      </c>
      <c r="I3423" s="40" t="s">
        <v>16</v>
      </c>
      <c r="J3423" s="25">
        <v>6302.93</v>
      </c>
    </row>
    <row r="3424" spans="3:10" ht="12.75">
      <c r="C3424" s="39">
        <v>24</v>
      </c>
      <c r="D3424" s="40" t="s">
        <v>17</v>
      </c>
      <c r="E3424" s="25">
        <v>116611.46</v>
      </c>
      <c r="F3424" s="4">
        <f t="shared" si="47"/>
        <v>0.028730882179155412</v>
      </c>
      <c r="G3424" s="15">
        <f>(E3424/J3424)-1</f>
        <v>0.08930538944865729</v>
      </c>
      <c r="H3424" s="39">
        <v>24</v>
      </c>
      <c r="I3424" s="40" t="s">
        <v>17</v>
      </c>
      <c r="J3424" s="25">
        <v>107051.21</v>
      </c>
    </row>
    <row r="3425" spans="3:10" ht="12.75">
      <c r="C3425" s="39">
        <v>25</v>
      </c>
      <c r="D3425" s="40" t="s">
        <v>18</v>
      </c>
      <c r="E3425" s="25">
        <v>0</v>
      </c>
      <c r="F3425" s="4">
        <f t="shared" si="47"/>
        <v>0</v>
      </c>
      <c r="G3425" s="15">
        <v>0</v>
      </c>
      <c r="H3425" s="39">
        <v>25</v>
      </c>
      <c r="I3425" s="40" t="s">
        <v>18</v>
      </c>
      <c r="J3425" s="25">
        <v>0</v>
      </c>
    </row>
    <row r="3426" spans="3:10" ht="12.75">
      <c r="C3426" s="39">
        <v>26</v>
      </c>
      <c r="D3426" s="40" t="s">
        <v>19</v>
      </c>
      <c r="E3426" s="25">
        <v>0</v>
      </c>
      <c r="F3426" s="4">
        <f t="shared" si="47"/>
        <v>0</v>
      </c>
      <c r="G3426" s="15">
        <v>0</v>
      </c>
      <c r="H3426" s="39">
        <v>26</v>
      </c>
      <c r="I3426" s="40" t="s">
        <v>19</v>
      </c>
      <c r="J3426" s="25">
        <v>0</v>
      </c>
    </row>
    <row r="3427" spans="3:10" ht="12.75">
      <c r="C3427" s="39">
        <v>27</v>
      </c>
      <c r="D3427" s="40" t="s">
        <v>20</v>
      </c>
      <c r="E3427" s="25">
        <v>10251.75</v>
      </c>
      <c r="F3427" s="4">
        <f t="shared" si="47"/>
        <v>0.0025258394104675174</v>
      </c>
      <c r="G3427" s="15">
        <f aca="true" t="shared" si="48" ref="G3427:G3432">(E3427/J3427)-1</f>
        <v>-0.12955156208209684</v>
      </c>
      <c r="H3427" s="39">
        <v>27</v>
      </c>
      <c r="I3427" s="40" t="s">
        <v>20</v>
      </c>
      <c r="J3427" s="25">
        <v>11777.55</v>
      </c>
    </row>
    <row r="3428" spans="3:10" ht="12.75">
      <c r="C3428" s="39">
        <v>28</v>
      </c>
      <c r="D3428" s="40" t="s">
        <v>21</v>
      </c>
      <c r="E3428" s="25">
        <v>111846.98</v>
      </c>
      <c r="F3428" s="4">
        <f t="shared" si="47"/>
        <v>0.02755700344095127</v>
      </c>
      <c r="G3428" s="15">
        <f t="shared" si="48"/>
        <v>-0.0022084039247945997</v>
      </c>
      <c r="H3428" s="39">
        <v>28</v>
      </c>
      <c r="I3428" s="40" t="s">
        <v>21</v>
      </c>
      <c r="J3428" s="25">
        <v>112094.53</v>
      </c>
    </row>
    <row r="3429" spans="3:10" ht="12.75">
      <c r="C3429" s="39">
        <v>30</v>
      </c>
      <c r="D3429" s="40" t="s">
        <v>22</v>
      </c>
      <c r="E3429" s="25">
        <v>323321.46</v>
      </c>
      <c r="F3429" s="4">
        <f t="shared" si="47"/>
        <v>0.0796603590526395</v>
      </c>
      <c r="G3429" s="15">
        <f t="shared" si="48"/>
        <v>-0.1923802625841371</v>
      </c>
      <c r="H3429" s="39">
        <v>30</v>
      </c>
      <c r="I3429" s="40" t="s">
        <v>22</v>
      </c>
      <c r="J3429" s="25">
        <v>400338.73</v>
      </c>
    </row>
    <row r="3430" spans="3:10" ht="12.75">
      <c r="C3430" s="39">
        <v>31</v>
      </c>
      <c r="D3430" s="40" t="s">
        <v>23</v>
      </c>
      <c r="E3430" s="25">
        <v>208206.24</v>
      </c>
      <c r="F3430" s="4">
        <f t="shared" si="47"/>
        <v>0.05129812241785631</v>
      </c>
      <c r="G3430" s="15">
        <f t="shared" si="48"/>
        <v>-0.007840162789393368</v>
      </c>
      <c r="H3430" s="39">
        <v>31</v>
      </c>
      <c r="I3430" s="40" t="s">
        <v>23</v>
      </c>
      <c r="J3430" s="25">
        <v>209851.51</v>
      </c>
    </row>
    <row r="3431" spans="3:10" ht="12.75">
      <c r="C3431" s="39">
        <v>32</v>
      </c>
      <c r="D3431" s="40" t="s">
        <v>24</v>
      </c>
      <c r="E3431" s="25">
        <v>25982.52</v>
      </c>
      <c r="F3431" s="4">
        <f t="shared" si="47"/>
        <v>0.006401606847539247</v>
      </c>
      <c r="G3431" s="15">
        <f t="shared" si="48"/>
        <v>-0.2727896615161396</v>
      </c>
      <c r="H3431" s="39">
        <v>32</v>
      </c>
      <c r="I3431" s="40" t="s">
        <v>24</v>
      </c>
      <c r="J3431" s="25">
        <v>35729.03</v>
      </c>
    </row>
    <row r="3432" spans="3:10" ht="12.75">
      <c r="C3432" s="39">
        <v>33</v>
      </c>
      <c r="D3432" s="40" t="s">
        <v>450</v>
      </c>
      <c r="E3432" s="25">
        <v>3708.21</v>
      </c>
      <c r="F3432" s="4">
        <f t="shared" si="47"/>
        <v>0.0009136335708820203</v>
      </c>
      <c r="G3432" s="15">
        <f t="shared" si="48"/>
        <v>-0.20309246225756195</v>
      </c>
      <c r="H3432" s="39">
        <v>33</v>
      </c>
      <c r="I3432" s="40" t="s">
        <v>450</v>
      </c>
      <c r="J3432" s="25">
        <v>4653.25</v>
      </c>
    </row>
    <row r="3433" spans="3:10" ht="12.75">
      <c r="C3433" s="39">
        <v>34</v>
      </c>
      <c r="D3433" s="40" t="s">
        <v>510</v>
      </c>
      <c r="E3433" s="25">
        <v>5739.16</v>
      </c>
      <c r="F3433" s="4">
        <f t="shared" si="47"/>
        <v>0.0014140216559103329</v>
      </c>
      <c r="G3433" s="15">
        <f>(E3433/J3433)-1</f>
        <v>-0.09960684398954522</v>
      </c>
      <c r="H3433" s="39">
        <v>34</v>
      </c>
      <c r="I3433" s="40" t="s">
        <v>510</v>
      </c>
      <c r="J3433" s="25">
        <v>6374.06</v>
      </c>
    </row>
    <row r="3434" spans="3:10" ht="12.75">
      <c r="C3434" s="39">
        <v>35</v>
      </c>
      <c r="D3434" s="40" t="s">
        <v>511</v>
      </c>
      <c r="E3434" s="25">
        <v>211624.81</v>
      </c>
      <c r="F3434" s="4">
        <f t="shared" si="47"/>
        <v>0.052140394111317614</v>
      </c>
      <c r="G3434" s="15">
        <v>0</v>
      </c>
      <c r="H3434" s="39">
        <v>35</v>
      </c>
      <c r="I3434" s="40" t="s">
        <v>511</v>
      </c>
      <c r="J3434" s="25">
        <v>243143.97</v>
      </c>
    </row>
    <row r="3435" spans="3:10" ht="12.75">
      <c r="C3435" s="39">
        <v>36</v>
      </c>
      <c r="D3435" s="40" t="s">
        <v>683</v>
      </c>
      <c r="E3435" s="35">
        <v>0</v>
      </c>
      <c r="F3435" s="4">
        <f t="shared" si="47"/>
        <v>0</v>
      </c>
      <c r="G3435" s="15">
        <v>0</v>
      </c>
      <c r="H3435" s="39">
        <v>36</v>
      </c>
      <c r="I3435" s="40" t="s">
        <v>683</v>
      </c>
      <c r="J3435" s="25">
        <v>0</v>
      </c>
    </row>
    <row r="3436" spans="1:2" ht="15">
      <c r="A3436" s="5">
        <v>40210</v>
      </c>
      <c r="B3436" s="1">
        <f>SUM(E3437:E3465)</f>
        <v>4782805.22</v>
      </c>
    </row>
    <row r="3437" spans="3:10" ht="12.75">
      <c r="C3437" s="39">
        <v>1</v>
      </c>
      <c r="D3437" s="40" t="s">
        <v>0</v>
      </c>
      <c r="E3437" s="35">
        <v>942311.44</v>
      </c>
      <c r="F3437" s="4">
        <f>+E3437/$B$3436</f>
        <v>0.19702065977087815</v>
      </c>
      <c r="G3437" s="15">
        <f aca="true" t="shared" si="49" ref="G3437:G3443">(E3437/J3437)-1</f>
        <v>0.15372073972056555</v>
      </c>
      <c r="H3437" s="39">
        <v>1</v>
      </c>
      <c r="I3437" s="40" t="s">
        <v>0</v>
      </c>
      <c r="J3437" s="14">
        <v>816758.69</v>
      </c>
    </row>
    <row r="3438" spans="3:10" ht="12.75">
      <c r="C3438" s="39">
        <v>2</v>
      </c>
      <c r="D3438" s="40" t="s">
        <v>1</v>
      </c>
      <c r="E3438" s="35">
        <v>2239950.24</v>
      </c>
      <c r="F3438" s="4">
        <f aca="true" t="shared" si="50" ref="F3438:F3465">+E3438/$B$3436</f>
        <v>0.46833398747524163</v>
      </c>
      <c r="G3438" s="15">
        <f t="shared" si="49"/>
        <v>0.1436117274739468</v>
      </c>
      <c r="H3438" s="39">
        <v>2</v>
      </c>
      <c r="I3438" s="40" t="s">
        <v>1</v>
      </c>
      <c r="J3438" s="14">
        <v>1958663.23</v>
      </c>
    </row>
    <row r="3439" spans="3:10" ht="12.75">
      <c r="C3439" s="39">
        <v>3</v>
      </c>
      <c r="D3439" s="40" t="s">
        <v>2</v>
      </c>
      <c r="E3439" s="35">
        <v>128403.78</v>
      </c>
      <c r="F3439" s="4">
        <f t="shared" si="50"/>
        <v>0.026846959910276254</v>
      </c>
      <c r="G3439" s="15">
        <f t="shared" si="49"/>
        <v>-0.017608617614034427</v>
      </c>
      <c r="H3439" s="39">
        <v>3</v>
      </c>
      <c r="I3439" s="40" t="s">
        <v>2</v>
      </c>
      <c r="J3439" s="14">
        <v>130705.32</v>
      </c>
    </row>
    <row r="3440" spans="3:10" ht="12.75">
      <c r="C3440" s="39">
        <v>4</v>
      </c>
      <c r="D3440" s="40" t="s">
        <v>3</v>
      </c>
      <c r="E3440" s="35">
        <v>40196.47</v>
      </c>
      <c r="F3440" s="4">
        <f t="shared" si="50"/>
        <v>0.00840437110671214</v>
      </c>
      <c r="G3440" s="15">
        <f t="shared" si="49"/>
        <v>0.09834283219181272</v>
      </c>
      <c r="H3440" s="39">
        <v>4</v>
      </c>
      <c r="I3440" s="40" t="s">
        <v>3</v>
      </c>
      <c r="J3440" s="14">
        <v>36597.38</v>
      </c>
    </row>
    <row r="3441" spans="3:10" ht="12.75">
      <c r="C3441" s="39">
        <v>5</v>
      </c>
      <c r="D3441" s="40" t="s">
        <v>4</v>
      </c>
      <c r="E3441" s="35">
        <v>119876.54</v>
      </c>
      <c r="F3441" s="4">
        <f t="shared" si="50"/>
        <v>0.02506406480839293</v>
      </c>
      <c r="G3441" s="15">
        <f t="shared" si="49"/>
        <v>-0.09190170044572188</v>
      </c>
      <c r="H3441" s="39">
        <v>5</v>
      </c>
      <c r="I3441" s="40" t="s">
        <v>4</v>
      </c>
      <c r="J3441" s="14">
        <v>132008.33</v>
      </c>
    </row>
    <row r="3442" spans="3:10" ht="12.75">
      <c r="C3442" s="39">
        <v>6</v>
      </c>
      <c r="D3442" s="40" t="s">
        <v>5</v>
      </c>
      <c r="E3442" s="35">
        <v>9363.82</v>
      </c>
      <c r="F3442" s="4">
        <f t="shared" si="50"/>
        <v>0.0019578091871364145</v>
      </c>
      <c r="G3442" s="15">
        <f t="shared" si="49"/>
        <v>-0.02552377542907336</v>
      </c>
      <c r="H3442" s="39">
        <v>6</v>
      </c>
      <c r="I3442" s="40" t="s">
        <v>5</v>
      </c>
      <c r="J3442" s="14">
        <v>9609.08</v>
      </c>
    </row>
    <row r="3443" spans="3:10" ht="12.75">
      <c r="C3443" s="39">
        <v>7</v>
      </c>
      <c r="D3443" s="40" t="s">
        <v>6</v>
      </c>
      <c r="E3443" s="35">
        <v>647.02</v>
      </c>
      <c r="F3443" s="4">
        <f t="shared" si="50"/>
        <v>0.00013528044112990243</v>
      </c>
      <c r="G3443" s="15">
        <f t="shared" si="49"/>
        <v>-0.17332754126846217</v>
      </c>
      <c r="H3443" s="39">
        <v>7</v>
      </c>
      <c r="I3443" s="40" t="s">
        <v>6</v>
      </c>
      <c r="J3443" s="14">
        <v>782.68</v>
      </c>
    </row>
    <row r="3444" spans="3:10" ht="12.75">
      <c r="C3444" s="39">
        <v>8</v>
      </c>
      <c r="D3444" s="40" t="s">
        <v>7</v>
      </c>
      <c r="E3444" s="35">
        <v>0</v>
      </c>
      <c r="F3444" s="4">
        <f t="shared" si="50"/>
        <v>0</v>
      </c>
      <c r="G3444" s="15">
        <v>0</v>
      </c>
      <c r="H3444" s="39">
        <v>8</v>
      </c>
      <c r="I3444" s="40" t="s">
        <v>7</v>
      </c>
      <c r="J3444" s="14">
        <v>0</v>
      </c>
    </row>
    <row r="3445" spans="3:10" ht="12.75">
      <c r="C3445" s="39">
        <v>9</v>
      </c>
      <c r="D3445" s="40" t="s">
        <v>8</v>
      </c>
      <c r="E3445" s="35">
        <v>4582.29</v>
      </c>
      <c r="F3445" s="4">
        <f t="shared" si="50"/>
        <v>0.0009580758130894572</v>
      </c>
      <c r="G3445" s="15">
        <f>(E3445/J3445)-1</f>
        <v>-0.2752110011641443</v>
      </c>
      <c r="H3445" s="39">
        <v>9</v>
      </c>
      <c r="I3445" s="40" t="s">
        <v>8</v>
      </c>
      <c r="J3445" s="14">
        <v>6322.24</v>
      </c>
    </row>
    <row r="3446" spans="3:10" ht="12.75">
      <c r="C3446" s="39">
        <v>10</v>
      </c>
      <c r="D3446" s="40" t="s">
        <v>9</v>
      </c>
      <c r="E3446" s="35">
        <v>19740.74</v>
      </c>
      <c r="F3446" s="4">
        <f t="shared" si="50"/>
        <v>0.004127439670227675</v>
      </c>
      <c r="G3446" s="15">
        <f>(E3446/J3446)-1</f>
        <v>0.7109488823346386</v>
      </c>
      <c r="H3446" s="39">
        <v>10</v>
      </c>
      <c r="I3446" s="40" t="s">
        <v>9</v>
      </c>
      <c r="J3446" s="14">
        <v>11537.89</v>
      </c>
    </row>
    <row r="3447" spans="3:10" ht="12.75">
      <c r="C3447" s="39">
        <v>11</v>
      </c>
      <c r="D3447" s="40" t="s">
        <v>10</v>
      </c>
      <c r="E3447" s="35">
        <v>1774.52</v>
      </c>
      <c r="F3447" s="4">
        <f t="shared" si="50"/>
        <v>0.00037102075421754265</v>
      </c>
      <c r="G3447" s="15">
        <f>(E3447/J3447)-1</f>
        <v>0.20997149831580963</v>
      </c>
      <c r="H3447" s="39">
        <v>11</v>
      </c>
      <c r="I3447" s="40" t="s">
        <v>10</v>
      </c>
      <c r="J3447" s="14">
        <v>1466.58</v>
      </c>
    </row>
    <row r="3448" spans="3:10" ht="12.75">
      <c r="C3448" s="39">
        <v>13</v>
      </c>
      <c r="D3448" s="40" t="s">
        <v>11</v>
      </c>
      <c r="E3448" s="35">
        <v>0</v>
      </c>
      <c r="F3448" s="4">
        <f t="shared" si="50"/>
        <v>0</v>
      </c>
      <c r="G3448" s="15">
        <v>0</v>
      </c>
      <c r="H3448" s="39">
        <v>13</v>
      </c>
      <c r="I3448" s="40" t="s">
        <v>11</v>
      </c>
      <c r="J3448" s="14">
        <v>0</v>
      </c>
    </row>
    <row r="3449" spans="3:10" ht="12.75">
      <c r="C3449" s="39">
        <v>15</v>
      </c>
      <c r="D3449" s="40" t="s">
        <v>12</v>
      </c>
      <c r="E3449" s="35">
        <v>342.66</v>
      </c>
      <c r="F3449" s="4">
        <f t="shared" si="50"/>
        <v>7.16441469468832E-05</v>
      </c>
      <c r="G3449" s="15">
        <f>(E3449/J3449)-1</f>
        <v>-0.3589748386493311</v>
      </c>
      <c r="H3449" s="39">
        <v>15</v>
      </c>
      <c r="I3449" s="40" t="s">
        <v>12</v>
      </c>
      <c r="J3449" s="14">
        <v>534.55</v>
      </c>
    </row>
    <row r="3450" spans="3:10" ht="12.75">
      <c r="C3450" s="39">
        <v>16</v>
      </c>
      <c r="D3450" s="40" t="s">
        <v>13</v>
      </c>
      <c r="E3450" s="35">
        <v>34893.27</v>
      </c>
      <c r="F3450" s="4">
        <f t="shared" si="50"/>
        <v>0.0072955657600457325</v>
      </c>
      <c r="G3450" s="15">
        <f>(E3450/J3450)-1</f>
        <v>-0.16018767288367997</v>
      </c>
      <c r="H3450" s="39">
        <v>16</v>
      </c>
      <c r="I3450" s="40" t="s">
        <v>13</v>
      </c>
      <c r="J3450" s="14">
        <v>41548.89</v>
      </c>
    </row>
    <row r="3451" spans="3:10" ht="12.75">
      <c r="C3451" s="39">
        <v>20</v>
      </c>
      <c r="D3451" s="40" t="s">
        <v>14</v>
      </c>
      <c r="E3451" s="35">
        <v>0</v>
      </c>
      <c r="F3451" s="4">
        <f t="shared" si="50"/>
        <v>0</v>
      </c>
      <c r="G3451" s="15">
        <v>0</v>
      </c>
      <c r="H3451" s="39">
        <v>20</v>
      </c>
      <c r="I3451" s="40" t="s">
        <v>14</v>
      </c>
      <c r="J3451" s="14">
        <v>0</v>
      </c>
    </row>
    <row r="3452" spans="3:10" ht="12.75">
      <c r="C3452" s="39">
        <v>22</v>
      </c>
      <c r="D3452" s="40" t="s">
        <v>15</v>
      </c>
      <c r="E3452" s="35">
        <v>1064.53</v>
      </c>
      <c r="F3452" s="4">
        <f t="shared" si="50"/>
        <v>0.0002225743995487234</v>
      </c>
      <c r="G3452" s="15">
        <v>0</v>
      </c>
      <c r="H3452" s="39">
        <v>22</v>
      </c>
      <c r="I3452" s="40" t="s">
        <v>15</v>
      </c>
      <c r="J3452" s="14">
        <v>0</v>
      </c>
    </row>
    <row r="3453" spans="3:10" ht="12.75">
      <c r="C3453" s="39">
        <v>23</v>
      </c>
      <c r="D3453" s="40" t="s">
        <v>16</v>
      </c>
      <c r="E3453" s="35">
        <v>11361.89</v>
      </c>
      <c r="F3453" s="4">
        <f t="shared" si="50"/>
        <v>0.002375570293452176</v>
      </c>
      <c r="G3453" s="15">
        <f>(E3453/J3453)-1</f>
        <v>0.5064603937094527</v>
      </c>
      <c r="H3453" s="39">
        <v>23</v>
      </c>
      <c r="I3453" s="40" t="s">
        <v>16</v>
      </c>
      <c r="J3453" s="14">
        <v>7542.11</v>
      </c>
    </row>
    <row r="3454" spans="3:10" ht="12.75">
      <c r="C3454" s="39">
        <v>24</v>
      </c>
      <c r="D3454" s="40" t="s">
        <v>17</v>
      </c>
      <c r="E3454" s="35">
        <v>116721.93</v>
      </c>
      <c r="F3454" s="4">
        <f t="shared" si="50"/>
        <v>0.024404491638486587</v>
      </c>
      <c r="G3454" s="15">
        <f>(E3454/J3454)-1</f>
        <v>-0.05272482784865051</v>
      </c>
      <c r="H3454" s="39">
        <v>24</v>
      </c>
      <c r="I3454" s="40" t="s">
        <v>17</v>
      </c>
      <c r="J3454" s="14">
        <v>123218.61</v>
      </c>
    </row>
    <row r="3455" spans="3:10" ht="12.75">
      <c r="C3455" s="39">
        <v>25</v>
      </c>
      <c r="D3455" s="40" t="s">
        <v>18</v>
      </c>
      <c r="E3455" s="35">
        <v>0</v>
      </c>
      <c r="F3455" s="4">
        <f t="shared" si="50"/>
        <v>0</v>
      </c>
      <c r="G3455" s="15">
        <v>0</v>
      </c>
      <c r="H3455" s="39">
        <v>25</v>
      </c>
      <c r="I3455" s="40" t="s">
        <v>18</v>
      </c>
      <c r="J3455" s="14">
        <v>0</v>
      </c>
    </row>
    <row r="3456" spans="3:10" ht="12.75">
      <c r="C3456" s="39">
        <v>26</v>
      </c>
      <c r="D3456" s="40" t="s">
        <v>19</v>
      </c>
      <c r="E3456" s="35">
        <v>0</v>
      </c>
      <c r="F3456" s="4">
        <f t="shared" si="50"/>
        <v>0</v>
      </c>
      <c r="G3456" s="15">
        <v>0</v>
      </c>
      <c r="H3456" s="39">
        <v>26</v>
      </c>
      <c r="I3456" s="40" t="s">
        <v>19</v>
      </c>
      <c r="J3456" s="14">
        <v>0</v>
      </c>
    </row>
    <row r="3457" spans="3:10" ht="12.75">
      <c r="C3457" s="39">
        <v>27</v>
      </c>
      <c r="D3457" s="40" t="s">
        <v>20</v>
      </c>
      <c r="E3457" s="35">
        <v>10384.83</v>
      </c>
      <c r="F3457" s="4">
        <f t="shared" si="50"/>
        <v>0.0021712843242234314</v>
      </c>
      <c r="G3457" s="15">
        <f aca="true" t="shared" si="51" ref="G3457:G3462">(E3457/J3457)-1</f>
        <v>-0.21696731793532353</v>
      </c>
      <c r="H3457" s="39">
        <v>27</v>
      </c>
      <c r="I3457" s="40" t="s">
        <v>20</v>
      </c>
      <c r="J3457" s="14">
        <v>13262.32</v>
      </c>
    </row>
    <row r="3458" spans="3:10" ht="12.75">
      <c r="C3458" s="39">
        <v>28</v>
      </c>
      <c r="D3458" s="40" t="s">
        <v>21</v>
      </c>
      <c r="E3458" s="35">
        <v>130994.91</v>
      </c>
      <c r="F3458" s="4">
        <f t="shared" si="50"/>
        <v>0.02738871937586453</v>
      </c>
      <c r="G3458" s="15">
        <f t="shared" si="51"/>
        <v>-0.09164292191410617</v>
      </c>
      <c r="H3458" s="39">
        <v>28</v>
      </c>
      <c r="I3458" s="40" t="s">
        <v>21</v>
      </c>
      <c r="J3458" s="14">
        <v>144210.81</v>
      </c>
    </row>
    <row r="3459" spans="3:10" ht="12.75">
      <c r="C3459" s="39">
        <v>30</v>
      </c>
      <c r="D3459" s="40" t="s">
        <v>22</v>
      </c>
      <c r="E3459" s="35">
        <v>405740.91</v>
      </c>
      <c r="F3459" s="4">
        <f t="shared" si="50"/>
        <v>0.0848332498056444</v>
      </c>
      <c r="G3459" s="15">
        <f t="shared" si="51"/>
        <v>0.018476570409960758</v>
      </c>
      <c r="H3459" s="39">
        <v>30</v>
      </c>
      <c r="I3459" s="40" t="s">
        <v>22</v>
      </c>
      <c r="J3459" s="14">
        <v>398380.21</v>
      </c>
    </row>
    <row r="3460" spans="3:10" ht="12.75">
      <c r="C3460" s="39">
        <v>31</v>
      </c>
      <c r="D3460" s="40" t="s">
        <v>23</v>
      </c>
      <c r="E3460" s="35">
        <v>220061.92</v>
      </c>
      <c r="F3460" s="4">
        <f t="shared" si="50"/>
        <v>0.046011056247864515</v>
      </c>
      <c r="G3460" s="15">
        <f t="shared" si="51"/>
        <v>-0.005845744077942139</v>
      </c>
      <c r="H3460" s="39">
        <v>31</v>
      </c>
      <c r="I3460" s="40" t="s">
        <v>23</v>
      </c>
      <c r="J3460" s="14">
        <v>221355.91</v>
      </c>
    </row>
    <row r="3461" spans="3:10" ht="12.75">
      <c r="C3461" s="39">
        <v>32</v>
      </c>
      <c r="D3461" s="40" t="s">
        <v>24</v>
      </c>
      <c r="E3461" s="35">
        <v>49766.27</v>
      </c>
      <c r="F3461" s="4">
        <f t="shared" si="50"/>
        <v>0.01040524706962664</v>
      </c>
      <c r="G3461" s="15">
        <f t="shared" si="51"/>
        <v>0.19844419351568265</v>
      </c>
      <c r="H3461" s="39">
        <v>32</v>
      </c>
      <c r="I3461" s="40" t="s">
        <v>24</v>
      </c>
      <c r="J3461" s="14">
        <v>41525.73</v>
      </c>
    </row>
    <row r="3462" spans="3:10" ht="12.75">
      <c r="C3462" s="39">
        <v>33</v>
      </c>
      <c r="D3462" s="40" t="s">
        <v>450</v>
      </c>
      <c r="E3462" s="35">
        <v>4151.92</v>
      </c>
      <c r="F3462" s="4">
        <f t="shared" si="50"/>
        <v>0.0008680930560663728</v>
      </c>
      <c r="G3462" s="15">
        <f t="shared" si="51"/>
        <v>-0.17961323314094446</v>
      </c>
      <c r="H3462" s="39">
        <v>33</v>
      </c>
      <c r="I3462" s="40" t="s">
        <v>450</v>
      </c>
      <c r="J3462" s="14">
        <v>5060.93</v>
      </c>
    </row>
    <row r="3463" spans="3:10" ht="12.75">
      <c r="C3463" s="39">
        <v>34</v>
      </c>
      <c r="D3463" s="40" t="s">
        <v>510</v>
      </c>
      <c r="E3463" s="35">
        <v>11635.6</v>
      </c>
      <c r="F3463" s="4">
        <f t="shared" si="50"/>
        <v>0.0024327982146009285</v>
      </c>
      <c r="G3463" s="15">
        <f>(E3463/J3463)-1</f>
        <v>0.02883962424311015</v>
      </c>
      <c r="H3463" s="39">
        <v>34</v>
      </c>
      <c r="I3463" s="40" t="s">
        <v>510</v>
      </c>
      <c r="J3463" s="14">
        <v>11309.44</v>
      </c>
    </row>
    <row r="3464" spans="3:10" ht="12.75">
      <c r="C3464" s="39">
        <v>35</v>
      </c>
      <c r="D3464" s="40" t="s">
        <v>511</v>
      </c>
      <c r="E3464" s="35">
        <v>278837.72</v>
      </c>
      <c r="F3464" s="4">
        <f t="shared" si="50"/>
        <v>0.058300036730327055</v>
      </c>
      <c r="G3464" s="15">
        <v>0</v>
      </c>
      <c r="H3464" s="39">
        <v>35</v>
      </c>
      <c r="I3464" s="40" t="s">
        <v>511</v>
      </c>
      <c r="J3464" s="14">
        <v>273309.02</v>
      </c>
    </row>
    <row r="3465" spans="3:10" ht="12.75">
      <c r="C3465" s="39">
        <v>36</v>
      </c>
      <c r="D3465" s="40" t="s">
        <v>683</v>
      </c>
      <c r="E3465" s="35">
        <v>0</v>
      </c>
      <c r="F3465" s="4">
        <f t="shared" si="50"/>
        <v>0</v>
      </c>
      <c r="G3465" s="15">
        <v>0</v>
      </c>
      <c r="H3465" s="39">
        <v>36</v>
      </c>
      <c r="I3465" s="40" t="s">
        <v>683</v>
      </c>
      <c r="J3465" s="14">
        <v>0</v>
      </c>
    </row>
    <row r="3466" spans="1:2" ht="15">
      <c r="A3466" s="5">
        <v>40238</v>
      </c>
      <c r="B3466" s="1">
        <f>SUM(E3467:E3495)</f>
        <v>5866059.959999999</v>
      </c>
    </row>
    <row r="3467" spans="3:10" ht="12.75">
      <c r="C3467" s="39">
        <v>1</v>
      </c>
      <c r="D3467" s="40" t="s">
        <v>0</v>
      </c>
      <c r="E3467" s="53">
        <v>1169094.75</v>
      </c>
      <c r="F3467" s="4">
        <f>+E3467/$B$3466</f>
        <v>0.19929812480130193</v>
      </c>
      <c r="G3467" s="15">
        <f aca="true" t="shared" si="52" ref="G3467:G3473">(E3467/J3467)-1</f>
        <v>0.562861420010419</v>
      </c>
      <c r="H3467" s="39">
        <v>1</v>
      </c>
      <c r="I3467" s="40" t="s">
        <v>0</v>
      </c>
      <c r="J3467" s="35">
        <v>748047.61</v>
      </c>
    </row>
    <row r="3468" spans="3:10" ht="12.75">
      <c r="C3468" s="39">
        <v>2</v>
      </c>
      <c r="D3468" s="40" t="s">
        <v>1</v>
      </c>
      <c r="E3468" s="53">
        <v>2815392.76</v>
      </c>
      <c r="F3468" s="4">
        <f aca="true" t="shared" si="53" ref="F3468:F3495">+E3468/$B$3466</f>
        <v>0.4799461272468821</v>
      </c>
      <c r="G3468" s="15">
        <f t="shared" si="52"/>
        <v>0.3841688182531715</v>
      </c>
      <c r="H3468" s="39">
        <v>2</v>
      </c>
      <c r="I3468" s="40" t="s">
        <v>1</v>
      </c>
      <c r="J3468" s="35">
        <v>2033995.22</v>
      </c>
    </row>
    <row r="3469" spans="3:10" ht="12.75">
      <c r="C3469" s="39">
        <v>3</v>
      </c>
      <c r="D3469" s="40" t="s">
        <v>2</v>
      </c>
      <c r="E3469" s="53">
        <v>166679.71</v>
      </c>
      <c r="F3469" s="4">
        <f t="shared" si="53"/>
        <v>0.028414252690318567</v>
      </c>
      <c r="G3469" s="15">
        <f t="shared" si="52"/>
        <v>0.35332165616395317</v>
      </c>
      <c r="H3469" s="39">
        <v>3</v>
      </c>
      <c r="I3469" s="40" t="s">
        <v>2</v>
      </c>
      <c r="J3469" s="35">
        <v>123163.41</v>
      </c>
    </row>
    <row r="3470" spans="3:10" ht="12.75">
      <c r="C3470" s="39">
        <v>4</v>
      </c>
      <c r="D3470" s="40" t="s">
        <v>3</v>
      </c>
      <c r="E3470" s="53">
        <v>47314.36</v>
      </c>
      <c r="F3470" s="4">
        <f t="shared" si="53"/>
        <v>0.008065781857436045</v>
      </c>
      <c r="G3470" s="15">
        <f t="shared" si="52"/>
        <v>0.25275721520073247</v>
      </c>
      <c r="H3470" s="39">
        <v>4</v>
      </c>
      <c r="I3470" s="40" t="s">
        <v>3</v>
      </c>
      <c r="J3470" s="35">
        <v>37768.18</v>
      </c>
    </row>
    <row r="3471" spans="3:10" ht="12.75">
      <c r="C3471" s="39">
        <v>5</v>
      </c>
      <c r="D3471" s="40" t="s">
        <v>4</v>
      </c>
      <c r="E3471" s="53">
        <v>136609.04</v>
      </c>
      <c r="F3471" s="4">
        <f t="shared" si="53"/>
        <v>0.02328804017202716</v>
      </c>
      <c r="G3471" s="15">
        <f t="shared" si="52"/>
        <v>0.12077247125216051</v>
      </c>
      <c r="H3471" s="39">
        <v>5</v>
      </c>
      <c r="I3471" s="40" t="s">
        <v>4</v>
      </c>
      <c r="J3471" s="35">
        <v>121888.29</v>
      </c>
    </row>
    <row r="3472" spans="3:10" ht="12.75">
      <c r="C3472" s="39">
        <v>6</v>
      </c>
      <c r="D3472" s="40" t="s">
        <v>5</v>
      </c>
      <c r="E3472" s="53">
        <v>11394.9</v>
      </c>
      <c r="F3472" s="4">
        <f t="shared" si="53"/>
        <v>0.0019425133867878163</v>
      </c>
      <c r="G3472" s="15">
        <f t="shared" si="52"/>
        <v>0.1647808874082961</v>
      </c>
      <c r="H3472" s="39">
        <v>6</v>
      </c>
      <c r="I3472" s="40" t="s">
        <v>5</v>
      </c>
      <c r="J3472" s="35">
        <v>9782.87</v>
      </c>
    </row>
    <row r="3473" spans="3:10" ht="12.75">
      <c r="C3473" s="39">
        <v>7</v>
      </c>
      <c r="D3473" s="40" t="s">
        <v>6</v>
      </c>
      <c r="E3473" s="53">
        <v>943.66</v>
      </c>
      <c r="F3473" s="4">
        <f t="shared" si="53"/>
        <v>0.00016086777265058848</v>
      </c>
      <c r="G3473" s="15">
        <f t="shared" si="52"/>
        <v>-0.04963039055733487</v>
      </c>
      <c r="H3473" s="39">
        <v>7</v>
      </c>
      <c r="I3473" s="40" t="s">
        <v>6</v>
      </c>
      <c r="J3473" s="35">
        <v>992.94</v>
      </c>
    </row>
    <row r="3474" spans="3:10" ht="12.75">
      <c r="C3474" s="39">
        <v>8</v>
      </c>
      <c r="D3474" s="40" t="s">
        <v>7</v>
      </c>
      <c r="E3474" s="53">
        <v>0</v>
      </c>
      <c r="F3474" s="4">
        <f t="shared" si="53"/>
        <v>0</v>
      </c>
      <c r="G3474" s="15">
        <v>0</v>
      </c>
      <c r="H3474" s="39">
        <v>8</v>
      </c>
      <c r="I3474" s="40" t="s">
        <v>7</v>
      </c>
      <c r="J3474" s="35">
        <v>0</v>
      </c>
    </row>
    <row r="3475" spans="3:10" ht="12.75">
      <c r="C3475" s="39">
        <v>9</v>
      </c>
      <c r="D3475" s="40" t="s">
        <v>8</v>
      </c>
      <c r="E3475" s="53">
        <v>5500.65</v>
      </c>
      <c r="F3475" s="4">
        <f t="shared" si="53"/>
        <v>0.0009377077693559751</v>
      </c>
      <c r="G3475" s="15">
        <f>(E3475/J3475)-1</f>
        <v>-0.06805763805941711</v>
      </c>
      <c r="H3475" s="39">
        <v>9</v>
      </c>
      <c r="I3475" s="40" t="s">
        <v>8</v>
      </c>
      <c r="J3475" s="35">
        <v>5902.35</v>
      </c>
    </row>
    <row r="3476" spans="3:10" ht="12.75">
      <c r="C3476" s="39">
        <v>10</v>
      </c>
      <c r="D3476" s="40" t="s">
        <v>9</v>
      </c>
      <c r="E3476" s="53">
        <v>23836.06</v>
      </c>
      <c r="F3476" s="4">
        <f t="shared" si="53"/>
        <v>0.0040633849913801435</v>
      </c>
      <c r="G3476" s="15">
        <f>(E3476/J3476)-1</f>
        <v>0.29268897176819086</v>
      </c>
      <c r="H3476" s="39">
        <v>10</v>
      </c>
      <c r="I3476" s="40" t="s">
        <v>9</v>
      </c>
      <c r="J3476" s="35">
        <v>18439.13</v>
      </c>
    </row>
    <row r="3477" spans="3:10" ht="12.75">
      <c r="C3477" s="39">
        <v>11</v>
      </c>
      <c r="D3477" s="40" t="s">
        <v>10</v>
      </c>
      <c r="E3477" s="53">
        <v>2214</v>
      </c>
      <c r="F3477" s="4">
        <f t="shared" si="53"/>
        <v>0.00037742539542674574</v>
      </c>
      <c r="G3477" s="15">
        <f>(E3477/J3477)-1</f>
        <v>0.5676666973496944</v>
      </c>
      <c r="H3477" s="39">
        <v>11</v>
      </c>
      <c r="I3477" s="40" t="s">
        <v>10</v>
      </c>
      <c r="J3477" s="35">
        <v>1412.29</v>
      </c>
    </row>
    <row r="3478" spans="3:10" ht="12.75">
      <c r="C3478" s="39">
        <v>13</v>
      </c>
      <c r="D3478" s="40" t="s">
        <v>11</v>
      </c>
      <c r="E3478" s="53">
        <v>0</v>
      </c>
      <c r="F3478" s="4">
        <f t="shared" si="53"/>
        <v>0</v>
      </c>
      <c r="G3478" s="15">
        <v>0</v>
      </c>
      <c r="H3478" s="39">
        <v>13</v>
      </c>
      <c r="I3478" s="40" t="s">
        <v>11</v>
      </c>
      <c r="J3478" s="35">
        <v>0</v>
      </c>
    </row>
    <row r="3479" spans="3:10" ht="12.75">
      <c r="C3479" s="39">
        <v>15</v>
      </c>
      <c r="D3479" s="40" t="s">
        <v>12</v>
      </c>
      <c r="E3479" s="53">
        <v>304.43</v>
      </c>
      <c r="F3479" s="4">
        <f t="shared" si="53"/>
        <v>5.189684423205249E-05</v>
      </c>
      <c r="G3479" s="15">
        <f>(E3479/J3479)-1</f>
        <v>-0.1647323510851374</v>
      </c>
      <c r="H3479" s="39">
        <v>15</v>
      </c>
      <c r="I3479" s="40" t="s">
        <v>12</v>
      </c>
      <c r="J3479" s="35">
        <v>364.47</v>
      </c>
    </row>
    <row r="3480" spans="3:10" ht="12.75">
      <c r="C3480" s="39">
        <v>16</v>
      </c>
      <c r="D3480" s="40" t="s">
        <v>13</v>
      </c>
      <c r="E3480" s="53">
        <v>46210.47</v>
      </c>
      <c r="F3480" s="4">
        <f t="shared" si="53"/>
        <v>0.007877599328186888</v>
      </c>
      <c r="G3480" s="15">
        <f>(E3480/J3480)-1</f>
        <v>-0.08079987301203362</v>
      </c>
      <c r="H3480" s="39">
        <v>16</v>
      </c>
      <c r="I3480" s="40" t="s">
        <v>13</v>
      </c>
      <c r="J3480" s="35">
        <v>50272.48</v>
      </c>
    </row>
    <row r="3481" spans="3:10" ht="12.75">
      <c r="C3481" s="39">
        <v>20</v>
      </c>
      <c r="D3481" s="40" t="s">
        <v>14</v>
      </c>
      <c r="E3481" s="53">
        <v>0</v>
      </c>
      <c r="F3481" s="4">
        <f t="shared" si="53"/>
        <v>0</v>
      </c>
      <c r="G3481" s="15">
        <v>0</v>
      </c>
      <c r="H3481" s="39">
        <v>20</v>
      </c>
      <c r="I3481" s="40" t="s">
        <v>14</v>
      </c>
      <c r="J3481" s="35">
        <v>0</v>
      </c>
    </row>
    <row r="3482" spans="3:10" ht="12.75">
      <c r="C3482" s="39">
        <v>22</v>
      </c>
      <c r="D3482" s="40" t="s">
        <v>15</v>
      </c>
      <c r="E3482" s="53">
        <v>1418.25</v>
      </c>
      <c r="F3482" s="4">
        <f t="shared" si="53"/>
        <v>0.00024177216217885372</v>
      </c>
      <c r="G3482" s="15">
        <v>0</v>
      </c>
      <c r="H3482" s="39">
        <v>22</v>
      </c>
      <c r="I3482" s="40" t="s">
        <v>15</v>
      </c>
      <c r="J3482" s="35">
        <v>0</v>
      </c>
    </row>
    <row r="3483" spans="3:10" ht="12.75">
      <c r="C3483" s="39">
        <v>23</v>
      </c>
      <c r="D3483" s="40" t="s">
        <v>16</v>
      </c>
      <c r="E3483" s="53">
        <v>12222.56</v>
      </c>
      <c r="F3483" s="4">
        <f t="shared" si="53"/>
        <v>0.002083606387139623</v>
      </c>
      <c r="G3483" s="15">
        <f>(E3483/J3483)-1</f>
        <v>0.510946504906457</v>
      </c>
      <c r="H3483" s="39">
        <v>23</v>
      </c>
      <c r="I3483" s="40" t="s">
        <v>16</v>
      </c>
      <c r="J3483" s="14">
        <v>8089.34</v>
      </c>
    </row>
    <row r="3484" spans="3:10" ht="12.75">
      <c r="C3484" s="39">
        <v>24</v>
      </c>
      <c r="D3484" s="40" t="s">
        <v>17</v>
      </c>
      <c r="E3484" s="53">
        <v>147606.71</v>
      </c>
      <c r="F3484" s="4">
        <f t="shared" si="53"/>
        <v>0.025162836896743895</v>
      </c>
      <c r="G3484" s="15">
        <f>(E3484/J3484)-1</f>
        <v>0.3363234777016135</v>
      </c>
      <c r="H3484" s="39">
        <v>24</v>
      </c>
      <c r="I3484" s="40" t="s">
        <v>17</v>
      </c>
      <c r="J3484" s="14">
        <v>110457.32</v>
      </c>
    </row>
    <row r="3485" spans="3:10" ht="12.75">
      <c r="C3485" s="39">
        <v>25</v>
      </c>
      <c r="D3485" s="40" t="s">
        <v>18</v>
      </c>
      <c r="E3485" s="53">
        <v>0</v>
      </c>
      <c r="F3485" s="4">
        <f t="shared" si="53"/>
        <v>0</v>
      </c>
      <c r="G3485" s="15">
        <v>0</v>
      </c>
      <c r="H3485" s="39">
        <v>25</v>
      </c>
      <c r="I3485" s="40" t="s">
        <v>18</v>
      </c>
      <c r="J3485" s="14">
        <v>0</v>
      </c>
    </row>
    <row r="3486" spans="3:10" ht="12.75">
      <c r="C3486" s="39">
        <v>26</v>
      </c>
      <c r="D3486" s="40" t="s">
        <v>19</v>
      </c>
      <c r="E3486" s="53">
        <v>0</v>
      </c>
      <c r="F3486" s="4">
        <f t="shared" si="53"/>
        <v>0</v>
      </c>
      <c r="G3486" s="15">
        <v>0</v>
      </c>
      <c r="H3486" s="39">
        <v>26</v>
      </c>
      <c r="I3486" s="40" t="s">
        <v>19</v>
      </c>
      <c r="J3486" s="14">
        <v>0</v>
      </c>
    </row>
    <row r="3487" spans="3:10" ht="12.75">
      <c r="C3487" s="39">
        <v>27</v>
      </c>
      <c r="D3487" s="40" t="s">
        <v>20</v>
      </c>
      <c r="E3487" s="53">
        <v>12900.06</v>
      </c>
      <c r="F3487" s="4">
        <f t="shared" si="53"/>
        <v>0.002199101285695007</v>
      </c>
      <c r="G3487" s="15">
        <f aca="true" t="shared" si="54" ref="G3487:G3492">(E3487/J3487)-1</f>
        <v>-0.08562934988549153</v>
      </c>
      <c r="H3487" s="39">
        <v>27</v>
      </c>
      <c r="I3487" s="40" t="s">
        <v>20</v>
      </c>
      <c r="J3487" s="14">
        <v>14108.13</v>
      </c>
    </row>
    <row r="3488" spans="3:10" ht="12.75">
      <c r="C3488" s="39">
        <v>28</v>
      </c>
      <c r="D3488" s="40" t="s">
        <v>21</v>
      </c>
      <c r="E3488" s="53">
        <v>151708.19</v>
      </c>
      <c r="F3488" s="4">
        <f t="shared" si="53"/>
        <v>0.025862025113019816</v>
      </c>
      <c r="G3488" s="15">
        <f t="shared" si="54"/>
        <v>0.16489365908973808</v>
      </c>
      <c r="H3488" s="39">
        <v>28</v>
      </c>
      <c r="I3488" s="40" t="s">
        <v>21</v>
      </c>
      <c r="J3488" s="14">
        <v>130233.51</v>
      </c>
    </row>
    <row r="3489" spans="3:10" ht="12.75">
      <c r="C3489" s="39">
        <v>30</v>
      </c>
      <c r="D3489" s="40" t="s">
        <v>22</v>
      </c>
      <c r="E3489" s="53">
        <v>430344.58</v>
      </c>
      <c r="F3489" s="4">
        <f t="shared" si="53"/>
        <v>0.07336177654754147</v>
      </c>
      <c r="G3489" s="15">
        <f t="shared" si="54"/>
        <v>0.076356277889853</v>
      </c>
      <c r="H3489" s="39">
        <v>30</v>
      </c>
      <c r="I3489" s="40" t="s">
        <v>22</v>
      </c>
      <c r="J3489" s="14">
        <v>399816.11</v>
      </c>
    </row>
    <row r="3490" spans="3:10" ht="12.75">
      <c r="C3490" s="39">
        <v>31</v>
      </c>
      <c r="D3490" s="40" t="s">
        <v>23</v>
      </c>
      <c r="E3490" s="53">
        <v>241140.88</v>
      </c>
      <c r="F3490" s="4">
        <f t="shared" si="53"/>
        <v>0.041107810292481235</v>
      </c>
      <c r="G3490" s="15">
        <f t="shared" si="54"/>
        <v>0.09941213534291182</v>
      </c>
      <c r="H3490" s="39">
        <v>31</v>
      </c>
      <c r="I3490" s="40" t="s">
        <v>23</v>
      </c>
      <c r="J3490" s="14">
        <v>219336.2</v>
      </c>
    </row>
    <row r="3491" spans="3:10" ht="12.75">
      <c r="C3491" s="39">
        <v>32</v>
      </c>
      <c r="D3491" s="40" t="s">
        <v>24</v>
      </c>
      <c r="E3491" s="53">
        <v>56087.44</v>
      </c>
      <c r="F3491" s="4">
        <f t="shared" si="53"/>
        <v>0.009561347886392898</v>
      </c>
      <c r="G3491" s="15">
        <f t="shared" si="54"/>
        <v>0.5673572407440941</v>
      </c>
      <c r="H3491" s="39">
        <v>32</v>
      </c>
      <c r="I3491" s="40" t="s">
        <v>24</v>
      </c>
      <c r="J3491" s="14">
        <v>35784.72</v>
      </c>
    </row>
    <row r="3492" spans="3:10" ht="12.75">
      <c r="C3492" s="39">
        <v>33</v>
      </c>
      <c r="D3492" s="40" t="s">
        <v>450</v>
      </c>
      <c r="E3492" s="53">
        <v>4815.14</v>
      </c>
      <c r="F3492" s="4">
        <f t="shared" si="53"/>
        <v>0.0008208473886789253</v>
      </c>
      <c r="G3492" s="15">
        <f t="shared" si="54"/>
        <v>-0.06147318113333311</v>
      </c>
      <c r="H3492" s="39">
        <v>33</v>
      </c>
      <c r="I3492" s="40" t="s">
        <v>450</v>
      </c>
      <c r="J3492" s="14">
        <v>5130.53</v>
      </c>
    </row>
    <row r="3493" spans="3:10" ht="12.75">
      <c r="C3493" s="39">
        <v>34</v>
      </c>
      <c r="D3493" s="40" t="s">
        <v>510</v>
      </c>
      <c r="E3493" s="53">
        <v>14958.22</v>
      </c>
      <c r="F3493" s="4">
        <f t="shared" si="53"/>
        <v>0.0025499602973713897</v>
      </c>
      <c r="G3493" s="15">
        <f>(E3493/J3493)-1</f>
        <v>0.22532430723256747</v>
      </c>
      <c r="H3493" s="39">
        <v>34</v>
      </c>
      <c r="I3493" s="40" t="s">
        <v>510</v>
      </c>
      <c r="J3493" s="14">
        <v>12207.56</v>
      </c>
    </row>
    <row r="3494" spans="3:10" ht="12.75">
      <c r="C3494" s="39">
        <v>35</v>
      </c>
      <c r="D3494" s="40" t="s">
        <v>511</v>
      </c>
      <c r="E3494" s="53">
        <v>367363.14</v>
      </c>
      <c r="F3494" s="4">
        <f t="shared" si="53"/>
        <v>0.06262519348677098</v>
      </c>
      <c r="G3494" s="15">
        <v>0</v>
      </c>
      <c r="H3494" s="39">
        <v>35</v>
      </c>
      <c r="I3494" s="40" t="s">
        <v>511</v>
      </c>
      <c r="J3494" s="14">
        <v>272951.11</v>
      </c>
    </row>
    <row r="3495" spans="3:10" ht="12.75">
      <c r="C3495" s="39">
        <v>36</v>
      </c>
      <c r="D3495" s="40" t="s">
        <v>683</v>
      </c>
      <c r="E3495" s="53">
        <v>0</v>
      </c>
      <c r="F3495" s="4">
        <f t="shared" si="53"/>
        <v>0</v>
      </c>
      <c r="G3495" s="15">
        <v>0</v>
      </c>
      <c r="H3495" s="39">
        <v>36</v>
      </c>
      <c r="I3495" s="40" t="s">
        <v>683</v>
      </c>
      <c r="J3495" s="14">
        <v>0</v>
      </c>
    </row>
    <row r="3496" spans="1:2" ht="15">
      <c r="A3496" s="5">
        <v>40269</v>
      </c>
      <c r="B3496" s="1">
        <f>SUM(E3497:E3525)</f>
        <v>5767344.71</v>
      </c>
    </row>
    <row r="3497" spans="3:10" ht="12.75">
      <c r="C3497" s="39">
        <v>1</v>
      </c>
      <c r="D3497" s="40" t="s">
        <v>0</v>
      </c>
      <c r="E3497" s="14">
        <v>1066268.67</v>
      </c>
      <c r="F3497" s="4">
        <f>+E3497/$B$3496</f>
        <v>0.1848803433148701</v>
      </c>
      <c r="G3497" s="15">
        <f aca="true" t="shared" si="55" ref="G3497:G3503">(E3497/J3497)-1</f>
        <v>0.19266527224120145</v>
      </c>
      <c r="H3497" s="39">
        <v>1</v>
      </c>
      <c r="I3497" s="40" t="s">
        <v>0</v>
      </c>
      <c r="J3497" s="25">
        <v>894021.73</v>
      </c>
    </row>
    <row r="3498" spans="3:10" ht="12.75">
      <c r="C3498" s="39">
        <v>2</v>
      </c>
      <c r="D3498" s="40" t="s">
        <v>1</v>
      </c>
      <c r="E3498" s="14">
        <v>2846340.11</v>
      </c>
      <c r="F3498" s="4">
        <f aca="true" t="shared" si="56" ref="F3498:F3525">+E3498/$B$3496</f>
        <v>0.4935269613874007</v>
      </c>
      <c r="G3498" s="15">
        <f t="shared" si="55"/>
        <v>0.2579899378133992</v>
      </c>
      <c r="H3498" s="39">
        <v>2</v>
      </c>
      <c r="I3498" s="40" t="s">
        <v>1</v>
      </c>
      <c r="J3498" s="25">
        <v>2262609.6</v>
      </c>
    </row>
    <row r="3499" spans="3:10" ht="12.75">
      <c r="C3499" s="39">
        <v>3</v>
      </c>
      <c r="D3499" s="40" t="s">
        <v>2</v>
      </c>
      <c r="E3499" s="14">
        <v>119543.49</v>
      </c>
      <c r="F3499" s="4">
        <f t="shared" si="56"/>
        <v>0.02072764781906022</v>
      </c>
      <c r="G3499" s="15">
        <f t="shared" si="55"/>
        <v>-0.11294255020013111</v>
      </c>
      <c r="H3499" s="39">
        <v>3</v>
      </c>
      <c r="I3499" s="40" t="s">
        <v>2</v>
      </c>
      <c r="J3499" s="25">
        <v>134764.09</v>
      </c>
    </row>
    <row r="3500" spans="3:10" ht="12.75">
      <c r="C3500" s="39">
        <v>4</v>
      </c>
      <c r="D3500" s="40" t="s">
        <v>3</v>
      </c>
      <c r="E3500" s="14">
        <v>45197.46</v>
      </c>
      <c r="F3500" s="4">
        <f t="shared" si="56"/>
        <v>0.007836788378823987</v>
      </c>
      <c r="G3500" s="15">
        <f t="shared" si="55"/>
        <v>0.2007207917551539</v>
      </c>
      <c r="H3500" s="39">
        <v>4</v>
      </c>
      <c r="I3500" s="40" t="s">
        <v>3</v>
      </c>
      <c r="J3500" s="25">
        <v>37641.94</v>
      </c>
    </row>
    <row r="3501" spans="3:10" ht="12.75">
      <c r="C3501" s="39">
        <v>5</v>
      </c>
      <c r="D3501" s="40" t="s">
        <v>4</v>
      </c>
      <c r="E3501" s="14">
        <v>130686.06</v>
      </c>
      <c r="F3501" s="4">
        <f t="shared" si="56"/>
        <v>0.022659658225977618</v>
      </c>
      <c r="G3501" s="15">
        <f t="shared" si="55"/>
        <v>0.06592342590891076</v>
      </c>
      <c r="H3501" s="39">
        <v>5</v>
      </c>
      <c r="I3501" s="40" t="s">
        <v>4</v>
      </c>
      <c r="J3501" s="25">
        <v>122603.61</v>
      </c>
    </row>
    <row r="3502" spans="3:10" ht="12.75">
      <c r="C3502" s="39">
        <v>6</v>
      </c>
      <c r="D3502" s="40" t="s">
        <v>5</v>
      </c>
      <c r="E3502" s="14">
        <v>5149.68</v>
      </c>
      <c r="F3502" s="4">
        <f t="shared" si="56"/>
        <v>0.0008929031051448978</v>
      </c>
      <c r="G3502" s="15">
        <f t="shared" si="55"/>
        <v>-0.47898299254342913</v>
      </c>
      <c r="H3502" s="39">
        <v>6</v>
      </c>
      <c r="I3502" s="40" t="s">
        <v>5</v>
      </c>
      <c r="J3502" s="25">
        <v>9883.9</v>
      </c>
    </row>
    <row r="3503" spans="3:10" ht="12.75">
      <c r="C3503" s="39">
        <v>7</v>
      </c>
      <c r="D3503" s="40" t="s">
        <v>6</v>
      </c>
      <c r="E3503" s="14">
        <v>2214.73</v>
      </c>
      <c r="F3503" s="4">
        <f t="shared" si="56"/>
        <v>0.0003840120733827266</v>
      </c>
      <c r="G3503" s="15">
        <f t="shared" si="55"/>
        <v>1.1059573051870868</v>
      </c>
      <c r="H3503" s="39">
        <v>7</v>
      </c>
      <c r="I3503" s="40" t="s">
        <v>6</v>
      </c>
      <c r="J3503" s="25">
        <v>1051.65</v>
      </c>
    </row>
    <row r="3504" spans="3:10" ht="12.75">
      <c r="C3504" s="39">
        <v>8</v>
      </c>
      <c r="D3504" s="40" t="s">
        <v>7</v>
      </c>
      <c r="E3504" s="14">
        <v>0</v>
      </c>
      <c r="F3504" s="4">
        <f t="shared" si="56"/>
        <v>0</v>
      </c>
      <c r="G3504" s="15">
        <v>0</v>
      </c>
      <c r="H3504" s="39">
        <v>8</v>
      </c>
      <c r="I3504" s="40" t="s">
        <v>7</v>
      </c>
      <c r="J3504" s="25">
        <v>0</v>
      </c>
    </row>
    <row r="3505" spans="3:10" ht="12.75">
      <c r="C3505" s="39">
        <v>9</v>
      </c>
      <c r="D3505" s="40" t="s">
        <v>8</v>
      </c>
      <c r="E3505" s="14">
        <v>5994.99</v>
      </c>
      <c r="F3505" s="4">
        <f t="shared" si="56"/>
        <v>0.0010394714208091784</v>
      </c>
      <c r="G3505" s="15">
        <f>(E3505/J3505)-1</f>
        <v>-0.0031576426925263856</v>
      </c>
      <c r="H3505" s="39">
        <v>9</v>
      </c>
      <c r="I3505" s="40" t="s">
        <v>8</v>
      </c>
      <c r="J3505" s="25">
        <v>6013.98</v>
      </c>
    </row>
    <row r="3506" spans="3:10" ht="12.75">
      <c r="C3506" s="39">
        <v>10</v>
      </c>
      <c r="D3506" s="40" t="s">
        <v>9</v>
      </c>
      <c r="E3506" s="14">
        <v>26355.68</v>
      </c>
      <c r="F3506" s="4">
        <f t="shared" si="56"/>
        <v>0.004569811815531311</v>
      </c>
      <c r="G3506" s="15">
        <f>(E3506/J3506)-1</f>
        <v>0.7441040810519282</v>
      </c>
      <c r="H3506" s="39">
        <v>10</v>
      </c>
      <c r="I3506" s="40" t="s">
        <v>9</v>
      </c>
      <c r="J3506" s="25">
        <v>15111.3</v>
      </c>
    </row>
    <row r="3507" spans="3:10" ht="12.75">
      <c r="C3507" s="39">
        <v>11</v>
      </c>
      <c r="D3507" s="40" t="s">
        <v>10</v>
      </c>
      <c r="E3507" s="14">
        <v>4922.21</v>
      </c>
      <c r="F3507" s="4">
        <f t="shared" si="56"/>
        <v>0.0008534620778718809</v>
      </c>
      <c r="G3507" s="15">
        <f>(E3507/J3507)-1</f>
        <v>1.7579886928408537</v>
      </c>
      <c r="H3507" s="39">
        <v>11</v>
      </c>
      <c r="I3507" s="40" t="s">
        <v>10</v>
      </c>
      <c r="J3507" s="25">
        <v>1784.71</v>
      </c>
    </row>
    <row r="3508" spans="3:10" ht="12.75">
      <c r="C3508" s="39">
        <v>13</v>
      </c>
      <c r="D3508" s="40" t="s">
        <v>11</v>
      </c>
      <c r="E3508" s="14">
        <v>0</v>
      </c>
      <c r="F3508" s="4">
        <f t="shared" si="56"/>
        <v>0</v>
      </c>
      <c r="G3508" s="15">
        <v>0</v>
      </c>
      <c r="H3508" s="39">
        <v>13</v>
      </c>
      <c r="I3508" s="40" t="s">
        <v>11</v>
      </c>
      <c r="J3508" s="25">
        <v>0</v>
      </c>
    </row>
    <row r="3509" spans="3:10" ht="12.75">
      <c r="C3509" s="39">
        <v>15</v>
      </c>
      <c r="D3509" s="40" t="s">
        <v>12</v>
      </c>
      <c r="E3509" s="14">
        <v>490.72</v>
      </c>
      <c r="F3509" s="4">
        <f t="shared" si="56"/>
        <v>8.508594937097145E-05</v>
      </c>
      <c r="G3509" s="15">
        <f>(E3509/J3509)-1</f>
        <v>-0.046942065295499935</v>
      </c>
      <c r="H3509" s="39">
        <v>15</v>
      </c>
      <c r="I3509" s="40" t="s">
        <v>12</v>
      </c>
      <c r="J3509" s="25">
        <v>514.89</v>
      </c>
    </row>
    <row r="3510" spans="3:10" ht="12.75">
      <c r="C3510" s="39">
        <v>16</v>
      </c>
      <c r="D3510" s="40" t="s">
        <v>13</v>
      </c>
      <c r="E3510" s="14">
        <v>48623.92</v>
      </c>
      <c r="F3510" s="4">
        <f t="shared" si="56"/>
        <v>0.008430902338070928</v>
      </c>
      <c r="G3510" s="15">
        <f>(E3510/J3510)-1</f>
        <v>-0.0704742416717421</v>
      </c>
      <c r="H3510" s="39">
        <v>16</v>
      </c>
      <c r="I3510" s="40" t="s">
        <v>13</v>
      </c>
      <c r="J3510" s="25">
        <v>52310.46</v>
      </c>
    </row>
    <row r="3511" spans="3:10" ht="12.75">
      <c r="C3511" s="39">
        <v>20</v>
      </c>
      <c r="D3511" s="40" t="s">
        <v>14</v>
      </c>
      <c r="E3511" s="14">
        <v>0</v>
      </c>
      <c r="F3511" s="4">
        <f t="shared" si="56"/>
        <v>0</v>
      </c>
      <c r="G3511" s="15">
        <v>0</v>
      </c>
      <c r="H3511" s="39">
        <v>20</v>
      </c>
      <c r="I3511" s="40" t="s">
        <v>14</v>
      </c>
      <c r="J3511" s="25">
        <v>0</v>
      </c>
    </row>
    <row r="3512" spans="3:10" ht="12.75">
      <c r="C3512" s="39">
        <v>22</v>
      </c>
      <c r="D3512" s="40" t="s">
        <v>15</v>
      </c>
      <c r="E3512" s="53">
        <v>0</v>
      </c>
      <c r="F3512" s="4">
        <f t="shared" si="56"/>
        <v>0</v>
      </c>
      <c r="G3512" s="15">
        <v>0</v>
      </c>
      <c r="H3512" s="39">
        <v>22</v>
      </c>
      <c r="I3512" s="40" t="s">
        <v>15</v>
      </c>
      <c r="J3512" s="25">
        <v>0</v>
      </c>
    </row>
    <row r="3513" spans="3:10" ht="12.75">
      <c r="C3513" s="39">
        <v>23</v>
      </c>
      <c r="D3513" s="40" t="s">
        <v>16</v>
      </c>
      <c r="E3513" s="53">
        <v>12657</v>
      </c>
      <c r="F3513" s="4">
        <f t="shared" si="56"/>
        <v>0.0021945974510686043</v>
      </c>
      <c r="G3513" s="15">
        <f>(E3513/J3513)-1</f>
        <v>0.3985743536137849</v>
      </c>
      <c r="H3513" s="39">
        <v>23</v>
      </c>
      <c r="I3513" s="40" t="s">
        <v>16</v>
      </c>
      <c r="J3513" s="25">
        <v>9049.93</v>
      </c>
    </row>
    <row r="3514" spans="3:10" ht="12.75">
      <c r="C3514" s="39">
        <v>24</v>
      </c>
      <c r="D3514" s="40" t="s">
        <v>17</v>
      </c>
      <c r="E3514" s="53">
        <v>164201.02</v>
      </c>
      <c r="F3514" s="4">
        <f t="shared" si="56"/>
        <v>0.028470817725753727</v>
      </c>
      <c r="G3514" s="15">
        <f>(E3514/J3514)-1</f>
        <v>0.16760827312875737</v>
      </c>
      <c r="H3514" s="39">
        <v>24</v>
      </c>
      <c r="I3514" s="40" t="s">
        <v>17</v>
      </c>
      <c r="J3514" s="25">
        <v>140630.23</v>
      </c>
    </row>
    <row r="3515" spans="3:10" ht="12.75">
      <c r="C3515" s="39">
        <v>25</v>
      </c>
      <c r="D3515" s="40" t="s">
        <v>18</v>
      </c>
      <c r="E3515" s="53">
        <v>0</v>
      </c>
      <c r="F3515" s="4">
        <f t="shared" si="56"/>
        <v>0</v>
      </c>
      <c r="G3515" s="15">
        <v>0</v>
      </c>
      <c r="H3515" s="39">
        <v>25</v>
      </c>
      <c r="I3515" s="40" t="s">
        <v>18</v>
      </c>
      <c r="J3515" s="25">
        <v>0</v>
      </c>
    </row>
    <row r="3516" spans="3:10" ht="12.75">
      <c r="C3516" s="39">
        <v>26</v>
      </c>
      <c r="D3516" s="40" t="s">
        <v>19</v>
      </c>
      <c r="E3516" s="53">
        <v>0</v>
      </c>
      <c r="F3516" s="4">
        <f t="shared" si="56"/>
        <v>0</v>
      </c>
      <c r="G3516" s="15">
        <v>0</v>
      </c>
      <c r="H3516" s="39">
        <v>26</v>
      </c>
      <c r="I3516" s="40" t="s">
        <v>19</v>
      </c>
      <c r="J3516" s="25">
        <v>0</v>
      </c>
    </row>
    <row r="3517" spans="3:10" ht="12.75">
      <c r="C3517" s="39">
        <v>27</v>
      </c>
      <c r="D3517" s="40" t="s">
        <v>20</v>
      </c>
      <c r="E3517" s="53">
        <v>12794.4</v>
      </c>
      <c r="F3517" s="4">
        <f t="shared" si="56"/>
        <v>0.0022184212394684485</v>
      </c>
      <c r="G3517" s="15">
        <f aca="true" t="shared" si="57" ref="G3517:G3524">(E3517/J3517)-1</f>
        <v>-0.05453368478692211</v>
      </c>
      <c r="H3517" s="39">
        <v>27</v>
      </c>
      <c r="I3517" s="40" t="s">
        <v>20</v>
      </c>
      <c r="J3517" s="25">
        <v>13532.37</v>
      </c>
    </row>
    <row r="3518" spans="3:10" ht="12.75">
      <c r="C3518" s="39">
        <v>28</v>
      </c>
      <c r="D3518" s="40" t="s">
        <v>21</v>
      </c>
      <c r="E3518" s="53">
        <v>140909.95</v>
      </c>
      <c r="F3518" s="4">
        <f t="shared" si="56"/>
        <v>0.02443237869164925</v>
      </c>
      <c r="G3518" s="15">
        <f t="shared" si="57"/>
        <v>0.26297856359553307</v>
      </c>
      <c r="H3518" s="39">
        <v>28</v>
      </c>
      <c r="I3518" s="40" t="s">
        <v>21</v>
      </c>
      <c r="J3518" s="25">
        <v>111569.55</v>
      </c>
    </row>
    <row r="3519" spans="3:10" ht="12.75">
      <c r="C3519" s="39">
        <v>30</v>
      </c>
      <c r="D3519" s="40" t="s">
        <v>22</v>
      </c>
      <c r="E3519" s="53">
        <v>497478.83</v>
      </c>
      <c r="F3519" s="4">
        <f t="shared" si="56"/>
        <v>0.08625786302272194</v>
      </c>
      <c r="G3519" s="15">
        <f t="shared" si="57"/>
        <v>0.33635972369727996</v>
      </c>
      <c r="H3519" s="39">
        <v>30</v>
      </c>
      <c r="I3519" s="40" t="s">
        <v>22</v>
      </c>
      <c r="J3519" s="25">
        <v>372264.16</v>
      </c>
    </row>
    <row r="3520" spans="3:10" ht="12.75">
      <c r="C3520" s="39">
        <v>31</v>
      </c>
      <c r="D3520" s="40" t="s">
        <v>23</v>
      </c>
      <c r="E3520" s="53">
        <v>263288.93</v>
      </c>
      <c r="F3520" s="4">
        <f t="shared" si="56"/>
        <v>0.04565167217133446</v>
      </c>
      <c r="G3520" s="15">
        <f t="shared" si="57"/>
        <v>0.11966731767164895</v>
      </c>
      <c r="H3520" s="39">
        <v>31</v>
      </c>
      <c r="I3520" s="40" t="s">
        <v>23</v>
      </c>
      <c r="J3520" s="25">
        <v>235149.25</v>
      </c>
    </row>
    <row r="3521" spans="3:10" ht="12.75">
      <c r="C3521" s="39">
        <v>32</v>
      </c>
      <c r="D3521" s="40" t="s">
        <v>24</v>
      </c>
      <c r="E3521" s="53">
        <v>38457.65</v>
      </c>
      <c r="F3521" s="4">
        <f t="shared" si="56"/>
        <v>0.006668172605205698</v>
      </c>
      <c r="G3521" s="15">
        <f t="shared" si="57"/>
        <v>0.09469054031089863</v>
      </c>
      <c r="H3521" s="39">
        <v>32</v>
      </c>
      <c r="I3521" s="40" t="s">
        <v>24</v>
      </c>
      <c r="J3521" s="25">
        <v>35131.07</v>
      </c>
    </row>
    <row r="3522" spans="3:10" ht="12.75">
      <c r="C3522" s="39">
        <v>33</v>
      </c>
      <c r="D3522" s="40" t="s">
        <v>450</v>
      </c>
      <c r="E3522" s="53">
        <v>6270.34</v>
      </c>
      <c r="F3522" s="4">
        <f t="shared" si="56"/>
        <v>0.001087214362118473</v>
      </c>
      <c r="G3522" s="15">
        <f t="shared" si="57"/>
        <v>0.20038440848378825</v>
      </c>
      <c r="H3522" s="39">
        <v>33</v>
      </c>
      <c r="I3522" s="40" t="s">
        <v>450</v>
      </c>
      <c r="J3522" s="25">
        <v>5223.61</v>
      </c>
    </row>
    <row r="3523" spans="3:10" ht="12.75">
      <c r="C3523" s="39">
        <v>34</v>
      </c>
      <c r="D3523" s="40" t="s">
        <v>510</v>
      </c>
      <c r="E3523" s="53">
        <v>12561.18</v>
      </c>
      <c r="F3523" s="4">
        <f t="shared" si="56"/>
        <v>0.0021779832195950016</v>
      </c>
      <c r="G3523" s="15">
        <f t="shared" si="57"/>
        <v>0.01177528133329142</v>
      </c>
      <c r="H3523" s="39">
        <v>34</v>
      </c>
      <c r="I3523" s="40" t="s">
        <v>510</v>
      </c>
      <c r="J3523" s="25">
        <v>12414.99</v>
      </c>
    </row>
    <row r="3524" spans="3:10" ht="12.75">
      <c r="C3524" s="39">
        <v>35</v>
      </c>
      <c r="D3524" s="40" t="s">
        <v>511</v>
      </c>
      <c r="E3524" s="53">
        <v>316937.69</v>
      </c>
      <c r="F3524" s="4">
        <f t="shared" si="56"/>
        <v>0.05495383160476981</v>
      </c>
      <c r="G3524" s="15">
        <f t="shared" si="57"/>
        <v>0.20992593148541183</v>
      </c>
      <c r="H3524" s="39">
        <v>35</v>
      </c>
      <c r="I3524" s="40" t="s">
        <v>511</v>
      </c>
      <c r="J3524" s="25">
        <v>261948.01</v>
      </c>
    </row>
    <row r="3525" spans="3:10" ht="12.75">
      <c r="C3525" s="39">
        <v>36</v>
      </c>
      <c r="D3525" s="40" t="s">
        <v>683</v>
      </c>
      <c r="E3525" s="53">
        <v>0</v>
      </c>
      <c r="F3525" s="4">
        <f t="shared" si="56"/>
        <v>0</v>
      </c>
      <c r="G3525" s="15">
        <v>0</v>
      </c>
      <c r="H3525" s="39">
        <v>36</v>
      </c>
      <c r="I3525" s="40" t="s">
        <v>683</v>
      </c>
      <c r="J3525" s="25">
        <v>0</v>
      </c>
    </row>
    <row r="3526" spans="1:5" ht="15">
      <c r="A3526" s="5">
        <v>40299</v>
      </c>
      <c r="B3526" s="1">
        <f>SUM(E3527:E3555)</f>
        <v>4079671.5500000007</v>
      </c>
      <c r="E3526" s="54"/>
    </row>
    <row r="3527" spans="2:16" ht="12.75">
      <c r="B3527" s="14"/>
      <c r="C3527" s="39">
        <v>1</v>
      </c>
      <c r="D3527" s="40" t="s">
        <v>0</v>
      </c>
      <c r="E3527" s="55">
        <v>775154.075</v>
      </c>
      <c r="F3527" s="4">
        <f>+E3527/$B$3526</f>
        <v>0.19000403966343807</v>
      </c>
      <c r="G3527" s="15">
        <f aca="true" t="shared" si="58" ref="G3527:G3533">(E3527/J3527)-1</f>
        <v>0.2837281591607206</v>
      </c>
      <c r="H3527" s="39">
        <v>1</v>
      </c>
      <c r="I3527" s="40" t="s">
        <v>0</v>
      </c>
      <c r="J3527" s="25">
        <v>603830.39</v>
      </c>
      <c r="O3527" s="55">
        <v>1550308.15</v>
      </c>
      <c r="P3527">
        <f>+O3527*0.5</f>
        <v>775154.075</v>
      </c>
    </row>
    <row r="3528" spans="3:16" ht="12.75">
      <c r="C3528" s="39">
        <v>2</v>
      </c>
      <c r="D3528" s="40" t="s">
        <v>1</v>
      </c>
      <c r="E3528" s="55">
        <v>2000488.74</v>
      </c>
      <c r="F3528" s="4">
        <f aca="true" t="shared" si="59" ref="F3528:F3555">+E3528/$B$3526</f>
        <v>0.4903553424539776</v>
      </c>
      <c r="G3528" s="15">
        <f t="shared" si="58"/>
        <v>0.06334997482310079</v>
      </c>
      <c r="H3528" s="39">
        <v>2</v>
      </c>
      <c r="I3528" s="40" t="s">
        <v>1</v>
      </c>
      <c r="J3528" s="25">
        <v>1881307.93</v>
      </c>
      <c r="O3528" s="55">
        <v>2000488.74</v>
      </c>
      <c r="P3528" s="55">
        <v>2000488.74</v>
      </c>
    </row>
    <row r="3529" spans="3:16" ht="12.75">
      <c r="C3529" s="39">
        <v>3</v>
      </c>
      <c r="D3529" s="40" t="s">
        <v>2</v>
      </c>
      <c r="E3529" s="55">
        <v>97320.575</v>
      </c>
      <c r="F3529" s="4">
        <f t="shared" si="59"/>
        <v>0.023855002494012043</v>
      </c>
      <c r="G3529" s="15">
        <f t="shared" si="58"/>
        <v>-0.09990142628525733</v>
      </c>
      <c r="H3529" s="39">
        <v>3</v>
      </c>
      <c r="I3529" s="40" t="s">
        <v>2</v>
      </c>
      <c r="J3529" s="25">
        <v>108122.13</v>
      </c>
      <c r="O3529" s="55">
        <v>194641.15</v>
      </c>
      <c r="P3529">
        <f aca="true" t="shared" si="60" ref="P3529:P3554">+O3529*0.5</f>
        <v>97320.575</v>
      </c>
    </row>
    <row r="3530" spans="3:16" ht="12.75">
      <c r="C3530" s="39">
        <v>4</v>
      </c>
      <c r="D3530" s="40" t="s">
        <v>3</v>
      </c>
      <c r="E3530" s="55">
        <v>30732.185</v>
      </c>
      <c r="F3530" s="4">
        <f t="shared" si="59"/>
        <v>0.007533004709656099</v>
      </c>
      <c r="G3530" s="15">
        <f t="shared" si="58"/>
        <v>-0.1490337942198221</v>
      </c>
      <c r="H3530" s="39">
        <v>4</v>
      </c>
      <c r="I3530" s="40" t="s">
        <v>3</v>
      </c>
      <c r="J3530" s="25">
        <v>36114.46</v>
      </c>
      <c r="O3530" s="55">
        <v>61464.37</v>
      </c>
      <c r="P3530">
        <f t="shared" si="60"/>
        <v>30732.185</v>
      </c>
    </row>
    <row r="3531" spans="3:16" ht="12.75">
      <c r="C3531" s="39">
        <v>5</v>
      </c>
      <c r="D3531" s="40" t="s">
        <v>4</v>
      </c>
      <c r="E3531" s="55">
        <v>94896.18</v>
      </c>
      <c r="F3531" s="4">
        <f t="shared" si="59"/>
        <v>0.023260740193656024</v>
      </c>
      <c r="G3531" s="15">
        <f t="shared" si="58"/>
        <v>-0.046473477833082644</v>
      </c>
      <c r="H3531" s="39">
        <v>5</v>
      </c>
      <c r="I3531" s="40" t="s">
        <v>4</v>
      </c>
      <c r="J3531" s="25">
        <v>99521.28</v>
      </c>
      <c r="O3531" s="55">
        <v>189792.36</v>
      </c>
      <c r="P3531">
        <f t="shared" si="60"/>
        <v>94896.18</v>
      </c>
    </row>
    <row r="3532" spans="3:16" ht="12.75">
      <c r="C3532" s="39">
        <v>6</v>
      </c>
      <c r="D3532" s="40" t="s">
        <v>5</v>
      </c>
      <c r="E3532" s="55">
        <v>17972.685</v>
      </c>
      <c r="F3532" s="4">
        <f t="shared" si="59"/>
        <v>0.004405424500411068</v>
      </c>
      <c r="G3532" s="15">
        <f t="shared" si="58"/>
        <v>1.4055471902668195</v>
      </c>
      <c r="H3532" s="39">
        <v>6</v>
      </c>
      <c r="I3532" s="40" t="s">
        <v>5</v>
      </c>
      <c r="J3532" s="25">
        <v>7471.35</v>
      </c>
      <c r="O3532" s="55">
        <v>35945.37</v>
      </c>
      <c r="P3532">
        <f t="shared" si="60"/>
        <v>17972.685</v>
      </c>
    </row>
    <row r="3533" spans="3:16" ht="12.75">
      <c r="C3533" s="39">
        <v>7</v>
      </c>
      <c r="D3533" s="40" t="s">
        <v>6</v>
      </c>
      <c r="E3533" s="55">
        <v>936.635</v>
      </c>
      <c r="F3533" s="4">
        <f t="shared" si="59"/>
        <v>0.00022958588418717183</v>
      </c>
      <c r="G3533" s="15">
        <f t="shared" si="58"/>
        <v>0.20328237410071948</v>
      </c>
      <c r="H3533" s="39">
        <v>7</v>
      </c>
      <c r="I3533" s="40" t="s">
        <v>6</v>
      </c>
      <c r="J3533" s="25">
        <v>778.4</v>
      </c>
      <c r="O3533" s="55">
        <v>1873.27</v>
      </c>
      <c r="P3533">
        <f t="shared" si="60"/>
        <v>936.635</v>
      </c>
    </row>
    <row r="3534" spans="3:16" ht="12.75">
      <c r="C3534" s="39">
        <v>8</v>
      </c>
      <c r="D3534" s="40" t="s">
        <v>7</v>
      </c>
      <c r="E3534" s="55">
        <v>0</v>
      </c>
      <c r="F3534" s="4">
        <f t="shared" si="59"/>
        <v>0</v>
      </c>
      <c r="G3534" s="15">
        <v>0</v>
      </c>
      <c r="H3534" s="39">
        <v>8</v>
      </c>
      <c r="I3534" s="40" t="s">
        <v>7</v>
      </c>
      <c r="J3534" s="25">
        <v>0</v>
      </c>
      <c r="O3534" s="55">
        <v>0</v>
      </c>
      <c r="P3534">
        <f t="shared" si="60"/>
        <v>0</v>
      </c>
    </row>
    <row r="3535" spans="3:16" ht="12.75">
      <c r="C3535" s="39">
        <v>9</v>
      </c>
      <c r="D3535" s="40" t="s">
        <v>8</v>
      </c>
      <c r="E3535" s="55">
        <v>3439.65</v>
      </c>
      <c r="F3535" s="4">
        <f t="shared" si="59"/>
        <v>0.000843119343761877</v>
      </c>
      <c r="G3535" s="15">
        <f>(E3535/J3535)-1</f>
        <v>-0.32612435054503275</v>
      </c>
      <c r="H3535" s="39">
        <v>9</v>
      </c>
      <c r="I3535" s="40" t="s">
        <v>8</v>
      </c>
      <c r="J3535" s="25">
        <v>5104.28</v>
      </c>
      <c r="O3535" s="55">
        <v>6879.3</v>
      </c>
      <c r="P3535">
        <f t="shared" si="60"/>
        <v>3439.65</v>
      </c>
    </row>
    <row r="3536" spans="3:16" ht="12.75">
      <c r="C3536" s="39">
        <v>10</v>
      </c>
      <c r="D3536" s="40" t="s">
        <v>9</v>
      </c>
      <c r="E3536" s="55">
        <v>15797.875</v>
      </c>
      <c r="F3536" s="4">
        <f t="shared" si="59"/>
        <v>0.0038723399191290283</v>
      </c>
      <c r="G3536" s="15">
        <f>(E3536/J3536)-1</f>
        <v>0.3679400900191019</v>
      </c>
      <c r="H3536" s="39">
        <v>10</v>
      </c>
      <c r="I3536" s="40" t="s">
        <v>9</v>
      </c>
      <c r="J3536" s="25">
        <v>11548.66</v>
      </c>
      <c r="O3536" s="55">
        <v>31595.75</v>
      </c>
      <c r="P3536">
        <f t="shared" si="60"/>
        <v>15797.875</v>
      </c>
    </row>
    <row r="3537" spans="3:16" ht="12.75">
      <c r="C3537" s="39">
        <v>11</v>
      </c>
      <c r="D3537" s="40" t="s">
        <v>10</v>
      </c>
      <c r="E3537" s="55">
        <v>1936.48</v>
      </c>
      <c r="F3537" s="4">
        <f t="shared" si="59"/>
        <v>0.000474665662729638</v>
      </c>
      <c r="G3537" s="15">
        <f>(E3537/J3537)-1</f>
        <v>0.166884599856586</v>
      </c>
      <c r="H3537" s="39">
        <v>11</v>
      </c>
      <c r="I3537" s="40" t="s">
        <v>10</v>
      </c>
      <c r="J3537" s="25">
        <v>1659.53</v>
      </c>
      <c r="O3537" s="55">
        <v>3872.96</v>
      </c>
      <c r="P3537">
        <f t="shared" si="60"/>
        <v>1936.48</v>
      </c>
    </row>
    <row r="3538" spans="3:16" ht="12.75">
      <c r="C3538" s="39">
        <v>13</v>
      </c>
      <c r="D3538" s="40" t="s">
        <v>11</v>
      </c>
      <c r="E3538" s="55">
        <v>0</v>
      </c>
      <c r="F3538" s="4">
        <f t="shared" si="59"/>
        <v>0</v>
      </c>
      <c r="G3538" s="15">
        <v>0</v>
      </c>
      <c r="H3538" s="39">
        <v>13</v>
      </c>
      <c r="I3538" s="40" t="s">
        <v>11</v>
      </c>
      <c r="J3538" s="25">
        <v>0</v>
      </c>
      <c r="O3538" s="55">
        <v>0</v>
      </c>
      <c r="P3538">
        <f t="shared" si="60"/>
        <v>0</v>
      </c>
    </row>
    <row r="3539" spans="3:16" ht="12.75">
      <c r="C3539" s="39">
        <v>15</v>
      </c>
      <c r="D3539" s="40" t="s">
        <v>12</v>
      </c>
      <c r="E3539" s="55">
        <v>436.035</v>
      </c>
      <c r="F3539" s="4">
        <f t="shared" si="59"/>
        <v>0.00010687992762554622</v>
      </c>
      <c r="G3539" s="15" t="e">
        <f>(E3539/J3539)-1</f>
        <v>#DIV/0!</v>
      </c>
      <c r="H3539" s="39">
        <v>15</v>
      </c>
      <c r="I3539" s="40" t="s">
        <v>12</v>
      </c>
      <c r="J3539" s="25">
        <v>0</v>
      </c>
      <c r="O3539" s="55">
        <v>872.07</v>
      </c>
      <c r="P3539">
        <f t="shared" si="60"/>
        <v>436.035</v>
      </c>
    </row>
    <row r="3540" spans="3:16" ht="12.75">
      <c r="C3540" s="39">
        <v>16</v>
      </c>
      <c r="D3540" s="40" t="s">
        <v>13</v>
      </c>
      <c r="E3540" s="55">
        <v>35456.7</v>
      </c>
      <c r="F3540" s="4">
        <f t="shared" si="59"/>
        <v>0.008691067299278049</v>
      </c>
      <c r="G3540" s="15">
        <f>(E3540/J3540)-1</f>
        <v>0.14612775762152141</v>
      </c>
      <c r="H3540" s="39">
        <v>16</v>
      </c>
      <c r="I3540" s="40" t="s">
        <v>13</v>
      </c>
      <c r="J3540" s="25">
        <v>30936.08</v>
      </c>
      <c r="O3540" s="55">
        <v>70913.4</v>
      </c>
      <c r="P3540">
        <f t="shared" si="60"/>
        <v>35456.7</v>
      </c>
    </row>
    <row r="3541" spans="3:16" ht="12.75">
      <c r="C3541" s="39">
        <v>20</v>
      </c>
      <c r="D3541" s="40" t="s">
        <v>14</v>
      </c>
      <c r="E3541" s="55">
        <v>0</v>
      </c>
      <c r="F3541" s="4">
        <f t="shared" si="59"/>
        <v>0</v>
      </c>
      <c r="G3541" s="15">
        <v>0</v>
      </c>
      <c r="H3541" s="39">
        <v>20</v>
      </c>
      <c r="I3541" s="40" t="s">
        <v>14</v>
      </c>
      <c r="J3541" s="25">
        <v>0</v>
      </c>
      <c r="O3541" s="55">
        <v>0</v>
      </c>
      <c r="P3541">
        <f t="shared" si="60"/>
        <v>0</v>
      </c>
    </row>
    <row r="3542" spans="3:16" ht="12.75">
      <c r="C3542" s="39">
        <v>22</v>
      </c>
      <c r="D3542" s="40" t="s">
        <v>15</v>
      </c>
      <c r="E3542" s="55">
        <v>2696.21</v>
      </c>
      <c r="F3542" s="4">
        <f t="shared" si="59"/>
        <v>0.0006608889874970448</v>
      </c>
      <c r="G3542" s="15">
        <v>0</v>
      </c>
      <c r="H3542" s="39">
        <v>22</v>
      </c>
      <c r="I3542" s="40" t="s">
        <v>15</v>
      </c>
      <c r="J3542" s="25">
        <v>0</v>
      </c>
      <c r="O3542" s="55">
        <v>5392.42</v>
      </c>
      <c r="P3542">
        <f t="shared" si="60"/>
        <v>2696.21</v>
      </c>
    </row>
    <row r="3543" spans="3:16" ht="12.75">
      <c r="C3543" s="39">
        <v>23</v>
      </c>
      <c r="D3543" s="40" t="s">
        <v>16</v>
      </c>
      <c r="E3543" s="55">
        <v>8388.455</v>
      </c>
      <c r="F3543" s="4">
        <f t="shared" si="59"/>
        <v>0.0020561593984201984</v>
      </c>
      <c r="G3543" s="15">
        <f>(E3543/J3543)-1</f>
        <v>0.5083812394020748</v>
      </c>
      <c r="H3543" s="39">
        <v>23</v>
      </c>
      <c r="I3543" s="40" t="s">
        <v>16</v>
      </c>
      <c r="J3543" s="25">
        <v>5561.23</v>
      </c>
      <c r="O3543" s="55">
        <v>16776.91</v>
      </c>
      <c r="P3543">
        <f t="shared" si="60"/>
        <v>8388.455</v>
      </c>
    </row>
    <row r="3544" spans="3:16" ht="12.75">
      <c r="C3544" s="39">
        <v>24</v>
      </c>
      <c r="D3544" s="40" t="s">
        <v>17</v>
      </c>
      <c r="E3544" s="55">
        <v>136590.335</v>
      </c>
      <c r="F3544" s="4">
        <f t="shared" si="59"/>
        <v>0.03348071856421872</v>
      </c>
      <c r="G3544" s="15">
        <f>(E3544/J3544)-1</f>
        <v>0.1738704672051441</v>
      </c>
      <c r="H3544" s="39">
        <v>24</v>
      </c>
      <c r="I3544" s="40" t="s">
        <v>17</v>
      </c>
      <c r="J3544" s="25">
        <v>116358.95</v>
      </c>
      <c r="O3544" s="55">
        <v>273180.67</v>
      </c>
      <c r="P3544">
        <f t="shared" si="60"/>
        <v>136590.335</v>
      </c>
    </row>
    <row r="3545" spans="3:16" ht="12.75">
      <c r="C3545" s="39">
        <v>25</v>
      </c>
      <c r="D3545" s="40" t="s">
        <v>18</v>
      </c>
      <c r="E3545" s="55">
        <v>0</v>
      </c>
      <c r="F3545" s="4">
        <f t="shared" si="59"/>
        <v>0</v>
      </c>
      <c r="G3545" s="15">
        <v>0</v>
      </c>
      <c r="H3545" s="39">
        <v>25</v>
      </c>
      <c r="I3545" s="40" t="s">
        <v>18</v>
      </c>
      <c r="J3545" s="25">
        <v>0</v>
      </c>
      <c r="O3545" s="55">
        <v>0</v>
      </c>
      <c r="P3545">
        <f t="shared" si="60"/>
        <v>0</v>
      </c>
    </row>
    <row r="3546" spans="3:16" ht="12.75">
      <c r="C3546" s="39">
        <v>26</v>
      </c>
      <c r="D3546" s="40" t="s">
        <v>19</v>
      </c>
      <c r="E3546" s="55">
        <v>0</v>
      </c>
      <c r="F3546" s="4">
        <f t="shared" si="59"/>
        <v>0</v>
      </c>
      <c r="G3546" s="15">
        <v>0</v>
      </c>
      <c r="H3546" s="39">
        <v>26</v>
      </c>
      <c r="I3546" s="40" t="s">
        <v>19</v>
      </c>
      <c r="J3546" s="25">
        <v>0</v>
      </c>
      <c r="O3546" s="55">
        <v>0</v>
      </c>
      <c r="P3546">
        <f t="shared" si="60"/>
        <v>0</v>
      </c>
    </row>
    <row r="3547" spans="3:16" ht="12.75">
      <c r="C3547" s="39">
        <v>27</v>
      </c>
      <c r="D3547" s="40" t="s">
        <v>20</v>
      </c>
      <c r="E3547" s="55">
        <v>8896.72</v>
      </c>
      <c r="F3547" s="4">
        <f t="shared" si="59"/>
        <v>0.0021807441827026487</v>
      </c>
      <c r="G3547" s="15">
        <f aca="true" t="shared" si="61" ref="G3547:G3554">(E3547/J3547)-1</f>
        <v>-0.2121951111524345</v>
      </c>
      <c r="H3547" s="39">
        <v>27</v>
      </c>
      <c r="I3547" s="40" t="s">
        <v>20</v>
      </c>
      <c r="J3547" s="25">
        <v>11293.05</v>
      </c>
      <c r="O3547" s="55">
        <v>17793.44</v>
      </c>
      <c r="P3547">
        <f t="shared" si="60"/>
        <v>8896.72</v>
      </c>
    </row>
    <row r="3548" spans="3:16" ht="12.75">
      <c r="C3548" s="39">
        <v>28</v>
      </c>
      <c r="D3548" s="40" t="s">
        <v>21</v>
      </c>
      <c r="E3548" s="55">
        <v>104611.79</v>
      </c>
      <c r="F3548" s="4">
        <f t="shared" si="59"/>
        <v>0.025642208868505597</v>
      </c>
      <c r="G3548" s="15">
        <f t="shared" si="61"/>
        <v>-0.1092663915467158</v>
      </c>
      <c r="H3548" s="39">
        <v>28</v>
      </c>
      <c r="I3548" s="40" t="s">
        <v>21</v>
      </c>
      <c r="J3548" s="25">
        <v>117444.53</v>
      </c>
      <c r="O3548" s="55">
        <v>209223.58</v>
      </c>
      <c r="P3548">
        <f t="shared" si="60"/>
        <v>104611.79</v>
      </c>
    </row>
    <row r="3549" spans="3:16" ht="12.75">
      <c r="C3549" s="39">
        <v>30</v>
      </c>
      <c r="D3549" s="40" t="s">
        <v>22</v>
      </c>
      <c r="E3549" s="55">
        <v>325205.17</v>
      </c>
      <c r="F3549" s="4">
        <f t="shared" si="59"/>
        <v>0.0797135666472954</v>
      </c>
      <c r="G3549" s="15">
        <f t="shared" si="61"/>
        <v>0.016781728135022433</v>
      </c>
      <c r="H3549" s="39">
        <v>30</v>
      </c>
      <c r="I3549" s="40" t="s">
        <v>22</v>
      </c>
      <c r="J3549" s="25">
        <v>319837.74</v>
      </c>
      <c r="O3549" s="55">
        <v>650410.34</v>
      </c>
      <c r="P3549">
        <f t="shared" si="60"/>
        <v>325205.17</v>
      </c>
    </row>
    <row r="3550" spans="3:16" ht="12.75">
      <c r="C3550" s="39">
        <v>31</v>
      </c>
      <c r="D3550" s="40" t="s">
        <v>23</v>
      </c>
      <c r="E3550" s="55">
        <v>174743.96</v>
      </c>
      <c r="F3550" s="4">
        <f t="shared" si="59"/>
        <v>0.04283285011020065</v>
      </c>
      <c r="G3550" s="15">
        <f t="shared" si="61"/>
        <v>-0.11155104906695656</v>
      </c>
      <c r="H3550" s="39">
        <v>31</v>
      </c>
      <c r="I3550" s="40" t="s">
        <v>23</v>
      </c>
      <c r="J3550" s="25">
        <v>196684.3</v>
      </c>
      <c r="O3550" s="55">
        <v>349487.92</v>
      </c>
      <c r="P3550">
        <f t="shared" si="60"/>
        <v>174743.96</v>
      </c>
    </row>
    <row r="3551" spans="3:16" ht="12.75">
      <c r="C3551" s="39">
        <v>32</v>
      </c>
      <c r="D3551" s="40" t="s">
        <v>24</v>
      </c>
      <c r="E3551" s="55">
        <v>31644.515</v>
      </c>
      <c r="F3551" s="4">
        <f t="shared" si="59"/>
        <v>0.007756633006399742</v>
      </c>
      <c r="G3551" s="15">
        <f t="shared" si="61"/>
        <v>0.196735654457469</v>
      </c>
      <c r="H3551" s="39">
        <v>32</v>
      </c>
      <c r="I3551" s="40" t="s">
        <v>24</v>
      </c>
      <c r="J3551" s="25">
        <v>26442.36</v>
      </c>
      <c r="O3551" s="55">
        <v>63289.03</v>
      </c>
      <c r="P3551">
        <f t="shared" si="60"/>
        <v>31644.515</v>
      </c>
    </row>
    <row r="3552" spans="3:16" ht="12.75">
      <c r="C3552" s="39">
        <v>33</v>
      </c>
      <c r="D3552" s="40" t="s">
        <v>450</v>
      </c>
      <c r="E3552" s="55">
        <v>3761.57</v>
      </c>
      <c r="F3552" s="4">
        <f t="shared" si="59"/>
        <v>0.0009220276568587978</v>
      </c>
      <c r="G3552" s="15">
        <f t="shared" si="61"/>
        <v>0.07789096640160476</v>
      </c>
      <c r="H3552" s="39">
        <v>33</v>
      </c>
      <c r="I3552" s="40" t="s">
        <v>450</v>
      </c>
      <c r="J3552" s="25">
        <v>3489.75</v>
      </c>
      <c r="O3552" s="55">
        <v>7523.14</v>
      </c>
      <c r="P3552">
        <f t="shared" si="60"/>
        <v>3761.57</v>
      </c>
    </row>
    <row r="3553" spans="3:16" ht="12.75">
      <c r="C3553" s="39">
        <v>34</v>
      </c>
      <c r="D3553" s="40" t="s">
        <v>510</v>
      </c>
      <c r="E3553" s="55">
        <v>1826.74</v>
      </c>
      <c r="F3553" s="4">
        <f t="shared" si="59"/>
        <v>0.00044776643845262484</v>
      </c>
      <c r="G3553" s="15">
        <f t="shared" si="61"/>
        <v>-0.7497012978471522</v>
      </c>
      <c r="H3553" s="39">
        <v>34</v>
      </c>
      <c r="I3553" s="40" t="s">
        <v>510</v>
      </c>
      <c r="J3553" s="25">
        <v>7298.24</v>
      </c>
      <c r="O3553" s="55">
        <v>3653.48</v>
      </c>
      <c r="P3553">
        <f t="shared" si="60"/>
        <v>1826.74</v>
      </c>
    </row>
    <row r="3554" spans="3:16" ht="12.75">
      <c r="C3554" s="39">
        <v>35</v>
      </c>
      <c r="D3554" s="40" t="s">
        <v>511</v>
      </c>
      <c r="E3554" s="55">
        <v>206738.27</v>
      </c>
      <c r="F3554" s="4">
        <f t="shared" si="59"/>
        <v>0.05067522408758616</v>
      </c>
      <c r="G3554" s="15">
        <f t="shared" si="61"/>
        <v>-0.07451497132512364</v>
      </c>
      <c r="H3554" s="39">
        <v>35</v>
      </c>
      <c r="I3554" s="40" t="s">
        <v>511</v>
      </c>
      <c r="J3554" s="25">
        <v>223383.7</v>
      </c>
      <c r="O3554" s="55">
        <v>413476.54</v>
      </c>
      <c r="P3554">
        <f t="shared" si="60"/>
        <v>206738.27</v>
      </c>
    </row>
    <row r="3555" spans="3:15" ht="12.75">
      <c r="C3555" s="39">
        <v>36</v>
      </c>
      <c r="D3555" s="40" t="s">
        <v>683</v>
      </c>
      <c r="E3555" s="55">
        <v>0</v>
      </c>
      <c r="F3555" s="4">
        <f t="shared" si="59"/>
        <v>0</v>
      </c>
      <c r="G3555" s="15">
        <v>0</v>
      </c>
      <c r="H3555" s="39">
        <v>36</v>
      </c>
      <c r="I3555" s="40" t="s">
        <v>683</v>
      </c>
      <c r="J3555" s="25">
        <v>0</v>
      </c>
      <c r="O3555" s="55">
        <v>0</v>
      </c>
    </row>
    <row r="3556" spans="1:15" ht="15">
      <c r="A3556" s="5">
        <v>40330</v>
      </c>
      <c r="B3556" s="1">
        <f>SUM(E3557:E3585)</f>
        <v>3810277.1999999993</v>
      </c>
      <c r="E3556" s="55">
        <v>0</v>
      </c>
      <c r="O3556" s="55">
        <v>0</v>
      </c>
    </row>
    <row r="3557" spans="2:10" ht="12.75">
      <c r="B3557" s="14"/>
      <c r="C3557" s="39">
        <v>1</v>
      </c>
      <c r="D3557" s="40" t="s">
        <v>0</v>
      </c>
      <c r="E3557" s="25">
        <v>660195.27</v>
      </c>
      <c r="F3557" s="4">
        <f>+E3557/$B$3556</f>
        <v>0.173266992228282</v>
      </c>
      <c r="G3557" s="15">
        <f aca="true" t="shared" si="62" ref="G3557:G3563">(E3557/J3557)-1</f>
        <v>0.1095836308855036</v>
      </c>
      <c r="H3557" s="39">
        <v>1</v>
      </c>
      <c r="I3557" s="40" t="s">
        <v>0</v>
      </c>
      <c r="J3557" s="25">
        <v>594993.7</v>
      </c>
    </row>
    <row r="3558" spans="3:10" ht="12.75">
      <c r="C3558" s="39">
        <v>2</v>
      </c>
      <c r="D3558" s="40" t="s">
        <v>1</v>
      </c>
      <c r="E3558" s="25">
        <v>1908780.2</v>
      </c>
      <c r="F3558" s="4">
        <f aca="true" t="shared" si="63" ref="F3558:F3585">+E3558/$B$3556</f>
        <v>0.5009557309898609</v>
      </c>
      <c r="G3558" s="15">
        <f t="shared" si="62"/>
        <v>0.21221818611729182</v>
      </c>
      <c r="H3558" s="39">
        <v>2</v>
      </c>
      <c r="I3558" s="40" t="s">
        <v>1</v>
      </c>
      <c r="J3558" s="25">
        <v>1574617.69</v>
      </c>
    </row>
    <row r="3559" spans="3:10" ht="12.75">
      <c r="C3559" s="39">
        <v>3</v>
      </c>
      <c r="D3559" s="40" t="s">
        <v>2</v>
      </c>
      <c r="E3559" s="25">
        <v>122274.56</v>
      </c>
      <c r="F3559" s="4">
        <f t="shared" si="63"/>
        <v>0.03209072557765614</v>
      </c>
      <c r="G3559" s="15">
        <f t="shared" si="62"/>
        <v>0.4491464789850783</v>
      </c>
      <c r="H3559" s="39">
        <v>3</v>
      </c>
      <c r="I3559" s="40" t="s">
        <v>2</v>
      </c>
      <c r="J3559" s="25">
        <v>84376.95</v>
      </c>
    </row>
    <row r="3560" spans="3:10" ht="12.75">
      <c r="C3560" s="39">
        <v>4</v>
      </c>
      <c r="D3560" s="40" t="s">
        <v>3</v>
      </c>
      <c r="E3560" s="25">
        <v>26422.31</v>
      </c>
      <c r="F3560" s="4">
        <f t="shared" si="63"/>
        <v>0.006934484976578608</v>
      </c>
      <c r="G3560" s="15">
        <f t="shared" si="62"/>
        <v>-0.014227902373070478</v>
      </c>
      <c r="H3560" s="39">
        <v>4</v>
      </c>
      <c r="I3560" s="40" t="s">
        <v>3</v>
      </c>
      <c r="J3560" s="25">
        <v>26803.67</v>
      </c>
    </row>
    <row r="3561" spans="3:10" ht="12.75">
      <c r="C3561" s="39">
        <v>5</v>
      </c>
      <c r="D3561" s="40" t="s">
        <v>4</v>
      </c>
      <c r="E3561" s="25">
        <v>89304.77</v>
      </c>
      <c r="F3561" s="4">
        <f t="shared" si="63"/>
        <v>0.023437866935245556</v>
      </c>
      <c r="G3561" s="15">
        <f t="shared" si="62"/>
        <v>0.2030867698508818</v>
      </c>
      <c r="H3561" s="39">
        <v>5</v>
      </c>
      <c r="I3561" s="40" t="s">
        <v>4</v>
      </c>
      <c r="J3561" s="25">
        <v>74229.7</v>
      </c>
    </row>
    <row r="3562" spans="3:10" ht="12.75">
      <c r="C3562" s="39">
        <v>6</v>
      </c>
      <c r="D3562" s="40" t="s">
        <v>5</v>
      </c>
      <c r="E3562" s="25">
        <v>8581.88</v>
      </c>
      <c r="F3562" s="4">
        <f t="shared" si="63"/>
        <v>0.002252298074271342</v>
      </c>
      <c r="G3562" s="15">
        <f t="shared" si="62"/>
        <v>0.15160867838241132</v>
      </c>
      <c r="H3562" s="39">
        <v>6</v>
      </c>
      <c r="I3562" s="40" t="s">
        <v>5</v>
      </c>
      <c r="J3562" s="25">
        <v>7452.08</v>
      </c>
    </row>
    <row r="3563" spans="3:10" ht="12.75">
      <c r="C3563" s="39">
        <v>7</v>
      </c>
      <c r="D3563" s="40" t="s">
        <v>6</v>
      </c>
      <c r="E3563" s="25">
        <v>147.06</v>
      </c>
      <c r="F3563" s="4">
        <f t="shared" si="63"/>
        <v>3.859561713777675E-05</v>
      </c>
      <c r="G3563" s="15">
        <f t="shared" si="62"/>
        <v>-0.7578222778473092</v>
      </c>
      <c r="H3563" s="39">
        <v>7</v>
      </c>
      <c r="I3563" s="40" t="s">
        <v>6</v>
      </c>
      <c r="J3563" s="25">
        <v>607.24</v>
      </c>
    </row>
    <row r="3564" spans="3:10" ht="12.75">
      <c r="C3564" s="39">
        <v>8</v>
      </c>
      <c r="D3564" s="40" t="s">
        <v>7</v>
      </c>
      <c r="E3564" s="25">
        <v>0</v>
      </c>
      <c r="F3564" s="4">
        <f t="shared" si="63"/>
        <v>0</v>
      </c>
      <c r="G3564" s="15">
        <v>0</v>
      </c>
      <c r="H3564" s="39">
        <v>8</v>
      </c>
      <c r="I3564" s="40" t="s">
        <v>7</v>
      </c>
      <c r="J3564" s="25">
        <v>0</v>
      </c>
    </row>
    <row r="3565" spans="3:10" ht="12.75">
      <c r="C3565" s="39">
        <v>9</v>
      </c>
      <c r="D3565" s="40" t="s">
        <v>8</v>
      </c>
      <c r="E3565" s="25">
        <v>3219.34</v>
      </c>
      <c r="F3565" s="4">
        <f t="shared" si="63"/>
        <v>0.000844909656441794</v>
      </c>
      <c r="G3565" s="15">
        <f>(E3565/J3565)-1</f>
        <v>-0.19546468940319728</v>
      </c>
      <c r="H3565" s="39">
        <v>9</v>
      </c>
      <c r="I3565" s="40" t="s">
        <v>8</v>
      </c>
      <c r="J3565" s="25">
        <v>4001.49</v>
      </c>
    </row>
    <row r="3566" spans="3:10" ht="12.75">
      <c r="C3566" s="39">
        <v>10</v>
      </c>
      <c r="D3566" s="40" t="s">
        <v>9</v>
      </c>
      <c r="E3566" s="25">
        <v>22932.79</v>
      </c>
      <c r="F3566" s="4">
        <f t="shared" si="63"/>
        <v>0.006018667093302295</v>
      </c>
      <c r="G3566" s="15">
        <f>(E3566/J3566)-1</f>
        <v>0.4009984794326311</v>
      </c>
      <c r="H3566" s="39">
        <v>10</v>
      </c>
      <c r="I3566" s="40" t="s">
        <v>9</v>
      </c>
      <c r="J3566" s="25">
        <v>16368.89</v>
      </c>
    </row>
    <row r="3567" spans="3:10" ht="12.75">
      <c r="C3567" s="39">
        <v>11</v>
      </c>
      <c r="D3567" s="40" t="s">
        <v>10</v>
      </c>
      <c r="E3567" s="25">
        <v>1871.65</v>
      </c>
      <c r="F3567" s="4">
        <f t="shared" si="63"/>
        <v>0.0004912109806604098</v>
      </c>
      <c r="G3567" s="15">
        <f>(E3567/J3567)-1</f>
        <v>0.20822547431072458</v>
      </c>
      <c r="H3567" s="39">
        <v>11</v>
      </c>
      <c r="I3567" s="40" t="s">
        <v>10</v>
      </c>
      <c r="J3567" s="25">
        <v>1549.09</v>
      </c>
    </row>
    <row r="3568" spans="3:10" ht="12.75">
      <c r="C3568" s="39">
        <v>13</v>
      </c>
      <c r="D3568" s="40" t="s">
        <v>11</v>
      </c>
      <c r="E3568" s="25">
        <v>3424.21</v>
      </c>
      <c r="F3568" s="4">
        <f t="shared" si="63"/>
        <v>0.000898677398064372</v>
      </c>
      <c r="G3568" s="15">
        <v>0</v>
      </c>
      <c r="H3568" s="39">
        <v>13</v>
      </c>
      <c r="I3568" s="40" t="s">
        <v>11</v>
      </c>
      <c r="J3568" s="25">
        <v>0</v>
      </c>
    </row>
    <row r="3569" spans="3:10" ht="12.75">
      <c r="C3569" s="39">
        <v>15</v>
      </c>
      <c r="D3569" s="40" t="s">
        <v>12</v>
      </c>
      <c r="E3569" s="25">
        <v>221.81</v>
      </c>
      <c r="F3569" s="4">
        <f t="shared" si="63"/>
        <v>5.82136123849467E-05</v>
      </c>
      <c r="G3569" s="15">
        <f>(E3569/J3569)-1</f>
        <v>-0.7106763190504142</v>
      </c>
      <c r="H3569" s="39">
        <v>15</v>
      </c>
      <c r="I3569" s="40" t="s">
        <v>12</v>
      </c>
      <c r="J3569" s="25">
        <v>766.65</v>
      </c>
    </row>
    <row r="3570" spans="3:10" ht="12.75">
      <c r="C3570" s="39">
        <v>16</v>
      </c>
      <c r="D3570" s="40" t="s">
        <v>13</v>
      </c>
      <c r="E3570" s="25">
        <v>24511.44</v>
      </c>
      <c r="F3570" s="4">
        <f t="shared" si="63"/>
        <v>0.006432980781555736</v>
      </c>
      <c r="G3570" s="15">
        <f>(E3570/J3570)-1</f>
        <v>0.042469081826250976</v>
      </c>
      <c r="H3570" s="39">
        <v>16</v>
      </c>
      <c r="I3570" s="40" t="s">
        <v>13</v>
      </c>
      <c r="J3570" s="25">
        <v>23512.87</v>
      </c>
    </row>
    <row r="3571" spans="3:10" ht="12.75">
      <c r="C3571" s="39">
        <v>20</v>
      </c>
      <c r="D3571" s="40" t="s">
        <v>14</v>
      </c>
      <c r="E3571" s="25">
        <v>0</v>
      </c>
      <c r="F3571" s="4">
        <f t="shared" si="63"/>
        <v>0</v>
      </c>
      <c r="G3571" s="15">
        <v>0</v>
      </c>
      <c r="H3571" s="39">
        <v>20</v>
      </c>
      <c r="I3571" s="40" t="s">
        <v>14</v>
      </c>
      <c r="J3571" s="25">
        <v>0</v>
      </c>
    </row>
    <row r="3572" spans="3:10" ht="12.75">
      <c r="C3572" s="39">
        <v>22</v>
      </c>
      <c r="D3572" s="40" t="s">
        <v>15</v>
      </c>
      <c r="E3572" s="25">
        <v>1199.65</v>
      </c>
      <c r="F3572" s="4">
        <f t="shared" si="63"/>
        <v>0.00031484585950859436</v>
      </c>
      <c r="G3572" s="15">
        <v>0</v>
      </c>
      <c r="H3572" s="39">
        <v>22</v>
      </c>
      <c r="I3572" s="40" t="s">
        <v>15</v>
      </c>
      <c r="J3572" s="25">
        <v>104.73</v>
      </c>
    </row>
    <row r="3573" spans="3:10" ht="12.75">
      <c r="C3573" s="39">
        <v>23</v>
      </c>
      <c r="D3573" s="40" t="s">
        <v>16</v>
      </c>
      <c r="E3573" s="25">
        <v>7267.96</v>
      </c>
      <c r="F3573" s="4">
        <f t="shared" si="63"/>
        <v>0.0019074622707240306</v>
      </c>
      <c r="G3573" s="15">
        <f>(E3573/J3573)-1</f>
        <v>0.15523793931629504</v>
      </c>
      <c r="H3573" s="39">
        <v>23</v>
      </c>
      <c r="I3573" s="40" t="s">
        <v>16</v>
      </c>
      <c r="J3573" s="25">
        <v>6291.31</v>
      </c>
    </row>
    <row r="3574" spans="3:10" ht="12.75">
      <c r="C3574" s="39">
        <v>24</v>
      </c>
      <c r="D3574" s="40" t="s">
        <v>17</v>
      </c>
      <c r="E3574" s="25">
        <v>96458.39</v>
      </c>
      <c r="F3574" s="4">
        <f t="shared" si="63"/>
        <v>0.025315320890564083</v>
      </c>
      <c r="G3574" s="15">
        <f>(E3574/J3574)-1</f>
        <v>0.11512164173246497</v>
      </c>
      <c r="H3574" s="39">
        <v>24</v>
      </c>
      <c r="I3574" s="40" t="s">
        <v>17</v>
      </c>
      <c r="J3574" s="25">
        <v>86500.33</v>
      </c>
    </row>
    <row r="3575" spans="3:10" ht="12.75">
      <c r="C3575" s="39">
        <v>25</v>
      </c>
      <c r="D3575" s="40" t="s">
        <v>18</v>
      </c>
      <c r="E3575" s="25">
        <v>0</v>
      </c>
      <c r="F3575" s="4">
        <f t="shared" si="63"/>
        <v>0</v>
      </c>
      <c r="G3575" s="15">
        <v>0</v>
      </c>
      <c r="H3575" s="39">
        <v>25</v>
      </c>
      <c r="I3575" s="40" t="s">
        <v>18</v>
      </c>
      <c r="J3575" s="25">
        <v>0</v>
      </c>
    </row>
    <row r="3576" spans="3:10" ht="12.75">
      <c r="C3576" s="39">
        <v>26</v>
      </c>
      <c r="D3576" s="40" t="s">
        <v>19</v>
      </c>
      <c r="E3576" s="25">
        <v>0</v>
      </c>
      <c r="F3576" s="4">
        <f t="shared" si="63"/>
        <v>0</v>
      </c>
      <c r="G3576" s="15">
        <v>0</v>
      </c>
      <c r="H3576" s="39">
        <v>26</v>
      </c>
      <c r="I3576" s="40" t="s">
        <v>19</v>
      </c>
      <c r="J3576" s="25">
        <v>0</v>
      </c>
    </row>
    <row r="3577" spans="3:10" ht="12.75">
      <c r="C3577" s="39">
        <v>27</v>
      </c>
      <c r="D3577" s="40" t="s">
        <v>20</v>
      </c>
      <c r="E3577" s="25">
        <v>7939.71</v>
      </c>
      <c r="F3577" s="4">
        <f t="shared" si="63"/>
        <v>0.002083761779851608</v>
      </c>
      <c r="G3577" s="15">
        <f aca="true" t="shared" si="64" ref="G3577:G3584">(E3577/J3577)-1</f>
        <v>-0.03670833399051476</v>
      </c>
      <c r="H3577" s="39">
        <v>27</v>
      </c>
      <c r="I3577" s="40" t="s">
        <v>20</v>
      </c>
      <c r="J3577" s="25">
        <v>8242.27</v>
      </c>
    </row>
    <row r="3578" spans="3:10" ht="12.75">
      <c r="C3578" s="39">
        <v>28</v>
      </c>
      <c r="D3578" s="40" t="s">
        <v>21</v>
      </c>
      <c r="E3578" s="25">
        <v>74832.69</v>
      </c>
      <c r="F3578" s="4">
        <f t="shared" si="63"/>
        <v>0.01963969708030692</v>
      </c>
      <c r="G3578" s="15">
        <f t="shared" si="64"/>
        <v>-0.10166649700222119</v>
      </c>
      <c r="H3578" s="39">
        <v>28</v>
      </c>
      <c r="I3578" s="40" t="s">
        <v>21</v>
      </c>
      <c r="J3578" s="25">
        <v>83301.68</v>
      </c>
    </row>
    <row r="3579" spans="3:10" ht="12.75">
      <c r="C3579" s="39">
        <v>30</v>
      </c>
      <c r="D3579" s="40" t="s">
        <v>22</v>
      </c>
      <c r="E3579" s="25">
        <v>332061.67</v>
      </c>
      <c r="F3579" s="4">
        <f t="shared" si="63"/>
        <v>0.08714895336223832</v>
      </c>
      <c r="G3579" s="15">
        <f t="shared" si="64"/>
        <v>0.19468289991967236</v>
      </c>
      <c r="H3579" s="39">
        <v>30</v>
      </c>
      <c r="I3579" s="40" t="s">
        <v>22</v>
      </c>
      <c r="J3579" s="25">
        <v>277949.63</v>
      </c>
    </row>
    <row r="3580" spans="3:10" ht="12.75">
      <c r="C3580" s="39">
        <v>31</v>
      </c>
      <c r="D3580" s="40" t="s">
        <v>23</v>
      </c>
      <c r="E3580" s="25">
        <v>162931.77</v>
      </c>
      <c r="F3580" s="4">
        <f t="shared" si="63"/>
        <v>0.04276113296953828</v>
      </c>
      <c r="G3580" s="15">
        <f t="shared" si="64"/>
        <v>0.1001654180299576</v>
      </c>
      <c r="H3580" s="39">
        <v>31</v>
      </c>
      <c r="I3580" s="40" t="s">
        <v>23</v>
      </c>
      <c r="J3580" s="25">
        <v>148097.52</v>
      </c>
    </row>
    <row r="3581" spans="3:10" ht="12.75">
      <c r="C3581" s="39">
        <v>32</v>
      </c>
      <c r="D3581" s="40" t="s">
        <v>24</v>
      </c>
      <c r="E3581" s="25">
        <v>30613.28</v>
      </c>
      <c r="F3581" s="4">
        <f t="shared" si="63"/>
        <v>0.008034397077461976</v>
      </c>
      <c r="G3581" s="15">
        <f t="shared" si="64"/>
        <v>0.2804639124375312</v>
      </c>
      <c r="H3581" s="39">
        <v>32</v>
      </c>
      <c r="I3581" s="40" t="s">
        <v>24</v>
      </c>
      <c r="J3581" s="25">
        <v>23907.96</v>
      </c>
    </row>
    <row r="3582" spans="3:10" ht="12.75">
      <c r="C3582" s="39">
        <v>33</v>
      </c>
      <c r="D3582" s="40" t="s">
        <v>450</v>
      </c>
      <c r="E3582" s="25">
        <v>3634.38</v>
      </c>
      <c r="F3582" s="4">
        <f t="shared" si="63"/>
        <v>0.0009538361146007962</v>
      </c>
      <c r="G3582" s="15">
        <f t="shared" si="64"/>
        <v>-0.0287236828742925</v>
      </c>
      <c r="H3582" s="39">
        <v>33</v>
      </c>
      <c r="I3582" s="40" t="s">
        <v>450</v>
      </c>
      <c r="J3582" s="25">
        <v>3741.86</v>
      </c>
    </row>
    <row r="3583" spans="3:10" ht="12.75">
      <c r="C3583" s="39">
        <v>34</v>
      </c>
      <c r="D3583" s="40" t="s">
        <v>510</v>
      </c>
      <c r="E3583" s="25">
        <v>12908.17</v>
      </c>
      <c r="F3583" s="4">
        <f t="shared" si="63"/>
        <v>0.0033877246516342704</v>
      </c>
      <c r="G3583" s="15">
        <f t="shared" si="64"/>
        <v>0.7099156048276529</v>
      </c>
      <c r="H3583" s="39">
        <v>34</v>
      </c>
      <c r="I3583" s="40" t="s">
        <v>510</v>
      </c>
      <c r="J3583" s="25">
        <v>7549.01</v>
      </c>
    </row>
    <row r="3584" spans="3:10" ht="12.75">
      <c r="C3584" s="39">
        <v>35</v>
      </c>
      <c r="D3584" s="40" t="s">
        <v>511</v>
      </c>
      <c r="E3584" s="25">
        <v>208542.24</v>
      </c>
      <c r="F3584" s="4">
        <f t="shared" si="63"/>
        <v>0.054731514022129425</v>
      </c>
      <c r="G3584" s="15">
        <f t="shared" si="64"/>
        <v>0.0870547731273188</v>
      </c>
      <c r="H3584" s="39">
        <v>35</v>
      </c>
      <c r="I3584" s="40" t="s">
        <v>511</v>
      </c>
      <c r="J3584" s="25">
        <v>191841.52</v>
      </c>
    </row>
    <row r="3585" spans="3:10" ht="12.75">
      <c r="C3585" s="39">
        <v>36</v>
      </c>
      <c r="D3585" s="40" t="s">
        <v>683</v>
      </c>
      <c r="E3585" s="25">
        <v>0</v>
      </c>
      <c r="F3585" s="4">
        <f t="shared" si="63"/>
        <v>0</v>
      </c>
      <c r="G3585" s="15">
        <v>0</v>
      </c>
      <c r="H3585" s="39">
        <v>36</v>
      </c>
      <c r="I3585" s="40" t="s">
        <v>683</v>
      </c>
      <c r="J3585" s="25">
        <v>0</v>
      </c>
    </row>
    <row r="3586" spans="1:2" ht="15">
      <c r="A3586" s="5">
        <v>40360</v>
      </c>
      <c r="B3586" s="1">
        <f>SUM(E3587:E3615)</f>
        <v>2920789.75</v>
      </c>
    </row>
    <row r="3587" spans="2:10" ht="12.75">
      <c r="B3587" s="35"/>
      <c r="C3587" s="39">
        <v>1</v>
      </c>
      <c r="D3587" s="40" t="s">
        <v>0</v>
      </c>
      <c r="E3587" s="14">
        <v>561729.83</v>
      </c>
      <c r="F3587" s="4">
        <f>+E3587/$B$3586</f>
        <v>0.19232121380869677</v>
      </c>
      <c r="G3587" s="15">
        <f aca="true" t="shared" si="65" ref="G3587:G3593">(E3587/J3587)-1</f>
        <v>0.25463745058522025</v>
      </c>
      <c r="H3587" s="39">
        <v>1</v>
      </c>
      <c r="I3587" s="40" t="s">
        <v>0</v>
      </c>
      <c r="J3587" s="25">
        <v>447722.83</v>
      </c>
    </row>
    <row r="3588" spans="2:10" ht="12.75">
      <c r="B3588" s="1"/>
      <c r="C3588" s="39">
        <v>2</v>
      </c>
      <c r="D3588" s="40" t="s">
        <v>1</v>
      </c>
      <c r="E3588" s="14">
        <v>1349844.3</v>
      </c>
      <c r="F3588" s="4">
        <f aca="true" t="shared" si="66" ref="F3588:F3615">+E3588/$B$3586</f>
        <v>0.46215045091828333</v>
      </c>
      <c r="G3588" s="15">
        <f t="shared" si="65"/>
        <v>0.19978968727234436</v>
      </c>
      <c r="H3588" s="39">
        <v>2</v>
      </c>
      <c r="I3588" s="40" t="s">
        <v>1</v>
      </c>
      <c r="J3588" s="25">
        <v>1125067.43</v>
      </c>
    </row>
    <row r="3589" spans="2:10" ht="12.75">
      <c r="B3589" s="14"/>
      <c r="C3589" s="39">
        <v>3</v>
      </c>
      <c r="D3589" s="40" t="s">
        <v>2</v>
      </c>
      <c r="E3589" s="14">
        <v>78724.21</v>
      </c>
      <c r="F3589" s="4">
        <f t="shared" si="66"/>
        <v>0.026953056104089657</v>
      </c>
      <c r="G3589" s="15">
        <f t="shared" si="65"/>
        <v>0.16557574985878953</v>
      </c>
      <c r="H3589" s="39">
        <v>3</v>
      </c>
      <c r="I3589" s="40" t="s">
        <v>2</v>
      </c>
      <c r="J3589" s="25">
        <v>67541.05</v>
      </c>
    </row>
    <row r="3590" spans="2:10" ht="12.75">
      <c r="B3590" s="14"/>
      <c r="C3590" s="39">
        <v>4</v>
      </c>
      <c r="D3590" s="40" t="s">
        <v>3</v>
      </c>
      <c r="E3590" s="14">
        <v>32367.19</v>
      </c>
      <c r="F3590" s="4">
        <f t="shared" si="66"/>
        <v>0.011081656938846761</v>
      </c>
      <c r="G3590" s="15">
        <f t="shared" si="65"/>
        <v>0.324243659075641</v>
      </c>
      <c r="H3590" s="39">
        <v>4</v>
      </c>
      <c r="I3590" s="40" t="s">
        <v>3</v>
      </c>
      <c r="J3590" s="25">
        <v>24442.02</v>
      </c>
    </row>
    <row r="3591" spans="2:10" ht="12.75">
      <c r="B3591" s="14"/>
      <c r="C3591" s="39">
        <v>5</v>
      </c>
      <c r="D3591" s="40" t="s">
        <v>4</v>
      </c>
      <c r="E3591" s="14">
        <v>73968.59</v>
      </c>
      <c r="F3591" s="4">
        <f t="shared" si="66"/>
        <v>0.025324859483637944</v>
      </c>
      <c r="G3591" s="15">
        <f t="shared" si="65"/>
        <v>-0.00794131492864203</v>
      </c>
      <c r="H3591" s="39">
        <v>5</v>
      </c>
      <c r="I3591" s="40" t="s">
        <v>4</v>
      </c>
      <c r="J3591" s="25">
        <v>74560.7</v>
      </c>
    </row>
    <row r="3592" spans="2:10" ht="12.75">
      <c r="B3592" s="14"/>
      <c r="C3592" s="39">
        <v>6</v>
      </c>
      <c r="D3592" s="40" t="s">
        <v>5</v>
      </c>
      <c r="E3592" s="14">
        <v>8053.85</v>
      </c>
      <c r="F3592" s="4">
        <f t="shared" si="66"/>
        <v>0.0027574220294357033</v>
      </c>
      <c r="G3592" s="15">
        <f t="shared" si="65"/>
        <v>0.21429896072527588</v>
      </c>
      <c r="H3592" s="39">
        <v>6</v>
      </c>
      <c r="I3592" s="40" t="s">
        <v>5</v>
      </c>
      <c r="J3592" s="25">
        <v>6632.51</v>
      </c>
    </row>
    <row r="3593" spans="2:10" ht="12.75">
      <c r="B3593" s="14"/>
      <c r="C3593" s="39">
        <v>7</v>
      </c>
      <c r="D3593" s="40" t="s">
        <v>6</v>
      </c>
      <c r="E3593" s="14">
        <v>461.08</v>
      </c>
      <c r="F3593" s="4">
        <f t="shared" si="66"/>
        <v>0.00015786141402338185</v>
      </c>
      <c r="G3593" s="15">
        <f t="shared" si="65"/>
        <v>-0.21969876459637838</v>
      </c>
      <c r="H3593" s="39">
        <v>7</v>
      </c>
      <c r="I3593" s="40" t="s">
        <v>6</v>
      </c>
      <c r="J3593" s="25">
        <v>590.9</v>
      </c>
    </row>
    <row r="3594" spans="2:10" ht="12.75">
      <c r="B3594" s="14"/>
      <c r="C3594" s="39">
        <v>8</v>
      </c>
      <c r="D3594" s="40" t="s">
        <v>7</v>
      </c>
      <c r="E3594" s="25">
        <v>0</v>
      </c>
      <c r="F3594" s="4">
        <f t="shared" si="66"/>
        <v>0</v>
      </c>
      <c r="G3594" s="15">
        <v>0</v>
      </c>
      <c r="H3594" s="39">
        <v>8</v>
      </c>
      <c r="I3594" s="40" t="s">
        <v>7</v>
      </c>
      <c r="J3594" s="25">
        <v>0</v>
      </c>
    </row>
    <row r="3595" spans="2:10" ht="12.75">
      <c r="B3595" s="14"/>
      <c r="C3595" s="39">
        <v>9</v>
      </c>
      <c r="D3595" s="40" t="s">
        <v>8</v>
      </c>
      <c r="E3595" s="25">
        <v>2445.24</v>
      </c>
      <c r="F3595" s="4">
        <f t="shared" si="66"/>
        <v>0.00083718453202597</v>
      </c>
      <c r="G3595" s="15">
        <f>(E3595/J3595)-1</f>
        <v>-0.11528720494377476</v>
      </c>
      <c r="H3595" s="39">
        <v>9</v>
      </c>
      <c r="I3595" s="40" t="s">
        <v>8</v>
      </c>
      <c r="J3595" s="25">
        <v>2763.88</v>
      </c>
    </row>
    <row r="3596" spans="2:10" ht="12.75">
      <c r="B3596" s="14"/>
      <c r="C3596" s="39">
        <v>10</v>
      </c>
      <c r="D3596" s="40" t="s">
        <v>9</v>
      </c>
      <c r="E3596" s="25">
        <v>18256.54</v>
      </c>
      <c r="F3596" s="4">
        <f t="shared" si="66"/>
        <v>0.0062505491879379545</v>
      </c>
      <c r="G3596" s="15">
        <f>(E3596/J3596)-1</f>
        <v>1.2624969017994352</v>
      </c>
      <c r="H3596" s="39">
        <v>10</v>
      </c>
      <c r="I3596" s="40" t="s">
        <v>9</v>
      </c>
      <c r="J3596" s="25">
        <v>8069.2</v>
      </c>
    </row>
    <row r="3597" spans="2:10" ht="12.75">
      <c r="B3597" s="14"/>
      <c r="C3597" s="39">
        <v>11</v>
      </c>
      <c r="D3597" s="40" t="s">
        <v>10</v>
      </c>
      <c r="E3597" s="25">
        <v>2167.55</v>
      </c>
      <c r="F3597" s="4">
        <f t="shared" si="66"/>
        <v>0.0007421109307850729</v>
      </c>
      <c r="G3597" s="15">
        <f>(E3597/J3597)-1</f>
        <v>0.5627388213580196</v>
      </c>
      <c r="H3597" s="39">
        <v>11</v>
      </c>
      <c r="I3597" s="40" t="s">
        <v>10</v>
      </c>
      <c r="J3597" s="25">
        <v>1387.02</v>
      </c>
    </row>
    <row r="3598" spans="2:10" ht="12.75">
      <c r="B3598" s="35"/>
      <c r="C3598" s="39">
        <v>13</v>
      </c>
      <c r="D3598" s="40" t="s">
        <v>11</v>
      </c>
      <c r="E3598" s="25">
        <v>1743.72</v>
      </c>
      <c r="F3598" s="4">
        <f t="shared" si="66"/>
        <v>0.0005970029167624955</v>
      </c>
      <c r="G3598" s="15">
        <v>0</v>
      </c>
      <c r="H3598" s="39">
        <v>13</v>
      </c>
      <c r="I3598" s="40" t="s">
        <v>11</v>
      </c>
      <c r="J3598" s="25">
        <v>0</v>
      </c>
    </row>
    <row r="3599" spans="3:10" ht="12.75">
      <c r="C3599" s="39">
        <v>15</v>
      </c>
      <c r="D3599" s="40" t="s">
        <v>12</v>
      </c>
      <c r="E3599" s="25">
        <v>179.92</v>
      </c>
      <c r="F3599" s="4">
        <f t="shared" si="66"/>
        <v>6.159977793677207E-05</v>
      </c>
      <c r="G3599" s="15">
        <f>(E3599/J3599)-1</f>
        <v>-0.5884909199030237</v>
      </c>
      <c r="H3599" s="39">
        <v>15</v>
      </c>
      <c r="I3599" s="40" t="s">
        <v>12</v>
      </c>
      <c r="J3599" s="25">
        <v>437.22</v>
      </c>
    </row>
    <row r="3600" spans="3:10" ht="12.75">
      <c r="C3600" s="39">
        <v>16</v>
      </c>
      <c r="D3600" s="40" t="s">
        <v>13</v>
      </c>
      <c r="E3600" s="25">
        <v>22208.8</v>
      </c>
      <c r="F3600" s="4">
        <f t="shared" si="66"/>
        <v>0.007603696911083723</v>
      </c>
      <c r="G3600" s="15">
        <f>(E3600/J3600)-1</f>
        <v>0.024241854047103883</v>
      </c>
      <c r="H3600" s="39">
        <v>16</v>
      </c>
      <c r="I3600" s="40" t="s">
        <v>13</v>
      </c>
      <c r="J3600" s="25">
        <v>21683.16</v>
      </c>
    </row>
    <row r="3601" spans="3:10" ht="12.75">
      <c r="C3601" s="39">
        <v>20</v>
      </c>
      <c r="D3601" s="40" t="s">
        <v>14</v>
      </c>
      <c r="E3601" s="25">
        <v>0</v>
      </c>
      <c r="F3601" s="4">
        <f t="shared" si="66"/>
        <v>0</v>
      </c>
      <c r="G3601" s="15">
        <v>0</v>
      </c>
      <c r="H3601" s="39">
        <v>20</v>
      </c>
      <c r="I3601" s="40" t="s">
        <v>14</v>
      </c>
      <c r="J3601" s="25">
        <v>0</v>
      </c>
    </row>
    <row r="3602" spans="3:10" ht="12.75">
      <c r="C3602" s="39">
        <v>22</v>
      </c>
      <c r="D3602" s="40" t="s">
        <v>15</v>
      </c>
      <c r="E3602" s="25">
        <v>1113.76</v>
      </c>
      <c r="F3602" s="4">
        <f t="shared" si="66"/>
        <v>0.0003813215244267411</v>
      </c>
      <c r="G3602" s="15">
        <v>0</v>
      </c>
      <c r="H3602" s="39">
        <v>22</v>
      </c>
      <c r="I3602" s="40" t="s">
        <v>15</v>
      </c>
      <c r="J3602" s="25">
        <v>258.99</v>
      </c>
    </row>
    <row r="3603" spans="3:10" ht="12.75">
      <c r="C3603" s="39">
        <v>23</v>
      </c>
      <c r="D3603" s="40" t="s">
        <v>16</v>
      </c>
      <c r="E3603" s="25">
        <v>5457.77</v>
      </c>
      <c r="F3603" s="4">
        <f t="shared" si="66"/>
        <v>0.0018685939308024483</v>
      </c>
      <c r="G3603" s="15">
        <f>(E3603/J3603)-1</f>
        <v>0.36193993536876</v>
      </c>
      <c r="H3603" s="39">
        <v>23</v>
      </c>
      <c r="I3603" s="40" t="s">
        <v>16</v>
      </c>
      <c r="J3603" s="25">
        <v>4007.35</v>
      </c>
    </row>
    <row r="3604" spans="3:10" ht="12.75">
      <c r="C3604" s="39">
        <v>24</v>
      </c>
      <c r="D3604" s="40" t="s">
        <v>17</v>
      </c>
      <c r="E3604" s="25">
        <v>58630.03</v>
      </c>
      <c r="F3604" s="4">
        <f t="shared" si="66"/>
        <v>0.020073348312729458</v>
      </c>
      <c r="G3604" s="15">
        <f>(E3604/J3604)-1</f>
        <v>-0.12694650029766896</v>
      </c>
      <c r="H3604" s="39">
        <v>24</v>
      </c>
      <c r="I3604" s="40" t="s">
        <v>17</v>
      </c>
      <c r="J3604" s="25">
        <v>67155.14</v>
      </c>
    </row>
    <row r="3605" spans="3:10" ht="12.75">
      <c r="C3605" s="39">
        <v>25</v>
      </c>
      <c r="D3605" s="40" t="s">
        <v>18</v>
      </c>
      <c r="E3605" s="25">
        <v>0</v>
      </c>
      <c r="F3605" s="4">
        <f t="shared" si="66"/>
        <v>0</v>
      </c>
      <c r="G3605" s="15">
        <v>0</v>
      </c>
      <c r="H3605" s="39">
        <v>25</v>
      </c>
      <c r="I3605" s="40" t="s">
        <v>18</v>
      </c>
      <c r="J3605" s="25">
        <v>0</v>
      </c>
    </row>
    <row r="3606" spans="3:10" ht="12.75">
      <c r="C3606" s="39">
        <v>26</v>
      </c>
      <c r="D3606" s="40" t="s">
        <v>19</v>
      </c>
      <c r="E3606" s="25">
        <v>0</v>
      </c>
      <c r="F3606" s="4">
        <f t="shared" si="66"/>
        <v>0</v>
      </c>
      <c r="G3606" s="15">
        <v>0</v>
      </c>
      <c r="H3606" s="39">
        <v>26</v>
      </c>
      <c r="I3606" s="40" t="s">
        <v>19</v>
      </c>
      <c r="J3606" s="25">
        <v>0</v>
      </c>
    </row>
    <row r="3607" spans="3:10" ht="12.75">
      <c r="C3607" s="39">
        <v>27</v>
      </c>
      <c r="D3607" s="40" t="s">
        <v>20</v>
      </c>
      <c r="E3607" s="25">
        <v>7718.04</v>
      </c>
      <c r="F3607" s="4">
        <f t="shared" si="66"/>
        <v>0.002642449700462007</v>
      </c>
      <c r="G3607" s="15">
        <f aca="true" t="shared" si="67" ref="G3607:G3614">(E3607/J3607)-1</f>
        <v>0.06995423813636514</v>
      </c>
      <c r="H3607" s="39">
        <v>27</v>
      </c>
      <c r="I3607" s="40" t="s">
        <v>20</v>
      </c>
      <c r="J3607" s="25">
        <v>7213.43</v>
      </c>
    </row>
    <row r="3608" spans="3:10" ht="12.75">
      <c r="C3608" s="39">
        <v>28</v>
      </c>
      <c r="D3608" s="40" t="s">
        <v>21</v>
      </c>
      <c r="E3608" s="25">
        <v>66748.14</v>
      </c>
      <c r="F3608" s="4">
        <f t="shared" si="66"/>
        <v>0.02285277124106588</v>
      </c>
      <c r="G3608" s="15">
        <f t="shared" si="67"/>
        <v>0.05464309488149666</v>
      </c>
      <c r="H3608" s="39">
        <v>28</v>
      </c>
      <c r="I3608" s="40" t="s">
        <v>21</v>
      </c>
      <c r="J3608" s="25">
        <v>63289.79</v>
      </c>
    </row>
    <row r="3609" spans="3:10" ht="12.75">
      <c r="C3609" s="39">
        <v>30</v>
      </c>
      <c r="D3609" s="40" t="s">
        <v>22</v>
      </c>
      <c r="E3609" s="25">
        <v>281632.44</v>
      </c>
      <c r="F3609" s="4">
        <f t="shared" si="66"/>
        <v>0.09642338685966698</v>
      </c>
      <c r="G3609" s="15">
        <f t="shared" si="67"/>
        <v>0.12550019743939034</v>
      </c>
      <c r="H3609" s="39">
        <v>30</v>
      </c>
      <c r="I3609" s="40" t="s">
        <v>22</v>
      </c>
      <c r="J3609" s="25">
        <v>250228.69</v>
      </c>
    </row>
    <row r="3610" spans="3:10" ht="12.75">
      <c r="C3610" s="39">
        <v>31</v>
      </c>
      <c r="D3610" s="40" t="s">
        <v>23</v>
      </c>
      <c r="E3610" s="25">
        <v>125502.16</v>
      </c>
      <c r="F3610" s="4">
        <f t="shared" si="66"/>
        <v>0.04296857040120741</v>
      </c>
      <c r="G3610" s="15">
        <f t="shared" si="67"/>
        <v>0.12083560920073211</v>
      </c>
      <c r="H3610" s="39">
        <v>31</v>
      </c>
      <c r="I3610" s="40" t="s">
        <v>23</v>
      </c>
      <c r="J3610" s="25">
        <v>111971.96</v>
      </c>
    </row>
    <row r="3611" spans="3:10" ht="12.75">
      <c r="C3611" s="39">
        <v>32</v>
      </c>
      <c r="D3611" s="40" t="s">
        <v>24</v>
      </c>
      <c r="E3611" s="25">
        <v>28039.31</v>
      </c>
      <c r="F3611" s="4">
        <f t="shared" si="66"/>
        <v>0.00959990701145127</v>
      </c>
      <c r="G3611" s="15">
        <f t="shared" si="67"/>
        <v>0.2177540224004504</v>
      </c>
      <c r="H3611" s="39">
        <v>32</v>
      </c>
      <c r="I3611" s="40" t="s">
        <v>24</v>
      </c>
      <c r="J3611" s="25">
        <v>23025.43</v>
      </c>
    </row>
    <row r="3612" spans="3:10" ht="12.75">
      <c r="C3612" s="39">
        <v>33</v>
      </c>
      <c r="D3612" s="40" t="s">
        <v>450</v>
      </c>
      <c r="E3612" s="25">
        <v>2946.74</v>
      </c>
      <c r="F3612" s="4">
        <f t="shared" si="66"/>
        <v>0.0010088846689495538</v>
      </c>
      <c r="G3612" s="15">
        <f t="shared" si="67"/>
        <v>-0.059544060434492674</v>
      </c>
      <c r="H3612" s="39">
        <v>33</v>
      </c>
      <c r="I3612" s="40" t="s">
        <v>450</v>
      </c>
      <c r="J3612" s="25">
        <v>3133.31</v>
      </c>
    </row>
    <row r="3613" spans="3:10" ht="12.75">
      <c r="C3613" s="39">
        <v>34</v>
      </c>
      <c r="D3613" s="40" t="s">
        <v>510</v>
      </c>
      <c r="E3613" s="25">
        <v>5612.27</v>
      </c>
      <c r="F3613" s="4">
        <f t="shared" si="66"/>
        <v>0.0019214905831547787</v>
      </c>
      <c r="G3613" s="15">
        <f t="shared" si="67"/>
        <v>0.05015502701043939</v>
      </c>
      <c r="H3613" s="39">
        <v>34</v>
      </c>
      <c r="I3613" s="40" t="s">
        <v>510</v>
      </c>
      <c r="J3613" s="25">
        <v>5344.23</v>
      </c>
    </row>
    <row r="3614" spans="3:10" ht="12.75">
      <c r="C3614" s="39">
        <v>35</v>
      </c>
      <c r="D3614" s="40" t="s">
        <v>511</v>
      </c>
      <c r="E3614" s="25">
        <v>185238.27</v>
      </c>
      <c r="F3614" s="4">
        <f t="shared" si="66"/>
        <v>0.06342061081253794</v>
      </c>
      <c r="G3614" s="15">
        <f t="shared" si="67"/>
        <v>0.2045813666741818</v>
      </c>
      <c r="H3614" s="39">
        <v>35</v>
      </c>
      <c r="I3614" s="40" t="s">
        <v>511</v>
      </c>
      <c r="J3614" s="25">
        <v>153778.13</v>
      </c>
    </row>
    <row r="3615" spans="3:10" ht="12.75">
      <c r="C3615" s="39">
        <v>36</v>
      </c>
      <c r="D3615" s="40" t="s">
        <v>683</v>
      </c>
      <c r="E3615" s="25">
        <v>0</v>
      </c>
      <c r="F3615" s="4">
        <f t="shared" si="66"/>
        <v>0</v>
      </c>
      <c r="G3615" s="15">
        <v>0</v>
      </c>
      <c r="H3615" s="39">
        <v>36</v>
      </c>
      <c r="I3615" s="40" t="s">
        <v>683</v>
      </c>
      <c r="J3615" s="25">
        <v>0</v>
      </c>
    </row>
    <row r="3616" spans="1:2" ht="15">
      <c r="A3616" s="5">
        <v>40391</v>
      </c>
      <c r="B3616" s="1">
        <f>SUM(E3617:E3645)</f>
        <v>3283310.720000002</v>
      </c>
    </row>
    <row r="3617" spans="2:10" ht="12.75">
      <c r="B3617" s="35"/>
      <c r="C3617" s="39">
        <v>1</v>
      </c>
      <c r="D3617" s="40" t="s">
        <v>0</v>
      </c>
      <c r="E3617" s="25">
        <v>538776.43</v>
      </c>
      <c r="F3617" s="4">
        <f>+E3617/$B$3616</f>
        <v>0.16409547433877952</v>
      </c>
      <c r="G3617" s="15">
        <f aca="true" t="shared" si="68" ref="G3617:G3623">(E3617/J3617)-1</f>
        <v>0.22388053022332333</v>
      </c>
      <c r="H3617" s="39">
        <v>1</v>
      </c>
      <c r="I3617" s="40" t="s">
        <v>0</v>
      </c>
      <c r="J3617" s="25">
        <v>440219.79</v>
      </c>
    </row>
    <row r="3618" spans="2:10" ht="12.75">
      <c r="B3618" s="1"/>
      <c r="C3618" s="39">
        <v>2</v>
      </c>
      <c r="D3618" s="40" t="s">
        <v>1</v>
      </c>
      <c r="E3618" s="25">
        <v>1663231.29</v>
      </c>
      <c r="F3618" s="4">
        <f aca="true" t="shared" si="69" ref="F3618:F3645">+E3618/$B$3616</f>
        <v>0.5065713944978071</v>
      </c>
      <c r="G3618" s="15">
        <f t="shared" si="68"/>
        <v>0.10700562170168348</v>
      </c>
      <c r="H3618" s="39">
        <v>2</v>
      </c>
      <c r="I3618" s="40" t="s">
        <v>1</v>
      </c>
      <c r="J3618" s="25">
        <v>1502459.66</v>
      </c>
    </row>
    <row r="3619" spans="2:10" ht="12.75">
      <c r="B3619" s="14"/>
      <c r="C3619" s="39">
        <v>3</v>
      </c>
      <c r="D3619" s="40" t="s">
        <v>2</v>
      </c>
      <c r="E3619" s="25">
        <v>70185.85</v>
      </c>
      <c r="F3619" s="4">
        <f t="shared" si="69"/>
        <v>0.021376548242135293</v>
      </c>
      <c r="G3619" s="15">
        <f t="shared" si="68"/>
        <v>0.049073505254646044</v>
      </c>
      <c r="H3619" s="39">
        <v>3</v>
      </c>
      <c r="I3619" s="40" t="s">
        <v>2</v>
      </c>
      <c r="J3619" s="25">
        <v>66902.7</v>
      </c>
    </row>
    <row r="3620" spans="2:10" ht="12.75">
      <c r="B3620" s="14"/>
      <c r="C3620" s="39">
        <v>4</v>
      </c>
      <c r="D3620" s="40" t="s">
        <v>3</v>
      </c>
      <c r="E3620" s="25">
        <v>29177.19</v>
      </c>
      <c r="F3620" s="4">
        <f t="shared" si="69"/>
        <v>0.008886515011287137</v>
      </c>
      <c r="G3620" s="15">
        <f t="shared" si="68"/>
        <v>-0.1448900353975766</v>
      </c>
      <c r="H3620" s="39">
        <v>4</v>
      </c>
      <c r="I3620" s="40" t="s">
        <v>3</v>
      </c>
      <c r="J3620" s="25">
        <v>34120.98</v>
      </c>
    </row>
    <row r="3621" spans="2:10" ht="12.75">
      <c r="B3621" s="14"/>
      <c r="C3621" s="39">
        <v>5</v>
      </c>
      <c r="D3621" s="40" t="s">
        <v>4</v>
      </c>
      <c r="E3621" s="25">
        <v>88889.7</v>
      </c>
      <c r="F3621" s="4">
        <f t="shared" si="69"/>
        <v>0.0270731915375953</v>
      </c>
      <c r="G3621" s="15">
        <f t="shared" si="68"/>
        <v>0.157033044345273</v>
      </c>
      <c r="H3621" s="39">
        <v>5</v>
      </c>
      <c r="I3621" s="40" t="s">
        <v>4</v>
      </c>
      <c r="J3621" s="25">
        <v>76825.55</v>
      </c>
    </row>
    <row r="3622" spans="2:10" ht="12.75">
      <c r="B3622" s="14"/>
      <c r="C3622" s="39">
        <v>6</v>
      </c>
      <c r="D3622" s="40" t="s">
        <v>5</v>
      </c>
      <c r="E3622" s="25">
        <v>8451.41</v>
      </c>
      <c r="F3622" s="4">
        <f t="shared" si="69"/>
        <v>0.0025740512308259373</v>
      </c>
      <c r="G3622" s="15">
        <f t="shared" si="68"/>
        <v>0.2960913645641796</v>
      </c>
      <c r="H3622" s="39">
        <v>6</v>
      </c>
      <c r="I3622" s="40" t="s">
        <v>5</v>
      </c>
      <c r="J3622" s="25">
        <v>6520.69</v>
      </c>
    </row>
    <row r="3623" spans="2:10" ht="12.75">
      <c r="B3623" s="14"/>
      <c r="C3623" s="39">
        <v>7</v>
      </c>
      <c r="D3623" s="40" t="s">
        <v>6</v>
      </c>
      <c r="E3623" s="25">
        <v>874.99</v>
      </c>
      <c r="F3623" s="4">
        <f t="shared" si="69"/>
        <v>0.0002664962516858592</v>
      </c>
      <c r="G3623" s="15">
        <f t="shared" si="68"/>
        <v>0.30346502204743175</v>
      </c>
      <c r="H3623" s="39">
        <v>7</v>
      </c>
      <c r="I3623" s="40" t="s">
        <v>6</v>
      </c>
      <c r="J3623" s="25">
        <v>671.28</v>
      </c>
    </row>
    <row r="3624" spans="2:10" ht="12.75">
      <c r="B3624" s="14"/>
      <c r="C3624" s="39">
        <v>8</v>
      </c>
      <c r="D3624" s="40" t="s">
        <v>7</v>
      </c>
      <c r="E3624" s="25">
        <v>0</v>
      </c>
      <c r="F3624" s="4">
        <f t="shared" si="69"/>
        <v>0</v>
      </c>
      <c r="G3624" s="15">
        <v>0</v>
      </c>
      <c r="H3624" s="39">
        <v>8</v>
      </c>
      <c r="I3624" s="40" t="s">
        <v>7</v>
      </c>
      <c r="J3624" s="25">
        <v>0</v>
      </c>
    </row>
    <row r="3625" spans="2:10" ht="12.75">
      <c r="B3625" s="14"/>
      <c r="C3625" s="39">
        <v>9</v>
      </c>
      <c r="D3625" s="40" t="s">
        <v>8</v>
      </c>
      <c r="E3625" s="25">
        <v>2930.18</v>
      </c>
      <c r="F3625" s="4">
        <f t="shared" si="69"/>
        <v>0.000892446755694203</v>
      </c>
      <c r="G3625" s="15">
        <f>(E3625/J3625)-1</f>
        <v>-0.23899137489968547</v>
      </c>
      <c r="H3625" s="39">
        <v>9</v>
      </c>
      <c r="I3625" s="40" t="s">
        <v>8</v>
      </c>
      <c r="J3625" s="25">
        <v>3850.39</v>
      </c>
    </row>
    <row r="3626" spans="2:10" ht="12.75">
      <c r="B3626" s="14"/>
      <c r="C3626" s="39">
        <v>10</v>
      </c>
      <c r="D3626" s="40" t="s">
        <v>9</v>
      </c>
      <c r="E3626" s="25">
        <v>15150.43</v>
      </c>
      <c r="F3626" s="4">
        <f t="shared" si="69"/>
        <v>0.0046143759430724825</v>
      </c>
      <c r="G3626" s="15">
        <f>(E3626/J3626)-1</f>
        <v>1.081534768887503</v>
      </c>
      <c r="H3626" s="39">
        <v>10</v>
      </c>
      <c r="I3626" s="40" t="s">
        <v>9</v>
      </c>
      <c r="J3626" s="25">
        <v>7278.49</v>
      </c>
    </row>
    <row r="3627" spans="2:10" ht="12.75">
      <c r="B3627" s="14"/>
      <c r="C3627" s="39">
        <v>11</v>
      </c>
      <c r="D3627" s="40" t="s">
        <v>10</v>
      </c>
      <c r="E3627" s="25">
        <v>1847.11</v>
      </c>
      <c r="F3627" s="4">
        <f t="shared" si="69"/>
        <v>0.000562575448235371</v>
      </c>
      <c r="G3627" s="15">
        <f>(E3627/J3627)-1</f>
        <v>0.2952449739493854</v>
      </c>
      <c r="H3627" s="39">
        <v>11</v>
      </c>
      <c r="I3627" s="40" t="s">
        <v>10</v>
      </c>
      <c r="J3627" s="25">
        <v>1426.07</v>
      </c>
    </row>
    <row r="3628" spans="2:10" ht="12.75">
      <c r="B3628" s="35"/>
      <c r="C3628" s="39">
        <v>13</v>
      </c>
      <c r="D3628" s="40" t="s">
        <v>11</v>
      </c>
      <c r="E3628" s="25">
        <v>2567.33</v>
      </c>
      <c r="F3628" s="4">
        <f t="shared" si="69"/>
        <v>0.0007819333041985129</v>
      </c>
      <c r="G3628" s="15">
        <v>0</v>
      </c>
      <c r="H3628" s="39">
        <v>13</v>
      </c>
      <c r="I3628" s="40" t="s">
        <v>11</v>
      </c>
      <c r="J3628" s="25">
        <v>0</v>
      </c>
    </row>
    <row r="3629" spans="3:10" ht="12.75">
      <c r="C3629" s="39">
        <v>15</v>
      </c>
      <c r="D3629" s="40" t="s">
        <v>12</v>
      </c>
      <c r="E3629" s="25">
        <v>252.14</v>
      </c>
      <c r="F3629" s="4">
        <f t="shared" si="69"/>
        <v>7.679443753651187E-05</v>
      </c>
      <c r="G3629" s="15">
        <f>(E3629/J3629)-1</f>
        <v>-0.24989587671803415</v>
      </c>
      <c r="H3629" s="39">
        <v>15</v>
      </c>
      <c r="I3629" s="40" t="s">
        <v>12</v>
      </c>
      <c r="J3629" s="25">
        <v>336.14</v>
      </c>
    </row>
    <row r="3630" spans="3:10" ht="12.75">
      <c r="C3630" s="39">
        <v>16</v>
      </c>
      <c r="D3630" s="40" t="s">
        <v>13</v>
      </c>
      <c r="E3630" s="25">
        <v>19556.74</v>
      </c>
      <c r="F3630" s="4">
        <f t="shared" si="69"/>
        <v>0.005956408536320312</v>
      </c>
      <c r="G3630" s="15">
        <f>(E3630/J3630)-1</f>
        <v>-0.25674758421701116</v>
      </c>
      <c r="H3630" s="39">
        <v>16</v>
      </c>
      <c r="I3630" s="40" t="s">
        <v>13</v>
      </c>
      <c r="J3630" s="25">
        <v>26312.38</v>
      </c>
    </row>
    <row r="3631" spans="3:10" ht="12.75">
      <c r="C3631" s="39">
        <v>20</v>
      </c>
      <c r="D3631" s="40" t="s">
        <v>14</v>
      </c>
      <c r="E3631" s="25">
        <v>0</v>
      </c>
      <c r="F3631" s="4">
        <f t="shared" si="69"/>
        <v>0</v>
      </c>
      <c r="G3631" s="15">
        <v>0</v>
      </c>
      <c r="H3631" s="39">
        <v>20</v>
      </c>
      <c r="I3631" s="40" t="s">
        <v>14</v>
      </c>
      <c r="J3631" s="25">
        <v>0</v>
      </c>
    </row>
    <row r="3632" spans="3:10" ht="12.75">
      <c r="C3632" s="39">
        <v>22</v>
      </c>
      <c r="D3632" s="40" t="s">
        <v>15</v>
      </c>
      <c r="E3632" s="25">
        <v>1153.45</v>
      </c>
      <c r="F3632" s="4">
        <f t="shared" si="69"/>
        <v>0.0003513069880879259</v>
      </c>
      <c r="G3632" s="15">
        <v>0</v>
      </c>
      <c r="H3632" s="39">
        <v>22</v>
      </c>
      <c r="I3632" s="40" t="s">
        <v>15</v>
      </c>
      <c r="J3632" s="25">
        <v>488.05</v>
      </c>
    </row>
    <row r="3633" spans="3:10" ht="12.75">
      <c r="C3633" s="39">
        <v>23</v>
      </c>
      <c r="D3633" s="40" t="s">
        <v>16</v>
      </c>
      <c r="E3633" s="25">
        <v>6156.42</v>
      </c>
      <c r="F3633" s="4">
        <f t="shared" si="69"/>
        <v>0.0018750646908008745</v>
      </c>
      <c r="G3633" s="15">
        <f>(E3633/J3633)-1</f>
        <v>0.062490400098026866</v>
      </c>
      <c r="H3633" s="39">
        <v>23</v>
      </c>
      <c r="I3633" s="40" t="s">
        <v>16</v>
      </c>
      <c r="J3633" s="25">
        <v>5794.33</v>
      </c>
    </row>
    <row r="3634" spans="3:10" ht="12.75">
      <c r="C3634" s="39">
        <v>24</v>
      </c>
      <c r="D3634" s="40" t="s">
        <v>17</v>
      </c>
      <c r="E3634" s="25">
        <v>76529.06</v>
      </c>
      <c r="F3634" s="4">
        <f t="shared" si="69"/>
        <v>0.023308503680090305</v>
      </c>
      <c r="G3634" s="15">
        <f>(E3634/J3634)-1</f>
        <v>-0.0422581709722194</v>
      </c>
      <c r="H3634" s="39">
        <v>24</v>
      </c>
      <c r="I3634" s="40" t="s">
        <v>17</v>
      </c>
      <c r="J3634" s="25">
        <v>79905.73</v>
      </c>
    </row>
    <row r="3635" spans="3:10" ht="12.75">
      <c r="C3635" s="39">
        <v>25</v>
      </c>
      <c r="D3635" s="40" t="s">
        <v>18</v>
      </c>
      <c r="E3635" s="25">
        <v>0</v>
      </c>
      <c r="F3635" s="4">
        <f t="shared" si="69"/>
        <v>0</v>
      </c>
      <c r="G3635" s="15">
        <v>0</v>
      </c>
      <c r="H3635" s="39">
        <v>25</v>
      </c>
      <c r="I3635" s="40" t="s">
        <v>18</v>
      </c>
      <c r="J3635" s="25">
        <v>0</v>
      </c>
    </row>
    <row r="3636" spans="3:10" ht="12.75">
      <c r="C3636" s="39">
        <v>26</v>
      </c>
      <c r="D3636" s="40" t="s">
        <v>19</v>
      </c>
      <c r="E3636" s="25">
        <v>0</v>
      </c>
      <c r="F3636" s="4">
        <f t="shared" si="69"/>
        <v>0</v>
      </c>
      <c r="G3636" s="15">
        <v>0</v>
      </c>
      <c r="H3636" s="39">
        <v>26</v>
      </c>
      <c r="I3636" s="40" t="s">
        <v>19</v>
      </c>
      <c r="J3636" s="25">
        <v>0</v>
      </c>
    </row>
    <row r="3637" spans="3:10" ht="12.75">
      <c r="C3637" s="39">
        <v>27</v>
      </c>
      <c r="D3637" s="40" t="s">
        <v>20</v>
      </c>
      <c r="E3637" s="25">
        <v>9328.38</v>
      </c>
      <c r="F3637" s="4">
        <f t="shared" si="69"/>
        <v>0.0028411505323504664</v>
      </c>
      <c r="G3637" s="15">
        <f aca="true" t="shared" si="70" ref="G3637:G3644">(E3637/J3637)-1</f>
        <v>-0.11359794448240068</v>
      </c>
      <c r="H3637" s="39">
        <v>27</v>
      </c>
      <c r="I3637" s="40" t="s">
        <v>20</v>
      </c>
      <c r="J3637" s="25">
        <v>10523.87</v>
      </c>
    </row>
    <row r="3638" spans="3:10" ht="12.75">
      <c r="C3638" s="39">
        <v>28</v>
      </c>
      <c r="D3638" s="40" t="s">
        <v>21</v>
      </c>
      <c r="E3638" s="25">
        <v>71587.96</v>
      </c>
      <c r="F3638" s="4">
        <f t="shared" si="69"/>
        <v>0.021803589761982673</v>
      </c>
      <c r="G3638" s="15">
        <f t="shared" si="70"/>
        <v>0.06817075283340412</v>
      </c>
      <c r="H3638" s="39">
        <v>28</v>
      </c>
      <c r="I3638" s="40" t="s">
        <v>21</v>
      </c>
      <c r="J3638" s="25">
        <v>67019.21</v>
      </c>
    </row>
    <row r="3639" spans="3:10" ht="12.75">
      <c r="C3639" s="39">
        <v>30</v>
      </c>
      <c r="D3639" s="40" t="s">
        <v>22</v>
      </c>
      <c r="E3639" s="25">
        <v>280829.99</v>
      </c>
      <c r="F3639" s="4">
        <f t="shared" si="69"/>
        <v>0.08553256573901108</v>
      </c>
      <c r="G3639" s="15">
        <f t="shared" si="70"/>
        <v>0.12148113467234589</v>
      </c>
      <c r="H3639" s="39">
        <v>30</v>
      </c>
      <c r="I3639" s="40" t="s">
        <v>22</v>
      </c>
      <c r="J3639" s="25">
        <v>250409.91</v>
      </c>
    </row>
    <row r="3640" spans="3:10" ht="12.75">
      <c r="C3640" s="39">
        <v>31</v>
      </c>
      <c r="D3640" s="40" t="s">
        <v>23</v>
      </c>
      <c r="E3640" s="25">
        <v>185500.47</v>
      </c>
      <c r="F3640" s="4">
        <f t="shared" si="69"/>
        <v>0.05649799419532242</v>
      </c>
      <c r="G3640" s="15">
        <f t="shared" si="70"/>
        <v>0.12937984418250603</v>
      </c>
      <c r="H3640" s="39">
        <v>31</v>
      </c>
      <c r="I3640" s="40" t="s">
        <v>23</v>
      </c>
      <c r="J3640" s="25">
        <v>164249.85</v>
      </c>
    </row>
    <row r="3641" spans="3:10" ht="12.75">
      <c r="C3641" s="39">
        <v>32</v>
      </c>
      <c r="D3641" s="40" t="s">
        <v>24</v>
      </c>
      <c r="E3641" s="25">
        <v>22783.62</v>
      </c>
      <c r="F3641" s="4">
        <f t="shared" si="69"/>
        <v>0.006939221396627361</v>
      </c>
      <c r="G3641" s="15">
        <f t="shared" si="70"/>
        <v>0.026278094290872467</v>
      </c>
      <c r="H3641" s="39">
        <v>32</v>
      </c>
      <c r="I3641" s="40" t="s">
        <v>24</v>
      </c>
      <c r="J3641" s="25">
        <v>22200.24</v>
      </c>
    </row>
    <row r="3642" spans="3:10" ht="12.75">
      <c r="C3642" s="39">
        <v>33</v>
      </c>
      <c r="D3642" s="40" t="s">
        <v>450</v>
      </c>
      <c r="E3642" s="25">
        <v>3514.31</v>
      </c>
      <c r="F3642" s="4">
        <f t="shared" si="69"/>
        <v>0.0010703555952206673</v>
      </c>
      <c r="G3642" s="15">
        <f t="shared" si="70"/>
        <v>-0.04315236331953831</v>
      </c>
      <c r="H3642" s="39">
        <v>33</v>
      </c>
      <c r="I3642" s="40" t="s">
        <v>450</v>
      </c>
      <c r="J3642" s="25">
        <v>3672.8</v>
      </c>
    </row>
    <row r="3643" spans="3:10" ht="12.75">
      <c r="C3643" s="39">
        <v>34</v>
      </c>
      <c r="D3643" s="40" t="s">
        <v>510</v>
      </c>
      <c r="E3643" s="25">
        <v>6807.15</v>
      </c>
      <c r="F3643" s="4">
        <f t="shared" si="69"/>
        <v>0.0020732579339916984</v>
      </c>
      <c r="G3643" s="15">
        <f t="shared" si="70"/>
        <v>0.011824424757714391</v>
      </c>
      <c r="H3643" s="39">
        <v>34</v>
      </c>
      <c r="I3643" s="40" t="s">
        <v>510</v>
      </c>
      <c r="J3643" s="25">
        <v>6727.6</v>
      </c>
    </row>
    <row r="3644" spans="3:10" ht="12.75">
      <c r="C3644" s="39">
        <v>35</v>
      </c>
      <c r="D3644" s="40" t="s">
        <v>511</v>
      </c>
      <c r="E3644" s="25">
        <v>177229.12</v>
      </c>
      <c r="F3644" s="4">
        <f t="shared" si="69"/>
        <v>0.0539787839513404</v>
      </c>
      <c r="G3644" s="15">
        <f t="shared" si="70"/>
        <v>0.12061055399965359</v>
      </c>
      <c r="H3644" s="39">
        <v>35</v>
      </c>
      <c r="I3644" s="40" t="s">
        <v>511</v>
      </c>
      <c r="J3644" s="25">
        <v>158154.07</v>
      </c>
    </row>
    <row r="3645" spans="3:10" ht="12.75">
      <c r="C3645" s="39">
        <v>36</v>
      </c>
      <c r="D3645" s="40" t="s">
        <v>683</v>
      </c>
      <c r="E3645" s="25">
        <v>0</v>
      </c>
      <c r="F3645" s="4">
        <f t="shared" si="69"/>
        <v>0</v>
      </c>
      <c r="G3645" s="15">
        <v>0</v>
      </c>
      <c r="H3645" s="39">
        <v>36</v>
      </c>
      <c r="I3645" s="40" t="s">
        <v>683</v>
      </c>
      <c r="J3645" s="25">
        <v>0</v>
      </c>
    </row>
    <row r="3646" spans="1:2" ht="15">
      <c r="A3646" s="5">
        <v>40422</v>
      </c>
      <c r="B3646" s="1">
        <f>SUM(E3647:E3675)</f>
        <v>2859168.4499999993</v>
      </c>
    </row>
    <row r="3647" spans="2:10" ht="12.75">
      <c r="B3647" s="35"/>
      <c r="C3647" s="39">
        <v>1</v>
      </c>
      <c r="D3647" s="40" t="s">
        <v>0</v>
      </c>
      <c r="E3647" s="14">
        <v>479887.94</v>
      </c>
      <c r="F3647" s="4">
        <f>+E3647/$B$3646</f>
        <v>0.16784178630678445</v>
      </c>
      <c r="G3647" s="15">
        <f aca="true" t="shared" si="71" ref="G3647:G3653">(E3647/J3647)-1</f>
        <v>0.12614171968532273</v>
      </c>
      <c r="H3647" s="39">
        <v>1</v>
      </c>
      <c r="I3647" s="40" t="s">
        <v>0</v>
      </c>
      <c r="J3647" s="25">
        <v>426134.59</v>
      </c>
    </row>
    <row r="3648" spans="2:10" ht="12.75">
      <c r="B3648" s="1">
        <f>SUM(B3316:B3646)</f>
        <v>45702500.75999999</v>
      </c>
      <c r="C3648" s="39">
        <v>2</v>
      </c>
      <c r="D3648" s="40" t="s">
        <v>1</v>
      </c>
      <c r="E3648" s="14">
        <v>1401132.97</v>
      </c>
      <c r="F3648" s="4">
        <f aca="true" t="shared" si="72" ref="F3648:F3675">+E3648/$B$3646</f>
        <v>0.49004911550419505</v>
      </c>
      <c r="G3648" s="15">
        <f t="shared" si="71"/>
        <v>0.05574577227319688</v>
      </c>
      <c r="H3648" s="39">
        <v>2</v>
      </c>
      <c r="I3648" s="40" t="s">
        <v>1</v>
      </c>
      <c r="J3648" s="25">
        <v>1327149.97</v>
      </c>
    </row>
    <row r="3649" spans="2:10" ht="12.75">
      <c r="B3649" s="14"/>
      <c r="C3649" s="39">
        <v>3</v>
      </c>
      <c r="D3649" s="40" t="s">
        <v>2</v>
      </c>
      <c r="E3649" s="14">
        <v>69306.62</v>
      </c>
      <c r="F3649" s="4">
        <f t="shared" si="72"/>
        <v>0.02424013177677587</v>
      </c>
      <c r="G3649" s="15">
        <f t="shared" si="71"/>
        <v>-0.03195581558801741</v>
      </c>
      <c r="H3649" s="39">
        <v>3</v>
      </c>
      <c r="I3649" s="40" t="s">
        <v>2</v>
      </c>
      <c r="J3649" s="25">
        <v>71594.48</v>
      </c>
    </row>
    <row r="3650" spans="2:10" ht="12.75">
      <c r="B3650" s="14"/>
      <c r="C3650" s="39">
        <v>4</v>
      </c>
      <c r="D3650" s="40" t="s">
        <v>3</v>
      </c>
      <c r="E3650" s="14">
        <v>30890.24</v>
      </c>
      <c r="F3650" s="4">
        <f t="shared" si="72"/>
        <v>0.010803924476712804</v>
      </c>
      <c r="G3650" s="15">
        <f t="shared" si="71"/>
        <v>0.2623605345599671</v>
      </c>
      <c r="H3650" s="39">
        <v>4</v>
      </c>
      <c r="I3650" s="40" t="s">
        <v>3</v>
      </c>
      <c r="J3650" s="25">
        <v>24470.22</v>
      </c>
    </row>
    <row r="3651" spans="2:10" ht="12.75">
      <c r="B3651" s="14"/>
      <c r="C3651" s="39">
        <v>5</v>
      </c>
      <c r="D3651" s="40" t="s">
        <v>4</v>
      </c>
      <c r="E3651" s="14">
        <v>85665.42</v>
      </c>
      <c r="F3651" s="4">
        <f t="shared" si="72"/>
        <v>0.02996165545964947</v>
      </c>
      <c r="G3651" s="15">
        <f t="shared" si="71"/>
        <v>0.27312210394564107</v>
      </c>
      <c r="H3651" s="39">
        <v>5</v>
      </c>
      <c r="I3651" s="40" t="s">
        <v>4</v>
      </c>
      <c r="J3651" s="25">
        <v>67287.67</v>
      </c>
    </row>
    <row r="3652" spans="2:10" ht="12.75">
      <c r="B3652" s="14"/>
      <c r="C3652" s="39">
        <v>6</v>
      </c>
      <c r="D3652" s="40" t="s">
        <v>5</v>
      </c>
      <c r="E3652" s="14">
        <v>8539.8</v>
      </c>
      <c r="F3652" s="4">
        <f t="shared" si="72"/>
        <v>0.0029868124768934134</v>
      </c>
      <c r="G3652" s="15">
        <f t="shared" si="71"/>
        <v>0.26443623183255727</v>
      </c>
      <c r="H3652" s="39">
        <v>6</v>
      </c>
      <c r="I3652" s="40" t="s">
        <v>5</v>
      </c>
      <c r="J3652" s="25">
        <v>6753.84</v>
      </c>
    </row>
    <row r="3653" spans="2:10" ht="12.75">
      <c r="B3653" s="14"/>
      <c r="C3653" s="39">
        <v>7</v>
      </c>
      <c r="D3653" s="40" t="s">
        <v>6</v>
      </c>
      <c r="E3653" s="14">
        <v>804.86</v>
      </c>
      <c r="F3653" s="4">
        <f t="shared" si="72"/>
        <v>0.0002815014274517475</v>
      </c>
      <c r="G3653" s="15">
        <f t="shared" si="71"/>
        <v>0.23161438408569235</v>
      </c>
      <c r="H3653" s="39">
        <v>7</v>
      </c>
      <c r="I3653" s="40" t="s">
        <v>6</v>
      </c>
      <c r="J3653" s="25">
        <v>653.5</v>
      </c>
    </row>
    <row r="3654" spans="2:10" ht="12.75">
      <c r="B3654" s="14"/>
      <c r="C3654" s="39">
        <v>8</v>
      </c>
      <c r="D3654" s="40" t="s">
        <v>7</v>
      </c>
      <c r="E3654" s="14">
        <v>0</v>
      </c>
      <c r="F3654" s="4">
        <f t="shared" si="72"/>
        <v>0</v>
      </c>
      <c r="G3654" s="15">
        <v>0</v>
      </c>
      <c r="H3654" s="39">
        <v>8</v>
      </c>
      <c r="I3654" s="40" t="s">
        <v>7</v>
      </c>
      <c r="J3654" s="25">
        <v>0</v>
      </c>
    </row>
    <row r="3655" spans="2:10" ht="12.75">
      <c r="B3655" s="14"/>
      <c r="C3655" s="39">
        <v>9</v>
      </c>
      <c r="D3655" s="40" t="s">
        <v>8</v>
      </c>
      <c r="E3655" s="14">
        <v>3108.09</v>
      </c>
      <c r="F3655" s="4">
        <f t="shared" si="72"/>
        <v>0.0010870608200786495</v>
      </c>
      <c r="G3655" s="15">
        <f>(E3655/J3655)-1</f>
        <v>-0.033806468459730676</v>
      </c>
      <c r="H3655" s="39">
        <v>9</v>
      </c>
      <c r="I3655" s="40" t="s">
        <v>8</v>
      </c>
      <c r="J3655" s="25">
        <v>3216.84</v>
      </c>
    </row>
    <row r="3656" spans="2:10" ht="12.75">
      <c r="B3656" s="14"/>
      <c r="C3656" s="39">
        <v>10</v>
      </c>
      <c r="D3656" s="40" t="s">
        <v>9</v>
      </c>
      <c r="E3656" s="14">
        <v>15652.33</v>
      </c>
      <c r="F3656" s="4">
        <f t="shared" si="72"/>
        <v>0.005474434358703141</v>
      </c>
      <c r="G3656" s="15">
        <f>(E3656/J3656)-1</f>
        <v>0.9051289635085185</v>
      </c>
      <c r="H3656" s="39">
        <v>10</v>
      </c>
      <c r="I3656" s="40" t="s">
        <v>9</v>
      </c>
      <c r="J3656" s="25">
        <v>8215.89</v>
      </c>
    </row>
    <row r="3657" spans="2:10" ht="12.75">
      <c r="B3657" s="14"/>
      <c r="C3657" s="39">
        <v>11</v>
      </c>
      <c r="D3657" s="40" t="s">
        <v>10</v>
      </c>
      <c r="E3657" s="14">
        <v>1889.49</v>
      </c>
      <c r="F3657" s="4">
        <f t="shared" si="72"/>
        <v>0.0006608529833210773</v>
      </c>
      <c r="G3657" s="15">
        <f>(E3657/J3657)-1</f>
        <v>0.1480817606241418</v>
      </c>
      <c r="H3657" s="39">
        <v>11</v>
      </c>
      <c r="I3657" s="40" t="s">
        <v>10</v>
      </c>
      <c r="J3657" s="25">
        <v>1645.78</v>
      </c>
    </row>
    <row r="3658" spans="2:10" ht="12.75">
      <c r="B3658" s="35"/>
      <c r="C3658" s="39">
        <v>13</v>
      </c>
      <c r="D3658" s="40" t="s">
        <v>11</v>
      </c>
      <c r="E3658" s="14">
        <v>1972.83</v>
      </c>
      <c r="F3658" s="4">
        <f t="shared" si="72"/>
        <v>0.0006900013183903175</v>
      </c>
      <c r="G3658" s="15">
        <v>0</v>
      </c>
      <c r="H3658" s="39">
        <v>13</v>
      </c>
      <c r="I3658" s="40" t="s">
        <v>11</v>
      </c>
      <c r="J3658" s="25">
        <v>0</v>
      </c>
    </row>
    <row r="3659" spans="3:10" ht="12.75">
      <c r="C3659" s="39">
        <v>15</v>
      </c>
      <c r="D3659" s="40" t="s">
        <v>12</v>
      </c>
      <c r="E3659" s="14">
        <v>319.85</v>
      </c>
      <c r="F3659" s="4">
        <f t="shared" si="72"/>
        <v>0.00011186819020754097</v>
      </c>
      <c r="G3659" s="15">
        <f>(E3659/J3659)-1</f>
        <v>-0.16427153010033446</v>
      </c>
      <c r="H3659" s="39">
        <v>15</v>
      </c>
      <c r="I3659" s="40" t="s">
        <v>12</v>
      </c>
      <c r="J3659" s="25">
        <v>382.72</v>
      </c>
    </row>
    <row r="3660" spans="3:10" ht="12.75">
      <c r="C3660" s="39">
        <v>16</v>
      </c>
      <c r="D3660" s="40" t="s">
        <v>13</v>
      </c>
      <c r="E3660" s="14">
        <v>19761.5</v>
      </c>
      <c r="F3660" s="4">
        <f t="shared" si="72"/>
        <v>0.00691162495165334</v>
      </c>
      <c r="G3660" s="15">
        <f>(E3660/J3660)-1</f>
        <v>-0.044882753274145704</v>
      </c>
      <c r="H3660" s="39">
        <v>16</v>
      </c>
      <c r="I3660" s="40" t="s">
        <v>13</v>
      </c>
      <c r="J3660" s="25">
        <v>20690.13</v>
      </c>
    </row>
    <row r="3661" spans="3:10" ht="12.75">
      <c r="C3661" s="39">
        <v>20</v>
      </c>
      <c r="D3661" s="40" t="s">
        <v>14</v>
      </c>
      <c r="E3661" s="14">
        <v>0</v>
      </c>
      <c r="F3661" s="4">
        <f t="shared" si="72"/>
        <v>0</v>
      </c>
      <c r="G3661" s="15">
        <v>0</v>
      </c>
      <c r="H3661" s="39">
        <v>20</v>
      </c>
      <c r="I3661" s="40" t="s">
        <v>14</v>
      </c>
      <c r="J3661" s="25">
        <v>0</v>
      </c>
    </row>
    <row r="3662" spans="3:10" ht="12.75">
      <c r="C3662" s="39">
        <v>22</v>
      </c>
      <c r="D3662" s="40" t="s">
        <v>15</v>
      </c>
      <c r="E3662" s="14">
        <v>1136.82</v>
      </c>
      <c r="F3662" s="4">
        <f t="shared" si="72"/>
        <v>0.0003976051148717734</v>
      </c>
      <c r="G3662" s="15">
        <v>0</v>
      </c>
      <c r="H3662" s="39">
        <v>22</v>
      </c>
      <c r="I3662" s="40" t="s">
        <v>15</v>
      </c>
      <c r="J3662" s="25">
        <v>685.88</v>
      </c>
    </row>
    <row r="3663" spans="3:10" ht="12.75">
      <c r="C3663" s="39">
        <v>23</v>
      </c>
      <c r="D3663" s="40" t="s">
        <v>16</v>
      </c>
      <c r="E3663" s="14">
        <v>6792.55</v>
      </c>
      <c r="F3663" s="4">
        <f t="shared" si="72"/>
        <v>0.0023757082238368998</v>
      </c>
      <c r="G3663" s="15">
        <f>(E3663/J3663)-1</f>
        <v>0.03636125067322937</v>
      </c>
      <c r="H3663" s="39">
        <v>23</v>
      </c>
      <c r="I3663" s="40" t="s">
        <v>16</v>
      </c>
      <c r="J3663" s="25">
        <v>6554.23</v>
      </c>
    </row>
    <row r="3664" spans="3:10" ht="12.75">
      <c r="C3664" s="39">
        <v>24</v>
      </c>
      <c r="D3664" s="40" t="s">
        <v>17</v>
      </c>
      <c r="E3664" s="14">
        <v>59291.26</v>
      </c>
      <c r="F3664" s="4">
        <f t="shared" si="72"/>
        <v>0.020737239178754936</v>
      </c>
      <c r="G3664" s="15">
        <f>(E3664/J3664)-1</f>
        <v>-0.024651014586495545</v>
      </c>
      <c r="H3664" s="39">
        <v>24</v>
      </c>
      <c r="I3664" s="40" t="s">
        <v>17</v>
      </c>
      <c r="J3664" s="25">
        <v>60789.79</v>
      </c>
    </row>
    <row r="3665" spans="3:10" ht="12.75">
      <c r="C3665" s="39">
        <v>25</v>
      </c>
      <c r="D3665" s="40" t="s">
        <v>18</v>
      </c>
      <c r="E3665" s="14">
        <v>0</v>
      </c>
      <c r="F3665" s="4">
        <f t="shared" si="72"/>
        <v>0</v>
      </c>
      <c r="G3665" s="15">
        <v>0</v>
      </c>
      <c r="H3665" s="39">
        <v>25</v>
      </c>
      <c r="I3665" s="40" t="s">
        <v>18</v>
      </c>
      <c r="J3665" s="25">
        <v>0</v>
      </c>
    </row>
    <row r="3666" spans="3:10" ht="12.75">
      <c r="C3666" s="39">
        <v>26</v>
      </c>
      <c r="D3666" s="40" t="s">
        <v>19</v>
      </c>
      <c r="E3666" s="14">
        <v>0</v>
      </c>
      <c r="F3666" s="4">
        <f t="shared" si="72"/>
        <v>0</v>
      </c>
      <c r="G3666" s="15">
        <v>0</v>
      </c>
      <c r="H3666" s="39">
        <v>26</v>
      </c>
      <c r="I3666" s="40" t="s">
        <v>19</v>
      </c>
      <c r="J3666" s="25">
        <v>0</v>
      </c>
    </row>
    <row r="3667" spans="3:10" ht="12.75">
      <c r="C3667" s="39">
        <v>27</v>
      </c>
      <c r="D3667" s="40" t="s">
        <v>20</v>
      </c>
      <c r="E3667" s="14">
        <v>10388.36</v>
      </c>
      <c r="F3667" s="4">
        <f t="shared" si="72"/>
        <v>0.0036333501091899653</v>
      </c>
      <c r="G3667" s="15">
        <f aca="true" t="shared" si="73" ref="G3667:G3674">(E3667/J3667)-1</f>
        <v>-0.09224476385462788</v>
      </c>
      <c r="H3667" s="39">
        <v>27</v>
      </c>
      <c r="I3667" s="40" t="s">
        <v>20</v>
      </c>
      <c r="J3667" s="25">
        <v>11444.01</v>
      </c>
    </row>
    <row r="3668" spans="3:10" ht="12.75">
      <c r="C3668" s="39">
        <v>28</v>
      </c>
      <c r="D3668" s="40" t="s">
        <v>21</v>
      </c>
      <c r="E3668" s="14">
        <v>55782.65</v>
      </c>
      <c r="F3668" s="4">
        <f t="shared" si="72"/>
        <v>0.019510095671348086</v>
      </c>
      <c r="G3668" s="15">
        <f t="shared" si="73"/>
        <v>-0.15915372496196922</v>
      </c>
      <c r="H3668" s="39">
        <v>28</v>
      </c>
      <c r="I3668" s="40" t="s">
        <v>21</v>
      </c>
      <c r="J3668" s="25">
        <v>66341.08</v>
      </c>
    </row>
    <row r="3669" spans="3:10" ht="12.75">
      <c r="C3669" s="39">
        <v>30</v>
      </c>
      <c r="D3669" s="40" t="s">
        <v>22</v>
      </c>
      <c r="E3669" s="14">
        <v>270075.1</v>
      </c>
      <c r="F3669" s="4">
        <f t="shared" si="72"/>
        <v>0.09445931735851382</v>
      </c>
      <c r="G3669" s="15">
        <f t="shared" si="73"/>
        <v>0.08307932160018883</v>
      </c>
      <c r="H3669" s="39">
        <v>30</v>
      </c>
      <c r="I3669" s="40" t="s">
        <v>22</v>
      </c>
      <c r="J3669" s="25">
        <v>249358.56</v>
      </c>
    </row>
    <row r="3670" spans="3:10" ht="12.75">
      <c r="C3670" s="39">
        <v>31</v>
      </c>
      <c r="D3670" s="40" t="s">
        <v>23</v>
      </c>
      <c r="E3670" s="14">
        <v>137483.12</v>
      </c>
      <c r="F3670" s="4">
        <f t="shared" si="72"/>
        <v>0.04808500177735244</v>
      </c>
      <c r="G3670" s="15">
        <f t="shared" si="73"/>
        <v>0.0017183582800328612</v>
      </c>
      <c r="H3670" s="39">
        <v>31</v>
      </c>
      <c r="I3670" s="40" t="s">
        <v>23</v>
      </c>
      <c r="J3670" s="25">
        <v>137247.28</v>
      </c>
    </row>
    <row r="3671" spans="3:10" ht="12.75">
      <c r="C3671" s="39">
        <v>32</v>
      </c>
      <c r="D3671" s="40" t="s">
        <v>24</v>
      </c>
      <c r="E3671" s="14">
        <v>25184.73</v>
      </c>
      <c r="F3671" s="4">
        <f t="shared" si="72"/>
        <v>0.008808410711163242</v>
      </c>
      <c r="G3671" s="15">
        <f t="shared" si="73"/>
        <v>0.11895481346776626</v>
      </c>
      <c r="H3671" s="39">
        <v>32</v>
      </c>
      <c r="I3671" s="40" t="s">
        <v>24</v>
      </c>
      <c r="J3671" s="25">
        <v>22507.37</v>
      </c>
    </row>
    <row r="3672" spans="3:10" ht="12.75">
      <c r="C3672" s="39">
        <v>33</v>
      </c>
      <c r="D3672" s="40" t="s">
        <v>450</v>
      </c>
      <c r="E3672" s="14">
        <v>3261.39</v>
      </c>
      <c r="F3672" s="4">
        <f t="shared" si="72"/>
        <v>0.0011406778079129968</v>
      </c>
      <c r="G3672" s="15">
        <f t="shared" si="73"/>
        <v>0.16511087056705276</v>
      </c>
      <c r="H3672" s="39">
        <v>33</v>
      </c>
      <c r="I3672" s="40" t="s">
        <v>450</v>
      </c>
      <c r="J3672" s="25">
        <v>2799.21</v>
      </c>
    </row>
    <row r="3673" spans="3:10" ht="12.75">
      <c r="C3673" s="39">
        <v>34</v>
      </c>
      <c r="D3673" s="40" t="s">
        <v>510</v>
      </c>
      <c r="E3673" s="14">
        <v>5442.9</v>
      </c>
      <c r="F3673" s="4">
        <f t="shared" si="72"/>
        <v>0.001903665382149835</v>
      </c>
      <c r="G3673" s="15">
        <f t="shared" si="73"/>
        <v>-0.09598392240233866</v>
      </c>
      <c r="H3673" s="39">
        <v>34</v>
      </c>
      <c r="I3673" s="40" t="s">
        <v>510</v>
      </c>
      <c r="J3673" s="25">
        <v>6020.8</v>
      </c>
    </row>
    <row r="3674" spans="3:10" ht="12.75">
      <c r="C3674" s="39">
        <v>35</v>
      </c>
      <c r="D3674" s="40" t="s">
        <v>511</v>
      </c>
      <c r="E3674" s="14">
        <v>165397.63</v>
      </c>
      <c r="F3674" s="4">
        <f t="shared" si="72"/>
        <v>0.057848158614089366</v>
      </c>
      <c r="G3674" s="15">
        <f t="shared" si="73"/>
        <v>0.1622310940623124</v>
      </c>
      <c r="H3674" s="39">
        <v>35</v>
      </c>
      <c r="I3674" s="40" t="s">
        <v>511</v>
      </c>
      <c r="J3674" s="25">
        <v>142310.45</v>
      </c>
    </row>
    <row r="3675" spans="3:10" ht="12.75">
      <c r="C3675" s="39">
        <v>36</v>
      </c>
      <c r="D3675" s="40" t="s">
        <v>683</v>
      </c>
      <c r="E3675" s="14">
        <v>0</v>
      </c>
      <c r="F3675" s="4">
        <f t="shared" si="72"/>
        <v>0</v>
      </c>
      <c r="G3675" s="15">
        <v>0</v>
      </c>
      <c r="H3675" s="39">
        <v>36</v>
      </c>
      <c r="I3675" s="40" t="s">
        <v>683</v>
      </c>
      <c r="J3675" s="25">
        <v>0</v>
      </c>
    </row>
    <row r="3676" spans="1:2" ht="15">
      <c r="A3676" s="5">
        <v>40452</v>
      </c>
      <c r="B3676" s="1">
        <f>SUM(E3677:E3705)</f>
        <v>2655083.87</v>
      </c>
    </row>
    <row r="3677" spans="2:10" ht="12.75">
      <c r="B3677" s="35"/>
      <c r="C3677" s="39">
        <v>1</v>
      </c>
      <c r="D3677" s="40" t="s">
        <v>0</v>
      </c>
      <c r="E3677" s="53">
        <v>534455</v>
      </c>
      <c r="F3677" s="4">
        <f>+E3677/$B$3676</f>
        <v>0.20129495946958542</v>
      </c>
      <c r="G3677" s="15">
        <f aca="true" t="shared" si="74" ref="G3677:G3683">(E3677/J3677)-1</f>
        <v>0.3345905094110162</v>
      </c>
      <c r="H3677" s="39">
        <v>1</v>
      </c>
      <c r="I3677" s="40" t="s">
        <v>0</v>
      </c>
      <c r="J3677" s="25">
        <v>400463.66</v>
      </c>
    </row>
    <row r="3678" spans="2:10" ht="12.75">
      <c r="B3678" s="1"/>
      <c r="C3678" s="39">
        <v>2</v>
      </c>
      <c r="D3678" s="40" t="s">
        <v>1</v>
      </c>
      <c r="E3678" s="53">
        <v>1216196.96</v>
      </c>
      <c r="F3678" s="4">
        <f aca="true" t="shared" si="75" ref="F3678:F3705">+E3678/$B$3676</f>
        <v>0.4580634810605813</v>
      </c>
      <c r="G3678" s="15">
        <f t="shared" si="74"/>
        <v>0.2128154848902677</v>
      </c>
      <c r="H3678" s="39">
        <v>2</v>
      </c>
      <c r="I3678" s="40" t="s">
        <v>1</v>
      </c>
      <c r="J3678" s="25">
        <v>1002788.12</v>
      </c>
    </row>
    <row r="3679" spans="2:10" ht="12.75">
      <c r="B3679" s="14"/>
      <c r="C3679" s="39">
        <v>3</v>
      </c>
      <c r="D3679" s="40" t="s">
        <v>2</v>
      </c>
      <c r="E3679" s="53">
        <v>64399.22</v>
      </c>
      <c r="F3679" s="4">
        <f t="shared" si="75"/>
        <v>0.024255060537880485</v>
      </c>
      <c r="G3679" s="15">
        <f t="shared" si="74"/>
        <v>0.2467967197232852</v>
      </c>
      <c r="H3679" s="39">
        <v>3</v>
      </c>
      <c r="I3679" s="40" t="s">
        <v>2</v>
      </c>
      <c r="J3679" s="25">
        <v>51651.74</v>
      </c>
    </row>
    <row r="3680" spans="2:10" ht="12.75">
      <c r="B3680" s="14"/>
      <c r="C3680" s="39">
        <v>4</v>
      </c>
      <c r="D3680" s="40" t="s">
        <v>3</v>
      </c>
      <c r="E3680" s="53">
        <v>30062.55</v>
      </c>
      <c r="F3680" s="4">
        <f t="shared" si="75"/>
        <v>0.011322636674373679</v>
      </c>
      <c r="G3680" s="15">
        <f t="shared" si="74"/>
        <v>-0.29542175485569333</v>
      </c>
      <c r="H3680" s="39">
        <v>4</v>
      </c>
      <c r="I3680" s="40" t="s">
        <v>3</v>
      </c>
      <c r="J3680" s="25">
        <v>42667.44</v>
      </c>
    </row>
    <row r="3681" spans="2:10" ht="12.75">
      <c r="B3681" s="14"/>
      <c r="C3681" s="39">
        <v>5</v>
      </c>
      <c r="D3681" s="40" t="s">
        <v>4</v>
      </c>
      <c r="E3681" s="53">
        <v>69879.43</v>
      </c>
      <c r="F3681" s="4">
        <f t="shared" si="75"/>
        <v>0.0263191045637289</v>
      </c>
      <c r="G3681" s="15">
        <f t="shared" si="74"/>
        <v>0.06255598497751302</v>
      </c>
      <c r="H3681" s="39">
        <v>5</v>
      </c>
      <c r="I3681" s="40" t="s">
        <v>4</v>
      </c>
      <c r="J3681" s="25">
        <v>65765.41</v>
      </c>
    </row>
    <row r="3682" spans="2:10" ht="12.75">
      <c r="B3682" s="14"/>
      <c r="C3682" s="39">
        <v>6</v>
      </c>
      <c r="D3682" s="40" t="s">
        <v>5</v>
      </c>
      <c r="E3682" s="53">
        <v>8377.47</v>
      </c>
      <c r="F3682" s="4">
        <f t="shared" si="75"/>
        <v>0.0031552562593813653</v>
      </c>
      <c r="G3682" s="15">
        <f t="shared" si="74"/>
        <v>0.0820612905475746</v>
      </c>
      <c r="H3682" s="39">
        <v>6</v>
      </c>
      <c r="I3682" s="40" t="s">
        <v>5</v>
      </c>
      <c r="J3682" s="25">
        <v>7742.14</v>
      </c>
    </row>
    <row r="3683" spans="2:10" ht="12.75">
      <c r="B3683" s="14"/>
      <c r="C3683" s="39">
        <v>7</v>
      </c>
      <c r="D3683" s="40" t="s">
        <v>6</v>
      </c>
      <c r="E3683" s="53">
        <v>509.59</v>
      </c>
      <c r="F3683" s="4">
        <f t="shared" si="75"/>
        <v>0.00019192990690723453</v>
      </c>
      <c r="G3683" s="15">
        <f t="shared" si="74"/>
        <v>-0.088487818838765</v>
      </c>
      <c r="H3683" s="39">
        <v>7</v>
      </c>
      <c r="I3683" s="40" t="s">
        <v>6</v>
      </c>
      <c r="J3683" s="25">
        <v>559.06</v>
      </c>
    </row>
    <row r="3684" spans="2:10" ht="12.75">
      <c r="B3684" s="14"/>
      <c r="C3684" s="39">
        <v>8</v>
      </c>
      <c r="D3684" s="40" t="s">
        <v>7</v>
      </c>
      <c r="E3684" s="53">
        <v>0</v>
      </c>
      <c r="F3684" s="4">
        <f t="shared" si="75"/>
        <v>0</v>
      </c>
      <c r="G3684" s="15">
        <v>0</v>
      </c>
      <c r="H3684" s="39">
        <v>8</v>
      </c>
      <c r="I3684" s="40" t="s">
        <v>7</v>
      </c>
      <c r="J3684" s="25">
        <v>0</v>
      </c>
    </row>
    <row r="3685" spans="2:10" ht="12.75">
      <c r="B3685" s="14"/>
      <c r="C3685" s="39">
        <v>9</v>
      </c>
      <c r="D3685" s="40" t="s">
        <v>8</v>
      </c>
      <c r="E3685" s="53">
        <v>2450.64</v>
      </c>
      <c r="F3685" s="4">
        <f t="shared" si="75"/>
        <v>0.0009229990915503546</v>
      </c>
      <c r="G3685" s="15">
        <f>(E3685/J3685)-1</f>
        <v>0.1152402146162983</v>
      </c>
      <c r="H3685" s="39">
        <v>9</v>
      </c>
      <c r="I3685" s="40" t="s">
        <v>8</v>
      </c>
      <c r="J3685" s="25">
        <v>2197.41</v>
      </c>
    </row>
    <row r="3686" spans="2:10" ht="12.75">
      <c r="B3686" s="14"/>
      <c r="C3686" s="39">
        <v>10</v>
      </c>
      <c r="D3686" s="40" t="s">
        <v>9</v>
      </c>
      <c r="E3686" s="53">
        <v>19644.04</v>
      </c>
      <c r="F3686" s="4">
        <f t="shared" si="75"/>
        <v>0.007398651403053419</v>
      </c>
      <c r="G3686" s="15">
        <f>(E3686/J3686)-1</f>
        <v>1.4408355781751672</v>
      </c>
      <c r="H3686" s="39">
        <v>10</v>
      </c>
      <c r="I3686" s="40" t="s">
        <v>9</v>
      </c>
      <c r="J3686" s="25">
        <v>8048.08</v>
      </c>
    </row>
    <row r="3687" spans="2:10" ht="12.75">
      <c r="B3687" s="14"/>
      <c r="C3687" s="39">
        <v>11</v>
      </c>
      <c r="D3687" s="40" t="s">
        <v>10</v>
      </c>
      <c r="E3687" s="53">
        <v>1754.18</v>
      </c>
      <c r="F3687" s="4">
        <f t="shared" si="75"/>
        <v>0.0006606872271797576</v>
      </c>
      <c r="G3687" s="15">
        <f>(E3687/J3687)-1</f>
        <v>-0.45956887017120107</v>
      </c>
      <c r="H3687" s="39">
        <v>11</v>
      </c>
      <c r="I3687" s="40" t="s">
        <v>10</v>
      </c>
      <c r="J3687" s="25">
        <v>3245.89</v>
      </c>
    </row>
    <row r="3688" spans="2:10" ht="12.75">
      <c r="B3688" s="35"/>
      <c r="C3688" s="39">
        <v>13</v>
      </c>
      <c r="D3688" s="40" t="s">
        <v>11</v>
      </c>
      <c r="E3688" s="53">
        <v>0</v>
      </c>
      <c r="F3688" s="4">
        <f t="shared" si="75"/>
        <v>0</v>
      </c>
      <c r="G3688" s="15">
        <v>0</v>
      </c>
      <c r="H3688" s="39">
        <v>13</v>
      </c>
      <c r="I3688" s="40" t="s">
        <v>11</v>
      </c>
      <c r="J3688" s="25">
        <v>0</v>
      </c>
    </row>
    <row r="3689" spans="3:10" ht="12.75">
      <c r="C3689" s="39">
        <v>15</v>
      </c>
      <c r="D3689" s="40" t="s">
        <v>12</v>
      </c>
      <c r="E3689" s="53">
        <v>223.84</v>
      </c>
      <c r="F3689" s="4">
        <f t="shared" si="75"/>
        <v>8.430618803766828E-05</v>
      </c>
      <c r="G3689" s="15">
        <f>(E3689/J3689)-1</f>
        <v>-0.03608646972698304</v>
      </c>
      <c r="H3689" s="39">
        <v>15</v>
      </c>
      <c r="I3689" s="40" t="s">
        <v>12</v>
      </c>
      <c r="J3689" s="25">
        <v>232.22</v>
      </c>
    </row>
    <row r="3690" spans="3:10" ht="12.75">
      <c r="C3690" s="39">
        <v>16</v>
      </c>
      <c r="D3690" s="40" t="s">
        <v>13</v>
      </c>
      <c r="E3690" s="53">
        <v>24207.17</v>
      </c>
      <c r="F3690" s="4">
        <f t="shared" si="75"/>
        <v>0.009117290144209266</v>
      </c>
      <c r="G3690" s="15">
        <f>(E3690/J3690)-1</f>
        <v>0.21621151793003812</v>
      </c>
      <c r="H3690" s="39">
        <v>16</v>
      </c>
      <c r="I3690" s="40" t="s">
        <v>13</v>
      </c>
      <c r="J3690" s="25">
        <v>19903.75</v>
      </c>
    </row>
    <row r="3691" spans="3:10" ht="12.75">
      <c r="C3691" s="39">
        <v>20</v>
      </c>
      <c r="D3691" s="40" t="s">
        <v>14</v>
      </c>
      <c r="E3691" s="53">
        <v>0</v>
      </c>
      <c r="F3691" s="4">
        <f t="shared" si="75"/>
        <v>0</v>
      </c>
      <c r="G3691" s="15">
        <v>0</v>
      </c>
      <c r="H3691" s="39">
        <v>20</v>
      </c>
      <c r="I3691" s="40" t="s">
        <v>14</v>
      </c>
      <c r="J3691" s="25">
        <v>0</v>
      </c>
    </row>
    <row r="3692" spans="3:10" ht="12.75">
      <c r="C3692" s="39">
        <v>22</v>
      </c>
      <c r="D3692" s="40" t="s">
        <v>15</v>
      </c>
      <c r="E3692" s="53">
        <v>960.37</v>
      </c>
      <c r="F3692" s="4">
        <f t="shared" si="75"/>
        <v>0.00036170985438588045</v>
      </c>
      <c r="G3692" s="15">
        <v>0</v>
      </c>
      <c r="H3692" s="39">
        <v>22</v>
      </c>
      <c r="I3692" s="40" t="s">
        <v>15</v>
      </c>
      <c r="J3692" s="25">
        <v>692.36</v>
      </c>
    </row>
    <row r="3693" spans="3:10" ht="12.75">
      <c r="C3693" s="39">
        <v>23</v>
      </c>
      <c r="D3693" s="40" t="s">
        <v>16</v>
      </c>
      <c r="E3693" s="53">
        <v>5280.72</v>
      </c>
      <c r="F3693" s="4">
        <f t="shared" si="75"/>
        <v>0.0019889089228657775</v>
      </c>
      <c r="G3693" s="15">
        <f>(E3693/J3693)-1</f>
        <v>0.05616723567918491</v>
      </c>
      <c r="H3693" s="39">
        <v>23</v>
      </c>
      <c r="I3693" s="40" t="s">
        <v>16</v>
      </c>
      <c r="J3693" s="25">
        <v>4999.89</v>
      </c>
    </row>
    <row r="3694" spans="3:10" ht="12.75">
      <c r="C3694" s="39">
        <v>24</v>
      </c>
      <c r="D3694" s="40" t="s">
        <v>17</v>
      </c>
      <c r="E3694" s="53">
        <v>47645.89</v>
      </c>
      <c r="F3694" s="4">
        <f t="shared" si="75"/>
        <v>0.017945154402975602</v>
      </c>
      <c r="G3694" s="15">
        <f>(E3694/J3694)-1</f>
        <v>0.4550886993530481</v>
      </c>
      <c r="H3694" s="39">
        <v>24</v>
      </c>
      <c r="I3694" s="40" t="s">
        <v>17</v>
      </c>
      <c r="J3694" s="25">
        <v>32744.32</v>
      </c>
    </row>
    <row r="3695" spans="3:10" ht="12.75">
      <c r="C3695" s="39">
        <v>25</v>
      </c>
      <c r="D3695" s="40" t="s">
        <v>18</v>
      </c>
      <c r="E3695" s="53">
        <v>0</v>
      </c>
      <c r="F3695" s="4">
        <f t="shared" si="75"/>
        <v>0</v>
      </c>
      <c r="G3695" s="15">
        <v>0</v>
      </c>
      <c r="H3695" s="39">
        <v>25</v>
      </c>
      <c r="I3695" s="40" t="s">
        <v>18</v>
      </c>
      <c r="J3695" s="25">
        <v>0</v>
      </c>
    </row>
    <row r="3696" spans="3:10" ht="12.75">
      <c r="C3696" s="39">
        <v>26</v>
      </c>
      <c r="D3696" s="40" t="s">
        <v>19</v>
      </c>
      <c r="E3696" s="53">
        <v>0</v>
      </c>
      <c r="F3696" s="4">
        <f t="shared" si="75"/>
        <v>0</v>
      </c>
      <c r="G3696" s="15">
        <v>0</v>
      </c>
      <c r="H3696" s="39">
        <v>26</v>
      </c>
      <c r="I3696" s="40" t="s">
        <v>19</v>
      </c>
      <c r="J3696" s="25">
        <v>0</v>
      </c>
    </row>
    <row r="3697" spans="3:10" ht="12.75">
      <c r="C3697" s="39">
        <v>27</v>
      </c>
      <c r="D3697" s="40" t="s">
        <v>20</v>
      </c>
      <c r="E3697" s="53">
        <v>8090.72</v>
      </c>
      <c r="F3697" s="4">
        <f t="shared" si="75"/>
        <v>0.003047255904575248</v>
      </c>
      <c r="G3697" s="15">
        <f aca="true" t="shared" si="76" ref="G3697:G3704">(E3697/J3697)-1</f>
        <v>-0.05848400321646319</v>
      </c>
      <c r="H3697" s="39">
        <v>27</v>
      </c>
      <c r="I3697" s="40" t="s">
        <v>20</v>
      </c>
      <c r="J3697" s="25">
        <v>8593.29</v>
      </c>
    </row>
    <row r="3698" spans="3:10" ht="12.75">
      <c r="C3698" s="39">
        <v>28</v>
      </c>
      <c r="D3698" s="40" t="s">
        <v>21</v>
      </c>
      <c r="E3698" s="53">
        <v>49204.8</v>
      </c>
      <c r="F3698" s="4">
        <f t="shared" si="75"/>
        <v>0.018532295930824966</v>
      </c>
      <c r="G3698" s="15">
        <f t="shared" si="76"/>
        <v>-0.09787868165264235</v>
      </c>
      <c r="H3698" s="39">
        <v>28</v>
      </c>
      <c r="I3698" s="40" t="s">
        <v>21</v>
      </c>
      <c r="J3698" s="25">
        <v>54543.44</v>
      </c>
    </row>
    <row r="3699" spans="3:10" ht="12.75">
      <c r="C3699" s="39">
        <v>30</v>
      </c>
      <c r="D3699" s="40" t="s">
        <v>22</v>
      </c>
      <c r="E3699" s="53">
        <v>269026.02</v>
      </c>
      <c r="F3699" s="4">
        <f t="shared" si="75"/>
        <v>0.10132486699939916</v>
      </c>
      <c r="G3699" s="15">
        <f t="shared" si="76"/>
        <v>0.21536892727818313</v>
      </c>
      <c r="H3699" s="39">
        <v>30</v>
      </c>
      <c r="I3699" s="40" t="s">
        <v>22</v>
      </c>
      <c r="J3699" s="25">
        <v>221353.38</v>
      </c>
    </row>
    <row r="3700" spans="3:10" ht="12.75">
      <c r="C3700" s="39">
        <v>31</v>
      </c>
      <c r="D3700" s="40" t="s">
        <v>23</v>
      </c>
      <c r="E3700" s="53">
        <v>106897.77</v>
      </c>
      <c r="F3700" s="4">
        <f t="shared" si="75"/>
        <v>0.04026154171920754</v>
      </c>
      <c r="G3700" s="15">
        <f t="shared" si="76"/>
        <v>0.2583634059816946</v>
      </c>
      <c r="H3700" s="39">
        <v>31</v>
      </c>
      <c r="I3700" s="40" t="s">
        <v>23</v>
      </c>
      <c r="J3700" s="25">
        <v>84949.84</v>
      </c>
    </row>
    <row r="3701" spans="3:10" ht="12.75">
      <c r="C3701" s="39">
        <v>32</v>
      </c>
      <c r="D3701" s="40" t="s">
        <v>24</v>
      </c>
      <c r="E3701" s="53">
        <v>31920.24</v>
      </c>
      <c r="F3701" s="4">
        <f t="shared" si="75"/>
        <v>0.012022309487345874</v>
      </c>
      <c r="G3701" s="15">
        <f t="shared" si="76"/>
        <v>0.049999259874507596</v>
      </c>
      <c r="H3701" s="39">
        <v>32</v>
      </c>
      <c r="I3701" s="40" t="s">
        <v>24</v>
      </c>
      <c r="J3701" s="25">
        <v>30400.25</v>
      </c>
    </row>
    <row r="3702" spans="3:10" ht="12.75">
      <c r="C3702" s="39">
        <v>33</v>
      </c>
      <c r="D3702" s="40" t="s">
        <v>450</v>
      </c>
      <c r="E3702" s="53">
        <v>2937.14</v>
      </c>
      <c r="F3702" s="4">
        <f t="shared" si="75"/>
        <v>0.001106232474682617</v>
      </c>
      <c r="G3702" s="15">
        <f t="shared" si="76"/>
        <v>0.34645958063244353</v>
      </c>
      <c r="H3702" s="39">
        <v>33</v>
      </c>
      <c r="I3702" s="40" t="s">
        <v>450</v>
      </c>
      <c r="J3702" s="25">
        <v>2181.38</v>
      </c>
    </row>
    <row r="3703" spans="3:10" ht="12.75">
      <c r="C3703" s="39">
        <v>34</v>
      </c>
      <c r="D3703" s="40" t="s">
        <v>510</v>
      </c>
      <c r="E3703" s="53">
        <v>5185.42</v>
      </c>
      <c r="F3703" s="4">
        <f t="shared" si="75"/>
        <v>0.0019530155181124277</v>
      </c>
      <c r="G3703" s="15">
        <f t="shared" si="76"/>
        <v>0.12623936023491655</v>
      </c>
      <c r="H3703" s="39">
        <v>34</v>
      </c>
      <c r="I3703" s="40" t="s">
        <v>510</v>
      </c>
      <c r="J3703" s="25">
        <v>4604.19</v>
      </c>
    </row>
    <row r="3704" spans="3:10" ht="12.75">
      <c r="C3704" s="39">
        <v>35</v>
      </c>
      <c r="D3704" s="40" t="s">
        <v>511</v>
      </c>
      <c r="E3704" s="53">
        <v>155774.69</v>
      </c>
      <c r="F3704" s="4">
        <f t="shared" si="75"/>
        <v>0.05867034625915602</v>
      </c>
      <c r="G3704" s="15">
        <f t="shared" si="76"/>
        <v>-0.09172528750282649</v>
      </c>
      <c r="H3704" s="39">
        <v>35</v>
      </c>
      <c r="I3704" s="40" t="s">
        <v>511</v>
      </c>
      <c r="J3704" s="25">
        <v>171506.14</v>
      </c>
    </row>
    <row r="3705" spans="3:10" ht="12.75">
      <c r="C3705" s="39">
        <v>36</v>
      </c>
      <c r="D3705" s="40" t="s">
        <v>683</v>
      </c>
      <c r="E3705" s="53">
        <v>0</v>
      </c>
      <c r="F3705" s="4">
        <f t="shared" si="75"/>
        <v>0</v>
      </c>
      <c r="G3705" s="15">
        <v>0</v>
      </c>
      <c r="H3705" s="39">
        <v>36</v>
      </c>
      <c r="I3705" s="40" t="s">
        <v>683</v>
      </c>
      <c r="J3705" s="25">
        <v>0</v>
      </c>
    </row>
    <row r="3706" spans="1:2" ht="15">
      <c r="A3706" s="5">
        <v>40483</v>
      </c>
      <c r="B3706" s="1">
        <f>SUM(E3707:E3735)</f>
        <v>3122244.81</v>
      </c>
    </row>
    <row r="3707" spans="2:10" ht="12.75">
      <c r="B3707" s="35"/>
      <c r="C3707" s="39">
        <v>1</v>
      </c>
      <c r="D3707" s="40" t="s">
        <v>0</v>
      </c>
      <c r="E3707" s="35">
        <v>589218.12</v>
      </c>
      <c r="F3707" s="4">
        <f>+E3707/$B$3706</f>
        <v>0.188716182060048</v>
      </c>
      <c r="G3707" s="15">
        <f>(E3707/J3707)-1</f>
        <v>0.15045921182260824</v>
      </c>
      <c r="H3707" s="39">
        <v>1</v>
      </c>
      <c r="I3707" s="40" t="s">
        <v>0</v>
      </c>
      <c r="J3707" s="25">
        <v>512159.07</v>
      </c>
    </row>
    <row r="3708" spans="2:10" ht="12.75">
      <c r="B3708" s="1"/>
      <c r="C3708" s="39">
        <v>2</v>
      </c>
      <c r="D3708" s="40" t="s">
        <v>1</v>
      </c>
      <c r="E3708" s="35">
        <v>1466616.45</v>
      </c>
      <c r="F3708" s="4">
        <f aca="true" t="shared" si="77" ref="F3708:F3735">+E3708/$B$3706</f>
        <v>0.4697314077687585</v>
      </c>
      <c r="G3708" s="15">
        <f aca="true" t="shared" si="78" ref="G3708:G3713">(E3708/J3708)-1</f>
        <v>0.13636137882463517</v>
      </c>
      <c r="H3708" s="39">
        <v>2</v>
      </c>
      <c r="I3708" s="40" t="s">
        <v>1</v>
      </c>
      <c r="J3708" s="25">
        <v>1290625.04</v>
      </c>
    </row>
    <row r="3709" spans="2:10" ht="12.75">
      <c r="B3709" s="14"/>
      <c r="C3709" s="39">
        <v>3</v>
      </c>
      <c r="D3709" s="40" t="s">
        <v>2</v>
      </c>
      <c r="E3709" s="35">
        <v>95736.23</v>
      </c>
      <c r="F3709" s="4">
        <f t="shared" si="77"/>
        <v>0.03066262763681237</v>
      </c>
      <c r="G3709" s="15">
        <f t="shared" si="78"/>
        <v>0.013123181539478779</v>
      </c>
      <c r="H3709" s="39">
        <v>3</v>
      </c>
      <c r="I3709" s="40" t="s">
        <v>2</v>
      </c>
      <c r="J3709" s="25">
        <v>94496.14</v>
      </c>
    </row>
    <row r="3710" spans="2:10" ht="12.75">
      <c r="B3710" s="14"/>
      <c r="C3710" s="39">
        <v>4</v>
      </c>
      <c r="D3710" s="40" t="s">
        <v>3</v>
      </c>
      <c r="E3710" s="35">
        <v>32532.66</v>
      </c>
      <c r="F3710" s="4">
        <f t="shared" si="77"/>
        <v>0.010419637786186278</v>
      </c>
      <c r="G3710" s="15">
        <f t="shared" si="78"/>
        <v>0.30249636067511276</v>
      </c>
      <c r="H3710" s="39">
        <v>4</v>
      </c>
      <c r="I3710" s="40" t="s">
        <v>3</v>
      </c>
      <c r="J3710" s="25">
        <v>24977.16</v>
      </c>
    </row>
    <row r="3711" spans="2:10" ht="12.75">
      <c r="B3711" s="14"/>
      <c r="C3711" s="39">
        <v>5</v>
      </c>
      <c r="D3711" s="40" t="s">
        <v>4</v>
      </c>
      <c r="E3711" s="35">
        <v>85822.84</v>
      </c>
      <c r="F3711" s="4">
        <f t="shared" si="77"/>
        <v>0.027487543489583058</v>
      </c>
      <c r="G3711" s="15">
        <f t="shared" si="78"/>
        <v>0.04970639282084277</v>
      </c>
      <c r="H3711" s="39">
        <v>5</v>
      </c>
      <c r="I3711" s="40" t="s">
        <v>4</v>
      </c>
      <c r="J3711" s="25">
        <v>81758.9</v>
      </c>
    </row>
    <row r="3712" spans="2:10" ht="12.75">
      <c r="B3712" s="14"/>
      <c r="C3712" s="39">
        <v>6</v>
      </c>
      <c r="D3712" s="40" t="s">
        <v>5</v>
      </c>
      <c r="E3712" s="35">
        <v>6469.77</v>
      </c>
      <c r="F3712" s="4">
        <f t="shared" si="77"/>
        <v>0.002072153336368265</v>
      </c>
      <c r="G3712" s="15">
        <f t="shared" si="78"/>
        <v>-0.11939016621931364</v>
      </c>
      <c r="H3712" s="39">
        <v>6</v>
      </c>
      <c r="I3712" s="40" t="s">
        <v>5</v>
      </c>
      <c r="J3712" s="25">
        <v>7346.92</v>
      </c>
    </row>
    <row r="3713" spans="2:10" ht="12.75">
      <c r="B3713" s="14"/>
      <c r="C3713" s="39">
        <v>7</v>
      </c>
      <c r="D3713" s="40" t="s">
        <v>6</v>
      </c>
      <c r="E3713" s="35">
        <v>655.78</v>
      </c>
      <c r="F3713" s="4">
        <f t="shared" si="77"/>
        <v>0.00021003477943166152</v>
      </c>
      <c r="G3713" s="15">
        <f t="shared" si="78"/>
        <v>-0.5870403022670025</v>
      </c>
      <c r="H3713" s="39">
        <v>7</v>
      </c>
      <c r="I3713" s="40" t="s">
        <v>6</v>
      </c>
      <c r="J3713" s="25">
        <v>1588</v>
      </c>
    </row>
    <row r="3714" spans="2:10" ht="12.75">
      <c r="B3714" s="14"/>
      <c r="C3714" s="39">
        <v>8</v>
      </c>
      <c r="D3714" s="40" t="s">
        <v>7</v>
      </c>
      <c r="E3714" s="35">
        <v>0</v>
      </c>
      <c r="F3714" s="4">
        <f t="shared" si="77"/>
        <v>0</v>
      </c>
      <c r="G3714" s="15">
        <v>0</v>
      </c>
      <c r="H3714" s="39">
        <v>8</v>
      </c>
      <c r="I3714" s="40" t="s">
        <v>7</v>
      </c>
      <c r="J3714" s="25">
        <v>0</v>
      </c>
    </row>
    <row r="3715" spans="2:10" ht="12.75">
      <c r="B3715" s="14"/>
      <c r="C3715" s="39">
        <v>9</v>
      </c>
      <c r="D3715" s="40" t="s">
        <v>8</v>
      </c>
      <c r="E3715" s="35">
        <v>3284.25</v>
      </c>
      <c r="F3715" s="4">
        <f t="shared" si="77"/>
        <v>0.0010518874078935534</v>
      </c>
      <c r="G3715" s="15">
        <f>(E3715/J3715)-1</f>
        <v>0.17766972536279435</v>
      </c>
      <c r="H3715" s="39">
        <v>9</v>
      </c>
      <c r="I3715" s="40" t="s">
        <v>8</v>
      </c>
      <c r="J3715" s="25">
        <v>2788.77</v>
      </c>
    </row>
    <row r="3716" spans="2:10" ht="12.75">
      <c r="B3716" s="14"/>
      <c r="C3716" s="39">
        <v>10</v>
      </c>
      <c r="D3716" s="40" t="s">
        <v>9</v>
      </c>
      <c r="E3716" s="35">
        <v>17922.1</v>
      </c>
      <c r="F3716" s="4">
        <f t="shared" si="77"/>
        <v>0.005740132850120743</v>
      </c>
      <c r="G3716" s="15">
        <f>(E3716/J3716)-1</f>
        <v>0.04969537801590995</v>
      </c>
      <c r="H3716" s="39">
        <v>10</v>
      </c>
      <c r="I3716" s="40" t="s">
        <v>9</v>
      </c>
      <c r="J3716" s="25">
        <v>17073.62</v>
      </c>
    </row>
    <row r="3717" spans="2:10" ht="12.75">
      <c r="B3717" s="14"/>
      <c r="C3717" s="39">
        <v>11</v>
      </c>
      <c r="D3717" s="40" t="s">
        <v>10</v>
      </c>
      <c r="E3717" s="35">
        <v>2036.28</v>
      </c>
      <c r="F3717" s="4">
        <f t="shared" si="77"/>
        <v>0.000652184605601122</v>
      </c>
      <c r="G3717" s="15">
        <f>(E3717/J3717)-1</f>
        <v>0.5502348633072713</v>
      </c>
      <c r="H3717" s="39">
        <v>11</v>
      </c>
      <c r="I3717" s="40" t="s">
        <v>10</v>
      </c>
      <c r="J3717" s="25">
        <v>1313.53</v>
      </c>
    </row>
    <row r="3718" spans="2:10" ht="12.75">
      <c r="B3718" s="35"/>
      <c r="C3718" s="39">
        <v>13</v>
      </c>
      <c r="D3718" s="40" t="s">
        <v>11</v>
      </c>
      <c r="E3718" s="35">
        <v>0</v>
      </c>
      <c r="F3718" s="4">
        <f t="shared" si="77"/>
        <v>0</v>
      </c>
      <c r="G3718" s="15">
        <v>0</v>
      </c>
      <c r="H3718" s="39">
        <v>13</v>
      </c>
      <c r="I3718" s="40" t="s">
        <v>11</v>
      </c>
      <c r="J3718" s="25">
        <v>0</v>
      </c>
    </row>
    <row r="3719" spans="3:10" ht="12.75">
      <c r="C3719" s="39">
        <v>15</v>
      </c>
      <c r="D3719" s="40" t="s">
        <v>12</v>
      </c>
      <c r="E3719" s="35">
        <v>212.88</v>
      </c>
      <c r="F3719" s="4">
        <f t="shared" si="77"/>
        <v>6.81817131437557E-05</v>
      </c>
      <c r="G3719" s="15">
        <f>(E3719/J3719)-1</f>
        <v>-0.3616982999010524</v>
      </c>
      <c r="H3719" s="39">
        <v>15</v>
      </c>
      <c r="I3719" s="40" t="s">
        <v>12</v>
      </c>
      <c r="J3719" s="25">
        <v>333.51</v>
      </c>
    </row>
    <row r="3720" spans="3:10" ht="12.75">
      <c r="C3720" s="39">
        <v>16</v>
      </c>
      <c r="D3720" s="40" t="s">
        <v>13</v>
      </c>
      <c r="E3720" s="35">
        <v>26622.7</v>
      </c>
      <c r="F3720" s="4">
        <f t="shared" si="77"/>
        <v>0.008526781729200792</v>
      </c>
      <c r="G3720" s="15">
        <f>(E3720/J3720)-1</f>
        <v>-0.11222244342159182</v>
      </c>
      <c r="H3720" s="39">
        <v>16</v>
      </c>
      <c r="I3720" s="40" t="s">
        <v>13</v>
      </c>
      <c r="J3720" s="25">
        <v>29988.03</v>
      </c>
    </row>
    <row r="3721" spans="3:10" ht="12.75">
      <c r="C3721" s="39">
        <v>20</v>
      </c>
      <c r="D3721" s="40" t="s">
        <v>14</v>
      </c>
      <c r="E3721" s="35">
        <v>0</v>
      </c>
      <c r="F3721" s="4">
        <f t="shared" si="77"/>
        <v>0</v>
      </c>
      <c r="G3721" s="15">
        <v>0</v>
      </c>
      <c r="H3721" s="39">
        <v>20</v>
      </c>
      <c r="I3721" s="40" t="s">
        <v>14</v>
      </c>
      <c r="J3721" s="25">
        <v>0</v>
      </c>
    </row>
    <row r="3722" spans="3:10" ht="12.75">
      <c r="C3722" s="39">
        <v>22</v>
      </c>
      <c r="D3722" s="40" t="s">
        <v>15</v>
      </c>
      <c r="E3722" s="35">
        <v>1108.99</v>
      </c>
      <c r="F3722" s="4">
        <f t="shared" si="77"/>
        <v>0.000355189957061695</v>
      </c>
      <c r="G3722" s="15">
        <v>0</v>
      </c>
      <c r="H3722" s="39">
        <v>22</v>
      </c>
      <c r="I3722" s="40" t="s">
        <v>15</v>
      </c>
      <c r="J3722" s="25">
        <v>1022.44</v>
      </c>
    </row>
    <row r="3723" spans="3:10" ht="12.75">
      <c r="C3723" s="39">
        <v>23</v>
      </c>
      <c r="D3723" s="40" t="s">
        <v>16</v>
      </c>
      <c r="E3723" s="35">
        <v>7896.71</v>
      </c>
      <c r="F3723" s="4">
        <f t="shared" si="77"/>
        <v>0.0025291770762844185</v>
      </c>
      <c r="G3723" s="15">
        <f>(E3723/J3723)-1</f>
        <v>0.16985003385089903</v>
      </c>
      <c r="H3723" s="39">
        <v>23</v>
      </c>
      <c r="I3723" s="40" t="s">
        <v>16</v>
      </c>
      <c r="J3723" s="25">
        <v>6750.19</v>
      </c>
    </row>
    <row r="3724" spans="3:10" ht="12.75">
      <c r="C3724" s="39">
        <v>24</v>
      </c>
      <c r="D3724" s="40" t="s">
        <v>17</v>
      </c>
      <c r="E3724" s="35">
        <v>72880.88</v>
      </c>
      <c r="F3724" s="4">
        <f t="shared" si="77"/>
        <v>0.023342461733485916</v>
      </c>
      <c r="G3724" s="15">
        <f>(E3724/J3724)-1</f>
        <v>0.18741608313506664</v>
      </c>
      <c r="H3724" s="39">
        <v>24</v>
      </c>
      <c r="I3724" s="40" t="s">
        <v>17</v>
      </c>
      <c r="J3724" s="25">
        <v>61377.71</v>
      </c>
    </row>
    <row r="3725" spans="3:10" ht="12.75">
      <c r="C3725" s="39">
        <v>25</v>
      </c>
      <c r="D3725" s="40" t="s">
        <v>18</v>
      </c>
      <c r="E3725" s="35">
        <v>0</v>
      </c>
      <c r="F3725" s="4">
        <f t="shared" si="77"/>
        <v>0</v>
      </c>
      <c r="G3725" s="15">
        <v>0</v>
      </c>
      <c r="H3725" s="39">
        <v>25</v>
      </c>
      <c r="I3725" s="40" t="s">
        <v>18</v>
      </c>
      <c r="J3725" s="25">
        <v>0</v>
      </c>
    </row>
    <row r="3726" spans="3:10" ht="12.75">
      <c r="C3726" s="39">
        <v>26</v>
      </c>
      <c r="D3726" s="40" t="s">
        <v>19</v>
      </c>
      <c r="E3726" s="35">
        <v>0</v>
      </c>
      <c r="F3726" s="4">
        <f t="shared" si="77"/>
        <v>0</v>
      </c>
      <c r="G3726" s="15">
        <v>0</v>
      </c>
      <c r="H3726" s="39">
        <v>26</v>
      </c>
      <c r="I3726" s="40" t="s">
        <v>19</v>
      </c>
      <c r="J3726" s="25">
        <v>0</v>
      </c>
    </row>
    <row r="3727" spans="3:10" ht="12.75">
      <c r="C3727" s="39">
        <v>27</v>
      </c>
      <c r="D3727" s="40" t="s">
        <v>20</v>
      </c>
      <c r="E3727" s="35">
        <v>10218.36</v>
      </c>
      <c r="F3727" s="4">
        <f t="shared" si="77"/>
        <v>0.003272760664785924</v>
      </c>
      <c r="G3727" s="15">
        <f aca="true" t="shared" si="79" ref="G3727:G3734">(E3727/J3727)-1</f>
        <v>0.12730931404023238</v>
      </c>
      <c r="H3727" s="39">
        <v>27</v>
      </c>
      <c r="I3727" s="40" t="s">
        <v>20</v>
      </c>
      <c r="J3727" s="25">
        <v>9064.38</v>
      </c>
    </row>
    <row r="3728" spans="3:10" ht="12.75">
      <c r="C3728" s="39">
        <v>28</v>
      </c>
      <c r="D3728" s="40" t="s">
        <v>21</v>
      </c>
      <c r="E3728" s="35">
        <v>76183.24</v>
      </c>
      <c r="F3728" s="4">
        <f t="shared" si="77"/>
        <v>0.024400149455288872</v>
      </c>
      <c r="G3728" s="15">
        <f t="shared" si="79"/>
        <v>-0.152680615218023</v>
      </c>
      <c r="H3728" s="39">
        <v>28</v>
      </c>
      <c r="I3728" s="40" t="s">
        <v>21</v>
      </c>
      <c r="J3728" s="25">
        <v>89910.89</v>
      </c>
    </row>
    <row r="3729" spans="3:10" ht="12.75">
      <c r="C3729" s="39">
        <v>30</v>
      </c>
      <c r="D3729" s="40" t="s">
        <v>22</v>
      </c>
      <c r="E3729" s="35">
        <v>276176.2</v>
      </c>
      <c r="F3729" s="4">
        <f t="shared" si="77"/>
        <v>0.08845437075128007</v>
      </c>
      <c r="G3729" s="15">
        <f t="shared" si="79"/>
        <v>-0.004138733481999224</v>
      </c>
      <c r="H3729" s="39">
        <v>30</v>
      </c>
      <c r="I3729" s="40" t="s">
        <v>22</v>
      </c>
      <c r="J3729" s="25">
        <v>277323.97</v>
      </c>
    </row>
    <row r="3730" spans="3:10" ht="12.75">
      <c r="C3730" s="39">
        <v>31</v>
      </c>
      <c r="D3730" s="40" t="s">
        <v>23</v>
      </c>
      <c r="E3730" s="35">
        <v>114041.74</v>
      </c>
      <c r="F3730" s="4">
        <f t="shared" si="77"/>
        <v>0.036525559954409856</v>
      </c>
      <c r="G3730" s="15">
        <f t="shared" si="79"/>
        <v>-0.026123804726967848</v>
      </c>
      <c r="H3730" s="39">
        <v>31</v>
      </c>
      <c r="I3730" s="40" t="s">
        <v>23</v>
      </c>
      <c r="J3730" s="25">
        <v>117100.86</v>
      </c>
    </row>
    <row r="3731" spans="3:10" ht="12.75">
      <c r="C3731" s="39">
        <v>32</v>
      </c>
      <c r="D3731" s="40" t="s">
        <v>24</v>
      </c>
      <c r="E3731" s="35">
        <v>16800.51</v>
      </c>
      <c r="F3731" s="4">
        <f t="shared" si="77"/>
        <v>0.00538090733506576</v>
      </c>
      <c r="G3731" s="15">
        <f t="shared" si="79"/>
        <v>-0.42254759455410174</v>
      </c>
      <c r="H3731" s="39">
        <v>32</v>
      </c>
      <c r="I3731" s="40" t="s">
        <v>24</v>
      </c>
      <c r="J3731" s="25">
        <v>29094.19</v>
      </c>
    </row>
    <row r="3732" spans="3:10" ht="12.75">
      <c r="C3732" s="39">
        <v>33</v>
      </c>
      <c r="D3732" s="40" t="s">
        <v>450</v>
      </c>
      <c r="E3732" s="35">
        <v>3364.1</v>
      </c>
      <c r="F3732" s="4">
        <f t="shared" si="77"/>
        <v>0.00107746195597007</v>
      </c>
      <c r="G3732" s="15">
        <f t="shared" si="79"/>
        <v>0.03649819450093039</v>
      </c>
      <c r="H3732" s="39">
        <v>33</v>
      </c>
      <c r="I3732" s="40" t="s">
        <v>450</v>
      </c>
      <c r="J3732" s="25">
        <v>3245.64</v>
      </c>
    </row>
    <row r="3733" spans="3:10" ht="12.75">
      <c r="C3733" s="39">
        <v>34</v>
      </c>
      <c r="D3733" s="40" t="s">
        <v>510</v>
      </c>
      <c r="E3733" s="35">
        <v>7687.23</v>
      </c>
      <c r="F3733" s="4">
        <f t="shared" si="77"/>
        <v>0.00246208432323409</v>
      </c>
      <c r="G3733" s="15">
        <f t="shared" si="79"/>
        <v>0.15015964402524373</v>
      </c>
      <c r="H3733" s="39">
        <v>34</v>
      </c>
      <c r="I3733" s="40" t="s">
        <v>510</v>
      </c>
      <c r="J3733" s="25">
        <v>6683.62</v>
      </c>
    </row>
    <row r="3734" spans="3:10" ht="12.75">
      <c r="C3734" s="39">
        <v>35</v>
      </c>
      <c r="D3734" s="40" t="s">
        <v>511</v>
      </c>
      <c r="E3734" s="35">
        <v>208756.79</v>
      </c>
      <c r="F3734" s="4">
        <f t="shared" si="77"/>
        <v>0.06686112162998518</v>
      </c>
      <c r="G3734" s="15">
        <f t="shared" si="79"/>
        <v>0.6966377837194064</v>
      </c>
      <c r="H3734" s="39">
        <v>35</v>
      </c>
      <c r="I3734" s="40" t="s">
        <v>511</v>
      </c>
      <c r="J3734" s="25">
        <v>123041.46</v>
      </c>
    </row>
    <row r="3735" spans="3:10" ht="12.75">
      <c r="C3735" s="39">
        <v>36</v>
      </c>
      <c r="D3735" s="40" t="s">
        <v>683</v>
      </c>
      <c r="E3735" s="35">
        <v>0</v>
      </c>
      <c r="F3735" s="4">
        <f t="shared" si="77"/>
        <v>0</v>
      </c>
      <c r="G3735" s="15">
        <v>0</v>
      </c>
      <c r="H3735" s="39">
        <v>36</v>
      </c>
      <c r="I3735" s="40" t="s">
        <v>683</v>
      </c>
      <c r="J3735" s="25">
        <v>0</v>
      </c>
    </row>
    <row r="3736" spans="1:2" ht="15">
      <c r="A3736" s="5">
        <v>40513</v>
      </c>
      <c r="B3736" s="1">
        <f>SUM(E3737:E3765)</f>
        <v>3816378.8100000005</v>
      </c>
    </row>
    <row r="3737" spans="3:10" ht="12.75">
      <c r="C3737" s="39">
        <v>1</v>
      </c>
      <c r="D3737" s="40" t="s">
        <v>0</v>
      </c>
      <c r="E3737" s="25">
        <v>742247.64</v>
      </c>
      <c r="F3737" s="4">
        <f>+E3737/$B$3736</f>
        <v>0.1944900328172611</v>
      </c>
      <c r="G3737" s="15">
        <f aca="true" t="shared" si="80" ref="G3737:G3743">(E3737/J3737)-1</f>
        <v>0.07138366627285042</v>
      </c>
      <c r="H3737" s="39">
        <v>1</v>
      </c>
      <c r="I3737" s="40" t="s">
        <v>0</v>
      </c>
      <c r="J3737" s="35">
        <v>692793.5</v>
      </c>
    </row>
    <row r="3738" spans="3:10" ht="12.75">
      <c r="C3738" s="39">
        <v>2</v>
      </c>
      <c r="D3738" s="40" t="s">
        <v>1</v>
      </c>
      <c r="E3738" s="25">
        <v>1857464.65</v>
      </c>
      <c r="F3738" s="4">
        <f aca="true" t="shared" si="81" ref="F3738:F3764">+E3738/$B$3736</f>
        <v>0.48670866873406615</v>
      </c>
      <c r="G3738" s="15">
        <f t="shared" si="80"/>
        <v>0.34523395685999203</v>
      </c>
      <c r="H3738" s="39">
        <v>2</v>
      </c>
      <c r="I3738" s="40" t="s">
        <v>1</v>
      </c>
      <c r="J3738" s="35">
        <v>1380774.43</v>
      </c>
    </row>
    <row r="3739" spans="3:10" ht="12.75">
      <c r="C3739" s="39">
        <v>3</v>
      </c>
      <c r="D3739" s="40" t="s">
        <v>2</v>
      </c>
      <c r="E3739" s="25">
        <v>87703.38</v>
      </c>
      <c r="F3739" s="4">
        <f t="shared" si="81"/>
        <v>0.022980784761248582</v>
      </c>
      <c r="G3739" s="15">
        <f t="shared" si="80"/>
        <v>0.0352755668682565</v>
      </c>
      <c r="H3739" s="39">
        <v>3</v>
      </c>
      <c r="I3739" s="40" t="s">
        <v>2</v>
      </c>
      <c r="J3739" s="35">
        <v>84715.01</v>
      </c>
    </row>
    <row r="3740" spans="3:10" ht="12.75">
      <c r="C3740" s="39">
        <v>4</v>
      </c>
      <c r="D3740" s="40" t="s">
        <v>3</v>
      </c>
      <c r="E3740" s="25">
        <v>29304.64</v>
      </c>
      <c r="F3740" s="4">
        <f t="shared" si="81"/>
        <v>0.007678650746936726</v>
      </c>
      <c r="G3740" s="15">
        <f t="shared" si="80"/>
        <v>0.38515416026390326</v>
      </c>
      <c r="H3740" s="39">
        <v>4</v>
      </c>
      <c r="I3740" s="40" t="s">
        <v>3</v>
      </c>
      <c r="J3740" s="35">
        <v>21156.23</v>
      </c>
    </row>
    <row r="3741" spans="2:10" ht="12.75">
      <c r="B3741" s="1"/>
      <c r="C3741" s="39">
        <v>5</v>
      </c>
      <c r="D3741" s="40" t="s">
        <v>4</v>
      </c>
      <c r="E3741" s="25">
        <v>95558.46</v>
      </c>
      <c r="F3741" s="4">
        <f t="shared" si="81"/>
        <v>0.025039039560121653</v>
      </c>
      <c r="G3741" s="15">
        <f t="shared" si="80"/>
        <v>0.1395687766956577</v>
      </c>
      <c r="H3741" s="39">
        <v>5</v>
      </c>
      <c r="I3741" s="40" t="s">
        <v>4</v>
      </c>
      <c r="J3741" s="35">
        <v>83854.93</v>
      </c>
    </row>
    <row r="3742" spans="3:10" ht="12.75">
      <c r="C3742" s="39">
        <v>6</v>
      </c>
      <c r="D3742" s="40" t="s">
        <v>5</v>
      </c>
      <c r="E3742" s="25">
        <v>8569.68</v>
      </c>
      <c r="F3742" s="4">
        <f t="shared" si="81"/>
        <v>0.0022455003621613756</v>
      </c>
      <c r="G3742" s="15">
        <f t="shared" si="80"/>
        <v>0.35717747222987684</v>
      </c>
      <c r="H3742" s="39">
        <v>6</v>
      </c>
      <c r="I3742" s="40" t="s">
        <v>5</v>
      </c>
      <c r="J3742" s="35">
        <v>6314.34</v>
      </c>
    </row>
    <row r="3743" spans="3:10" ht="12.75">
      <c r="C3743" s="39">
        <v>7</v>
      </c>
      <c r="D3743" s="40" t="s">
        <v>6</v>
      </c>
      <c r="E3743" s="25">
        <v>585.73</v>
      </c>
      <c r="F3743" s="4">
        <f t="shared" si="81"/>
        <v>0.00015347795100036202</v>
      </c>
      <c r="G3743" s="15">
        <f t="shared" si="80"/>
        <v>-28.268621973929235</v>
      </c>
      <c r="H3743" s="39">
        <v>7</v>
      </c>
      <c r="I3743" s="40" t="s">
        <v>6</v>
      </c>
      <c r="J3743" s="35">
        <v>-21.48</v>
      </c>
    </row>
    <row r="3744" spans="3:10" ht="12.75">
      <c r="C3744" s="39">
        <v>8</v>
      </c>
      <c r="D3744" s="40" t="s">
        <v>7</v>
      </c>
      <c r="E3744" s="25">
        <v>0</v>
      </c>
      <c r="F3744" s="4">
        <f t="shared" si="81"/>
        <v>0</v>
      </c>
      <c r="G3744" s="15">
        <v>0</v>
      </c>
      <c r="H3744" s="39">
        <v>8</v>
      </c>
      <c r="I3744" s="40" t="s">
        <v>7</v>
      </c>
      <c r="J3744" s="35">
        <v>0</v>
      </c>
    </row>
    <row r="3745" spans="3:10" ht="12.75">
      <c r="C3745" s="39">
        <v>9</v>
      </c>
      <c r="D3745" s="40" t="s">
        <v>8</v>
      </c>
      <c r="E3745" s="25">
        <v>3771.03</v>
      </c>
      <c r="F3745" s="4">
        <f t="shared" si="81"/>
        <v>0.0009881173195173463</v>
      </c>
      <c r="G3745" s="15">
        <f>(E3745/J3745)-1</f>
        <v>0.3511877888853059</v>
      </c>
      <c r="H3745" s="39">
        <v>9</v>
      </c>
      <c r="I3745" s="40" t="s">
        <v>8</v>
      </c>
      <c r="J3745" s="35">
        <v>2790.9</v>
      </c>
    </row>
    <row r="3746" spans="3:10" ht="12.75">
      <c r="C3746" s="39">
        <v>10</v>
      </c>
      <c r="D3746" s="40" t="s">
        <v>9</v>
      </c>
      <c r="E3746" s="25">
        <v>10052.87</v>
      </c>
      <c r="F3746" s="4">
        <f t="shared" si="81"/>
        <v>0.0026341384072405536</v>
      </c>
      <c r="G3746" s="15">
        <f>(E3746/J3746)-1</f>
        <v>-0.5146999118985264</v>
      </c>
      <c r="H3746" s="39">
        <v>10</v>
      </c>
      <c r="I3746" s="40" t="s">
        <v>9</v>
      </c>
      <c r="J3746" s="35">
        <v>20714.75</v>
      </c>
    </row>
    <row r="3747" spans="3:10" ht="12.75">
      <c r="C3747" s="39">
        <v>11</v>
      </c>
      <c r="D3747" s="40" t="s">
        <v>10</v>
      </c>
      <c r="E3747" s="25">
        <v>1914.96</v>
      </c>
      <c r="F3747" s="4">
        <f t="shared" si="81"/>
        <v>0.0005017740888253176</v>
      </c>
      <c r="G3747" s="15">
        <f>(E3747/J3747)-1</f>
        <v>0.37153170703757277</v>
      </c>
      <c r="H3747" s="39">
        <v>11</v>
      </c>
      <c r="I3747" s="40" t="s">
        <v>10</v>
      </c>
      <c r="J3747" s="35">
        <v>1396.22</v>
      </c>
    </row>
    <row r="3748" spans="3:10" ht="12.75">
      <c r="C3748" s="39">
        <v>13</v>
      </c>
      <c r="D3748" s="40" t="s">
        <v>11</v>
      </c>
      <c r="E3748" s="25">
        <v>0</v>
      </c>
      <c r="F3748" s="4">
        <f t="shared" si="81"/>
        <v>0</v>
      </c>
      <c r="G3748" s="15">
        <v>0</v>
      </c>
      <c r="H3748" s="39">
        <v>13</v>
      </c>
      <c r="I3748" s="40" t="s">
        <v>11</v>
      </c>
      <c r="J3748" s="35">
        <v>0</v>
      </c>
    </row>
    <row r="3749" spans="3:10" ht="12.75">
      <c r="C3749" s="39">
        <v>15</v>
      </c>
      <c r="D3749" s="40" t="s">
        <v>12</v>
      </c>
      <c r="E3749" s="25">
        <v>286.22</v>
      </c>
      <c r="F3749" s="4">
        <f t="shared" si="81"/>
        <v>7.499779614382671E-05</v>
      </c>
      <c r="G3749" s="15">
        <f>(E3749/J3749)-1</f>
        <v>-0.05484925535779139</v>
      </c>
      <c r="H3749" s="39">
        <v>15</v>
      </c>
      <c r="I3749" s="40" t="s">
        <v>12</v>
      </c>
      <c r="J3749" s="35">
        <v>302.83</v>
      </c>
    </row>
    <row r="3750" spans="3:10" ht="12.75">
      <c r="C3750" s="39">
        <v>16</v>
      </c>
      <c r="D3750" s="40" t="s">
        <v>13</v>
      </c>
      <c r="E3750" s="25">
        <v>33574.39</v>
      </c>
      <c r="F3750" s="4">
        <f t="shared" si="81"/>
        <v>0.008797446918011789</v>
      </c>
      <c r="G3750" s="15">
        <f>(E3750/J3750)-1</f>
        <v>-0.02565582607459127</v>
      </c>
      <c r="H3750" s="39">
        <v>16</v>
      </c>
      <c r="I3750" s="40" t="s">
        <v>13</v>
      </c>
      <c r="J3750" s="35">
        <v>34458.45</v>
      </c>
    </row>
    <row r="3751" spans="3:10" ht="12.75">
      <c r="C3751" s="39">
        <v>20</v>
      </c>
      <c r="D3751" s="40" t="s">
        <v>14</v>
      </c>
      <c r="E3751" s="25">
        <v>0</v>
      </c>
      <c r="F3751" s="4">
        <f t="shared" si="81"/>
        <v>0</v>
      </c>
      <c r="G3751" s="15">
        <v>0</v>
      </c>
      <c r="H3751" s="39">
        <v>20</v>
      </c>
      <c r="I3751" s="40" t="s">
        <v>14</v>
      </c>
      <c r="J3751" s="35">
        <v>0</v>
      </c>
    </row>
    <row r="3752" spans="3:10" ht="12.75">
      <c r="C3752" s="39">
        <v>22</v>
      </c>
      <c r="D3752" s="40" t="s">
        <v>15</v>
      </c>
      <c r="E3752" s="25">
        <v>1173.15</v>
      </c>
      <c r="F3752" s="4">
        <f t="shared" si="81"/>
        <v>0.00030739873015907455</v>
      </c>
      <c r="G3752" s="15">
        <v>0</v>
      </c>
      <c r="H3752" s="39">
        <v>22</v>
      </c>
      <c r="I3752" s="40" t="s">
        <v>15</v>
      </c>
      <c r="J3752" s="35">
        <v>1131.93</v>
      </c>
    </row>
    <row r="3753" spans="3:10" ht="12.75">
      <c r="C3753" s="39">
        <v>23</v>
      </c>
      <c r="D3753" s="40" t="s">
        <v>16</v>
      </c>
      <c r="E3753" s="25">
        <v>8440.73</v>
      </c>
      <c r="F3753" s="4">
        <f t="shared" si="81"/>
        <v>0.0022117117875937475</v>
      </c>
      <c r="G3753" s="15">
        <f>(E3753/J3753)-1</f>
        <v>0.25624795356451857</v>
      </c>
      <c r="H3753" s="39">
        <v>23</v>
      </c>
      <c r="I3753" s="40" t="s">
        <v>16</v>
      </c>
      <c r="J3753" s="35">
        <v>6719</v>
      </c>
    </row>
    <row r="3754" spans="3:10" ht="12.75">
      <c r="C3754" s="39">
        <v>24</v>
      </c>
      <c r="D3754" s="40" t="s">
        <v>17</v>
      </c>
      <c r="E3754" s="25">
        <v>87232.13</v>
      </c>
      <c r="F3754" s="4">
        <f t="shared" si="81"/>
        <v>0.02285730383247778</v>
      </c>
      <c r="G3754" s="15">
        <f>(E3754/J3754)-1</f>
        <v>0.2807051208455178</v>
      </c>
      <c r="H3754" s="39">
        <v>24</v>
      </c>
      <c r="I3754" s="40" t="s">
        <v>17</v>
      </c>
      <c r="J3754" s="35">
        <v>68112.58</v>
      </c>
    </row>
    <row r="3755" spans="3:10" ht="12.75">
      <c r="C3755" s="39">
        <v>25</v>
      </c>
      <c r="D3755" s="40" t="s">
        <v>18</v>
      </c>
      <c r="E3755" s="25">
        <v>0</v>
      </c>
      <c r="F3755" s="4">
        <f t="shared" si="81"/>
        <v>0</v>
      </c>
      <c r="G3755" s="15">
        <v>0</v>
      </c>
      <c r="H3755" s="39">
        <v>25</v>
      </c>
      <c r="I3755" s="40" t="s">
        <v>18</v>
      </c>
      <c r="J3755" s="35">
        <v>0</v>
      </c>
    </row>
    <row r="3756" spans="3:10" ht="12.75">
      <c r="C3756" s="39">
        <v>26</v>
      </c>
      <c r="D3756" s="40" t="s">
        <v>19</v>
      </c>
      <c r="E3756" s="25">
        <v>0</v>
      </c>
      <c r="F3756" s="4">
        <f t="shared" si="81"/>
        <v>0</v>
      </c>
      <c r="G3756" s="15">
        <v>0</v>
      </c>
      <c r="H3756" s="39">
        <v>26</v>
      </c>
      <c r="I3756" s="40" t="s">
        <v>19</v>
      </c>
      <c r="J3756" s="35">
        <v>0</v>
      </c>
    </row>
    <row r="3757" spans="3:10" ht="12.75">
      <c r="C3757" s="39">
        <v>27</v>
      </c>
      <c r="D3757" s="40" t="s">
        <v>20</v>
      </c>
      <c r="E3757" s="25">
        <v>0</v>
      </c>
      <c r="F3757" s="4">
        <f t="shared" si="81"/>
        <v>0</v>
      </c>
      <c r="G3757" s="15">
        <f aca="true" t="shared" si="82" ref="G3757:G3762">(E3757/J3757)-1</f>
        <v>-1</v>
      </c>
      <c r="H3757" s="39">
        <v>27</v>
      </c>
      <c r="I3757" s="40" t="s">
        <v>20</v>
      </c>
      <c r="J3757" s="35">
        <v>11141.64</v>
      </c>
    </row>
    <row r="3758" spans="3:10" ht="12.75">
      <c r="C3758" s="39">
        <v>28</v>
      </c>
      <c r="D3758" s="40" t="s">
        <v>21</v>
      </c>
      <c r="E3758" s="25">
        <v>34270.23</v>
      </c>
      <c r="F3758" s="4">
        <f t="shared" si="81"/>
        <v>0.008979776826713907</v>
      </c>
      <c r="G3758" s="15">
        <f t="shared" si="82"/>
        <v>-0.6345884306590084</v>
      </c>
      <c r="H3758" s="39">
        <v>28</v>
      </c>
      <c r="I3758" s="40" t="s">
        <v>21</v>
      </c>
      <c r="J3758" s="35">
        <v>93785.29</v>
      </c>
    </row>
    <row r="3759" spans="3:10" ht="12.75">
      <c r="C3759" s="39">
        <v>30</v>
      </c>
      <c r="D3759" s="40" t="s">
        <v>22</v>
      </c>
      <c r="E3759" s="25">
        <v>319295.98</v>
      </c>
      <c r="F3759" s="4">
        <f t="shared" si="81"/>
        <v>0.08366464543911456</v>
      </c>
      <c r="G3759" s="15">
        <f t="shared" si="82"/>
        <v>-0.09295712823372815</v>
      </c>
      <c r="H3759" s="39">
        <v>30</v>
      </c>
      <c r="I3759" s="40" t="s">
        <v>22</v>
      </c>
      <c r="J3759" s="35">
        <v>352018.62</v>
      </c>
    </row>
    <row r="3760" spans="3:10" ht="12.75">
      <c r="C3760" s="39">
        <v>31</v>
      </c>
      <c r="D3760" s="40" t="s">
        <v>23</v>
      </c>
      <c r="E3760" s="25">
        <v>165462.88</v>
      </c>
      <c r="F3760" s="4">
        <f t="shared" si="81"/>
        <v>0.04335598960104277</v>
      </c>
      <c r="G3760" s="15">
        <f t="shared" si="82"/>
        <v>0.5241080010592856</v>
      </c>
      <c r="H3760" s="39">
        <v>31</v>
      </c>
      <c r="I3760" s="40" t="s">
        <v>23</v>
      </c>
      <c r="J3760" s="35">
        <v>108563.75</v>
      </c>
    </row>
    <row r="3761" spans="3:10" ht="12.75">
      <c r="C3761" s="39">
        <v>32</v>
      </c>
      <c r="D3761" s="40" t="s">
        <v>24</v>
      </c>
      <c r="E3761" s="25">
        <v>24458.22</v>
      </c>
      <c r="F3761" s="4">
        <f t="shared" si="81"/>
        <v>0.006408750603035656</v>
      </c>
      <c r="G3761" s="15">
        <f>(E3761/J3761)-1</f>
        <v>-0.11429439505996686</v>
      </c>
      <c r="H3761" s="39">
        <v>32</v>
      </c>
      <c r="I3761" s="40" t="s">
        <v>24</v>
      </c>
      <c r="J3761" s="35">
        <v>27614.39</v>
      </c>
    </row>
    <row r="3762" spans="3:10" ht="12.75">
      <c r="C3762" s="39">
        <v>33</v>
      </c>
      <c r="D3762" s="40" t="s">
        <v>450</v>
      </c>
      <c r="E3762" s="25">
        <v>3987.24</v>
      </c>
      <c r="F3762" s="4">
        <f t="shared" si="81"/>
        <v>0.001044770500651637</v>
      </c>
      <c r="G3762" s="15">
        <f t="shared" si="82"/>
        <v>0.13243300813700842</v>
      </c>
      <c r="H3762" s="39">
        <v>33</v>
      </c>
      <c r="I3762" s="40" t="s">
        <v>450</v>
      </c>
      <c r="J3762" s="35">
        <v>3520.95</v>
      </c>
    </row>
    <row r="3763" spans="3:10" ht="12.75">
      <c r="C3763" s="39">
        <v>34</v>
      </c>
      <c r="D3763" s="40" t="s">
        <v>510</v>
      </c>
      <c r="E3763" s="25">
        <v>6684.71</v>
      </c>
      <c r="F3763" s="4">
        <f t="shared" si="81"/>
        <v>0.0017515845079330579</v>
      </c>
      <c r="G3763" s="15">
        <f>(E3763/J3763)-1</f>
        <v>0.40715036006508765</v>
      </c>
      <c r="H3763" s="39">
        <v>34</v>
      </c>
      <c r="I3763" s="40" t="s">
        <v>510</v>
      </c>
      <c r="J3763" s="35">
        <v>4750.53</v>
      </c>
    </row>
    <row r="3764" spans="3:10" ht="12.75">
      <c r="C3764" s="39">
        <v>35</v>
      </c>
      <c r="D3764" s="40" t="s">
        <v>511</v>
      </c>
      <c r="E3764" s="25">
        <v>294339.89</v>
      </c>
      <c r="F3764" s="4">
        <f t="shared" si="81"/>
        <v>0.07712543870874285</v>
      </c>
      <c r="G3764" s="15">
        <v>0</v>
      </c>
      <c r="H3764" s="39">
        <v>35</v>
      </c>
      <c r="I3764" s="40" t="s">
        <v>511</v>
      </c>
      <c r="J3764" s="35">
        <v>256817.25</v>
      </c>
    </row>
    <row r="3765" spans="3:10" ht="12.75">
      <c r="C3765" s="39">
        <v>36</v>
      </c>
      <c r="D3765" s="40" t="s">
        <v>683</v>
      </c>
      <c r="E3765" s="25">
        <v>0</v>
      </c>
      <c r="F3765" s="4">
        <f>+E3765/$B$3736</f>
        <v>0</v>
      </c>
      <c r="G3765" s="15">
        <v>0</v>
      </c>
      <c r="H3765" s="39">
        <v>36</v>
      </c>
      <c r="I3765" s="40" t="s">
        <v>683</v>
      </c>
      <c r="J3765" s="35">
        <v>0</v>
      </c>
    </row>
    <row r="3766" spans="1:2" ht="15">
      <c r="A3766" s="5">
        <v>40544</v>
      </c>
      <c r="B3766" s="1">
        <f>SUM(E3767:E3795)</f>
        <v>4803061.6499999985</v>
      </c>
    </row>
    <row r="3767" spans="3:10" ht="12.75">
      <c r="C3767" s="39">
        <v>1</v>
      </c>
      <c r="D3767" s="40" t="s">
        <v>0</v>
      </c>
      <c r="E3767" s="25">
        <v>963405.21</v>
      </c>
      <c r="F3767" s="4">
        <f>+E3767/$B$3766</f>
        <v>0.20058147910718577</v>
      </c>
      <c r="G3767" s="15">
        <f aca="true" t="shared" si="83" ref="G3767:G3773">(E3767/J3767)-1</f>
        <v>0.32229045601192086</v>
      </c>
      <c r="H3767" s="39">
        <v>1</v>
      </c>
      <c r="I3767" s="40" t="s">
        <v>0</v>
      </c>
      <c r="J3767" s="25">
        <v>728588.19</v>
      </c>
    </row>
    <row r="3768" spans="2:10" ht="12.75">
      <c r="B3768" s="1"/>
      <c r="C3768" s="39">
        <v>2</v>
      </c>
      <c r="D3768" s="40" t="s">
        <v>1</v>
      </c>
      <c r="E3768" s="25">
        <v>2212426.99</v>
      </c>
      <c r="F3768" s="4">
        <f aca="true" t="shared" si="84" ref="F3768:F3795">+E3768/$B$3766</f>
        <v>0.4606284805859198</v>
      </c>
      <c r="G3768" s="15">
        <f t="shared" si="83"/>
        <v>0.09295871469465067</v>
      </c>
      <c r="H3768" s="39">
        <v>2</v>
      </c>
      <c r="I3768" s="40" t="s">
        <v>1</v>
      </c>
      <c r="J3768" s="25">
        <v>2024254.86</v>
      </c>
    </row>
    <row r="3769" spans="3:10" ht="12.75">
      <c r="C3769" s="39">
        <v>3</v>
      </c>
      <c r="D3769" s="40" t="s">
        <v>2</v>
      </c>
      <c r="E3769" s="25">
        <v>124779</v>
      </c>
      <c r="F3769" s="4">
        <f t="shared" si="84"/>
        <v>0.025979054422505702</v>
      </c>
      <c r="G3769" s="15">
        <f t="shared" si="83"/>
        <v>0.47549991858552354</v>
      </c>
      <c r="H3769" s="39">
        <v>3</v>
      </c>
      <c r="I3769" s="40" t="s">
        <v>2</v>
      </c>
      <c r="J3769" s="25">
        <v>84567.27</v>
      </c>
    </row>
    <row r="3770" spans="3:10" ht="12.75">
      <c r="C3770" s="39">
        <v>4</v>
      </c>
      <c r="D3770" s="40" t="s">
        <v>3</v>
      </c>
      <c r="E3770" s="25">
        <v>37135.4</v>
      </c>
      <c r="F3770" s="4">
        <f t="shared" si="84"/>
        <v>0.007731610107482175</v>
      </c>
      <c r="G3770" s="15">
        <f t="shared" si="83"/>
        <v>-0.037506891075774984</v>
      </c>
      <c r="H3770" s="39">
        <v>4</v>
      </c>
      <c r="I3770" s="40" t="s">
        <v>3</v>
      </c>
      <c r="J3770" s="25">
        <v>38582.51</v>
      </c>
    </row>
    <row r="3771" spans="3:10" ht="12.75">
      <c r="C3771" s="39">
        <v>5</v>
      </c>
      <c r="D3771" s="40" t="s">
        <v>4</v>
      </c>
      <c r="E3771" s="25">
        <v>100453.32</v>
      </c>
      <c r="F3771" s="4">
        <f t="shared" si="84"/>
        <v>0.02091443485844077</v>
      </c>
      <c r="G3771" s="15">
        <f t="shared" si="83"/>
        <v>0.1694192026140109</v>
      </c>
      <c r="H3771" s="39">
        <v>5</v>
      </c>
      <c r="I3771" s="40" t="s">
        <v>4</v>
      </c>
      <c r="J3771" s="25">
        <v>85900.18</v>
      </c>
    </row>
    <row r="3772" spans="3:10" ht="12.75">
      <c r="C3772" s="39">
        <v>6</v>
      </c>
      <c r="D3772" s="40" t="s">
        <v>5</v>
      </c>
      <c r="E3772" s="25">
        <v>7817.05</v>
      </c>
      <c r="F3772" s="4">
        <f t="shared" si="84"/>
        <v>0.0016275139837107864</v>
      </c>
      <c r="G3772" s="15">
        <f t="shared" si="83"/>
        <v>-0.2532439307948693</v>
      </c>
      <c r="H3772" s="39">
        <v>6</v>
      </c>
      <c r="I3772" s="40" t="s">
        <v>5</v>
      </c>
      <c r="J3772" s="25">
        <v>10468.01</v>
      </c>
    </row>
    <row r="3773" spans="3:10" ht="12.75">
      <c r="C3773" s="39">
        <v>7</v>
      </c>
      <c r="D3773" s="40" t="s">
        <v>6</v>
      </c>
      <c r="E3773" s="25">
        <v>1186.68</v>
      </c>
      <c r="F3773" s="4">
        <f t="shared" si="84"/>
        <v>0.00024706740959696</v>
      </c>
      <c r="G3773" s="15">
        <f t="shared" si="83"/>
        <v>0.17318833415719226</v>
      </c>
      <c r="H3773" s="39">
        <v>7</v>
      </c>
      <c r="I3773" s="40" t="s">
        <v>6</v>
      </c>
      <c r="J3773" s="25">
        <v>1011.5</v>
      </c>
    </row>
    <row r="3774" spans="3:10" ht="12.75">
      <c r="C3774" s="39">
        <v>8</v>
      </c>
      <c r="D3774" s="40" t="s">
        <v>7</v>
      </c>
      <c r="E3774" s="25">
        <v>0</v>
      </c>
      <c r="F3774" s="4">
        <f t="shared" si="84"/>
        <v>0</v>
      </c>
      <c r="G3774" s="15">
        <v>0</v>
      </c>
      <c r="H3774" s="39">
        <v>8</v>
      </c>
      <c r="I3774" s="40" t="s">
        <v>7</v>
      </c>
      <c r="J3774" s="25">
        <v>0</v>
      </c>
    </row>
    <row r="3775" spans="3:10" ht="12.75">
      <c r="C3775" s="39">
        <v>9</v>
      </c>
      <c r="D3775" s="40" t="s">
        <v>8</v>
      </c>
      <c r="E3775" s="25">
        <v>5446.67</v>
      </c>
      <c r="F3775" s="4">
        <f t="shared" si="84"/>
        <v>0.00113399960210796</v>
      </c>
      <c r="G3775" s="15">
        <f>(E3775/J3775)-1</f>
        <v>0.5295982700759652</v>
      </c>
      <c r="H3775" s="39">
        <v>9</v>
      </c>
      <c r="I3775" s="40" t="s">
        <v>8</v>
      </c>
      <c r="J3775" s="25">
        <v>3560.85</v>
      </c>
    </row>
    <row r="3776" spans="3:10" ht="12.75">
      <c r="C3776" s="39">
        <v>10</v>
      </c>
      <c r="D3776" s="40" t="s">
        <v>9</v>
      </c>
      <c r="E3776" s="25">
        <v>28297.82</v>
      </c>
      <c r="F3776" s="4">
        <f t="shared" si="84"/>
        <v>0.005891621232885905</v>
      </c>
      <c r="G3776" s="15">
        <f>(E3776/J3776)-1</f>
        <v>0.5489978087929639</v>
      </c>
      <c r="H3776" s="39">
        <v>10</v>
      </c>
      <c r="I3776" s="40" t="s">
        <v>9</v>
      </c>
      <c r="J3776" s="25">
        <v>18268.47</v>
      </c>
    </row>
    <row r="3777" spans="3:10" ht="12.75">
      <c r="C3777" s="39">
        <v>11</v>
      </c>
      <c r="D3777" s="40" t="s">
        <v>10</v>
      </c>
      <c r="E3777" s="25">
        <v>1980.93</v>
      </c>
      <c r="F3777" s="4">
        <f t="shared" si="84"/>
        <v>0.0004124306836661155</v>
      </c>
      <c r="G3777" s="15">
        <f>(E3777/J3777)-1</f>
        <v>0.10639284198297627</v>
      </c>
      <c r="H3777" s="39">
        <v>11</v>
      </c>
      <c r="I3777" s="40" t="s">
        <v>10</v>
      </c>
      <c r="J3777" s="25">
        <v>1790.44</v>
      </c>
    </row>
    <row r="3778" spans="3:10" ht="12.75">
      <c r="C3778" s="39">
        <v>13</v>
      </c>
      <c r="D3778" s="40" t="s">
        <v>11</v>
      </c>
      <c r="E3778" s="25">
        <v>4031.39</v>
      </c>
      <c r="F3778" s="4">
        <f t="shared" si="84"/>
        <v>0.0008393375504559682</v>
      </c>
      <c r="G3778" s="15">
        <v>0</v>
      </c>
      <c r="H3778" s="39">
        <v>13</v>
      </c>
      <c r="I3778" s="40" t="s">
        <v>11</v>
      </c>
      <c r="J3778" s="25">
        <v>0</v>
      </c>
    </row>
    <row r="3779" spans="3:10" ht="12.75">
      <c r="C3779" s="39">
        <v>15</v>
      </c>
      <c r="D3779" s="40" t="s">
        <v>12</v>
      </c>
      <c r="E3779" s="25">
        <v>351.67</v>
      </c>
      <c r="F3779" s="4">
        <f t="shared" si="84"/>
        <v>7.321788176506128E-05</v>
      </c>
      <c r="G3779" s="15">
        <f>(E3779/J3779)-1</f>
        <v>0.026294285881048207</v>
      </c>
      <c r="H3779" s="39">
        <v>15</v>
      </c>
      <c r="I3779" s="40" t="s">
        <v>12</v>
      </c>
      <c r="J3779" s="25">
        <v>342.66</v>
      </c>
    </row>
    <row r="3780" spans="3:10" ht="12.75">
      <c r="C3780" s="39">
        <v>16</v>
      </c>
      <c r="D3780" s="40" t="s">
        <v>13</v>
      </c>
      <c r="E3780" s="25">
        <v>34333.18</v>
      </c>
      <c r="F3780" s="4">
        <f t="shared" si="84"/>
        <v>0.007148186407309598</v>
      </c>
      <c r="G3780" s="15">
        <f>(E3780/J3780)-1</f>
        <v>-0.0035263714537473456</v>
      </c>
      <c r="H3780" s="39">
        <v>16</v>
      </c>
      <c r="I3780" s="40" t="s">
        <v>13</v>
      </c>
      <c r="J3780" s="25">
        <v>34454.68</v>
      </c>
    </row>
    <row r="3781" spans="3:10" ht="12.75">
      <c r="C3781" s="39">
        <v>20</v>
      </c>
      <c r="D3781" s="40" t="s">
        <v>14</v>
      </c>
      <c r="E3781" s="25">
        <v>0</v>
      </c>
      <c r="F3781" s="4">
        <f t="shared" si="84"/>
        <v>0</v>
      </c>
      <c r="G3781" s="15">
        <v>0</v>
      </c>
      <c r="H3781" s="39">
        <v>20</v>
      </c>
      <c r="I3781" s="40" t="s">
        <v>14</v>
      </c>
      <c r="J3781" s="25">
        <v>0</v>
      </c>
    </row>
    <row r="3782" spans="3:10" ht="12.75">
      <c r="C3782" s="39">
        <v>22</v>
      </c>
      <c r="D3782" s="40" t="s">
        <v>15</v>
      </c>
      <c r="E3782" s="25">
        <v>1547.03</v>
      </c>
      <c r="F3782" s="4">
        <f t="shared" si="84"/>
        <v>0.0003220924719964818</v>
      </c>
      <c r="G3782" s="15">
        <v>0</v>
      </c>
      <c r="H3782" s="39">
        <v>22</v>
      </c>
      <c r="I3782" s="40" t="s">
        <v>15</v>
      </c>
      <c r="J3782" s="25">
        <v>1192.75</v>
      </c>
    </row>
    <row r="3783" spans="3:10" ht="12.75">
      <c r="C3783" s="39">
        <v>23</v>
      </c>
      <c r="D3783" s="40" t="s">
        <v>16</v>
      </c>
      <c r="E3783" s="25">
        <v>10029.01</v>
      </c>
      <c r="F3783" s="4">
        <f t="shared" si="84"/>
        <v>0.002088045236729369</v>
      </c>
      <c r="G3783" s="15">
        <f>(E3783/J3783)-1</f>
        <v>0.18339752394168096</v>
      </c>
      <c r="H3783" s="39">
        <v>23</v>
      </c>
      <c r="I3783" s="40" t="s">
        <v>16</v>
      </c>
      <c r="J3783" s="25">
        <v>8474.76</v>
      </c>
    </row>
    <row r="3784" spans="3:10" ht="12.75">
      <c r="C3784" s="39">
        <v>24</v>
      </c>
      <c r="D3784" s="40" t="s">
        <v>17</v>
      </c>
      <c r="E3784" s="25">
        <v>126375.84</v>
      </c>
      <c r="F3784" s="4">
        <f t="shared" si="84"/>
        <v>0.02631151736309694</v>
      </c>
      <c r="G3784" s="15">
        <f>(E3784/J3784)-1</f>
        <v>0.08373430878920463</v>
      </c>
      <c r="H3784" s="39">
        <v>24</v>
      </c>
      <c r="I3784" s="40" t="s">
        <v>17</v>
      </c>
      <c r="J3784" s="25">
        <v>116611.46</v>
      </c>
    </row>
    <row r="3785" spans="3:10" ht="12.75">
      <c r="C3785" s="39">
        <v>25</v>
      </c>
      <c r="D3785" s="40" t="s">
        <v>18</v>
      </c>
      <c r="E3785" s="25">
        <v>0</v>
      </c>
      <c r="F3785" s="4">
        <f t="shared" si="84"/>
        <v>0</v>
      </c>
      <c r="G3785" s="15">
        <v>0</v>
      </c>
      <c r="H3785" s="39">
        <v>25</v>
      </c>
      <c r="I3785" s="40" t="s">
        <v>18</v>
      </c>
      <c r="J3785" s="25">
        <v>0</v>
      </c>
    </row>
    <row r="3786" spans="3:10" ht="12.75">
      <c r="C3786" s="39">
        <v>26</v>
      </c>
      <c r="D3786" s="40" t="s">
        <v>19</v>
      </c>
      <c r="E3786" s="25">
        <v>0</v>
      </c>
      <c r="F3786" s="4">
        <f t="shared" si="84"/>
        <v>0</v>
      </c>
      <c r="G3786" s="15">
        <v>0</v>
      </c>
      <c r="H3786" s="39">
        <v>26</v>
      </c>
      <c r="I3786" s="40" t="s">
        <v>19</v>
      </c>
      <c r="J3786" s="25">
        <v>0</v>
      </c>
    </row>
    <row r="3787" spans="3:10" ht="12.75">
      <c r="C3787" s="39">
        <v>27</v>
      </c>
      <c r="D3787" s="40" t="s">
        <v>20</v>
      </c>
      <c r="E3787" s="25">
        <v>23391.37</v>
      </c>
      <c r="F3787" s="4">
        <f t="shared" si="84"/>
        <v>0.00487009572321438</v>
      </c>
      <c r="G3787" s="15">
        <f aca="true" t="shared" si="85" ref="G3787:G3792">(E3787/J3787)-1</f>
        <v>1.2816953203111665</v>
      </c>
      <c r="H3787" s="39">
        <v>27</v>
      </c>
      <c r="I3787" s="40" t="s">
        <v>20</v>
      </c>
      <c r="J3787" s="25">
        <v>10251.75</v>
      </c>
    </row>
    <row r="3788" spans="3:10" ht="12.75">
      <c r="C3788" s="39">
        <v>28</v>
      </c>
      <c r="D3788" s="40" t="s">
        <v>21</v>
      </c>
      <c r="E3788" s="25">
        <v>156325.92</v>
      </c>
      <c r="F3788" s="4">
        <f t="shared" si="84"/>
        <v>0.032547140010164156</v>
      </c>
      <c r="G3788" s="15">
        <f t="shared" si="85"/>
        <v>0.3976767186740313</v>
      </c>
      <c r="H3788" s="39">
        <v>28</v>
      </c>
      <c r="I3788" s="40" t="s">
        <v>21</v>
      </c>
      <c r="J3788" s="25">
        <v>111846.98</v>
      </c>
    </row>
    <row r="3789" spans="3:10" ht="12.75">
      <c r="C3789" s="39">
        <v>30</v>
      </c>
      <c r="D3789" s="40" t="s">
        <v>22</v>
      </c>
      <c r="E3789" s="25">
        <v>469862.67</v>
      </c>
      <c r="F3789" s="4">
        <f t="shared" si="84"/>
        <v>0.09782565876496715</v>
      </c>
      <c r="G3789" s="15">
        <f t="shared" si="85"/>
        <v>0.45323688071926926</v>
      </c>
      <c r="H3789" s="39">
        <v>30</v>
      </c>
      <c r="I3789" s="40" t="s">
        <v>22</v>
      </c>
      <c r="J3789" s="25">
        <v>323321.46</v>
      </c>
    </row>
    <row r="3790" spans="3:10" ht="12.75">
      <c r="C3790" s="39">
        <v>31</v>
      </c>
      <c r="D3790" s="40" t="s">
        <v>23</v>
      </c>
      <c r="E3790" s="25">
        <v>200180.11</v>
      </c>
      <c r="F3790" s="4">
        <f t="shared" si="84"/>
        <v>0.04167760578296971</v>
      </c>
      <c r="G3790" s="15">
        <f t="shared" si="85"/>
        <v>-0.03854894070417869</v>
      </c>
      <c r="H3790" s="39">
        <v>31</v>
      </c>
      <c r="I3790" s="40" t="s">
        <v>23</v>
      </c>
      <c r="J3790" s="25">
        <v>208206.24</v>
      </c>
    </row>
    <row r="3791" spans="3:10" ht="12.75">
      <c r="C3791" s="39">
        <v>32</v>
      </c>
      <c r="D3791" s="40" t="s">
        <v>24</v>
      </c>
      <c r="E3791" s="25">
        <v>48219.26</v>
      </c>
      <c r="F3791" s="4">
        <f t="shared" si="84"/>
        <v>0.0100392756774213</v>
      </c>
      <c r="G3791" s="15">
        <f>(E3791/J3791)-1</f>
        <v>0.8558346149642144</v>
      </c>
      <c r="H3791" s="39">
        <v>32</v>
      </c>
      <c r="I3791" s="40" t="s">
        <v>24</v>
      </c>
      <c r="J3791" s="25">
        <v>25982.52</v>
      </c>
    </row>
    <row r="3792" spans="3:10" ht="12.75">
      <c r="C3792" s="39">
        <v>33</v>
      </c>
      <c r="D3792" s="40" t="s">
        <v>450</v>
      </c>
      <c r="E3792" s="25">
        <v>4184.77</v>
      </c>
      <c r="F3792" s="4">
        <f t="shared" si="84"/>
        <v>0.000871271348349235</v>
      </c>
      <c r="G3792" s="15">
        <f t="shared" si="85"/>
        <v>0.12851483599904</v>
      </c>
      <c r="H3792" s="39">
        <v>33</v>
      </c>
      <c r="I3792" s="40" t="s">
        <v>450</v>
      </c>
      <c r="J3792" s="25">
        <v>3708.21</v>
      </c>
    </row>
    <row r="3793" spans="3:10" ht="12.75">
      <c r="C3793" s="39">
        <v>34</v>
      </c>
      <c r="D3793" s="40" t="s">
        <v>510</v>
      </c>
      <c r="E3793" s="25">
        <v>6311.3</v>
      </c>
      <c r="F3793" s="4">
        <f t="shared" si="84"/>
        <v>0.0013140160297546882</v>
      </c>
      <c r="G3793" s="15">
        <f>(E3793/J3793)-1</f>
        <v>0.09969054704869706</v>
      </c>
      <c r="H3793" s="39">
        <v>34</v>
      </c>
      <c r="I3793" s="40" t="s">
        <v>510</v>
      </c>
      <c r="J3793" s="25">
        <v>5739.16</v>
      </c>
    </row>
    <row r="3794" spans="3:10" ht="12.75">
      <c r="C3794" s="39">
        <v>35</v>
      </c>
      <c r="D3794" s="40" t="s">
        <v>511</v>
      </c>
      <c r="E3794" s="25">
        <v>234989.06</v>
      </c>
      <c r="F3794" s="4">
        <f t="shared" si="84"/>
        <v>0.04892484775830434</v>
      </c>
      <c r="G3794" s="15">
        <f>(E3794/J3794)-1</f>
        <v>0.11040411566110797</v>
      </c>
      <c r="H3794" s="39">
        <v>35</v>
      </c>
      <c r="I3794" s="40" t="s">
        <v>511</v>
      </c>
      <c r="J3794" s="25">
        <v>211624.81</v>
      </c>
    </row>
    <row r="3795" spans="3:10" ht="12.75">
      <c r="C3795" s="39">
        <v>36</v>
      </c>
      <c r="D3795" s="40" t="s">
        <v>683</v>
      </c>
      <c r="E3795" s="25">
        <v>0</v>
      </c>
      <c r="F3795" s="4">
        <f t="shared" si="84"/>
        <v>0</v>
      </c>
      <c r="G3795" s="15">
        <v>0</v>
      </c>
      <c r="H3795" s="39">
        <v>36</v>
      </c>
      <c r="I3795" s="40" t="s">
        <v>683</v>
      </c>
      <c r="J3795" s="35">
        <v>0</v>
      </c>
    </row>
    <row r="3796" spans="1:2" ht="15">
      <c r="A3796" s="5">
        <v>40575</v>
      </c>
      <c r="B3796" s="1">
        <f>SUM(E3797:E3825)</f>
        <v>4784567.250000001</v>
      </c>
    </row>
    <row r="3797" spans="3:10" ht="12.75">
      <c r="C3797" s="39">
        <v>1</v>
      </c>
      <c r="D3797" s="40" t="s">
        <v>0</v>
      </c>
      <c r="E3797" s="14">
        <v>991275.39</v>
      </c>
      <c r="F3797" s="4">
        <f>+E3797/$B$3796</f>
        <v>0.20718182819982306</v>
      </c>
      <c r="G3797" s="15">
        <f aca="true" t="shared" si="86" ref="G3797:G3824">(E3797/J3797)-1</f>
        <v>0.05196153619869048</v>
      </c>
      <c r="H3797" s="39">
        <v>1</v>
      </c>
      <c r="I3797" s="40" t="s">
        <v>0</v>
      </c>
      <c r="J3797" s="35">
        <v>942311.44</v>
      </c>
    </row>
    <row r="3798" spans="2:10" ht="12.75">
      <c r="B3798" s="1"/>
      <c r="C3798" s="39">
        <v>2</v>
      </c>
      <c r="D3798" s="40" t="s">
        <v>1</v>
      </c>
      <c r="E3798" s="14">
        <v>2443080.06</v>
      </c>
      <c r="F3798" s="4">
        <f aca="true" t="shared" si="87" ref="F3798:F3825">+E3798/$B$3796</f>
        <v>0.5106167250549147</v>
      </c>
      <c r="G3798" s="15">
        <f t="shared" si="86"/>
        <v>0.09068496985897312</v>
      </c>
      <c r="H3798" s="39">
        <v>2</v>
      </c>
      <c r="I3798" s="40" t="s">
        <v>1</v>
      </c>
      <c r="J3798" s="35">
        <v>2239950.24</v>
      </c>
    </row>
    <row r="3799" spans="3:10" ht="12.75">
      <c r="C3799" s="39">
        <v>3</v>
      </c>
      <c r="D3799" s="40" t="s">
        <v>2</v>
      </c>
      <c r="E3799" s="14">
        <v>93058.04</v>
      </c>
      <c r="F3799" s="4">
        <f t="shared" si="87"/>
        <v>0.019449625250852098</v>
      </c>
      <c r="G3799" s="15">
        <f t="shared" si="86"/>
        <v>-0.2752702451594494</v>
      </c>
      <c r="H3799" s="39">
        <v>3</v>
      </c>
      <c r="I3799" s="40" t="s">
        <v>2</v>
      </c>
      <c r="J3799" s="35">
        <v>128403.78</v>
      </c>
    </row>
    <row r="3800" spans="3:10" ht="12.75">
      <c r="C3800" s="39">
        <v>4</v>
      </c>
      <c r="D3800" s="40" t="s">
        <v>3</v>
      </c>
      <c r="E3800" s="14">
        <v>36463.83</v>
      </c>
      <c r="F3800" s="4">
        <f t="shared" si="87"/>
        <v>0.007621134387859214</v>
      </c>
      <c r="G3800" s="15">
        <f t="shared" si="86"/>
        <v>-0.09285989540872619</v>
      </c>
      <c r="H3800" s="39">
        <v>4</v>
      </c>
      <c r="I3800" s="40" t="s">
        <v>3</v>
      </c>
      <c r="J3800" s="35">
        <v>40196.47</v>
      </c>
    </row>
    <row r="3801" spans="3:10" ht="12.75">
      <c r="C3801" s="39">
        <v>5</v>
      </c>
      <c r="D3801" s="40" t="s">
        <v>4</v>
      </c>
      <c r="E3801" s="14">
        <v>132669.5</v>
      </c>
      <c r="F3801" s="4">
        <f t="shared" si="87"/>
        <v>0.027728631048084856</v>
      </c>
      <c r="G3801" s="15">
        <f t="shared" si="86"/>
        <v>0.10671779482457544</v>
      </c>
      <c r="H3801" s="39">
        <v>5</v>
      </c>
      <c r="I3801" s="40" t="s">
        <v>4</v>
      </c>
      <c r="J3801" s="35">
        <v>119876.54</v>
      </c>
    </row>
    <row r="3802" spans="3:10" ht="12.75">
      <c r="C3802" s="39">
        <v>6</v>
      </c>
      <c r="D3802" s="40" t="s">
        <v>5</v>
      </c>
      <c r="E3802" s="14">
        <v>9996.18</v>
      </c>
      <c r="F3802" s="4">
        <f t="shared" si="87"/>
        <v>0.0020892547805655775</v>
      </c>
      <c r="G3802" s="15">
        <f t="shared" si="86"/>
        <v>0.06753226781377686</v>
      </c>
      <c r="H3802" s="39">
        <v>6</v>
      </c>
      <c r="I3802" s="40" t="s">
        <v>5</v>
      </c>
      <c r="J3802" s="35">
        <v>9363.82</v>
      </c>
    </row>
    <row r="3803" spans="3:10" ht="12.75">
      <c r="C3803" s="39">
        <v>7</v>
      </c>
      <c r="D3803" s="40" t="s">
        <v>6</v>
      </c>
      <c r="E3803" s="14">
        <v>1575.21</v>
      </c>
      <c r="F3803" s="4">
        <f t="shared" si="87"/>
        <v>0.0003292272671055046</v>
      </c>
      <c r="G3803" s="15">
        <f t="shared" si="86"/>
        <v>1.434561528237149</v>
      </c>
      <c r="H3803" s="39">
        <v>7</v>
      </c>
      <c r="I3803" s="40" t="s">
        <v>6</v>
      </c>
      <c r="J3803" s="35">
        <v>647.02</v>
      </c>
    </row>
    <row r="3804" spans="3:10" ht="12.75">
      <c r="C3804" s="39">
        <v>8</v>
      </c>
      <c r="D3804" s="40" t="s">
        <v>7</v>
      </c>
      <c r="E3804" s="14">
        <v>0</v>
      </c>
      <c r="F3804" s="4">
        <f t="shared" si="87"/>
        <v>0</v>
      </c>
      <c r="G3804" s="15"/>
      <c r="H3804" s="39">
        <v>8</v>
      </c>
      <c r="I3804" s="40" t="s">
        <v>7</v>
      </c>
      <c r="J3804" s="35">
        <v>0</v>
      </c>
    </row>
    <row r="3805" spans="3:10" ht="12.75">
      <c r="C3805" s="39">
        <v>9</v>
      </c>
      <c r="D3805" s="40" t="s">
        <v>8</v>
      </c>
      <c r="E3805" s="14">
        <v>4712.43</v>
      </c>
      <c r="F3805" s="4">
        <f t="shared" si="87"/>
        <v>0.0009849229311177515</v>
      </c>
      <c r="G3805" s="15">
        <f t="shared" si="86"/>
        <v>0.02840064683815302</v>
      </c>
      <c r="H3805" s="39">
        <v>9</v>
      </c>
      <c r="I3805" s="40" t="s">
        <v>8</v>
      </c>
      <c r="J3805" s="35">
        <v>4582.29</v>
      </c>
    </row>
    <row r="3806" spans="3:10" ht="12.75">
      <c r="C3806" s="39">
        <v>10</v>
      </c>
      <c r="D3806" s="40" t="s">
        <v>9</v>
      </c>
      <c r="E3806" s="14">
        <v>19571.7</v>
      </c>
      <c r="F3806" s="4">
        <f t="shared" si="87"/>
        <v>0.004090589384024229</v>
      </c>
      <c r="G3806" s="15">
        <f t="shared" si="86"/>
        <v>-0.00856300219748607</v>
      </c>
      <c r="H3806" s="39">
        <v>10</v>
      </c>
      <c r="I3806" s="40" t="s">
        <v>9</v>
      </c>
      <c r="J3806" s="35">
        <v>19740.74</v>
      </c>
    </row>
    <row r="3807" spans="3:10" ht="12.75">
      <c r="C3807" s="39">
        <v>11</v>
      </c>
      <c r="D3807" s="40" t="s">
        <v>10</v>
      </c>
      <c r="E3807" s="14">
        <v>2253.41</v>
      </c>
      <c r="F3807" s="4">
        <f t="shared" si="87"/>
        <v>0.0004709746738328319</v>
      </c>
      <c r="G3807" s="15">
        <f t="shared" si="86"/>
        <v>0.26987016207199677</v>
      </c>
      <c r="H3807" s="39">
        <v>11</v>
      </c>
      <c r="I3807" s="40" t="s">
        <v>10</v>
      </c>
      <c r="J3807" s="35">
        <v>1774.52</v>
      </c>
    </row>
    <row r="3808" spans="3:10" ht="12.75">
      <c r="C3808" s="39">
        <v>13</v>
      </c>
      <c r="D3808" s="40" t="s">
        <v>11</v>
      </c>
      <c r="E3808" s="14">
        <v>0</v>
      </c>
      <c r="F3808" s="4">
        <f t="shared" si="87"/>
        <v>0</v>
      </c>
      <c r="G3808" s="15"/>
      <c r="H3808" s="39">
        <v>13</v>
      </c>
      <c r="I3808" s="40" t="s">
        <v>11</v>
      </c>
      <c r="J3808" s="35">
        <v>0</v>
      </c>
    </row>
    <row r="3809" spans="3:10" ht="12.75">
      <c r="C3809" s="39">
        <v>15</v>
      </c>
      <c r="D3809" s="40" t="s">
        <v>12</v>
      </c>
      <c r="E3809" s="14">
        <v>349.52</v>
      </c>
      <c r="F3809" s="4">
        <f t="shared" si="87"/>
        <v>7.305153877814131E-05</v>
      </c>
      <c r="G3809" s="15">
        <f t="shared" si="86"/>
        <v>0.020019844744060933</v>
      </c>
      <c r="H3809" s="39">
        <v>15</v>
      </c>
      <c r="I3809" s="40" t="s">
        <v>12</v>
      </c>
      <c r="J3809" s="35">
        <v>342.66</v>
      </c>
    </row>
    <row r="3810" spans="3:10" ht="12.75">
      <c r="C3810" s="39">
        <v>16</v>
      </c>
      <c r="D3810" s="40" t="s">
        <v>13</v>
      </c>
      <c r="E3810" s="14">
        <v>37134.82</v>
      </c>
      <c r="F3810" s="4">
        <f t="shared" si="87"/>
        <v>0.007761374866243126</v>
      </c>
      <c r="G3810" s="15">
        <f t="shared" si="86"/>
        <v>0.06424018155936673</v>
      </c>
      <c r="H3810" s="39">
        <v>16</v>
      </c>
      <c r="I3810" s="40" t="s">
        <v>13</v>
      </c>
      <c r="J3810" s="35">
        <v>34893.27</v>
      </c>
    </row>
    <row r="3811" spans="3:10" ht="12.75">
      <c r="C3811" s="39">
        <v>20</v>
      </c>
      <c r="D3811" s="40" t="s">
        <v>14</v>
      </c>
      <c r="E3811" s="14">
        <v>0</v>
      </c>
      <c r="F3811" s="4">
        <f t="shared" si="87"/>
        <v>0</v>
      </c>
      <c r="G3811" s="15"/>
      <c r="H3811" s="39">
        <v>20</v>
      </c>
      <c r="I3811" s="40" t="s">
        <v>14</v>
      </c>
      <c r="J3811" s="35">
        <v>0</v>
      </c>
    </row>
    <row r="3812" spans="3:10" ht="12.75">
      <c r="C3812" s="39">
        <v>22</v>
      </c>
      <c r="D3812" s="40" t="s">
        <v>15</v>
      </c>
      <c r="E3812" s="14">
        <v>1555.7</v>
      </c>
      <c r="F3812" s="4">
        <f t="shared" si="87"/>
        <v>0.00032514957334960645</v>
      </c>
      <c r="G3812" s="15">
        <f t="shared" si="86"/>
        <v>0.46139610908100304</v>
      </c>
      <c r="H3812" s="39">
        <v>22</v>
      </c>
      <c r="I3812" s="40" t="s">
        <v>15</v>
      </c>
      <c r="J3812" s="35">
        <v>1064.53</v>
      </c>
    </row>
    <row r="3813" spans="3:10" ht="12.75">
      <c r="C3813" s="39">
        <v>23</v>
      </c>
      <c r="D3813" s="40" t="s">
        <v>16</v>
      </c>
      <c r="E3813" s="14">
        <v>11379.85</v>
      </c>
      <c r="F3813" s="4">
        <f t="shared" si="87"/>
        <v>0.0023784491690444936</v>
      </c>
      <c r="G3813" s="15">
        <f t="shared" si="86"/>
        <v>0.0015807229254993782</v>
      </c>
      <c r="H3813" s="39">
        <v>23</v>
      </c>
      <c r="I3813" s="40" t="s">
        <v>16</v>
      </c>
      <c r="J3813" s="35">
        <v>11361.89</v>
      </c>
    </row>
    <row r="3814" spans="3:10" ht="12.75">
      <c r="C3814" s="39">
        <v>24</v>
      </c>
      <c r="D3814" s="40" t="s">
        <v>17</v>
      </c>
      <c r="E3814" s="14">
        <v>147753.04</v>
      </c>
      <c r="F3814" s="4">
        <f t="shared" si="87"/>
        <v>0.030881171123678944</v>
      </c>
      <c r="G3814" s="15">
        <f t="shared" si="86"/>
        <v>0.2658550111362965</v>
      </c>
      <c r="H3814" s="39">
        <v>24</v>
      </c>
      <c r="I3814" s="40" t="s">
        <v>17</v>
      </c>
      <c r="J3814" s="35">
        <v>116721.93</v>
      </c>
    </row>
    <row r="3815" spans="3:10" ht="12.75">
      <c r="C3815" s="39">
        <v>25</v>
      </c>
      <c r="D3815" s="40" t="s">
        <v>18</v>
      </c>
      <c r="E3815" s="14">
        <v>0</v>
      </c>
      <c r="F3815" s="4">
        <f t="shared" si="87"/>
        <v>0</v>
      </c>
      <c r="G3815" s="15"/>
      <c r="H3815" s="39">
        <v>25</v>
      </c>
      <c r="I3815" s="40" t="s">
        <v>18</v>
      </c>
      <c r="J3815" s="35">
        <v>0</v>
      </c>
    </row>
    <row r="3816" spans="3:10" ht="12.75">
      <c r="C3816" s="39">
        <v>26</v>
      </c>
      <c r="D3816" s="40" t="s">
        <v>19</v>
      </c>
      <c r="E3816" s="14">
        <v>0</v>
      </c>
      <c r="F3816" s="4">
        <f t="shared" si="87"/>
        <v>0</v>
      </c>
      <c r="G3816" s="15"/>
      <c r="H3816" s="39">
        <v>26</v>
      </c>
      <c r="I3816" s="40" t="s">
        <v>19</v>
      </c>
      <c r="J3816" s="35">
        <v>0</v>
      </c>
    </row>
    <row r="3817" spans="3:10" ht="12.75">
      <c r="C3817" s="39">
        <v>27</v>
      </c>
      <c r="D3817" s="40" t="s">
        <v>20</v>
      </c>
      <c r="E3817" s="14">
        <v>0</v>
      </c>
      <c r="F3817" s="4">
        <f t="shared" si="87"/>
        <v>0</v>
      </c>
      <c r="G3817" s="15"/>
      <c r="H3817" s="39">
        <v>27</v>
      </c>
      <c r="I3817" s="40" t="s">
        <v>20</v>
      </c>
      <c r="J3817" s="35">
        <v>10384.83</v>
      </c>
    </row>
    <row r="3818" spans="3:10" ht="12.75">
      <c r="C3818" s="39">
        <v>28</v>
      </c>
      <c r="D3818" s="40" t="s">
        <v>21</v>
      </c>
      <c r="E3818" s="14">
        <v>3910.88</v>
      </c>
      <c r="F3818" s="4">
        <f t="shared" si="87"/>
        <v>0.000817394718404261</v>
      </c>
      <c r="G3818" s="15">
        <f t="shared" si="86"/>
        <v>-0.9701447941755905</v>
      </c>
      <c r="H3818" s="39">
        <v>28</v>
      </c>
      <c r="I3818" s="40" t="s">
        <v>21</v>
      </c>
      <c r="J3818" s="35">
        <v>130994.91</v>
      </c>
    </row>
    <row r="3819" spans="3:10" ht="12.75">
      <c r="C3819" s="39">
        <v>30</v>
      </c>
      <c r="D3819" s="40" t="s">
        <v>22</v>
      </c>
      <c r="E3819" s="14">
        <v>347797.56</v>
      </c>
      <c r="F3819" s="4">
        <f t="shared" si="87"/>
        <v>0.0726915396580537</v>
      </c>
      <c r="G3819" s="15">
        <f t="shared" si="86"/>
        <v>-0.1428087446247409</v>
      </c>
      <c r="H3819" s="39">
        <v>30</v>
      </c>
      <c r="I3819" s="40" t="s">
        <v>22</v>
      </c>
      <c r="J3819" s="35">
        <v>405740.91</v>
      </c>
    </row>
    <row r="3820" spans="3:10" ht="12.75">
      <c r="C3820" s="39">
        <v>31</v>
      </c>
      <c r="D3820" s="40" t="s">
        <v>23</v>
      </c>
      <c r="E3820" s="14">
        <v>140339.59</v>
      </c>
      <c r="F3820" s="4">
        <f t="shared" si="87"/>
        <v>0.02933172064829896</v>
      </c>
      <c r="G3820" s="15">
        <f t="shared" si="86"/>
        <v>-0.36227226409730506</v>
      </c>
      <c r="H3820" s="39">
        <v>31</v>
      </c>
      <c r="I3820" s="40" t="s">
        <v>23</v>
      </c>
      <c r="J3820" s="35">
        <v>220061.92</v>
      </c>
    </row>
    <row r="3821" spans="3:10" ht="12.75">
      <c r="C3821" s="39">
        <v>32</v>
      </c>
      <c r="D3821" s="40" t="s">
        <v>24</v>
      </c>
      <c r="E3821" s="14">
        <v>22310.38</v>
      </c>
      <c r="F3821" s="4">
        <f t="shared" si="87"/>
        <v>0.004662988068565657</v>
      </c>
      <c r="G3821" s="15">
        <f t="shared" si="86"/>
        <v>-0.5516967616821593</v>
      </c>
      <c r="H3821" s="39">
        <v>32</v>
      </c>
      <c r="I3821" s="40" t="s">
        <v>24</v>
      </c>
      <c r="J3821" s="35">
        <v>49766.27</v>
      </c>
    </row>
    <row r="3822" spans="3:10" ht="12.75">
      <c r="C3822" s="39">
        <v>33</v>
      </c>
      <c r="D3822" s="40" t="s">
        <v>450</v>
      </c>
      <c r="E3822" s="14">
        <v>4768.25</v>
      </c>
      <c r="F3822" s="4">
        <f t="shared" si="87"/>
        <v>0.0009965896079734272</v>
      </c>
      <c r="G3822" s="15">
        <f t="shared" si="86"/>
        <v>0.14844457503998143</v>
      </c>
      <c r="H3822" s="39">
        <v>33</v>
      </c>
      <c r="I3822" s="40" t="s">
        <v>450</v>
      </c>
      <c r="J3822" s="35">
        <v>4151.92</v>
      </c>
    </row>
    <row r="3823" spans="3:10" ht="12.75">
      <c r="C3823" s="39">
        <v>34</v>
      </c>
      <c r="D3823" s="40" t="s">
        <v>510</v>
      </c>
      <c r="E3823" s="14">
        <v>7770.22</v>
      </c>
      <c r="F3823" s="4">
        <f t="shared" si="87"/>
        <v>0.001624017302714263</v>
      </c>
      <c r="G3823" s="15">
        <f t="shared" si="86"/>
        <v>-0.3322028945649558</v>
      </c>
      <c r="H3823" s="39">
        <v>34</v>
      </c>
      <c r="I3823" s="40" t="s">
        <v>510</v>
      </c>
      <c r="J3823" s="35">
        <v>11635.6</v>
      </c>
    </row>
    <row r="3824" spans="3:10" ht="12.75">
      <c r="C3824" s="39">
        <v>35</v>
      </c>
      <c r="D3824" s="40" t="s">
        <v>511</v>
      </c>
      <c r="E3824" s="14">
        <v>324841.69</v>
      </c>
      <c r="F3824" s="4">
        <f t="shared" si="87"/>
        <v>0.06789364074671538</v>
      </c>
      <c r="G3824" s="15">
        <f t="shared" si="86"/>
        <v>0.1649847445316941</v>
      </c>
      <c r="H3824" s="39">
        <v>35</v>
      </c>
      <c r="I3824" s="40" t="s">
        <v>511</v>
      </c>
      <c r="J3824" s="35">
        <v>278837.72</v>
      </c>
    </row>
    <row r="3825" spans="3:10" ht="12.75">
      <c r="C3825" s="39">
        <v>36</v>
      </c>
      <c r="D3825" s="40" t="s">
        <v>683</v>
      </c>
      <c r="E3825" s="14">
        <v>0</v>
      </c>
      <c r="F3825" s="4">
        <f t="shared" si="87"/>
        <v>0</v>
      </c>
      <c r="G3825" s="15"/>
      <c r="H3825" s="39">
        <v>36</v>
      </c>
      <c r="I3825" s="40" t="s">
        <v>683</v>
      </c>
      <c r="J3825" s="35">
        <v>0</v>
      </c>
    </row>
    <row r="3826" spans="1:2" ht="15">
      <c r="A3826" s="5">
        <v>40603</v>
      </c>
      <c r="B3826" s="1">
        <f>SUM(E3827:E3855)</f>
        <v>5825825.329999999</v>
      </c>
    </row>
    <row r="3827" spans="3:10" ht="12.75">
      <c r="C3827" s="39">
        <v>1</v>
      </c>
      <c r="D3827" s="40" t="s">
        <v>0</v>
      </c>
      <c r="E3827" s="14">
        <v>1146709.69</v>
      </c>
      <c r="F3827" s="4">
        <f>+E3827/$B$3826</f>
        <v>0.19683214395306975</v>
      </c>
      <c r="G3827" s="15">
        <f aca="true" t="shared" si="88" ref="G3827:G3833">(E3827/J3827)-1</f>
        <v>-0.019147344558685275</v>
      </c>
      <c r="H3827" s="39">
        <v>1</v>
      </c>
      <c r="I3827" s="40" t="s">
        <v>0</v>
      </c>
      <c r="J3827" s="53">
        <v>1169094.75</v>
      </c>
    </row>
    <row r="3828" spans="2:10" ht="12.75">
      <c r="B3828" s="1"/>
      <c r="C3828" s="39">
        <v>2</v>
      </c>
      <c r="D3828" s="40" t="s">
        <v>1</v>
      </c>
      <c r="E3828" s="14">
        <v>2604544.48</v>
      </c>
      <c r="F3828" s="4">
        <f aca="true" t="shared" si="89" ref="F3828:F3855">+E3828/$B$3826</f>
        <v>0.4470687554925373</v>
      </c>
      <c r="G3828" s="15">
        <f t="shared" si="88"/>
        <v>-0.07489124892116295</v>
      </c>
      <c r="H3828" s="39">
        <v>2</v>
      </c>
      <c r="I3828" s="40" t="s">
        <v>1</v>
      </c>
      <c r="J3828" s="53">
        <v>2815392.76</v>
      </c>
    </row>
    <row r="3829" spans="3:10" ht="12.75">
      <c r="C3829" s="39">
        <v>3</v>
      </c>
      <c r="D3829" s="40" t="s">
        <v>2</v>
      </c>
      <c r="E3829" s="14">
        <v>176053.46</v>
      </c>
      <c r="F3829" s="4">
        <f t="shared" si="89"/>
        <v>0.0302194882317215</v>
      </c>
      <c r="G3829" s="15">
        <f t="shared" si="88"/>
        <v>0.056238098806387304</v>
      </c>
      <c r="H3829" s="39">
        <v>3</v>
      </c>
      <c r="I3829" s="40" t="s">
        <v>2</v>
      </c>
      <c r="J3829" s="53">
        <v>166679.71</v>
      </c>
    </row>
    <row r="3830" spans="3:10" ht="12.75">
      <c r="C3830" s="39">
        <v>4</v>
      </c>
      <c r="D3830" s="40" t="s">
        <v>3</v>
      </c>
      <c r="E3830" s="14">
        <v>39673.25</v>
      </c>
      <c r="F3830" s="4">
        <f t="shared" si="89"/>
        <v>0.006809893491949235</v>
      </c>
      <c r="G3830" s="15">
        <f t="shared" si="88"/>
        <v>-0.16149663653909718</v>
      </c>
      <c r="H3830" s="39">
        <v>4</v>
      </c>
      <c r="I3830" s="40" t="s">
        <v>3</v>
      </c>
      <c r="J3830" s="53">
        <v>47314.36</v>
      </c>
    </row>
    <row r="3831" spans="3:10" ht="12.75">
      <c r="C3831" s="39">
        <v>5</v>
      </c>
      <c r="D3831" s="40" t="s">
        <v>4</v>
      </c>
      <c r="E3831" s="14">
        <v>127318.88</v>
      </c>
      <c r="F3831" s="4">
        <f t="shared" si="89"/>
        <v>0.021854221983685876</v>
      </c>
      <c r="G3831" s="15">
        <f t="shared" si="88"/>
        <v>-0.06800545556867976</v>
      </c>
      <c r="H3831" s="39">
        <v>5</v>
      </c>
      <c r="I3831" s="40" t="s">
        <v>4</v>
      </c>
      <c r="J3831" s="53">
        <v>136609.04</v>
      </c>
    </row>
    <row r="3832" spans="3:10" ht="12.75">
      <c r="C3832" s="39">
        <v>6</v>
      </c>
      <c r="D3832" s="40" t="s">
        <v>5</v>
      </c>
      <c r="E3832" s="14">
        <v>11499.66</v>
      </c>
      <c r="F3832" s="4">
        <f t="shared" si="89"/>
        <v>0.001973910879336302</v>
      </c>
      <c r="G3832" s="15">
        <f t="shared" si="88"/>
        <v>0.009193586604533621</v>
      </c>
      <c r="H3832" s="39">
        <v>6</v>
      </c>
      <c r="I3832" s="40" t="s">
        <v>5</v>
      </c>
      <c r="J3832" s="53">
        <v>11394.9</v>
      </c>
    </row>
    <row r="3833" spans="3:10" ht="12.75">
      <c r="C3833" s="39">
        <v>7</v>
      </c>
      <c r="D3833" s="40" t="s">
        <v>6</v>
      </c>
      <c r="E3833" s="14">
        <v>786.01</v>
      </c>
      <c r="F3833" s="4">
        <f t="shared" si="89"/>
        <v>0.0001349182228228597</v>
      </c>
      <c r="G3833" s="15">
        <f t="shared" si="88"/>
        <v>-0.16706228938388823</v>
      </c>
      <c r="H3833" s="39">
        <v>7</v>
      </c>
      <c r="I3833" s="40" t="s">
        <v>6</v>
      </c>
      <c r="J3833" s="53">
        <v>943.66</v>
      </c>
    </row>
    <row r="3834" spans="3:10" ht="12.75">
      <c r="C3834" s="39">
        <v>8</v>
      </c>
      <c r="D3834" s="40" t="s">
        <v>7</v>
      </c>
      <c r="E3834" s="14">
        <v>0</v>
      </c>
      <c r="F3834" s="4">
        <f t="shared" si="89"/>
        <v>0</v>
      </c>
      <c r="G3834" s="15"/>
      <c r="H3834" s="39">
        <v>8</v>
      </c>
      <c r="I3834" s="40" t="s">
        <v>7</v>
      </c>
      <c r="J3834" s="53">
        <v>0</v>
      </c>
    </row>
    <row r="3835" spans="3:10" ht="12.75">
      <c r="C3835" s="39">
        <v>9</v>
      </c>
      <c r="D3835" s="40" t="s">
        <v>8</v>
      </c>
      <c r="E3835" s="14">
        <v>6210.77</v>
      </c>
      <c r="F3835" s="4">
        <f t="shared" si="89"/>
        <v>0.0010660755598039878</v>
      </c>
      <c r="G3835" s="15">
        <f>(E3835/J3835)-1</f>
        <v>0.1290974702989649</v>
      </c>
      <c r="H3835" s="39">
        <v>9</v>
      </c>
      <c r="I3835" s="40" t="s">
        <v>8</v>
      </c>
      <c r="J3835" s="53">
        <v>5500.65</v>
      </c>
    </row>
    <row r="3836" spans="3:10" ht="12.75">
      <c r="C3836" s="39">
        <v>10</v>
      </c>
      <c r="D3836" s="40" t="s">
        <v>9</v>
      </c>
      <c r="E3836" s="14">
        <v>31956.99</v>
      </c>
      <c r="F3836" s="4">
        <f t="shared" si="89"/>
        <v>0.005485401327677637</v>
      </c>
      <c r="G3836" s="15">
        <f>(E3836/J3836)-1</f>
        <v>0.3406993437673844</v>
      </c>
      <c r="H3836" s="39">
        <v>10</v>
      </c>
      <c r="I3836" s="40" t="s">
        <v>9</v>
      </c>
      <c r="J3836" s="53">
        <v>23836.06</v>
      </c>
    </row>
    <row r="3837" spans="3:10" ht="12.75">
      <c r="C3837" s="39">
        <v>11</v>
      </c>
      <c r="D3837" s="40" t="s">
        <v>10</v>
      </c>
      <c r="E3837" s="14">
        <v>2295.61</v>
      </c>
      <c r="F3837" s="4">
        <f t="shared" si="89"/>
        <v>0.0003940403067319563</v>
      </c>
      <c r="G3837" s="15">
        <f>(E3837/J3837)-1</f>
        <v>0.03686088527551945</v>
      </c>
      <c r="H3837" s="39">
        <v>11</v>
      </c>
      <c r="I3837" s="40" t="s">
        <v>10</v>
      </c>
      <c r="J3837" s="53">
        <v>2214</v>
      </c>
    </row>
    <row r="3838" spans="3:10" ht="12.75">
      <c r="C3838" s="39">
        <v>13</v>
      </c>
      <c r="D3838" s="40" t="s">
        <v>11</v>
      </c>
      <c r="E3838" s="14">
        <v>2536.03</v>
      </c>
      <c r="F3838" s="4">
        <f t="shared" si="89"/>
        <v>0.00043530827931636607</v>
      </c>
      <c r="G3838" s="15"/>
      <c r="H3838" s="39">
        <v>13</v>
      </c>
      <c r="I3838" s="40" t="s">
        <v>11</v>
      </c>
      <c r="J3838" s="53">
        <v>0</v>
      </c>
    </row>
    <row r="3839" spans="3:10" ht="12.75">
      <c r="C3839" s="39">
        <v>15</v>
      </c>
      <c r="D3839" s="40" t="s">
        <v>12</v>
      </c>
      <c r="E3839" s="14">
        <v>495.9</v>
      </c>
      <c r="F3839" s="4">
        <f t="shared" si="89"/>
        <v>8.51209866259413E-05</v>
      </c>
      <c r="G3839" s="15">
        <f>(E3839/J3839)-1</f>
        <v>0.628945898893013</v>
      </c>
      <c r="H3839" s="39">
        <v>15</v>
      </c>
      <c r="I3839" s="40" t="s">
        <v>12</v>
      </c>
      <c r="J3839" s="53">
        <v>304.43</v>
      </c>
    </row>
    <row r="3840" spans="3:10" ht="12.75">
      <c r="C3840" s="39">
        <v>16</v>
      </c>
      <c r="D3840" s="40" t="s">
        <v>13</v>
      </c>
      <c r="E3840" s="14">
        <v>48666.16</v>
      </c>
      <c r="F3840" s="4">
        <f t="shared" si="89"/>
        <v>0.008353521989304134</v>
      </c>
      <c r="G3840" s="15">
        <f>(E3840/J3840)-1</f>
        <v>0.05314142011539813</v>
      </c>
      <c r="H3840" s="39">
        <v>16</v>
      </c>
      <c r="I3840" s="40" t="s">
        <v>13</v>
      </c>
      <c r="J3840" s="53">
        <v>46210.47</v>
      </c>
    </row>
    <row r="3841" spans="3:10" ht="12.75">
      <c r="C3841" s="39">
        <v>20</v>
      </c>
      <c r="D3841" s="40" t="s">
        <v>14</v>
      </c>
      <c r="E3841" s="14">
        <v>0</v>
      </c>
      <c r="F3841" s="4">
        <f t="shared" si="89"/>
        <v>0</v>
      </c>
      <c r="G3841" s="15"/>
      <c r="H3841" s="39">
        <v>20</v>
      </c>
      <c r="I3841" s="40" t="s">
        <v>14</v>
      </c>
      <c r="J3841" s="53">
        <v>0</v>
      </c>
    </row>
    <row r="3842" spans="3:10" ht="12.75">
      <c r="C3842" s="39">
        <v>22</v>
      </c>
      <c r="D3842" s="40" t="s">
        <v>15</v>
      </c>
      <c r="E3842" s="14">
        <v>1671.92</v>
      </c>
      <c r="F3842" s="4">
        <f t="shared" si="89"/>
        <v>0.000286984230610292</v>
      </c>
      <c r="G3842" s="15">
        <f>(E3842/J3842)-1</f>
        <v>0.178861272695223</v>
      </c>
      <c r="H3842" s="39">
        <v>22</v>
      </c>
      <c r="I3842" s="40" t="s">
        <v>15</v>
      </c>
      <c r="J3842" s="53">
        <v>1418.25</v>
      </c>
    </row>
    <row r="3843" spans="3:10" ht="12.75">
      <c r="C3843" s="39">
        <v>23</v>
      </c>
      <c r="D3843" s="40" t="s">
        <v>16</v>
      </c>
      <c r="E3843" s="14">
        <v>11716.09</v>
      </c>
      <c r="F3843" s="4">
        <f t="shared" si="89"/>
        <v>0.0020110609804362264</v>
      </c>
      <c r="G3843" s="15">
        <f>(E3843/J3843)-1</f>
        <v>-0.04143730936890466</v>
      </c>
      <c r="H3843" s="39">
        <v>23</v>
      </c>
      <c r="I3843" s="40" t="s">
        <v>16</v>
      </c>
      <c r="J3843" s="53">
        <v>12222.56</v>
      </c>
    </row>
    <row r="3844" spans="3:10" ht="12.75">
      <c r="C3844" s="39">
        <v>24</v>
      </c>
      <c r="D3844" s="40" t="s">
        <v>17</v>
      </c>
      <c r="E3844" s="14">
        <v>129392.55</v>
      </c>
      <c r="F3844" s="4">
        <f t="shared" si="89"/>
        <v>0.02221016640057762</v>
      </c>
      <c r="G3844" s="15">
        <f>(E3844/J3844)-1</f>
        <v>-0.12339655832719254</v>
      </c>
      <c r="H3844" s="39">
        <v>24</v>
      </c>
      <c r="I3844" s="40" t="s">
        <v>17</v>
      </c>
      <c r="J3844" s="53">
        <v>147606.71</v>
      </c>
    </row>
    <row r="3845" spans="3:10" ht="12.75">
      <c r="C3845" s="39">
        <v>25</v>
      </c>
      <c r="D3845" s="40" t="s">
        <v>18</v>
      </c>
      <c r="E3845" s="14">
        <v>0</v>
      </c>
      <c r="F3845" s="4">
        <f t="shared" si="89"/>
        <v>0</v>
      </c>
      <c r="G3845" s="15"/>
      <c r="H3845" s="39">
        <v>25</v>
      </c>
      <c r="I3845" s="40" t="s">
        <v>18</v>
      </c>
      <c r="J3845" s="53">
        <v>0</v>
      </c>
    </row>
    <row r="3846" spans="3:10" ht="12.75">
      <c r="C3846" s="39">
        <v>26</v>
      </c>
      <c r="D3846" s="40" t="s">
        <v>19</v>
      </c>
      <c r="E3846" s="14">
        <v>0</v>
      </c>
      <c r="F3846" s="4">
        <f t="shared" si="89"/>
        <v>0</v>
      </c>
      <c r="G3846" s="15"/>
      <c r="H3846" s="39">
        <v>26</v>
      </c>
      <c r="I3846" s="40" t="s">
        <v>19</v>
      </c>
      <c r="J3846" s="53">
        <v>0</v>
      </c>
    </row>
    <row r="3847" spans="3:10" ht="12.75">
      <c r="C3847" s="39">
        <v>27</v>
      </c>
      <c r="D3847" s="40" t="s">
        <v>20</v>
      </c>
      <c r="E3847" s="14">
        <v>25233.3</v>
      </c>
      <c r="F3847" s="4">
        <f t="shared" si="89"/>
        <v>0.004331283306772262</v>
      </c>
      <c r="G3847" s="15"/>
      <c r="H3847" s="39">
        <v>27</v>
      </c>
      <c r="I3847" s="40" t="s">
        <v>20</v>
      </c>
      <c r="J3847" s="53">
        <v>12900.06</v>
      </c>
    </row>
    <row r="3848" spans="3:10" ht="12.75">
      <c r="C3848" s="39">
        <v>28</v>
      </c>
      <c r="D3848" s="40" t="s">
        <v>21</v>
      </c>
      <c r="E3848" s="14">
        <v>281650.94</v>
      </c>
      <c r="F3848" s="4">
        <f t="shared" si="89"/>
        <v>0.04834524278468198</v>
      </c>
      <c r="G3848" s="15">
        <f aca="true" t="shared" si="90" ref="G3848:G3854">(E3848/J3848)-1</f>
        <v>0.8565308834018783</v>
      </c>
      <c r="H3848" s="39">
        <v>28</v>
      </c>
      <c r="I3848" s="40" t="s">
        <v>21</v>
      </c>
      <c r="J3848" s="53">
        <v>151708.19</v>
      </c>
    </row>
    <row r="3849" spans="3:10" ht="12.75">
      <c r="C3849" s="39">
        <v>30</v>
      </c>
      <c r="D3849" s="40" t="s">
        <v>22</v>
      </c>
      <c r="E3849" s="14">
        <v>492432.18</v>
      </c>
      <c r="F3849" s="4">
        <f t="shared" si="89"/>
        <v>0.08452573705981674</v>
      </c>
      <c r="G3849" s="15">
        <f t="shared" si="90"/>
        <v>0.14427415351670048</v>
      </c>
      <c r="H3849" s="39">
        <v>30</v>
      </c>
      <c r="I3849" s="40" t="s">
        <v>22</v>
      </c>
      <c r="J3849" s="53">
        <v>430344.58</v>
      </c>
    </row>
    <row r="3850" spans="3:10" ht="12.75">
      <c r="C3850" s="39">
        <v>31</v>
      </c>
      <c r="D3850" s="40" t="s">
        <v>23</v>
      </c>
      <c r="E3850" s="14">
        <v>300992.11</v>
      </c>
      <c r="F3850" s="4">
        <f t="shared" si="89"/>
        <v>0.05166514492805778</v>
      </c>
      <c r="G3850" s="15">
        <f t="shared" si="90"/>
        <v>0.248200263679887</v>
      </c>
      <c r="H3850" s="39">
        <v>31</v>
      </c>
      <c r="I3850" s="40" t="s">
        <v>23</v>
      </c>
      <c r="J3850" s="53">
        <v>241140.88</v>
      </c>
    </row>
    <row r="3851" spans="3:10" ht="12.75">
      <c r="C3851" s="39">
        <v>32</v>
      </c>
      <c r="D3851" s="40" t="s">
        <v>24</v>
      </c>
      <c r="E3851" s="14">
        <v>46061.22</v>
      </c>
      <c r="F3851" s="4">
        <f t="shared" si="89"/>
        <v>0.007906385343001695</v>
      </c>
      <c r="G3851" s="15">
        <f t="shared" si="90"/>
        <v>-0.1787605210720974</v>
      </c>
      <c r="H3851" s="39">
        <v>32</v>
      </c>
      <c r="I3851" s="40" t="s">
        <v>24</v>
      </c>
      <c r="J3851" s="53">
        <v>56087.44</v>
      </c>
    </row>
    <row r="3852" spans="3:10" ht="12.75">
      <c r="C3852" s="39">
        <v>33</v>
      </c>
      <c r="D3852" s="40" t="s">
        <v>450</v>
      </c>
      <c r="E3852" s="14">
        <v>5669.32</v>
      </c>
      <c r="F3852" s="4">
        <f t="shared" si="89"/>
        <v>0.0009731359384919974</v>
      </c>
      <c r="G3852" s="15">
        <f t="shared" si="90"/>
        <v>0.177394634423921</v>
      </c>
      <c r="H3852" s="39">
        <v>33</v>
      </c>
      <c r="I3852" s="40" t="s">
        <v>450</v>
      </c>
      <c r="J3852" s="53">
        <v>4815.14</v>
      </c>
    </row>
    <row r="3853" spans="3:10" ht="12.75">
      <c r="C3853" s="39">
        <v>34</v>
      </c>
      <c r="D3853" s="40" t="s">
        <v>510</v>
      </c>
      <c r="E3853" s="14">
        <v>11945.89</v>
      </c>
      <c r="F3853" s="4">
        <f t="shared" si="89"/>
        <v>0.0020505060353397174</v>
      </c>
      <c r="G3853" s="15">
        <f t="shared" si="90"/>
        <v>-0.20138291855581747</v>
      </c>
      <c r="H3853" s="39">
        <v>34</v>
      </c>
      <c r="I3853" s="40" t="s">
        <v>510</v>
      </c>
      <c r="J3853" s="53">
        <v>14958.22</v>
      </c>
    </row>
    <row r="3854" spans="3:10" ht="12.75">
      <c r="C3854" s="39">
        <v>35</v>
      </c>
      <c r="D3854" s="40" t="s">
        <v>511</v>
      </c>
      <c r="E3854" s="14">
        <v>320312.92</v>
      </c>
      <c r="F3854" s="4">
        <f t="shared" si="89"/>
        <v>0.054981552287630985</v>
      </c>
      <c r="G3854" s="15">
        <f t="shared" si="90"/>
        <v>-0.12807550588771655</v>
      </c>
      <c r="H3854" s="39">
        <v>35</v>
      </c>
      <c r="I3854" s="40" t="s">
        <v>511</v>
      </c>
      <c r="J3854" s="53">
        <v>367363.14</v>
      </c>
    </row>
    <row r="3855" spans="3:10" ht="12.75">
      <c r="C3855" s="39">
        <v>36</v>
      </c>
      <c r="D3855" s="40" t="s">
        <v>683</v>
      </c>
      <c r="E3855" s="14">
        <v>0</v>
      </c>
      <c r="F3855" s="4">
        <f t="shared" si="89"/>
        <v>0</v>
      </c>
      <c r="G3855" s="15"/>
      <c r="H3855" s="39">
        <v>36</v>
      </c>
      <c r="I3855" s="40" t="s">
        <v>683</v>
      </c>
      <c r="J3855" s="53">
        <v>0</v>
      </c>
    </row>
    <row r="3856" spans="1:2" ht="15">
      <c r="A3856" s="5">
        <v>40634</v>
      </c>
      <c r="B3856" s="1">
        <f>SUM(E3857:E3885)</f>
        <v>6556323.899999999</v>
      </c>
    </row>
    <row r="3857" spans="3:10" ht="12.75">
      <c r="C3857" s="39">
        <v>1</v>
      </c>
      <c r="D3857" s="40" t="s">
        <v>0</v>
      </c>
      <c r="E3857" s="25">
        <v>1273911.3</v>
      </c>
      <c r="F3857" s="4">
        <f>+E3857/$B$3856</f>
        <v>0.19430267928038153</v>
      </c>
      <c r="G3857" s="15">
        <f aca="true" t="shared" si="91" ref="G3857:G3863">(E3857/J3857)-1</f>
        <v>0.19473762649333026</v>
      </c>
      <c r="H3857" s="39">
        <v>1</v>
      </c>
      <c r="I3857" s="40" t="s">
        <v>0</v>
      </c>
      <c r="J3857" s="14">
        <v>1066268.67</v>
      </c>
    </row>
    <row r="3858" spans="2:10" ht="12.75">
      <c r="B3858" s="1"/>
      <c r="C3858" s="39">
        <v>2</v>
      </c>
      <c r="D3858" s="40" t="s">
        <v>1</v>
      </c>
      <c r="E3858" s="25">
        <v>3227380.37</v>
      </c>
      <c r="F3858" s="4">
        <f>+E3858/$B$3856</f>
        <v>0.4922545650924904</v>
      </c>
      <c r="G3858" s="15">
        <f>(E3858/J3858)-1</f>
        <v>0.1338702492584416</v>
      </c>
      <c r="H3858" s="39">
        <v>2</v>
      </c>
      <c r="I3858" s="40" t="s">
        <v>1</v>
      </c>
      <c r="J3858" s="14">
        <v>2846340.11</v>
      </c>
    </row>
    <row r="3859" spans="3:10" ht="12.75">
      <c r="C3859" s="39">
        <v>3</v>
      </c>
      <c r="D3859" s="40" t="s">
        <v>2</v>
      </c>
      <c r="E3859" s="25">
        <v>158915.47</v>
      </c>
      <c r="F3859" s="4">
        <f aca="true" t="shared" si="92" ref="F3859:F3885">+E3859/$B$3856</f>
        <v>0.024238502005674248</v>
      </c>
      <c r="G3859" s="15">
        <f t="shared" si="91"/>
        <v>0.32935277362238624</v>
      </c>
      <c r="H3859" s="39">
        <v>3</v>
      </c>
      <c r="I3859" s="40" t="s">
        <v>2</v>
      </c>
      <c r="J3859" s="14">
        <v>119543.49</v>
      </c>
    </row>
    <row r="3860" spans="3:10" ht="12.75">
      <c r="C3860" s="39">
        <v>4</v>
      </c>
      <c r="D3860" s="40" t="s">
        <v>3</v>
      </c>
      <c r="E3860" s="25">
        <v>37522.3</v>
      </c>
      <c r="F3860" s="4">
        <f t="shared" si="92"/>
        <v>0.0057230699050728725</v>
      </c>
      <c r="G3860" s="15">
        <f t="shared" si="91"/>
        <v>-0.169813967422063</v>
      </c>
      <c r="H3860" s="39">
        <v>4</v>
      </c>
      <c r="I3860" s="40" t="s">
        <v>3</v>
      </c>
      <c r="J3860" s="14">
        <v>45197.46</v>
      </c>
    </row>
    <row r="3861" spans="2:10" ht="12.75">
      <c r="B3861" s="1"/>
      <c r="C3861" s="39">
        <v>5</v>
      </c>
      <c r="D3861" s="40" t="s">
        <v>4</v>
      </c>
      <c r="E3861" s="25">
        <v>142573.45</v>
      </c>
      <c r="F3861" s="4">
        <f t="shared" si="92"/>
        <v>0.021745943637714423</v>
      </c>
      <c r="G3861" s="15">
        <f t="shared" si="91"/>
        <v>0.09096142312347633</v>
      </c>
      <c r="H3861" s="39">
        <v>5</v>
      </c>
      <c r="I3861" s="40" t="s">
        <v>4</v>
      </c>
      <c r="J3861" s="14">
        <v>130686.06</v>
      </c>
    </row>
    <row r="3862" spans="3:10" ht="12.75">
      <c r="C3862" s="39">
        <v>6</v>
      </c>
      <c r="D3862" s="40" t="s">
        <v>5</v>
      </c>
      <c r="E3862" s="25">
        <v>14690.07</v>
      </c>
      <c r="F3862" s="4">
        <f t="shared" si="92"/>
        <v>0.0022405955264046674</v>
      </c>
      <c r="G3862" s="15">
        <f t="shared" si="91"/>
        <v>1.8526180267511765</v>
      </c>
      <c r="H3862" s="39">
        <v>6</v>
      </c>
      <c r="I3862" s="40" t="s">
        <v>5</v>
      </c>
      <c r="J3862" s="14">
        <v>5149.68</v>
      </c>
    </row>
    <row r="3863" spans="3:10" ht="12.75">
      <c r="C3863" s="39">
        <v>7</v>
      </c>
      <c r="D3863" s="40" t="s">
        <v>6</v>
      </c>
      <c r="E3863" s="25">
        <v>2672.79</v>
      </c>
      <c r="F3863" s="4">
        <f t="shared" si="92"/>
        <v>0.0004076659482915419</v>
      </c>
      <c r="G3863" s="15">
        <f t="shared" si="91"/>
        <v>0.20682430815494435</v>
      </c>
      <c r="H3863" s="39">
        <v>7</v>
      </c>
      <c r="I3863" s="40" t="s">
        <v>6</v>
      </c>
      <c r="J3863" s="14">
        <v>2214.73</v>
      </c>
    </row>
    <row r="3864" spans="3:10" ht="12.75">
      <c r="C3864" s="39">
        <v>8</v>
      </c>
      <c r="D3864" s="40" t="s">
        <v>7</v>
      </c>
      <c r="E3864" s="25">
        <v>0</v>
      </c>
      <c r="F3864" s="4">
        <f t="shared" si="92"/>
        <v>0</v>
      </c>
      <c r="G3864" s="15"/>
      <c r="H3864" s="39">
        <v>8</v>
      </c>
      <c r="I3864" s="40" t="s">
        <v>7</v>
      </c>
      <c r="J3864" s="14">
        <v>0</v>
      </c>
    </row>
    <row r="3865" spans="3:10" ht="12.75">
      <c r="C3865" s="39">
        <v>9</v>
      </c>
      <c r="D3865" s="40" t="s">
        <v>8</v>
      </c>
      <c r="E3865" s="25">
        <v>10346.07</v>
      </c>
      <c r="F3865" s="4">
        <f t="shared" si="92"/>
        <v>0.0015780291147604836</v>
      </c>
      <c r="G3865" s="15">
        <f>(E3865/J3865)-1</f>
        <v>0.7257860313361657</v>
      </c>
      <c r="H3865" s="39">
        <v>9</v>
      </c>
      <c r="I3865" s="40" t="s">
        <v>8</v>
      </c>
      <c r="J3865" s="14">
        <v>5994.99</v>
      </c>
    </row>
    <row r="3866" spans="3:10" ht="12.75">
      <c r="C3866" s="39">
        <v>10</v>
      </c>
      <c r="D3866" s="40" t="s">
        <v>9</v>
      </c>
      <c r="E3866" s="25">
        <v>38998.95</v>
      </c>
      <c r="F3866" s="4">
        <f t="shared" si="92"/>
        <v>0.005948295202438061</v>
      </c>
      <c r="G3866" s="15">
        <f>(E3866/J3866)-1</f>
        <v>0.47971708565288385</v>
      </c>
      <c r="H3866" s="39">
        <v>10</v>
      </c>
      <c r="I3866" s="40" t="s">
        <v>9</v>
      </c>
      <c r="J3866" s="14">
        <v>26355.68</v>
      </c>
    </row>
    <row r="3867" spans="3:10" ht="12.75">
      <c r="C3867" s="39">
        <v>11</v>
      </c>
      <c r="D3867" s="40" t="s">
        <v>10</v>
      </c>
      <c r="E3867" s="25">
        <v>2977.12</v>
      </c>
      <c r="F3867" s="4">
        <f t="shared" si="92"/>
        <v>0.00045408372823069345</v>
      </c>
      <c r="G3867" s="15">
        <f>(E3867/J3867)-1</f>
        <v>-0.39516599251149387</v>
      </c>
      <c r="H3867" s="39">
        <v>11</v>
      </c>
      <c r="I3867" s="40" t="s">
        <v>10</v>
      </c>
      <c r="J3867" s="14">
        <v>4922.21</v>
      </c>
    </row>
    <row r="3868" spans="3:10" ht="12.75">
      <c r="C3868" s="39">
        <v>13</v>
      </c>
      <c r="D3868" s="40" t="s">
        <v>11</v>
      </c>
      <c r="E3868" s="25">
        <v>6161.07</v>
      </c>
      <c r="F3868" s="4">
        <f t="shared" si="92"/>
        <v>0.0009397140980176407</v>
      </c>
      <c r="G3868" s="15"/>
      <c r="H3868" s="39">
        <v>13</v>
      </c>
      <c r="I3868" s="40" t="s">
        <v>11</v>
      </c>
      <c r="J3868" s="14">
        <v>0</v>
      </c>
    </row>
    <row r="3869" spans="3:10" ht="12.75">
      <c r="C3869" s="39">
        <v>15</v>
      </c>
      <c r="D3869" s="40" t="s">
        <v>12</v>
      </c>
      <c r="E3869" s="25">
        <v>463.28</v>
      </c>
      <c r="F3869" s="4">
        <f t="shared" si="92"/>
        <v>7.06615486156808E-05</v>
      </c>
      <c r="G3869" s="15">
        <f>(E3869/J3869)-1</f>
        <v>-0.055917835017932904</v>
      </c>
      <c r="H3869" s="39">
        <v>15</v>
      </c>
      <c r="I3869" s="40" t="s">
        <v>12</v>
      </c>
      <c r="J3869" s="14">
        <v>490.72</v>
      </c>
    </row>
    <row r="3870" spans="3:10" ht="12.75">
      <c r="C3870" s="39">
        <v>16</v>
      </c>
      <c r="D3870" s="40" t="s">
        <v>13</v>
      </c>
      <c r="E3870" s="25">
        <v>62780.82</v>
      </c>
      <c r="F3870" s="4">
        <f t="shared" si="92"/>
        <v>0.009575612943710728</v>
      </c>
      <c r="G3870" s="15">
        <f>(E3870/J3870)-1</f>
        <v>0.2911509397021055</v>
      </c>
      <c r="H3870" s="39">
        <v>16</v>
      </c>
      <c r="I3870" s="40" t="s">
        <v>13</v>
      </c>
      <c r="J3870" s="14">
        <v>48623.92</v>
      </c>
    </row>
    <row r="3871" spans="3:10" ht="12.75">
      <c r="C3871" s="39">
        <v>20</v>
      </c>
      <c r="D3871" s="40" t="s">
        <v>14</v>
      </c>
      <c r="E3871" s="25">
        <v>0</v>
      </c>
      <c r="F3871" s="4">
        <f t="shared" si="92"/>
        <v>0</v>
      </c>
      <c r="G3871" s="15"/>
      <c r="H3871" s="39">
        <v>20</v>
      </c>
      <c r="I3871" s="40" t="s">
        <v>14</v>
      </c>
      <c r="J3871" s="14">
        <v>0</v>
      </c>
    </row>
    <row r="3872" spans="3:10" ht="12.75">
      <c r="C3872" s="39">
        <v>22</v>
      </c>
      <c r="D3872" s="40" t="s">
        <v>15</v>
      </c>
      <c r="E3872" s="25">
        <v>2021.35</v>
      </c>
      <c r="F3872" s="4">
        <f t="shared" si="92"/>
        <v>0.00030830539046431185</v>
      </c>
      <c r="G3872" s="15"/>
      <c r="H3872" s="39">
        <v>22</v>
      </c>
      <c r="I3872" s="40" t="s">
        <v>15</v>
      </c>
      <c r="J3872" s="53">
        <v>0</v>
      </c>
    </row>
    <row r="3873" spans="3:10" ht="12.75">
      <c r="C3873" s="39">
        <v>23</v>
      </c>
      <c r="D3873" s="40" t="s">
        <v>16</v>
      </c>
      <c r="E3873" s="25">
        <v>12740.74</v>
      </c>
      <c r="F3873" s="4">
        <f t="shared" si="92"/>
        <v>0.0019432749501591892</v>
      </c>
      <c r="G3873" s="15">
        <f>(E3873/J3873)-1</f>
        <v>0.006616101761870885</v>
      </c>
      <c r="H3873" s="39">
        <v>23</v>
      </c>
      <c r="I3873" s="40" t="s">
        <v>16</v>
      </c>
      <c r="J3873" s="53">
        <v>12657</v>
      </c>
    </row>
    <row r="3874" spans="3:10" ht="12.75">
      <c r="C3874" s="39">
        <v>24</v>
      </c>
      <c r="D3874" s="40" t="s">
        <v>17</v>
      </c>
      <c r="E3874" s="25">
        <v>180628.1</v>
      </c>
      <c r="F3874" s="4">
        <f t="shared" si="92"/>
        <v>0.027550209958357916</v>
      </c>
      <c r="G3874" s="15">
        <f>(E3874/J3874)-1</f>
        <v>0.10004249669094634</v>
      </c>
      <c r="H3874" s="39">
        <v>24</v>
      </c>
      <c r="I3874" s="40" t="s">
        <v>17</v>
      </c>
      <c r="J3874" s="53">
        <v>164201.02</v>
      </c>
    </row>
    <row r="3875" spans="3:10" ht="12.75">
      <c r="C3875" s="39">
        <v>25</v>
      </c>
      <c r="D3875" s="40" t="s">
        <v>18</v>
      </c>
      <c r="E3875" s="25">
        <v>0</v>
      </c>
      <c r="F3875" s="4">
        <f t="shared" si="92"/>
        <v>0</v>
      </c>
      <c r="G3875" s="15"/>
      <c r="H3875" s="39">
        <v>25</v>
      </c>
      <c r="I3875" s="40" t="s">
        <v>18</v>
      </c>
      <c r="J3875" s="53">
        <v>0</v>
      </c>
    </row>
    <row r="3876" spans="3:10" ht="12.75">
      <c r="C3876" s="39">
        <v>26</v>
      </c>
      <c r="D3876" s="40" t="s">
        <v>19</v>
      </c>
      <c r="E3876" s="25">
        <v>0</v>
      </c>
      <c r="F3876" s="4">
        <f t="shared" si="92"/>
        <v>0</v>
      </c>
      <c r="G3876" s="15"/>
      <c r="H3876" s="39">
        <v>26</v>
      </c>
      <c r="I3876" s="40" t="s">
        <v>19</v>
      </c>
      <c r="J3876" s="53">
        <v>0</v>
      </c>
    </row>
    <row r="3877" spans="3:10" ht="12.75">
      <c r="C3877" s="39">
        <v>27</v>
      </c>
      <c r="D3877" s="40" t="s">
        <v>20</v>
      </c>
      <c r="E3877" s="25">
        <v>0</v>
      </c>
      <c r="F3877" s="4">
        <f t="shared" si="92"/>
        <v>0</v>
      </c>
      <c r="G3877" s="15"/>
      <c r="H3877" s="39">
        <v>27</v>
      </c>
      <c r="I3877" s="40" t="s">
        <v>20</v>
      </c>
      <c r="J3877" s="53">
        <v>12794.4</v>
      </c>
    </row>
    <row r="3878" spans="3:10" ht="12.75">
      <c r="C3878" s="39">
        <v>28</v>
      </c>
      <c r="D3878" s="40" t="s">
        <v>21</v>
      </c>
      <c r="E3878" s="25">
        <v>151655.85</v>
      </c>
      <c r="F3878" s="4">
        <f t="shared" si="92"/>
        <v>0.023131232122317817</v>
      </c>
      <c r="G3878" s="15">
        <f aca="true" t="shared" si="93" ref="G3878:G3884">(E3878/J3878)-1</f>
        <v>0.07626076086181266</v>
      </c>
      <c r="H3878" s="39">
        <v>28</v>
      </c>
      <c r="I3878" s="40" t="s">
        <v>21</v>
      </c>
      <c r="J3878" s="53">
        <v>140909.95</v>
      </c>
    </row>
    <row r="3879" spans="3:10" ht="12.75">
      <c r="C3879" s="39">
        <v>30</v>
      </c>
      <c r="D3879" s="40" t="s">
        <v>22</v>
      </c>
      <c r="E3879" s="25">
        <v>525879.18</v>
      </c>
      <c r="F3879" s="4">
        <f t="shared" si="92"/>
        <v>0.08020945700989546</v>
      </c>
      <c r="G3879" s="15">
        <f t="shared" si="93"/>
        <v>0.05708855992927386</v>
      </c>
      <c r="H3879" s="39">
        <v>30</v>
      </c>
      <c r="I3879" s="40" t="s">
        <v>22</v>
      </c>
      <c r="J3879" s="53">
        <v>497478.83</v>
      </c>
    </row>
    <row r="3880" spans="3:10" ht="12.75">
      <c r="C3880" s="39">
        <v>31</v>
      </c>
      <c r="D3880" s="40" t="s">
        <v>23</v>
      </c>
      <c r="E3880" s="25">
        <v>282392.12</v>
      </c>
      <c r="F3880" s="4">
        <f t="shared" si="92"/>
        <v>0.04307171584369101</v>
      </c>
      <c r="G3880" s="15">
        <f t="shared" si="93"/>
        <v>0.07255599390373146</v>
      </c>
      <c r="H3880" s="39">
        <v>31</v>
      </c>
      <c r="I3880" s="40" t="s">
        <v>23</v>
      </c>
      <c r="J3880" s="53">
        <v>263288.93</v>
      </c>
    </row>
    <row r="3881" spans="3:10" ht="12.75">
      <c r="C3881" s="39">
        <v>32</v>
      </c>
      <c r="D3881" s="40" t="s">
        <v>24</v>
      </c>
      <c r="E3881" s="25">
        <v>72524.21</v>
      </c>
      <c r="F3881" s="4">
        <f t="shared" si="92"/>
        <v>0.011061718595080395</v>
      </c>
      <c r="G3881" s="15">
        <f t="shared" si="93"/>
        <v>0.8858201164137696</v>
      </c>
      <c r="H3881" s="39">
        <v>32</v>
      </c>
      <c r="I3881" s="40" t="s">
        <v>24</v>
      </c>
      <c r="J3881" s="53">
        <v>38457.65</v>
      </c>
    </row>
    <row r="3882" spans="3:10" ht="12.75">
      <c r="C3882" s="39">
        <v>33</v>
      </c>
      <c r="D3882" s="40" t="s">
        <v>450</v>
      </c>
      <c r="E3882" s="25">
        <v>6944.67</v>
      </c>
      <c r="F3882" s="4">
        <f t="shared" si="92"/>
        <v>0.0010592322932672683</v>
      </c>
      <c r="G3882" s="15">
        <f t="shared" si="93"/>
        <v>0.10754281267044519</v>
      </c>
      <c r="H3882" s="39">
        <v>33</v>
      </c>
      <c r="I3882" s="40" t="s">
        <v>450</v>
      </c>
      <c r="J3882" s="53">
        <v>6270.34</v>
      </c>
    </row>
    <row r="3883" spans="3:10" ht="12.75">
      <c r="C3883" s="39">
        <v>34</v>
      </c>
      <c r="D3883" s="40" t="s">
        <v>510</v>
      </c>
      <c r="E3883" s="25">
        <v>3707.06</v>
      </c>
      <c r="F3883" s="4">
        <f t="shared" si="92"/>
        <v>0.0005654174590123591</v>
      </c>
      <c r="G3883" s="15">
        <f t="shared" si="93"/>
        <v>-0.7048796371041575</v>
      </c>
      <c r="H3883" s="39">
        <v>34</v>
      </c>
      <c r="I3883" s="40" t="s">
        <v>510</v>
      </c>
      <c r="J3883" s="53">
        <v>12561.18</v>
      </c>
    </row>
    <row r="3884" spans="3:10" ht="12.75">
      <c r="C3884" s="39">
        <v>35</v>
      </c>
      <c r="D3884" s="40" t="s">
        <v>511</v>
      </c>
      <c r="E3884" s="25">
        <v>338437.56</v>
      </c>
      <c r="F3884" s="4">
        <f t="shared" si="92"/>
        <v>0.05162001834595146</v>
      </c>
      <c r="G3884" s="15">
        <f t="shared" si="93"/>
        <v>0.06783626775345031</v>
      </c>
      <c r="H3884" s="39">
        <v>35</v>
      </c>
      <c r="I3884" s="40" t="s">
        <v>511</v>
      </c>
      <c r="J3884" s="53">
        <v>316937.69</v>
      </c>
    </row>
    <row r="3885" spans="3:10" ht="12.75">
      <c r="C3885" s="39">
        <v>36</v>
      </c>
      <c r="D3885" s="40" t="s">
        <v>683</v>
      </c>
      <c r="E3885" s="25">
        <v>0</v>
      </c>
      <c r="F3885" s="4">
        <f t="shared" si="92"/>
        <v>0</v>
      </c>
      <c r="G3885" s="15"/>
      <c r="H3885" s="39">
        <v>36</v>
      </c>
      <c r="I3885" s="40" t="s">
        <v>683</v>
      </c>
      <c r="J3885" s="53">
        <v>0</v>
      </c>
    </row>
    <row r="3886" spans="1:2" ht="15">
      <c r="A3886" s="5">
        <v>40664</v>
      </c>
      <c r="B3886" s="1">
        <f>SUM(E3887:E3915)</f>
        <v>5598071.080000001</v>
      </c>
    </row>
    <row r="3887" spans="3:10" ht="12.75">
      <c r="C3887" s="39">
        <v>1</v>
      </c>
      <c r="D3887" s="40" t="s">
        <v>0</v>
      </c>
      <c r="E3887" s="25">
        <v>954646.22</v>
      </c>
      <c r="F3887" s="4">
        <f>+E3887/$B$3886</f>
        <v>0.17053127878469163</v>
      </c>
      <c r="G3887" s="15">
        <f aca="true" t="shared" si="94" ref="G3887:G3893">(E3887/J3887)-1</f>
        <v>0.23155673276954647</v>
      </c>
      <c r="H3887" s="39">
        <v>1</v>
      </c>
      <c r="I3887" s="40" t="s">
        <v>0</v>
      </c>
      <c r="J3887" s="55">
        <v>775154.075</v>
      </c>
    </row>
    <row r="3888" spans="2:10" ht="12.75">
      <c r="B3888" s="1"/>
      <c r="C3888" s="39">
        <v>2</v>
      </c>
      <c r="D3888" s="40" t="s">
        <v>1</v>
      </c>
      <c r="E3888" s="25">
        <v>2998868.32</v>
      </c>
      <c r="F3888" s="4">
        <f aca="true" t="shared" si="95" ref="F3888:F3915">+E3888/$B$3886</f>
        <v>0.5356967207354572</v>
      </c>
      <c r="G3888" s="15">
        <f t="shared" si="94"/>
        <v>0.49906783279370015</v>
      </c>
      <c r="H3888" s="39">
        <v>2</v>
      </c>
      <c r="I3888" s="40" t="s">
        <v>1</v>
      </c>
      <c r="J3888" s="55">
        <v>2000488.74</v>
      </c>
    </row>
    <row r="3889" spans="2:10" ht="12.75">
      <c r="B3889" s="1"/>
      <c r="C3889" s="39">
        <v>3</v>
      </c>
      <c r="D3889" s="40" t="s">
        <v>2</v>
      </c>
      <c r="E3889" s="25">
        <v>120393.93</v>
      </c>
      <c r="F3889" s="4">
        <f t="shared" si="95"/>
        <v>0.021506323924704432</v>
      </c>
      <c r="G3889" s="15">
        <f t="shared" si="94"/>
        <v>0.23708609407620118</v>
      </c>
      <c r="H3889" s="39">
        <v>3</v>
      </c>
      <c r="I3889" s="40" t="s">
        <v>2</v>
      </c>
      <c r="J3889" s="55">
        <v>97320.575</v>
      </c>
    </row>
    <row r="3890" spans="3:10" ht="12.75">
      <c r="C3890" s="39">
        <v>4</v>
      </c>
      <c r="D3890" s="40" t="s">
        <v>3</v>
      </c>
      <c r="E3890" s="25">
        <v>50670.54</v>
      </c>
      <c r="F3890" s="4">
        <f t="shared" si="95"/>
        <v>0.009051428478825244</v>
      </c>
      <c r="G3890" s="15">
        <f t="shared" si="94"/>
        <v>0.6487776576901381</v>
      </c>
      <c r="H3890" s="39">
        <v>4</v>
      </c>
      <c r="I3890" s="40" t="s">
        <v>3</v>
      </c>
      <c r="J3890" s="55">
        <v>30732.185</v>
      </c>
    </row>
    <row r="3891" spans="2:10" ht="12.75">
      <c r="B3891" s="1"/>
      <c r="C3891" s="39">
        <v>5</v>
      </c>
      <c r="D3891" s="40" t="s">
        <v>4</v>
      </c>
      <c r="E3891" s="25">
        <v>110465.74</v>
      </c>
      <c r="F3891" s="4">
        <f t="shared" si="95"/>
        <v>0.019732821970527746</v>
      </c>
      <c r="G3891" s="15">
        <f t="shared" si="94"/>
        <v>0.1640694072195532</v>
      </c>
      <c r="H3891" s="39">
        <v>5</v>
      </c>
      <c r="I3891" s="40" t="s">
        <v>4</v>
      </c>
      <c r="J3891" s="55">
        <v>94896.18</v>
      </c>
    </row>
    <row r="3892" spans="3:10" ht="12.75">
      <c r="C3892" s="39">
        <v>6</v>
      </c>
      <c r="D3892" s="40" t="s">
        <v>5</v>
      </c>
      <c r="E3892" s="25">
        <v>11461.12</v>
      </c>
      <c r="F3892" s="4">
        <f t="shared" si="95"/>
        <v>0.0020473337755475586</v>
      </c>
      <c r="G3892" s="15">
        <f t="shared" si="94"/>
        <v>-0.3623034065305212</v>
      </c>
      <c r="H3892" s="39">
        <v>6</v>
      </c>
      <c r="I3892" s="40" t="s">
        <v>5</v>
      </c>
      <c r="J3892" s="55">
        <v>17972.685</v>
      </c>
    </row>
    <row r="3893" spans="3:10" ht="12.75">
      <c r="C3893" s="39">
        <v>7</v>
      </c>
      <c r="D3893" s="40" t="s">
        <v>6</v>
      </c>
      <c r="E3893" s="25">
        <v>1862.51</v>
      </c>
      <c r="F3893" s="4">
        <f t="shared" si="95"/>
        <v>0.0003327056718972564</v>
      </c>
      <c r="G3893" s="15">
        <f t="shared" si="94"/>
        <v>0.9885120671339422</v>
      </c>
      <c r="H3893" s="39">
        <v>7</v>
      </c>
      <c r="I3893" s="40" t="s">
        <v>6</v>
      </c>
      <c r="J3893" s="55">
        <v>936.635</v>
      </c>
    </row>
    <row r="3894" spans="3:10" ht="12.75">
      <c r="C3894" s="39">
        <v>8</v>
      </c>
      <c r="D3894" s="40" t="s">
        <v>7</v>
      </c>
      <c r="E3894" s="25">
        <v>0</v>
      </c>
      <c r="F3894" s="4">
        <f t="shared" si="95"/>
        <v>0</v>
      </c>
      <c r="G3894" s="15"/>
      <c r="H3894" s="39">
        <v>8</v>
      </c>
      <c r="I3894" s="40" t="s">
        <v>7</v>
      </c>
      <c r="J3894" s="55">
        <v>0</v>
      </c>
    </row>
    <row r="3895" spans="3:10" ht="12.75">
      <c r="C3895" s="39">
        <v>9</v>
      </c>
      <c r="D3895" s="40" t="s">
        <v>8</v>
      </c>
      <c r="E3895" s="25">
        <v>5346.01</v>
      </c>
      <c r="F3895" s="4">
        <f t="shared" si="95"/>
        <v>0.0009549735835079821</v>
      </c>
      <c r="G3895" s="15">
        <f>(E3895/J3895)-1</f>
        <v>0.5542308083671303</v>
      </c>
      <c r="H3895" s="39">
        <v>9</v>
      </c>
      <c r="I3895" s="40" t="s">
        <v>8</v>
      </c>
      <c r="J3895" s="55">
        <v>3439.65</v>
      </c>
    </row>
    <row r="3896" spans="3:10" ht="12.75">
      <c r="C3896" s="39">
        <v>10</v>
      </c>
      <c r="D3896" s="40" t="s">
        <v>9</v>
      </c>
      <c r="E3896" s="25">
        <v>28639.48</v>
      </c>
      <c r="F3896" s="4">
        <f t="shared" si="95"/>
        <v>0.005115955047859091</v>
      </c>
      <c r="G3896" s="15">
        <f>(E3896/J3896)-1</f>
        <v>0.8128691358806168</v>
      </c>
      <c r="H3896" s="39">
        <v>10</v>
      </c>
      <c r="I3896" s="40" t="s">
        <v>9</v>
      </c>
      <c r="J3896" s="55">
        <v>15797.875</v>
      </c>
    </row>
    <row r="3897" spans="3:10" ht="12.75">
      <c r="C3897" s="39">
        <v>11</v>
      </c>
      <c r="D3897" s="40" t="s">
        <v>10</v>
      </c>
      <c r="E3897" s="25">
        <v>2228.61</v>
      </c>
      <c r="F3897" s="4">
        <f t="shared" si="95"/>
        <v>0.00039810319807514837</v>
      </c>
      <c r="G3897" s="15">
        <f>(E3897/J3897)-1</f>
        <v>0.1508561926795009</v>
      </c>
      <c r="H3897" s="39">
        <v>11</v>
      </c>
      <c r="I3897" s="40" t="s">
        <v>10</v>
      </c>
      <c r="J3897" s="55">
        <v>1936.48</v>
      </c>
    </row>
    <row r="3898" spans="3:10" ht="12.75">
      <c r="C3898" s="39">
        <v>13</v>
      </c>
      <c r="D3898" s="40" t="s">
        <v>11</v>
      </c>
      <c r="E3898" s="25">
        <v>0</v>
      </c>
      <c r="F3898" s="4">
        <f t="shared" si="95"/>
        <v>0</v>
      </c>
      <c r="G3898" s="15"/>
      <c r="H3898" s="39">
        <v>13</v>
      </c>
      <c r="I3898" s="40" t="s">
        <v>11</v>
      </c>
      <c r="J3898" s="55">
        <v>0</v>
      </c>
    </row>
    <row r="3899" spans="3:10" ht="12.75">
      <c r="C3899" s="39">
        <v>15</v>
      </c>
      <c r="D3899" s="40" t="s">
        <v>12</v>
      </c>
      <c r="E3899" s="25">
        <v>556.21</v>
      </c>
      <c r="F3899" s="4">
        <f t="shared" si="95"/>
        <v>9.935743795521795E-05</v>
      </c>
      <c r="G3899" s="15">
        <f>(E3899/J3899)-1</f>
        <v>0.2756086094006216</v>
      </c>
      <c r="H3899" s="39">
        <v>15</v>
      </c>
      <c r="I3899" s="40" t="s">
        <v>12</v>
      </c>
      <c r="J3899" s="55">
        <v>436.035</v>
      </c>
    </row>
    <row r="3900" spans="3:10" ht="12.75">
      <c r="C3900" s="39">
        <v>16</v>
      </c>
      <c r="D3900" s="40" t="s">
        <v>13</v>
      </c>
      <c r="E3900" s="25">
        <v>53176.92</v>
      </c>
      <c r="F3900" s="4">
        <f t="shared" si="95"/>
        <v>0.009499150553836839</v>
      </c>
      <c r="G3900" s="15">
        <f>(E3900/J3900)-1</f>
        <v>0.4997707062416976</v>
      </c>
      <c r="H3900" s="39">
        <v>16</v>
      </c>
      <c r="I3900" s="40" t="s">
        <v>13</v>
      </c>
      <c r="J3900" s="55">
        <v>35456.7</v>
      </c>
    </row>
    <row r="3901" spans="3:10" ht="12.75">
      <c r="C3901" s="39">
        <v>20</v>
      </c>
      <c r="D3901" s="40" t="s">
        <v>14</v>
      </c>
      <c r="E3901" s="25">
        <v>0</v>
      </c>
      <c r="F3901" s="4">
        <f t="shared" si="95"/>
        <v>0</v>
      </c>
      <c r="G3901" s="15"/>
      <c r="H3901" s="39">
        <v>20</v>
      </c>
      <c r="I3901" s="40" t="s">
        <v>14</v>
      </c>
      <c r="J3901" s="55">
        <v>0</v>
      </c>
    </row>
    <row r="3902" spans="3:10" ht="12.75">
      <c r="C3902" s="39">
        <v>22</v>
      </c>
      <c r="D3902" s="40" t="s">
        <v>15</v>
      </c>
      <c r="E3902" s="25">
        <v>1217.51</v>
      </c>
      <c r="F3902" s="4">
        <f t="shared" si="95"/>
        <v>0.00021748741353959367</v>
      </c>
      <c r="G3902" s="15"/>
      <c r="H3902" s="39">
        <v>22</v>
      </c>
      <c r="I3902" s="40" t="s">
        <v>15</v>
      </c>
      <c r="J3902" s="55">
        <v>2696.21</v>
      </c>
    </row>
    <row r="3903" spans="3:10" ht="12.75">
      <c r="C3903" s="39">
        <v>23</v>
      </c>
      <c r="D3903" s="40" t="s">
        <v>16</v>
      </c>
      <c r="E3903" s="25">
        <v>10944.28</v>
      </c>
      <c r="F3903" s="4">
        <f t="shared" si="95"/>
        <v>0.0019550091171761253</v>
      </c>
      <c r="G3903" s="15">
        <f>(E3903/J3903)-1</f>
        <v>0.3046836395975183</v>
      </c>
      <c r="H3903" s="39">
        <v>23</v>
      </c>
      <c r="I3903" s="40" t="s">
        <v>16</v>
      </c>
      <c r="J3903" s="55">
        <v>8388.455</v>
      </c>
    </row>
    <row r="3904" spans="3:10" ht="12.75">
      <c r="C3904" s="39">
        <v>24</v>
      </c>
      <c r="D3904" s="40" t="s">
        <v>17</v>
      </c>
      <c r="E3904" s="25">
        <v>149033.09</v>
      </c>
      <c r="F3904" s="4">
        <f t="shared" si="95"/>
        <v>0.02662222181001674</v>
      </c>
      <c r="G3904" s="15">
        <f>(E3904/J3904)-1</f>
        <v>0.09109542779875324</v>
      </c>
      <c r="H3904" s="39">
        <v>24</v>
      </c>
      <c r="I3904" s="40" t="s">
        <v>17</v>
      </c>
      <c r="J3904" s="55">
        <v>136590.335</v>
      </c>
    </row>
    <row r="3905" spans="3:10" ht="12.75">
      <c r="C3905" s="39">
        <v>25</v>
      </c>
      <c r="D3905" s="40" t="s">
        <v>18</v>
      </c>
      <c r="E3905" s="25">
        <v>0</v>
      </c>
      <c r="F3905" s="4">
        <f t="shared" si="95"/>
        <v>0</v>
      </c>
      <c r="G3905" s="15"/>
      <c r="H3905" s="39">
        <v>25</v>
      </c>
      <c r="I3905" s="40" t="s">
        <v>18</v>
      </c>
      <c r="J3905" s="55">
        <v>0</v>
      </c>
    </row>
    <row r="3906" spans="3:10" ht="12.75">
      <c r="C3906" s="39">
        <v>26</v>
      </c>
      <c r="D3906" s="40" t="s">
        <v>19</v>
      </c>
      <c r="E3906" s="25">
        <v>0</v>
      </c>
      <c r="F3906" s="4">
        <f t="shared" si="95"/>
        <v>0</v>
      </c>
      <c r="G3906" s="15"/>
      <c r="H3906" s="39">
        <v>26</v>
      </c>
      <c r="I3906" s="40" t="s">
        <v>19</v>
      </c>
      <c r="J3906" s="55">
        <v>0</v>
      </c>
    </row>
    <row r="3907" spans="3:10" ht="12.75">
      <c r="C3907" s="39">
        <v>27</v>
      </c>
      <c r="D3907" s="40" t="s">
        <v>20</v>
      </c>
      <c r="E3907" s="25">
        <v>26832.52</v>
      </c>
      <c r="F3907" s="4">
        <f t="shared" si="95"/>
        <v>0.00479317243681729</v>
      </c>
      <c r="G3907" s="15"/>
      <c r="H3907" s="39">
        <v>27</v>
      </c>
      <c r="I3907" s="40" t="s">
        <v>20</v>
      </c>
      <c r="J3907" s="55">
        <v>8896.72</v>
      </c>
    </row>
    <row r="3908" spans="3:10" ht="12.75">
      <c r="C3908" s="39">
        <v>28</v>
      </c>
      <c r="D3908" s="40" t="s">
        <v>21</v>
      </c>
      <c r="E3908" s="25">
        <v>124422.57</v>
      </c>
      <c r="F3908" s="4">
        <f t="shared" si="95"/>
        <v>0.022225971807417633</v>
      </c>
      <c r="G3908" s="15">
        <f aca="true" t="shared" si="96" ref="G3908:G3914">(E3908/J3908)-1</f>
        <v>0.18937425695516752</v>
      </c>
      <c r="H3908" s="39">
        <v>28</v>
      </c>
      <c r="I3908" s="40" t="s">
        <v>21</v>
      </c>
      <c r="J3908" s="55">
        <v>104611.79</v>
      </c>
    </row>
    <row r="3909" spans="3:10" ht="12.75">
      <c r="C3909" s="39">
        <v>30</v>
      </c>
      <c r="D3909" s="40" t="s">
        <v>22</v>
      </c>
      <c r="E3909" s="25">
        <v>399045.63</v>
      </c>
      <c r="F3909" s="4">
        <f t="shared" si="95"/>
        <v>0.07128270154083144</v>
      </c>
      <c r="G3909" s="15">
        <f t="shared" si="96"/>
        <v>0.22705807536823608</v>
      </c>
      <c r="H3909" s="39">
        <v>30</v>
      </c>
      <c r="I3909" s="40" t="s">
        <v>22</v>
      </c>
      <c r="J3909" s="55">
        <v>325205.17</v>
      </c>
    </row>
    <row r="3910" spans="3:10" ht="12.75">
      <c r="C3910" s="39">
        <v>31</v>
      </c>
      <c r="D3910" s="40" t="s">
        <v>23</v>
      </c>
      <c r="E3910" s="25">
        <v>226843.45</v>
      </c>
      <c r="F3910" s="4">
        <f t="shared" si="95"/>
        <v>0.04052171663386596</v>
      </c>
      <c r="G3910" s="15">
        <f t="shared" si="96"/>
        <v>0.2981475869037191</v>
      </c>
      <c r="H3910" s="39">
        <v>31</v>
      </c>
      <c r="I3910" s="40" t="s">
        <v>23</v>
      </c>
      <c r="J3910" s="55">
        <v>174743.96</v>
      </c>
    </row>
    <row r="3911" spans="3:10" ht="12.75">
      <c r="C3911" s="39">
        <v>32</v>
      </c>
      <c r="D3911" s="40" t="s">
        <v>24</v>
      </c>
      <c r="E3911" s="25">
        <v>36482.69</v>
      </c>
      <c r="F3911" s="4">
        <f t="shared" si="95"/>
        <v>0.006517010855817857</v>
      </c>
      <c r="G3911" s="15">
        <f t="shared" si="96"/>
        <v>0.15289142525963828</v>
      </c>
      <c r="H3911" s="39">
        <v>32</v>
      </c>
      <c r="I3911" s="40" t="s">
        <v>24</v>
      </c>
      <c r="J3911" s="55">
        <v>31644.515</v>
      </c>
    </row>
    <row r="3912" spans="3:10" ht="12.75">
      <c r="C3912" s="39">
        <v>33</v>
      </c>
      <c r="D3912" s="40" t="s">
        <v>450</v>
      </c>
      <c r="E3912" s="25">
        <v>4410.23</v>
      </c>
      <c r="F3912" s="4">
        <f t="shared" si="95"/>
        <v>0.0007878124334212631</v>
      </c>
      <c r="G3912" s="15">
        <f t="shared" si="96"/>
        <v>0.1724439529239119</v>
      </c>
      <c r="H3912" s="39">
        <v>33</v>
      </c>
      <c r="I3912" s="40" t="s">
        <v>450</v>
      </c>
      <c r="J3912" s="55">
        <v>3761.57</v>
      </c>
    </row>
    <row r="3913" spans="3:10" ht="12.75">
      <c r="C3913" s="39">
        <v>34</v>
      </c>
      <c r="D3913" s="40" t="s">
        <v>510</v>
      </c>
      <c r="E3913" s="25">
        <v>19543.26</v>
      </c>
      <c r="F3913" s="4">
        <f t="shared" si="95"/>
        <v>0.003491070356327093</v>
      </c>
      <c r="G3913" s="15">
        <f t="shared" si="96"/>
        <v>9.698435464269682</v>
      </c>
      <c r="H3913" s="39">
        <v>34</v>
      </c>
      <c r="I3913" s="40" t="s">
        <v>510</v>
      </c>
      <c r="J3913" s="55">
        <v>1826.74</v>
      </c>
    </row>
    <row r="3914" spans="3:10" ht="12.75">
      <c r="C3914" s="39">
        <v>35</v>
      </c>
      <c r="D3914" s="40" t="s">
        <v>511</v>
      </c>
      <c r="E3914" s="25">
        <v>260980.24</v>
      </c>
      <c r="F3914" s="4">
        <f t="shared" si="95"/>
        <v>0.04661967243188344</v>
      </c>
      <c r="G3914" s="15">
        <f t="shared" si="96"/>
        <v>0.26237024233587714</v>
      </c>
      <c r="H3914" s="39">
        <v>35</v>
      </c>
      <c r="I3914" s="40" t="s">
        <v>511</v>
      </c>
      <c r="J3914" s="55">
        <v>206738.27</v>
      </c>
    </row>
    <row r="3915" spans="3:10" ht="12.75">
      <c r="C3915" s="39">
        <v>36</v>
      </c>
      <c r="D3915" s="40" t="s">
        <v>683</v>
      </c>
      <c r="E3915" s="25">
        <v>0</v>
      </c>
      <c r="F3915" s="4">
        <f t="shared" si="95"/>
        <v>0</v>
      </c>
      <c r="G3915" s="15"/>
      <c r="H3915" s="39">
        <v>36</v>
      </c>
      <c r="I3915" s="40" t="s">
        <v>683</v>
      </c>
      <c r="J3915" s="55">
        <v>0</v>
      </c>
    </row>
    <row r="3916" spans="1:2" ht="15">
      <c r="A3916" s="5">
        <v>40695</v>
      </c>
      <c r="B3916" s="1">
        <f>SUM(E3917:E3945)</f>
        <v>4354186.449999999</v>
      </c>
    </row>
    <row r="3917" spans="2:10" ht="12.75">
      <c r="B3917" s="1"/>
      <c r="C3917" s="39">
        <v>1</v>
      </c>
      <c r="D3917" s="40" t="s">
        <v>0</v>
      </c>
      <c r="E3917" s="53">
        <v>833947.46</v>
      </c>
      <c r="F3917" s="4">
        <f>+E3917/$B$3916</f>
        <v>0.19152773303954407</v>
      </c>
      <c r="G3917" s="15">
        <f aca="true" t="shared" si="97" ref="G3917:G3923">(E3917/J3917)-1</f>
        <v>0.2631830276518037</v>
      </c>
      <c r="H3917" s="39">
        <v>1</v>
      </c>
      <c r="I3917" s="40" t="s">
        <v>0</v>
      </c>
      <c r="J3917" s="25">
        <v>660195.27</v>
      </c>
    </row>
    <row r="3918" spans="2:10" ht="12.75">
      <c r="B3918" s="1"/>
      <c r="C3918" s="39">
        <v>2</v>
      </c>
      <c r="D3918" s="40" t="s">
        <v>1</v>
      </c>
      <c r="E3918" s="53">
        <v>2252710.08</v>
      </c>
      <c r="F3918" s="4">
        <f aca="true" t="shared" si="98" ref="F3918:F3945">+E3918/$B$3916</f>
        <v>0.5173664715253524</v>
      </c>
      <c r="G3918" s="15">
        <f t="shared" si="97"/>
        <v>0.18018307189062432</v>
      </c>
      <c r="H3918" s="39">
        <v>2</v>
      </c>
      <c r="I3918" s="40" t="s">
        <v>1</v>
      </c>
      <c r="J3918" s="25">
        <v>1908780.2</v>
      </c>
    </row>
    <row r="3919" spans="2:10" ht="12.75">
      <c r="B3919" s="1"/>
      <c r="C3919" s="39">
        <v>3</v>
      </c>
      <c r="D3919" s="40" t="s">
        <v>2</v>
      </c>
      <c r="E3919" s="53">
        <v>107665</v>
      </c>
      <c r="F3919" s="4">
        <f t="shared" si="98"/>
        <v>0.02472677760503343</v>
      </c>
      <c r="G3919" s="15">
        <f t="shared" si="97"/>
        <v>-0.11948159944308934</v>
      </c>
      <c r="H3919" s="39">
        <v>3</v>
      </c>
      <c r="I3919" s="40" t="s">
        <v>2</v>
      </c>
      <c r="J3919" s="25">
        <v>122274.56</v>
      </c>
    </row>
    <row r="3920" spans="3:10" ht="12.75">
      <c r="C3920" s="39">
        <v>4</v>
      </c>
      <c r="D3920" s="40" t="s">
        <v>3</v>
      </c>
      <c r="E3920" s="53">
        <v>35171.2</v>
      </c>
      <c r="F3920" s="4">
        <f t="shared" si="98"/>
        <v>0.008077559471528833</v>
      </c>
      <c r="G3920" s="15">
        <f t="shared" si="97"/>
        <v>0.33111752908810765</v>
      </c>
      <c r="H3920" s="39">
        <v>4</v>
      </c>
      <c r="I3920" s="40" t="s">
        <v>3</v>
      </c>
      <c r="J3920" s="25">
        <v>26422.31</v>
      </c>
    </row>
    <row r="3921" spans="2:10" ht="12.75">
      <c r="B3921" s="1"/>
      <c r="C3921" s="39">
        <v>5</v>
      </c>
      <c r="D3921" s="40" t="s">
        <v>4</v>
      </c>
      <c r="E3921" s="53">
        <v>100188.09</v>
      </c>
      <c r="F3921" s="4">
        <f t="shared" si="98"/>
        <v>0.023009600335327857</v>
      </c>
      <c r="G3921" s="15">
        <f t="shared" si="97"/>
        <v>0.12186717462012386</v>
      </c>
      <c r="H3921" s="39">
        <v>5</v>
      </c>
      <c r="I3921" s="40" t="s">
        <v>4</v>
      </c>
      <c r="J3921" s="25">
        <v>89304.77</v>
      </c>
    </row>
    <row r="3922" spans="3:10" ht="12.75">
      <c r="C3922" s="39">
        <v>6</v>
      </c>
      <c r="D3922" s="40" t="s">
        <v>5</v>
      </c>
      <c r="E3922" s="53">
        <v>8787.9</v>
      </c>
      <c r="F3922" s="4">
        <f t="shared" si="98"/>
        <v>0.002018264514143624</v>
      </c>
      <c r="G3922" s="15">
        <f t="shared" si="97"/>
        <v>0.02400639486918954</v>
      </c>
      <c r="H3922" s="39">
        <v>6</v>
      </c>
      <c r="I3922" s="40" t="s">
        <v>5</v>
      </c>
      <c r="J3922" s="25">
        <v>8581.88</v>
      </c>
    </row>
    <row r="3923" spans="3:10" ht="12.75">
      <c r="C3923" s="39">
        <v>7</v>
      </c>
      <c r="D3923" s="40" t="s">
        <v>6</v>
      </c>
      <c r="E3923" s="53">
        <v>1888.39</v>
      </c>
      <c r="F3923" s="4">
        <f t="shared" si="98"/>
        <v>0.00043369525436835635</v>
      </c>
      <c r="G3923" s="15">
        <f t="shared" si="97"/>
        <v>11.84094927240582</v>
      </c>
      <c r="H3923" s="39">
        <v>7</v>
      </c>
      <c r="I3923" s="40" t="s">
        <v>6</v>
      </c>
      <c r="J3923" s="25">
        <v>147.06</v>
      </c>
    </row>
    <row r="3924" spans="3:10" ht="12.75">
      <c r="C3924" s="39">
        <v>8</v>
      </c>
      <c r="D3924" s="40" t="s">
        <v>7</v>
      </c>
      <c r="E3924" s="53">
        <v>0</v>
      </c>
      <c r="F3924" s="4">
        <f t="shared" si="98"/>
        <v>0</v>
      </c>
      <c r="G3924" s="15"/>
      <c r="H3924" s="39">
        <v>8</v>
      </c>
      <c r="I3924" s="40" t="s">
        <v>7</v>
      </c>
      <c r="J3924" s="25">
        <v>0</v>
      </c>
    </row>
    <row r="3925" spans="3:10" ht="12.75">
      <c r="C3925" s="39">
        <v>9</v>
      </c>
      <c r="D3925" s="40" t="s">
        <v>8</v>
      </c>
      <c r="E3925" s="53">
        <v>4283.78</v>
      </c>
      <c r="F3925" s="4">
        <f t="shared" si="98"/>
        <v>0.000983830171075931</v>
      </c>
      <c r="G3925" s="15">
        <f>(E3925/J3925)-1</f>
        <v>0.33063919933899477</v>
      </c>
      <c r="H3925" s="39">
        <v>9</v>
      </c>
      <c r="I3925" s="40" t="s">
        <v>8</v>
      </c>
      <c r="J3925" s="25">
        <v>3219.34</v>
      </c>
    </row>
    <row r="3926" spans="3:10" ht="12.75">
      <c r="C3926" s="39">
        <v>10</v>
      </c>
      <c r="D3926" s="40" t="s">
        <v>9</v>
      </c>
      <c r="E3926" s="53">
        <v>15276.46</v>
      </c>
      <c r="F3926" s="4">
        <f t="shared" si="98"/>
        <v>0.003508453341496206</v>
      </c>
      <c r="G3926" s="15">
        <f>(E3926/J3926)-1</f>
        <v>-0.33385950859010183</v>
      </c>
      <c r="H3926" s="39">
        <v>10</v>
      </c>
      <c r="I3926" s="40" t="s">
        <v>9</v>
      </c>
      <c r="J3926" s="25">
        <v>22932.79</v>
      </c>
    </row>
    <row r="3927" spans="3:10" ht="12.75">
      <c r="C3927" s="39">
        <v>11</v>
      </c>
      <c r="D3927" s="40" t="s">
        <v>10</v>
      </c>
      <c r="E3927" s="53">
        <v>1098.82</v>
      </c>
      <c r="F3927" s="4">
        <f t="shared" si="98"/>
        <v>0.00025235942755735694</v>
      </c>
      <c r="G3927" s="15">
        <f>(E3927/J3927)-1</f>
        <v>-0.4129137392140625</v>
      </c>
      <c r="H3927" s="39">
        <v>11</v>
      </c>
      <c r="I3927" s="40" t="s">
        <v>10</v>
      </c>
      <c r="J3927" s="25">
        <v>1871.65</v>
      </c>
    </row>
    <row r="3928" spans="3:10" ht="12.75">
      <c r="C3928" s="39">
        <v>13</v>
      </c>
      <c r="D3928" s="40" t="s">
        <v>11</v>
      </c>
      <c r="E3928" s="53">
        <v>0</v>
      </c>
      <c r="F3928" s="4">
        <f t="shared" si="98"/>
        <v>0</v>
      </c>
      <c r="G3928" s="15"/>
      <c r="H3928" s="39">
        <v>13</v>
      </c>
      <c r="I3928" s="40" t="s">
        <v>11</v>
      </c>
      <c r="J3928" s="25">
        <v>3424.21</v>
      </c>
    </row>
    <row r="3929" spans="3:10" ht="12.75">
      <c r="C3929" s="39">
        <v>15</v>
      </c>
      <c r="D3929" s="40" t="s">
        <v>12</v>
      </c>
      <c r="E3929" s="53">
        <v>481.38</v>
      </c>
      <c r="F3929" s="4">
        <f t="shared" si="98"/>
        <v>0.00011055566993462122</v>
      </c>
      <c r="G3929" s="15">
        <f>(E3929/J3929)-1</f>
        <v>1.1702357873856002</v>
      </c>
      <c r="H3929" s="39">
        <v>15</v>
      </c>
      <c r="I3929" s="40" t="s">
        <v>12</v>
      </c>
      <c r="J3929" s="25">
        <v>221.81</v>
      </c>
    </row>
    <row r="3930" spans="3:10" ht="12.75">
      <c r="C3930" s="39">
        <v>16</v>
      </c>
      <c r="D3930" s="40" t="s">
        <v>13</v>
      </c>
      <c r="E3930" s="53">
        <v>26179.55</v>
      </c>
      <c r="F3930" s="4">
        <f t="shared" si="98"/>
        <v>0.006012500911622653</v>
      </c>
      <c r="G3930" s="15">
        <f>(E3930/J3930)-1</f>
        <v>0.0680543452363469</v>
      </c>
      <c r="H3930" s="39">
        <v>16</v>
      </c>
      <c r="I3930" s="40" t="s">
        <v>13</v>
      </c>
      <c r="J3930" s="25">
        <v>24511.44</v>
      </c>
    </row>
    <row r="3931" spans="3:10" ht="12.75">
      <c r="C3931" s="39">
        <v>20</v>
      </c>
      <c r="D3931" s="40" t="s">
        <v>14</v>
      </c>
      <c r="E3931" s="53">
        <v>0</v>
      </c>
      <c r="F3931" s="4">
        <f t="shared" si="98"/>
        <v>0</v>
      </c>
      <c r="G3931" s="15"/>
      <c r="H3931" s="39">
        <v>20</v>
      </c>
      <c r="I3931" s="40" t="s">
        <v>14</v>
      </c>
      <c r="J3931" s="25">
        <v>0</v>
      </c>
    </row>
    <row r="3932" spans="3:10" ht="12.75">
      <c r="C3932" s="39">
        <v>22</v>
      </c>
      <c r="D3932" s="40" t="s">
        <v>15</v>
      </c>
      <c r="E3932" s="53">
        <v>1386.11</v>
      </c>
      <c r="F3932" s="4">
        <f t="shared" si="98"/>
        <v>0.0003183396062426312</v>
      </c>
      <c r="G3932" s="15"/>
      <c r="H3932" s="39">
        <v>22</v>
      </c>
      <c r="I3932" s="40" t="s">
        <v>15</v>
      </c>
      <c r="J3932" s="25">
        <v>1199.65</v>
      </c>
    </row>
    <row r="3933" spans="3:10" ht="12.75">
      <c r="C3933" s="39">
        <v>23</v>
      </c>
      <c r="D3933" s="40" t="s">
        <v>16</v>
      </c>
      <c r="E3933" s="53">
        <v>9156.16</v>
      </c>
      <c r="F3933" s="4">
        <f t="shared" si="98"/>
        <v>0.002102840589198931</v>
      </c>
      <c r="G3933" s="15">
        <f>(E3933/J3933)-1</f>
        <v>0.25979779745623244</v>
      </c>
      <c r="H3933" s="39">
        <v>23</v>
      </c>
      <c r="I3933" s="40" t="s">
        <v>16</v>
      </c>
      <c r="J3933" s="25">
        <v>7267.96</v>
      </c>
    </row>
    <row r="3934" spans="3:10" ht="12.75">
      <c r="C3934" s="39">
        <v>24</v>
      </c>
      <c r="D3934" s="40" t="s">
        <v>17</v>
      </c>
      <c r="E3934" s="53">
        <v>93068.42</v>
      </c>
      <c r="F3934" s="4">
        <f t="shared" si="98"/>
        <v>0.02137446824308592</v>
      </c>
      <c r="G3934" s="15">
        <f>(E3934/J3934)-1</f>
        <v>-0.035144376761834795</v>
      </c>
      <c r="H3934" s="39">
        <v>24</v>
      </c>
      <c r="I3934" s="40" t="s">
        <v>17</v>
      </c>
      <c r="J3934" s="25">
        <v>96458.39</v>
      </c>
    </row>
    <row r="3935" spans="3:10" ht="12.75">
      <c r="C3935" s="39">
        <v>25</v>
      </c>
      <c r="D3935" s="40" t="s">
        <v>18</v>
      </c>
      <c r="E3935" s="53">
        <v>0</v>
      </c>
      <c r="F3935" s="4">
        <f t="shared" si="98"/>
        <v>0</v>
      </c>
      <c r="G3935" s="15"/>
      <c r="H3935" s="39">
        <v>25</v>
      </c>
      <c r="I3935" s="40" t="s">
        <v>18</v>
      </c>
      <c r="J3935" s="25">
        <v>0</v>
      </c>
    </row>
    <row r="3936" spans="3:10" ht="12.75">
      <c r="C3936" s="39">
        <v>26</v>
      </c>
      <c r="D3936" s="40" t="s">
        <v>19</v>
      </c>
      <c r="E3936" s="53">
        <v>0</v>
      </c>
      <c r="F3936" s="4">
        <f t="shared" si="98"/>
        <v>0</v>
      </c>
      <c r="G3936" s="15"/>
      <c r="H3936" s="39">
        <v>26</v>
      </c>
      <c r="I3936" s="40" t="s">
        <v>19</v>
      </c>
      <c r="J3936" s="25">
        <v>0</v>
      </c>
    </row>
    <row r="3937" spans="3:10" ht="12.75">
      <c r="C3937" s="39">
        <v>27</v>
      </c>
      <c r="D3937" s="40" t="s">
        <v>20</v>
      </c>
      <c r="E3937" s="53">
        <v>10434.2</v>
      </c>
      <c r="F3937" s="4">
        <f t="shared" si="98"/>
        <v>0.0023963604039050745</v>
      </c>
      <c r="G3937" s="15"/>
      <c r="H3937" s="39">
        <v>27</v>
      </c>
      <c r="I3937" s="40" t="s">
        <v>20</v>
      </c>
      <c r="J3937" s="25">
        <v>7939.71</v>
      </c>
    </row>
    <row r="3938" spans="3:10" ht="12.75">
      <c r="C3938" s="39">
        <v>28</v>
      </c>
      <c r="D3938" s="40" t="s">
        <v>21</v>
      </c>
      <c r="E3938" s="53">
        <v>85172.71</v>
      </c>
      <c r="F3938" s="4">
        <f t="shared" si="98"/>
        <v>0.019561107678335646</v>
      </c>
      <c r="G3938" s="15">
        <f aca="true" t="shared" si="99" ref="G3938:G3944">(E3938/J3938)-1</f>
        <v>0.13817517451263628</v>
      </c>
      <c r="H3938" s="39">
        <v>28</v>
      </c>
      <c r="I3938" s="40" t="s">
        <v>21</v>
      </c>
      <c r="J3938" s="25">
        <v>74832.69</v>
      </c>
    </row>
    <row r="3939" spans="3:10" ht="12.75">
      <c r="C3939" s="39">
        <v>30</v>
      </c>
      <c r="D3939" s="40" t="s">
        <v>22</v>
      </c>
      <c r="E3939" s="53">
        <v>331908.58</v>
      </c>
      <c r="F3939" s="4">
        <f t="shared" si="98"/>
        <v>0.07622746150431846</v>
      </c>
      <c r="G3939" s="15">
        <f t="shared" si="99"/>
        <v>-0.00046102882033915993</v>
      </c>
      <c r="H3939" s="39">
        <v>30</v>
      </c>
      <c r="I3939" s="40" t="s">
        <v>22</v>
      </c>
      <c r="J3939" s="25">
        <v>332061.67</v>
      </c>
    </row>
    <row r="3940" spans="3:10" ht="12.75">
      <c r="C3940" s="39">
        <v>31</v>
      </c>
      <c r="D3940" s="40" t="s">
        <v>23</v>
      </c>
      <c r="E3940" s="53">
        <v>184746.65</v>
      </c>
      <c r="F3940" s="4">
        <f t="shared" si="98"/>
        <v>0.042429659850693816</v>
      </c>
      <c r="G3940" s="15">
        <f t="shared" si="99"/>
        <v>0.13388966436686967</v>
      </c>
      <c r="H3940" s="39">
        <v>31</v>
      </c>
      <c r="I3940" s="40" t="s">
        <v>23</v>
      </c>
      <c r="J3940" s="25">
        <v>162931.77</v>
      </c>
    </row>
    <row r="3941" spans="3:10" ht="12.75">
      <c r="C3941" s="39">
        <v>32</v>
      </c>
      <c r="D3941" s="40" t="s">
        <v>24</v>
      </c>
      <c r="E3941" s="53">
        <v>29983.7</v>
      </c>
      <c r="F3941" s="4">
        <f t="shared" si="98"/>
        <v>0.006886177324813458</v>
      </c>
      <c r="G3941" s="15">
        <f t="shared" si="99"/>
        <v>-0.02056558460903235</v>
      </c>
      <c r="H3941" s="39">
        <v>32</v>
      </c>
      <c r="I3941" s="40" t="s">
        <v>24</v>
      </c>
      <c r="J3941" s="25">
        <v>30613.28</v>
      </c>
    </row>
    <row r="3942" spans="3:10" ht="12.75">
      <c r="C3942" s="39">
        <v>33</v>
      </c>
      <c r="D3942" s="40" t="s">
        <v>450</v>
      </c>
      <c r="E3942" s="53">
        <v>3778.19</v>
      </c>
      <c r="F3942" s="4">
        <f t="shared" si="98"/>
        <v>0.0008677143350165909</v>
      </c>
      <c r="G3942" s="15">
        <f t="shared" si="99"/>
        <v>0.039569335072281886</v>
      </c>
      <c r="H3942" s="39">
        <v>33</v>
      </c>
      <c r="I3942" s="40" t="s">
        <v>450</v>
      </c>
      <c r="J3942" s="25">
        <v>3634.38</v>
      </c>
    </row>
    <row r="3943" spans="3:10" ht="12.75">
      <c r="C3943" s="39">
        <v>34</v>
      </c>
      <c r="D3943" s="40" t="s">
        <v>510</v>
      </c>
      <c r="E3943" s="53">
        <v>7838.04</v>
      </c>
      <c r="F3943" s="4">
        <f t="shared" si="98"/>
        <v>0.0018001158402392258</v>
      </c>
      <c r="G3943" s="15">
        <f t="shared" si="99"/>
        <v>-0.39278456977247744</v>
      </c>
      <c r="H3943" s="39">
        <v>34</v>
      </c>
      <c r="I3943" s="40" t="s">
        <v>510</v>
      </c>
      <c r="J3943" s="25">
        <v>12908.17</v>
      </c>
    </row>
    <row r="3944" spans="3:10" ht="12.75">
      <c r="C3944" s="39">
        <v>35</v>
      </c>
      <c r="D3944" s="40" t="s">
        <v>511</v>
      </c>
      <c r="E3944" s="53">
        <v>209035.58</v>
      </c>
      <c r="F3944" s="4">
        <f t="shared" si="98"/>
        <v>0.04800795335716504</v>
      </c>
      <c r="G3944" s="15">
        <f t="shared" si="99"/>
        <v>0.002365659829874245</v>
      </c>
      <c r="H3944" s="39">
        <v>35</v>
      </c>
      <c r="I3944" s="40" t="s">
        <v>511</v>
      </c>
      <c r="J3944" s="25">
        <v>208542.24</v>
      </c>
    </row>
    <row r="3945" spans="3:10" ht="12.75">
      <c r="C3945" s="39">
        <v>36</v>
      </c>
      <c r="D3945" s="40" t="s">
        <v>683</v>
      </c>
      <c r="E3945" s="53">
        <v>0</v>
      </c>
      <c r="F3945" s="4">
        <f t="shared" si="98"/>
        <v>0</v>
      </c>
      <c r="G3945" s="15"/>
      <c r="H3945" s="39">
        <v>36</v>
      </c>
      <c r="I3945" s="40" t="s">
        <v>683</v>
      </c>
      <c r="J3945" s="25">
        <v>0</v>
      </c>
    </row>
    <row r="3946" spans="1:2" ht="15">
      <c r="A3946" s="5">
        <v>40725</v>
      </c>
      <c r="B3946" s="1">
        <f>SUM(E3947:E3975)</f>
        <v>3423321.919999999</v>
      </c>
    </row>
    <row r="3947" spans="3:10" ht="12.75">
      <c r="C3947" s="39">
        <v>1</v>
      </c>
      <c r="D3947" s="40" t="s">
        <v>0</v>
      </c>
      <c r="E3947" s="35">
        <v>687553.18</v>
      </c>
      <c r="F3947" s="4">
        <f>+E3947/$B$3946</f>
        <v>0.200843857535899</v>
      </c>
      <c r="G3947" s="15">
        <f aca="true" t="shared" si="100" ref="G3947:G3953">(E3947/J3947)-1</f>
        <v>0.2239926442930762</v>
      </c>
      <c r="H3947" s="39">
        <v>1</v>
      </c>
      <c r="I3947" s="40" t="s">
        <v>0</v>
      </c>
      <c r="J3947" s="14">
        <v>561729.83</v>
      </c>
    </row>
    <row r="3948" spans="3:10" ht="12.75">
      <c r="C3948" s="39">
        <v>2</v>
      </c>
      <c r="D3948" s="40" t="s">
        <v>1</v>
      </c>
      <c r="E3948" s="35">
        <v>1667844.01</v>
      </c>
      <c r="F3948" s="4">
        <f aca="true" t="shared" si="101" ref="F3948:F3975">+E3948/$B$3946</f>
        <v>0.4872004587871188</v>
      </c>
      <c r="G3948" s="15">
        <f t="shared" si="100"/>
        <v>0.2355825112570391</v>
      </c>
      <c r="H3948" s="39">
        <v>2</v>
      </c>
      <c r="I3948" s="40" t="s">
        <v>1</v>
      </c>
      <c r="J3948" s="14">
        <v>1349844.3</v>
      </c>
    </row>
    <row r="3949" spans="3:10" ht="12.75">
      <c r="C3949" s="39">
        <v>3</v>
      </c>
      <c r="D3949" s="40" t="s">
        <v>2</v>
      </c>
      <c r="E3949" s="35">
        <v>78651.29</v>
      </c>
      <c r="F3949" s="4">
        <f t="shared" si="101"/>
        <v>0.022975136968713717</v>
      </c>
      <c r="G3949" s="15">
        <f t="shared" si="100"/>
        <v>-0.0009262716005662419</v>
      </c>
      <c r="H3949" s="39">
        <v>3</v>
      </c>
      <c r="I3949" s="40" t="s">
        <v>2</v>
      </c>
      <c r="J3949" s="14">
        <v>78724.21</v>
      </c>
    </row>
    <row r="3950" spans="3:10" ht="12.75">
      <c r="C3950" s="39">
        <v>4</v>
      </c>
      <c r="D3950" s="40" t="s">
        <v>3</v>
      </c>
      <c r="E3950" s="35">
        <v>25207.78</v>
      </c>
      <c r="F3950" s="4">
        <f t="shared" si="101"/>
        <v>0.007363543537266868</v>
      </c>
      <c r="G3950" s="15">
        <f t="shared" si="100"/>
        <v>-0.22119343693412996</v>
      </c>
      <c r="H3950" s="39">
        <v>4</v>
      </c>
      <c r="I3950" s="40" t="s">
        <v>3</v>
      </c>
      <c r="J3950" s="14">
        <v>32367.19</v>
      </c>
    </row>
    <row r="3951" spans="3:10" ht="12.75">
      <c r="C3951" s="39">
        <v>5</v>
      </c>
      <c r="D3951" s="40" t="s">
        <v>4</v>
      </c>
      <c r="E3951" s="35">
        <v>84763.95</v>
      </c>
      <c r="F3951" s="4">
        <f t="shared" si="101"/>
        <v>0.024760730068880004</v>
      </c>
      <c r="G3951" s="15">
        <f t="shared" si="100"/>
        <v>0.14594519106015125</v>
      </c>
      <c r="H3951" s="39">
        <v>5</v>
      </c>
      <c r="I3951" s="40" t="s">
        <v>4</v>
      </c>
      <c r="J3951" s="14">
        <v>73968.59</v>
      </c>
    </row>
    <row r="3952" spans="3:10" ht="12.75">
      <c r="C3952" s="39">
        <v>6</v>
      </c>
      <c r="D3952" s="40" t="s">
        <v>5</v>
      </c>
      <c r="E3952" s="35">
        <v>10305.72</v>
      </c>
      <c r="F3952" s="4">
        <f t="shared" si="101"/>
        <v>0.0030104443113547446</v>
      </c>
      <c r="G3952" s="15">
        <f t="shared" si="100"/>
        <v>0.2796016811835331</v>
      </c>
      <c r="H3952" s="39">
        <v>6</v>
      </c>
      <c r="I3952" s="40" t="s">
        <v>5</v>
      </c>
      <c r="J3952" s="14">
        <v>8053.85</v>
      </c>
    </row>
    <row r="3953" spans="3:10" ht="12.75">
      <c r="C3953" s="39">
        <v>7</v>
      </c>
      <c r="D3953" s="40" t="s">
        <v>6</v>
      </c>
      <c r="E3953" s="35">
        <v>2435.71</v>
      </c>
      <c r="F3953" s="4">
        <f t="shared" si="101"/>
        <v>0.0007115048064191406</v>
      </c>
      <c r="G3953" s="15">
        <f t="shared" si="100"/>
        <v>4.282619068274486</v>
      </c>
      <c r="H3953" s="39">
        <v>7</v>
      </c>
      <c r="I3953" s="40" t="s">
        <v>6</v>
      </c>
      <c r="J3953" s="14">
        <v>461.08</v>
      </c>
    </row>
    <row r="3954" spans="3:10" ht="12.75">
      <c r="C3954" s="39">
        <v>8</v>
      </c>
      <c r="D3954" s="40" t="s">
        <v>7</v>
      </c>
      <c r="E3954" s="35">
        <v>0</v>
      </c>
      <c r="F3954" s="4">
        <f t="shared" si="101"/>
        <v>0</v>
      </c>
      <c r="G3954" s="15"/>
      <c r="H3954" s="39">
        <v>8</v>
      </c>
      <c r="I3954" s="40" t="s">
        <v>7</v>
      </c>
      <c r="J3954" s="25">
        <v>0</v>
      </c>
    </row>
    <row r="3955" spans="3:10" ht="12.75">
      <c r="C3955" s="39">
        <v>9</v>
      </c>
      <c r="D3955" s="40" t="s">
        <v>8</v>
      </c>
      <c r="E3955" s="35">
        <v>3119.06</v>
      </c>
      <c r="F3955" s="4">
        <f t="shared" si="101"/>
        <v>0.0009111208565509378</v>
      </c>
      <c r="G3955" s="15">
        <f>(E3955/J3955)-1</f>
        <v>0.2755639528226268</v>
      </c>
      <c r="H3955" s="39">
        <v>9</v>
      </c>
      <c r="I3955" s="40" t="s">
        <v>8</v>
      </c>
      <c r="J3955" s="25">
        <v>2445.24</v>
      </c>
    </row>
    <row r="3956" spans="3:10" ht="12.75">
      <c r="C3956" s="39">
        <v>10</v>
      </c>
      <c r="D3956" s="40" t="s">
        <v>9</v>
      </c>
      <c r="E3956" s="35">
        <v>19842.25</v>
      </c>
      <c r="F3956" s="4">
        <f t="shared" si="101"/>
        <v>0.00579619751332063</v>
      </c>
      <c r="G3956" s="15">
        <f>(E3956/J3956)-1</f>
        <v>0.08685709340324066</v>
      </c>
      <c r="H3956" s="39">
        <v>10</v>
      </c>
      <c r="I3956" s="40" t="s">
        <v>9</v>
      </c>
      <c r="J3956" s="25">
        <v>18256.54</v>
      </c>
    </row>
    <row r="3957" spans="3:10" ht="12.75">
      <c r="C3957" s="39">
        <v>11</v>
      </c>
      <c r="D3957" s="40" t="s">
        <v>10</v>
      </c>
      <c r="E3957" s="35">
        <v>852.8</v>
      </c>
      <c r="F3957" s="4">
        <f t="shared" si="101"/>
        <v>0.0002491147545948586</v>
      </c>
      <c r="G3957" s="15">
        <f>(E3957/J3957)-1</f>
        <v>-0.6065604022975248</v>
      </c>
      <c r="H3957" s="39">
        <v>11</v>
      </c>
      <c r="I3957" s="40" t="s">
        <v>10</v>
      </c>
      <c r="J3957" s="25">
        <v>2167.55</v>
      </c>
    </row>
    <row r="3958" spans="3:10" ht="12.75">
      <c r="C3958" s="39">
        <v>13</v>
      </c>
      <c r="D3958" s="40" t="s">
        <v>11</v>
      </c>
      <c r="E3958" s="35">
        <v>3993.01</v>
      </c>
      <c r="F3958" s="4">
        <f t="shared" si="101"/>
        <v>0.0011664138206435466</v>
      </c>
      <c r="G3958" s="15"/>
      <c r="H3958" s="39">
        <v>13</v>
      </c>
      <c r="I3958" s="40" t="s">
        <v>11</v>
      </c>
      <c r="J3958" s="25">
        <v>1743.72</v>
      </c>
    </row>
    <row r="3959" spans="3:10" ht="12.75">
      <c r="C3959" s="39">
        <v>15</v>
      </c>
      <c r="D3959" s="40" t="s">
        <v>12</v>
      </c>
      <c r="E3959" s="35">
        <v>514.8</v>
      </c>
      <c r="F3959" s="4">
        <f t="shared" si="101"/>
        <v>0.0001503802482005549</v>
      </c>
      <c r="G3959" s="15">
        <f>(E3959/J3959)-1</f>
        <v>1.861271676300578</v>
      </c>
      <c r="H3959" s="39">
        <v>15</v>
      </c>
      <c r="I3959" s="40" t="s">
        <v>12</v>
      </c>
      <c r="J3959" s="25">
        <v>179.92</v>
      </c>
    </row>
    <row r="3960" spans="3:10" ht="12.75">
      <c r="C3960" s="39">
        <v>16</v>
      </c>
      <c r="D3960" s="40" t="s">
        <v>13</v>
      </c>
      <c r="E3960" s="35">
        <v>22363.11</v>
      </c>
      <c r="F3960" s="4">
        <f t="shared" si="101"/>
        <v>0.006532575820389105</v>
      </c>
      <c r="G3960" s="15">
        <f>(E3960/J3960)-1</f>
        <v>0.00694814668059518</v>
      </c>
      <c r="H3960" s="39">
        <v>16</v>
      </c>
      <c r="I3960" s="40" t="s">
        <v>13</v>
      </c>
      <c r="J3960" s="25">
        <v>22208.8</v>
      </c>
    </row>
    <row r="3961" spans="3:10" ht="12.75">
      <c r="C3961" s="39">
        <v>20</v>
      </c>
      <c r="D3961" s="40" t="s">
        <v>14</v>
      </c>
      <c r="E3961" s="35">
        <v>108.81</v>
      </c>
      <c r="F3961" s="4">
        <f t="shared" si="101"/>
        <v>3.1784916096935465E-05</v>
      </c>
      <c r="G3961" s="15"/>
      <c r="H3961" s="39">
        <v>20</v>
      </c>
      <c r="I3961" s="40" t="s">
        <v>14</v>
      </c>
      <c r="J3961" s="25">
        <v>0</v>
      </c>
    </row>
    <row r="3962" spans="3:10" ht="12.75">
      <c r="C3962" s="39">
        <v>22</v>
      </c>
      <c r="D3962" s="40" t="s">
        <v>15</v>
      </c>
      <c r="E3962" s="35">
        <v>1094.37</v>
      </c>
      <c r="F3962" s="4">
        <f t="shared" si="101"/>
        <v>0.0003196807152743614</v>
      </c>
      <c r="G3962" s="15"/>
      <c r="H3962" s="39">
        <v>22</v>
      </c>
      <c r="I3962" s="40" t="s">
        <v>15</v>
      </c>
      <c r="J3962" s="25">
        <v>1113.76</v>
      </c>
    </row>
    <row r="3963" spans="3:10" ht="12.75">
      <c r="C3963" s="39">
        <v>23</v>
      </c>
      <c r="D3963" s="40" t="s">
        <v>16</v>
      </c>
      <c r="E3963" s="35">
        <v>8327.17</v>
      </c>
      <c r="F3963" s="4">
        <f t="shared" si="101"/>
        <v>0.0024324823065427635</v>
      </c>
      <c r="G3963" s="15">
        <f>(E3963/J3963)-1</f>
        <v>0.5257458632371828</v>
      </c>
      <c r="H3963" s="39">
        <v>23</v>
      </c>
      <c r="I3963" s="40" t="s">
        <v>16</v>
      </c>
      <c r="J3963" s="25">
        <v>5457.77</v>
      </c>
    </row>
    <row r="3964" spans="3:10" ht="12.75">
      <c r="C3964" s="39">
        <v>24</v>
      </c>
      <c r="D3964" s="40" t="s">
        <v>17</v>
      </c>
      <c r="E3964" s="35">
        <v>73374.58</v>
      </c>
      <c r="F3964" s="4">
        <f t="shared" si="101"/>
        <v>0.021433736503518788</v>
      </c>
      <c r="G3964" s="15">
        <f>(E3964/J3964)-1</f>
        <v>0.2514846060969098</v>
      </c>
      <c r="H3964" s="39">
        <v>24</v>
      </c>
      <c r="I3964" s="40" t="s">
        <v>17</v>
      </c>
      <c r="J3964" s="25">
        <v>58630.03</v>
      </c>
    </row>
    <row r="3965" spans="3:10" ht="12.75">
      <c r="C3965" s="39">
        <v>25</v>
      </c>
      <c r="D3965" s="40" t="s">
        <v>18</v>
      </c>
      <c r="E3965" s="35">
        <v>0</v>
      </c>
      <c r="F3965" s="4">
        <f t="shared" si="101"/>
        <v>0</v>
      </c>
      <c r="G3965" s="15"/>
      <c r="H3965" s="39">
        <v>25</v>
      </c>
      <c r="I3965" s="40" t="s">
        <v>18</v>
      </c>
      <c r="J3965" s="25">
        <v>0</v>
      </c>
    </row>
    <row r="3966" spans="3:10" ht="12.75">
      <c r="C3966" s="39">
        <v>26</v>
      </c>
      <c r="D3966" s="40" t="s">
        <v>19</v>
      </c>
      <c r="E3966" s="35">
        <v>0</v>
      </c>
      <c r="F3966" s="4">
        <f t="shared" si="101"/>
        <v>0</v>
      </c>
      <c r="G3966" s="15"/>
      <c r="H3966" s="39">
        <v>26</v>
      </c>
      <c r="I3966" s="40" t="s">
        <v>19</v>
      </c>
      <c r="J3966" s="25">
        <v>0</v>
      </c>
    </row>
    <row r="3967" spans="3:10" ht="12.75">
      <c r="C3967" s="39">
        <v>27</v>
      </c>
      <c r="D3967" s="40" t="s">
        <v>20</v>
      </c>
      <c r="E3967" s="35">
        <v>8610.12</v>
      </c>
      <c r="F3967" s="4">
        <f t="shared" si="101"/>
        <v>0.0025151359414074628</v>
      </c>
      <c r="G3967" s="15"/>
      <c r="H3967" s="39">
        <v>27</v>
      </c>
      <c r="I3967" s="40" t="s">
        <v>20</v>
      </c>
      <c r="J3967" s="25">
        <v>7718.04</v>
      </c>
    </row>
    <row r="3968" spans="3:10" ht="12.75">
      <c r="C3968" s="39">
        <v>28</v>
      </c>
      <c r="D3968" s="40" t="s">
        <v>21</v>
      </c>
      <c r="E3968" s="35">
        <v>68009.34</v>
      </c>
      <c r="F3968" s="4">
        <f t="shared" si="101"/>
        <v>0.01986647519261058</v>
      </c>
      <c r="G3968" s="15">
        <f aca="true" t="shared" si="102" ref="G3968:G3974">(E3968/J3968)-1</f>
        <v>0.018894908532282706</v>
      </c>
      <c r="H3968" s="39">
        <v>28</v>
      </c>
      <c r="I3968" s="40" t="s">
        <v>21</v>
      </c>
      <c r="J3968" s="25">
        <v>66748.14</v>
      </c>
    </row>
    <row r="3969" spans="3:10" ht="12.75">
      <c r="C3969" s="39">
        <v>30</v>
      </c>
      <c r="D3969" s="40" t="s">
        <v>22</v>
      </c>
      <c r="E3969" s="35">
        <v>321178.94</v>
      </c>
      <c r="F3969" s="4">
        <f t="shared" si="101"/>
        <v>0.09382084054776832</v>
      </c>
      <c r="G3969" s="15">
        <f t="shared" si="102"/>
        <v>0.1404188381139615</v>
      </c>
      <c r="H3969" s="39">
        <v>30</v>
      </c>
      <c r="I3969" s="40" t="s">
        <v>22</v>
      </c>
      <c r="J3969" s="25">
        <v>281632.44</v>
      </c>
    </row>
    <row r="3970" spans="3:10" ht="12.75">
      <c r="C3970" s="39">
        <v>31</v>
      </c>
      <c r="D3970" s="40" t="s">
        <v>23</v>
      </c>
      <c r="E3970" s="35">
        <v>129396.41</v>
      </c>
      <c r="F3970" s="4">
        <f t="shared" si="101"/>
        <v>0.037798493108121146</v>
      </c>
      <c r="G3970" s="15">
        <f t="shared" si="102"/>
        <v>0.031029346427184912</v>
      </c>
      <c r="H3970" s="39">
        <v>31</v>
      </c>
      <c r="I3970" s="40" t="s">
        <v>23</v>
      </c>
      <c r="J3970" s="25">
        <v>125502.16</v>
      </c>
    </row>
    <row r="3971" spans="3:10" ht="12.75">
      <c r="C3971" s="39">
        <v>32</v>
      </c>
      <c r="D3971" s="40" t="s">
        <v>24</v>
      </c>
      <c r="E3971" s="35">
        <v>27178.46</v>
      </c>
      <c r="F3971" s="4">
        <f t="shared" si="101"/>
        <v>0.007939206605495052</v>
      </c>
      <c r="G3971" s="15">
        <f t="shared" si="102"/>
        <v>-0.030701540087826773</v>
      </c>
      <c r="H3971" s="39">
        <v>32</v>
      </c>
      <c r="I3971" s="40" t="s">
        <v>24</v>
      </c>
      <c r="J3971" s="25">
        <v>28039.31</v>
      </c>
    </row>
    <row r="3972" spans="3:10" ht="12.75">
      <c r="C3972" s="39">
        <v>33</v>
      </c>
      <c r="D3972" s="40" t="s">
        <v>450</v>
      </c>
      <c r="E3972" s="35">
        <v>3324.3</v>
      </c>
      <c r="F3972" s="4">
        <f t="shared" si="101"/>
        <v>0.0009710743183626743</v>
      </c>
      <c r="G3972" s="15">
        <f t="shared" si="102"/>
        <v>0.12812803301275322</v>
      </c>
      <c r="H3972" s="39">
        <v>33</v>
      </c>
      <c r="I3972" s="40" t="s">
        <v>450</v>
      </c>
      <c r="J3972" s="25">
        <v>2946.74</v>
      </c>
    </row>
    <row r="3973" spans="3:10" ht="12.75">
      <c r="C3973" s="39">
        <v>34</v>
      </c>
      <c r="D3973" s="40" t="s">
        <v>510</v>
      </c>
      <c r="E3973" s="35">
        <v>7096.51</v>
      </c>
      <c r="F3973" s="4">
        <f t="shared" si="101"/>
        <v>0.0020729893845332554</v>
      </c>
      <c r="G3973" s="15">
        <f t="shared" si="102"/>
        <v>0.26446339894552473</v>
      </c>
      <c r="H3973" s="39">
        <v>34</v>
      </c>
      <c r="I3973" s="40" t="s">
        <v>510</v>
      </c>
      <c r="J3973" s="25">
        <v>5612.27</v>
      </c>
    </row>
    <row r="3974" spans="3:10" ht="12.75">
      <c r="C3974" s="39">
        <v>35</v>
      </c>
      <c r="D3974" s="40" t="s">
        <v>511</v>
      </c>
      <c r="E3974" s="35">
        <v>168176.24</v>
      </c>
      <c r="F3974" s="4">
        <f t="shared" si="101"/>
        <v>0.049126621430917033</v>
      </c>
      <c r="G3974" s="15">
        <f t="shared" si="102"/>
        <v>-0.09210855834488196</v>
      </c>
      <c r="H3974" s="39">
        <v>35</v>
      </c>
      <c r="I3974" s="40" t="s">
        <v>511</v>
      </c>
      <c r="J3974" s="25">
        <v>185238.27</v>
      </c>
    </row>
    <row r="3975" spans="3:10" ht="12.75">
      <c r="C3975" s="39">
        <v>36</v>
      </c>
      <c r="D3975" s="40" t="s">
        <v>683</v>
      </c>
      <c r="E3975" s="35">
        <v>0</v>
      </c>
      <c r="F3975" s="4">
        <f t="shared" si="101"/>
        <v>0</v>
      </c>
      <c r="G3975" s="15"/>
      <c r="H3975" s="39">
        <v>36</v>
      </c>
      <c r="I3975" s="40" t="s">
        <v>683</v>
      </c>
      <c r="J3975" s="25">
        <v>0</v>
      </c>
    </row>
    <row r="3976" spans="1:2" ht="15">
      <c r="A3976" s="5">
        <v>40756</v>
      </c>
      <c r="B3976" s="1">
        <f>SUM(E3977:E4005)</f>
        <v>4063183.3300000005</v>
      </c>
    </row>
    <row r="3977" spans="3:10" ht="12.75">
      <c r="C3977" s="39">
        <v>1</v>
      </c>
      <c r="D3977" s="40" t="s">
        <v>0</v>
      </c>
      <c r="E3977" s="53">
        <v>670507.05</v>
      </c>
      <c r="F3977" s="4">
        <f>+E3977/$B$3976</f>
        <v>0.16502013213368838</v>
      </c>
      <c r="G3977" s="15">
        <f aca="true" t="shared" si="103" ref="G3977:G3983">(E3977/J3977)-1</f>
        <v>0.24449959698496837</v>
      </c>
      <c r="H3977" s="39">
        <v>1</v>
      </c>
      <c r="I3977" s="40" t="s">
        <v>0</v>
      </c>
      <c r="J3977" s="25">
        <v>538776.43</v>
      </c>
    </row>
    <row r="3978" spans="3:10" ht="12.75">
      <c r="C3978" s="39">
        <v>2</v>
      </c>
      <c r="D3978" s="40" t="s">
        <v>1</v>
      </c>
      <c r="E3978" s="53">
        <v>2163664.4</v>
      </c>
      <c r="F3978" s="4">
        <f aca="true" t="shared" si="104" ref="F3978:F4005">+E3978/$B$3976</f>
        <v>0.5325047442543036</v>
      </c>
      <c r="G3978" s="15">
        <f t="shared" si="103"/>
        <v>0.3008800477773599</v>
      </c>
      <c r="H3978" s="39">
        <v>2</v>
      </c>
      <c r="I3978" s="40" t="s">
        <v>1</v>
      </c>
      <c r="J3978" s="25">
        <v>1663231.29</v>
      </c>
    </row>
    <row r="3979" spans="3:10" ht="12.75">
      <c r="C3979" s="39">
        <v>3</v>
      </c>
      <c r="D3979" s="40" t="s">
        <v>2</v>
      </c>
      <c r="E3979" s="53">
        <v>78738.13</v>
      </c>
      <c r="F3979" s="4">
        <f t="shared" si="104"/>
        <v>0.019378434002386005</v>
      </c>
      <c r="G3979" s="15">
        <f t="shared" si="103"/>
        <v>0.1218519117457435</v>
      </c>
      <c r="H3979" s="39">
        <v>3</v>
      </c>
      <c r="I3979" s="40" t="s">
        <v>2</v>
      </c>
      <c r="J3979" s="25">
        <v>70185.85</v>
      </c>
    </row>
    <row r="3980" spans="3:10" ht="12.75">
      <c r="C3980" s="39">
        <v>4</v>
      </c>
      <c r="D3980" s="40" t="s">
        <v>3</v>
      </c>
      <c r="E3980" s="53">
        <v>41649.49</v>
      </c>
      <c r="F3980" s="4">
        <f t="shared" si="104"/>
        <v>0.01025045798265765</v>
      </c>
      <c r="G3980" s="15">
        <f t="shared" si="103"/>
        <v>0.4274674840174808</v>
      </c>
      <c r="H3980" s="39">
        <v>4</v>
      </c>
      <c r="I3980" s="40" t="s">
        <v>3</v>
      </c>
      <c r="J3980" s="25">
        <v>29177.19</v>
      </c>
    </row>
    <row r="3981" spans="3:10" ht="12.75">
      <c r="C3981" s="39">
        <v>5</v>
      </c>
      <c r="D3981" s="40" t="s">
        <v>4</v>
      </c>
      <c r="E3981" s="53">
        <v>93559.77</v>
      </c>
      <c r="F3981" s="4">
        <f t="shared" si="104"/>
        <v>0.02302622412068224</v>
      </c>
      <c r="G3981" s="15">
        <f t="shared" si="103"/>
        <v>0.05253780809250119</v>
      </c>
      <c r="H3981" s="39">
        <v>5</v>
      </c>
      <c r="I3981" s="40" t="s">
        <v>4</v>
      </c>
      <c r="J3981" s="25">
        <v>88889.7</v>
      </c>
    </row>
    <row r="3982" spans="3:10" ht="12.75">
      <c r="C3982" s="39">
        <v>6</v>
      </c>
      <c r="D3982" s="40" t="s">
        <v>5</v>
      </c>
      <c r="E3982" s="53">
        <v>8491.52</v>
      </c>
      <c r="F3982" s="4">
        <f t="shared" si="104"/>
        <v>0.0020898687827605356</v>
      </c>
      <c r="G3982" s="15">
        <f t="shared" si="103"/>
        <v>0.004745953633772393</v>
      </c>
      <c r="H3982" s="39">
        <v>6</v>
      </c>
      <c r="I3982" s="40" t="s">
        <v>5</v>
      </c>
      <c r="J3982" s="25">
        <v>8451.41</v>
      </c>
    </row>
    <row r="3983" spans="3:10" ht="12.75">
      <c r="C3983" s="39">
        <v>7</v>
      </c>
      <c r="D3983" s="40" t="s">
        <v>6</v>
      </c>
      <c r="E3983" s="53">
        <v>1522.36</v>
      </c>
      <c r="F3983" s="4">
        <f t="shared" si="104"/>
        <v>0.0003746717478288137</v>
      </c>
      <c r="G3983" s="15">
        <f t="shared" si="103"/>
        <v>0.7398598841129611</v>
      </c>
      <c r="H3983" s="39">
        <v>7</v>
      </c>
      <c r="I3983" s="40" t="s">
        <v>6</v>
      </c>
      <c r="J3983" s="25">
        <v>874.99</v>
      </c>
    </row>
    <row r="3984" spans="3:10" ht="12.75">
      <c r="C3984" s="39">
        <v>8</v>
      </c>
      <c r="D3984" s="40" t="s">
        <v>7</v>
      </c>
      <c r="E3984" s="53">
        <v>0</v>
      </c>
      <c r="F3984" s="4">
        <f t="shared" si="104"/>
        <v>0</v>
      </c>
      <c r="G3984" s="15"/>
      <c r="H3984" s="39">
        <v>8</v>
      </c>
      <c r="I3984" s="40" t="s">
        <v>7</v>
      </c>
      <c r="J3984" s="25">
        <v>0</v>
      </c>
    </row>
    <row r="3985" spans="3:10" ht="12.75">
      <c r="C3985" s="39">
        <v>9</v>
      </c>
      <c r="D3985" s="40" t="s">
        <v>8</v>
      </c>
      <c r="E3985" s="53">
        <v>3464.39</v>
      </c>
      <c r="F3985" s="4">
        <f t="shared" si="104"/>
        <v>0.0008526295071209596</v>
      </c>
      <c r="G3985" s="15">
        <f>(E3985/J3985)-1</f>
        <v>0.18231303196390658</v>
      </c>
      <c r="H3985" s="39">
        <v>9</v>
      </c>
      <c r="I3985" s="40" t="s">
        <v>8</v>
      </c>
      <c r="J3985" s="25">
        <v>2930.18</v>
      </c>
    </row>
    <row r="3986" spans="3:10" ht="12.75">
      <c r="C3986" s="39">
        <v>10</v>
      </c>
      <c r="D3986" s="40" t="s">
        <v>9</v>
      </c>
      <c r="E3986" s="53">
        <v>15087.81</v>
      </c>
      <c r="F3986" s="4">
        <f t="shared" si="104"/>
        <v>0.0037132978688411773</v>
      </c>
      <c r="G3986" s="15">
        <f>(E3986/J3986)-1</f>
        <v>-0.004133216020931418</v>
      </c>
      <c r="H3986" s="39">
        <v>10</v>
      </c>
      <c r="I3986" s="40" t="s">
        <v>9</v>
      </c>
      <c r="J3986" s="25">
        <v>15150.43</v>
      </c>
    </row>
    <row r="3987" spans="3:10" ht="12.75">
      <c r="C3987" s="39">
        <v>11</v>
      </c>
      <c r="D3987" s="40" t="s">
        <v>10</v>
      </c>
      <c r="E3987" s="53">
        <v>2596.79</v>
      </c>
      <c r="F3987" s="4">
        <f t="shared" si="104"/>
        <v>0.0006391023463861277</v>
      </c>
      <c r="G3987" s="15">
        <f>(E3987/J3987)-1</f>
        <v>0.4058664616617311</v>
      </c>
      <c r="H3987" s="39">
        <v>11</v>
      </c>
      <c r="I3987" s="40" t="s">
        <v>10</v>
      </c>
      <c r="J3987" s="25">
        <v>1847.11</v>
      </c>
    </row>
    <row r="3988" spans="3:10" ht="12.75">
      <c r="C3988" s="39">
        <v>13</v>
      </c>
      <c r="D3988" s="40" t="s">
        <v>11</v>
      </c>
      <c r="E3988" s="53">
        <v>4643.16</v>
      </c>
      <c r="F3988" s="4">
        <f t="shared" si="104"/>
        <v>0.0011427394786048207</v>
      </c>
      <c r="G3988" s="15"/>
      <c r="H3988" s="39">
        <v>13</v>
      </c>
      <c r="I3988" s="40" t="s">
        <v>11</v>
      </c>
      <c r="J3988" s="25">
        <v>2567.33</v>
      </c>
    </row>
    <row r="3989" spans="3:10" ht="12.75">
      <c r="C3989" s="39">
        <v>15</v>
      </c>
      <c r="D3989" s="40" t="s">
        <v>12</v>
      </c>
      <c r="E3989" s="53">
        <v>421.15</v>
      </c>
      <c r="F3989" s="4">
        <f t="shared" si="104"/>
        <v>0.00010365025788782214</v>
      </c>
      <c r="G3989" s="15">
        <f>(E3989/J3989)-1</f>
        <v>0.6703022130562386</v>
      </c>
      <c r="H3989" s="39">
        <v>15</v>
      </c>
      <c r="I3989" s="40" t="s">
        <v>12</v>
      </c>
      <c r="J3989" s="25">
        <v>252.14</v>
      </c>
    </row>
    <row r="3990" spans="3:10" ht="12.75">
      <c r="C3990" s="39">
        <v>16</v>
      </c>
      <c r="D3990" s="40" t="s">
        <v>13</v>
      </c>
      <c r="E3990" s="53">
        <v>23631.49</v>
      </c>
      <c r="F3990" s="4">
        <f t="shared" si="104"/>
        <v>0.005816003876940497</v>
      </c>
      <c r="G3990" s="15">
        <f>(E3990/J3990)-1</f>
        <v>0.20835527802691045</v>
      </c>
      <c r="H3990" s="39">
        <v>16</v>
      </c>
      <c r="I3990" s="40" t="s">
        <v>13</v>
      </c>
      <c r="J3990" s="25">
        <v>19556.74</v>
      </c>
    </row>
    <row r="3991" spans="3:10" ht="12.75">
      <c r="C3991" s="39">
        <v>20</v>
      </c>
      <c r="D3991" s="40" t="s">
        <v>14</v>
      </c>
      <c r="E3991" s="53">
        <v>0</v>
      </c>
      <c r="F3991" s="4">
        <f t="shared" si="104"/>
        <v>0</v>
      </c>
      <c r="G3991" s="15"/>
      <c r="H3991" s="39">
        <v>20</v>
      </c>
      <c r="I3991" s="40" t="s">
        <v>14</v>
      </c>
      <c r="J3991" s="25">
        <v>0</v>
      </c>
    </row>
    <row r="3992" spans="3:10" ht="12.75">
      <c r="C3992" s="39">
        <v>22</v>
      </c>
      <c r="D3992" s="40" t="s">
        <v>15</v>
      </c>
      <c r="E3992" s="53">
        <v>1159.88</v>
      </c>
      <c r="F3992" s="4">
        <f t="shared" si="104"/>
        <v>0.00028546090732263366</v>
      </c>
      <c r="G3992" s="15"/>
      <c r="H3992" s="39">
        <v>22</v>
      </c>
      <c r="I3992" s="40" t="s">
        <v>15</v>
      </c>
      <c r="J3992" s="25">
        <v>1153.45</v>
      </c>
    </row>
    <row r="3993" spans="3:10" ht="12.75">
      <c r="C3993" s="39">
        <v>23</v>
      </c>
      <c r="D3993" s="40" t="s">
        <v>16</v>
      </c>
      <c r="E3993" s="53">
        <v>9588.89</v>
      </c>
      <c r="F3993" s="4">
        <f t="shared" si="104"/>
        <v>0.0023599452008974445</v>
      </c>
      <c r="G3993" s="15">
        <f>(E3993/J3993)-1</f>
        <v>0.5575431825638926</v>
      </c>
      <c r="H3993" s="39">
        <v>23</v>
      </c>
      <c r="I3993" s="40" t="s">
        <v>16</v>
      </c>
      <c r="J3993" s="25">
        <v>6156.42</v>
      </c>
    </row>
    <row r="3994" spans="3:10" ht="12.75">
      <c r="C3994" s="39">
        <v>24</v>
      </c>
      <c r="D3994" s="40" t="s">
        <v>17</v>
      </c>
      <c r="E3994" s="53">
        <v>87687.17</v>
      </c>
      <c r="F3994" s="4">
        <f t="shared" si="104"/>
        <v>0.021580904152803754</v>
      </c>
      <c r="G3994" s="15">
        <f>(E3994/J3994)-1</f>
        <v>0.14580226125866447</v>
      </c>
      <c r="H3994" s="39">
        <v>24</v>
      </c>
      <c r="I3994" s="40" t="s">
        <v>17</v>
      </c>
      <c r="J3994" s="25">
        <v>76529.06</v>
      </c>
    </row>
    <row r="3995" spans="3:10" ht="12.75">
      <c r="C3995" s="39">
        <v>25</v>
      </c>
      <c r="D3995" s="40" t="s">
        <v>18</v>
      </c>
      <c r="E3995" s="53">
        <v>0</v>
      </c>
      <c r="F3995" s="4">
        <f t="shared" si="104"/>
        <v>0</v>
      </c>
      <c r="G3995" s="15"/>
      <c r="H3995" s="39">
        <v>25</v>
      </c>
      <c r="I3995" s="40" t="s">
        <v>18</v>
      </c>
      <c r="J3995" s="25">
        <v>0</v>
      </c>
    </row>
    <row r="3996" spans="3:10" ht="12.75">
      <c r="C3996" s="39">
        <v>26</v>
      </c>
      <c r="D3996" s="40" t="s">
        <v>19</v>
      </c>
      <c r="E3996" s="53">
        <v>0</v>
      </c>
      <c r="F3996" s="4">
        <f t="shared" si="104"/>
        <v>0</v>
      </c>
      <c r="G3996" s="15"/>
      <c r="H3996" s="39">
        <v>26</v>
      </c>
      <c r="I3996" s="40" t="s">
        <v>19</v>
      </c>
      <c r="J3996" s="25">
        <v>0</v>
      </c>
    </row>
    <row r="3997" spans="3:10" ht="12.75">
      <c r="C3997" s="39">
        <v>27</v>
      </c>
      <c r="D3997" s="40" t="s">
        <v>20</v>
      </c>
      <c r="E3997" s="53">
        <v>11179.23</v>
      </c>
      <c r="F3997" s="4">
        <f t="shared" si="104"/>
        <v>0.002751347673007902</v>
      </c>
      <c r="G3997" s="15"/>
      <c r="H3997" s="39">
        <v>27</v>
      </c>
      <c r="I3997" s="40" t="s">
        <v>20</v>
      </c>
      <c r="J3997" s="25">
        <v>9328.38</v>
      </c>
    </row>
    <row r="3998" spans="3:10" ht="12.75">
      <c r="C3998" s="39">
        <v>28</v>
      </c>
      <c r="D3998" s="40" t="s">
        <v>21</v>
      </c>
      <c r="E3998" s="53">
        <v>80697.83</v>
      </c>
      <c r="F3998" s="4">
        <f t="shared" si="104"/>
        <v>0.01986074056865162</v>
      </c>
      <c r="G3998" s="15">
        <f aca="true" t="shared" si="105" ref="G3998:G4004">(E3998/J3998)-1</f>
        <v>0.1272542198436719</v>
      </c>
      <c r="H3998" s="39">
        <v>28</v>
      </c>
      <c r="I3998" s="40" t="s">
        <v>21</v>
      </c>
      <c r="J3998" s="25">
        <v>71587.96</v>
      </c>
    </row>
    <row r="3999" spans="3:10" ht="12.75">
      <c r="C3999" s="39">
        <v>30</v>
      </c>
      <c r="D3999" s="40" t="s">
        <v>22</v>
      </c>
      <c r="E3999" s="53">
        <v>327613.48</v>
      </c>
      <c r="F3999" s="4">
        <f t="shared" si="104"/>
        <v>0.08062975588157868</v>
      </c>
      <c r="G3999" s="15">
        <f t="shared" si="105"/>
        <v>0.16659007821778582</v>
      </c>
      <c r="H3999" s="39">
        <v>30</v>
      </c>
      <c r="I3999" s="40" t="s">
        <v>22</v>
      </c>
      <c r="J3999" s="25">
        <v>280829.99</v>
      </c>
    </row>
    <row r="4000" spans="3:10" ht="12.75">
      <c r="C4000" s="39">
        <v>31</v>
      </c>
      <c r="D4000" s="40" t="s">
        <v>23</v>
      </c>
      <c r="E4000" s="53">
        <v>227809.2</v>
      </c>
      <c r="F4000" s="4">
        <f t="shared" si="104"/>
        <v>0.0560666801121179</v>
      </c>
      <c r="G4000" s="15">
        <f t="shared" si="105"/>
        <v>0.22807882912641686</v>
      </c>
      <c r="H4000" s="39">
        <v>31</v>
      </c>
      <c r="I4000" s="40" t="s">
        <v>23</v>
      </c>
      <c r="J4000" s="25">
        <v>185500.47</v>
      </c>
    </row>
    <row r="4001" spans="3:10" ht="12.75">
      <c r="C4001" s="39">
        <v>32</v>
      </c>
      <c r="D4001" s="40" t="s">
        <v>24</v>
      </c>
      <c r="E4001" s="53">
        <v>29069.78</v>
      </c>
      <c r="F4001" s="4">
        <f t="shared" si="104"/>
        <v>0.007154434747102587</v>
      </c>
      <c r="G4001" s="15">
        <f t="shared" si="105"/>
        <v>0.27590698931951985</v>
      </c>
      <c r="H4001" s="39">
        <v>32</v>
      </c>
      <c r="I4001" s="40" t="s">
        <v>24</v>
      </c>
      <c r="J4001" s="25">
        <v>22783.62</v>
      </c>
    </row>
    <row r="4002" spans="3:10" ht="12.75">
      <c r="C4002" s="39">
        <v>33</v>
      </c>
      <c r="D4002" s="40" t="s">
        <v>450</v>
      </c>
      <c r="E4002" s="53">
        <v>3984.55</v>
      </c>
      <c r="F4002" s="4">
        <f t="shared" si="104"/>
        <v>0.000980647358582267</v>
      </c>
      <c r="G4002" s="15">
        <f t="shared" si="105"/>
        <v>0.13380720539736113</v>
      </c>
      <c r="H4002" s="39">
        <v>33</v>
      </c>
      <c r="I4002" s="40" t="s">
        <v>450</v>
      </c>
      <c r="J4002" s="25">
        <v>3514.31</v>
      </c>
    </row>
    <row r="4003" spans="3:10" ht="12.75">
      <c r="C4003" s="39">
        <v>34</v>
      </c>
      <c r="D4003" s="40" t="s">
        <v>510</v>
      </c>
      <c r="E4003" s="53">
        <v>6713.47</v>
      </c>
      <c r="F4003" s="4">
        <f t="shared" si="104"/>
        <v>0.0016522685428520892</v>
      </c>
      <c r="G4003" s="15">
        <f t="shared" si="105"/>
        <v>-0.013762000249737283</v>
      </c>
      <c r="H4003" s="39">
        <v>34</v>
      </c>
      <c r="I4003" s="40" t="s">
        <v>510</v>
      </c>
      <c r="J4003" s="25">
        <v>6807.15</v>
      </c>
    </row>
    <row r="4004" spans="3:10" ht="12.75">
      <c r="C4004" s="39">
        <v>35</v>
      </c>
      <c r="D4004" s="40" t="s">
        <v>511</v>
      </c>
      <c r="E4004" s="53">
        <v>169702.34</v>
      </c>
      <c r="F4004" s="4">
        <f t="shared" si="104"/>
        <v>0.04176585849499436</v>
      </c>
      <c r="G4004" s="15">
        <f t="shared" si="105"/>
        <v>-0.04246920596344439</v>
      </c>
      <c r="H4004" s="39">
        <v>35</v>
      </c>
      <c r="I4004" s="40" t="s">
        <v>511</v>
      </c>
      <c r="J4004" s="25">
        <v>177229.12</v>
      </c>
    </row>
    <row r="4005" spans="3:10" ht="12.75">
      <c r="C4005" s="39">
        <v>36</v>
      </c>
      <c r="D4005" s="40" t="s">
        <v>683</v>
      </c>
      <c r="E4005" s="53">
        <v>0</v>
      </c>
      <c r="F4005" s="4">
        <f t="shared" si="104"/>
        <v>0</v>
      </c>
      <c r="G4005" s="15"/>
      <c r="H4005" s="39">
        <v>36</v>
      </c>
      <c r="I4005" s="40" t="s">
        <v>683</v>
      </c>
      <c r="J4005" s="25">
        <v>0</v>
      </c>
    </row>
    <row r="4006" spans="1:2" ht="15">
      <c r="A4006" s="5">
        <v>40787</v>
      </c>
      <c r="B4006" s="1">
        <f>SUM(E4007:E4035)</f>
        <v>3697809.7099999995</v>
      </c>
    </row>
    <row r="4007" spans="3:10" ht="12.75">
      <c r="C4007" s="39">
        <v>1</v>
      </c>
      <c r="D4007" s="40" t="s">
        <v>0</v>
      </c>
      <c r="E4007" s="25">
        <v>668578.01</v>
      </c>
      <c r="F4007" s="4">
        <f>+E4007/$B$4006</f>
        <v>0.18080378992784896</v>
      </c>
      <c r="G4007" s="15">
        <f aca="true" t="shared" si="106" ref="G4007:G4013">(E4007/J4007)-1</f>
        <v>0.39319610740790867</v>
      </c>
      <c r="H4007" s="39">
        <v>1</v>
      </c>
      <c r="I4007" s="40" t="s">
        <v>0</v>
      </c>
      <c r="J4007" s="14">
        <v>479887.94</v>
      </c>
    </row>
    <row r="4008" spans="3:10" ht="12.75">
      <c r="C4008" s="39">
        <v>2</v>
      </c>
      <c r="D4008" s="40" t="s">
        <v>1</v>
      </c>
      <c r="E4008" s="25">
        <v>1906551.06</v>
      </c>
      <c r="F4008" s="4">
        <f aca="true" t="shared" si="107" ref="F4008:F4035">+E4008/$B$4006</f>
        <v>0.5155892837979487</v>
      </c>
      <c r="G4008" s="15">
        <f t="shared" si="106"/>
        <v>0.3607210028038952</v>
      </c>
      <c r="H4008" s="39">
        <v>2</v>
      </c>
      <c r="I4008" s="40" t="s">
        <v>1</v>
      </c>
      <c r="J4008" s="14">
        <v>1401132.97</v>
      </c>
    </row>
    <row r="4009" spans="2:10" ht="12.75">
      <c r="B4009" s="1">
        <f>SUM(B3676:B4006)</f>
        <v>52700058.10999999</v>
      </c>
      <c r="C4009" s="39">
        <v>3</v>
      </c>
      <c r="D4009" s="40" t="s">
        <v>2</v>
      </c>
      <c r="E4009" s="25">
        <v>56228.83</v>
      </c>
      <c r="F4009" s="4">
        <f t="shared" si="107"/>
        <v>0.015205982570693182</v>
      </c>
      <c r="G4009" s="15">
        <f t="shared" si="106"/>
        <v>-0.1886946730341199</v>
      </c>
      <c r="H4009" s="39">
        <v>3</v>
      </c>
      <c r="I4009" s="40" t="s">
        <v>2</v>
      </c>
      <c r="J4009" s="14">
        <v>69306.62</v>
      </c>
    </row>
    <row r="4010" spans="3:10" ht="12.75">
      <c r="C4010" s="39">
        <v>4</v>
      </c>
      <c r="D4010" s="40" t="s">
        <v>3</v>
      </c>
      <c r="E4010" s="25">
        <v>37967.19</v>
      </c>
      <c r="F4010" s="4">
        <f t="shared" si="107"/>
        <v>0.010267480746054942</v>
      </c>
      <c r="G4010" s="15">
        <f t="shared" si="106"/>
        <v>0.22909987102722407</v>
      </c>
      <c r="H4010" s="39">
        <v>4</v>
      </c>
      <c r="I4010" s="40" t="s">
        <v>3</v>
      </c>
      <c r="J4010" s="14">
        <v>30890.24</v>
      </c>
    </row>
    <row r="4011" spans="3:10" ht="12.75">
      <c r="C4011" s="39">
        <v>5</v>
      </c>
      <c r="D4011" s="40" t="s">
        <v>4</v>
      </c>
      <c r="E4011" s="25">
        <v>94147.33</v>
      </c>
      <c r="F4011" s="4">
        <f t="shared" si="107"/>
        <v>0.025460296062665706</v>
      </c>
      <c r="G4011" s="15">
        <f t="shared" si="106"/>
        <v>0.09901206344403612</v>
      </c>
      <c r="H4011" s="39">
        <v>5</v>
      </c>
      <c r="I4011" s="40" t="s">
        <v>4</v>
      </c>
      <c r="J4011" s="14">
        <v>85665.42</v>
      </c>
    </row>
    <row r="4012" spans="3:10" ht="12.75">
      <c r="C4012" s="39">
        <v>6</v>
      </c>
      <c r="D4012" s="40" t="s">
        <v>5</v>
      </c>
      <c r="E4012" s="25">
        <v>10656.51</v>
      </c>
      <c r="F4012" s="4">
        <f t="shared" si="107"/>
        <v>0.0028818438036931873</v>
      </c>
      <c r="G4012" s="15">
        <f t="shared" si="106"/>
        <v>0.24786411859762536</v>
      </c>
      <c r="H4012" s="39">
        <v>6</v>
      </c>
      <c r="I4012" s="40" t="s">
        <v>5</v>
      </c>
      <c r="J4012" s="14">
        <v>8539.8</v>
      </c>
    </row>
    <row r="4013" spans="3:10" ht="12.75">
      <c r="C4013" s="39">
        <v>7</v>
      </c>
      <c r="D4013" s="40" t="s">
        <v>6</v>
      </c>
      <c r="E4013" s="25">
        <v>1824.33</v>
      </c>
      <c r="F4013" s="4">
        <f t="shared" si="107"/>
        <v>0.0004933542131890827</v>
      </c>
      <c r="G4013" s="15">
        <f t="shared" si="106"/>
        <v>1.2666426459259994</v>
      </c>
      <c r="H4013" s="39">
        <v>7</v>
      </c>
      <c r="I4013" s="40" t="s">
        <v>6</v>
      </c>
      <c r="J4013" s="14">
        <v>804.86</v>
      </c>
    </row>
    <row r="4014" spans="3:10" ht="12.75">
      <c r="C4014" s="39">
        <v>8</v>
      </c>
      <c r="D4014" s="40" t="s">
        <v>7</v>
      </c>
      <c r="E4014" s="25">
        <v>0</v>
      </c>
      <c r="F4014" s="4">
        <f t="shared" si="107"/>
        <v>0</v>
      </c>
      <c r="G4014" s="15"/>
      <c r="H4014" s="39">
        <v>8</v>
      </c>
      <c r="I4014" s="40" t="s">
        <v>7</v>
      </c>
      <c r="J4014" s="14">
        <v>0</v>
      </c>
    </row>
    <row r="4015" spans="3:10" ht="12.75">
      <c r="C4015" s="39">
        <v>9</v>
      </c>
      <c r="D4015" s="40" t="s">
        <v>8</v>
      </c>
      <c r="E4015" s="25">
        <v>2299.59</v>
      </c>
      <c r="F4015" s="4">
        <f t="shared" si="107"/>
        <v>0.0006218789446577554</v>
      </c>
      <c r="G4015" s="15">
        <f>(E4015/J4015)-1</f>
        <v>-0.2601276024825536</v>
      </c>
      <c r="H4015" s="39">
        <v>9</v>
      </c>
      <c r="I4015" s="40" t="s">
        <v>8</v>
      </c>
      <c r="J4015" s="14">
        <v>3108.09</v>
      </c>
    </row>
    <row r="4016" spans="3:10" ht="12.75">
      <c r="C4016" s="39">
        <v>10</v>
      </c>
      <c r="D4016" s="40" t="s">
        <v>9</v>
      </c>
      <c r="E4016" s="25">
        <v>16560.19</v>
      </c>
      <c r="F4016" s="4">
        <f t="shared" si="107"/>
        <v>0.004478378093717538</v>
      </c>
      <c r="G4016" s="15">
        <f>(E4016/J4016)-1</f>
        <v>0.05800158826193913</v>
      </c>
      <c r="H4016" s="39">
        <v>10</v>
      </c>
      <c r="I4016" s="40" t="s">
        <v>9</v>
      </c>
      <c r="J4016" s="14">
        <v>15652.33</v>
      </c>
    </row>
    <row r="4017" spans="3:10" ht="12.75">
      <c r="C4017" s="39">
        <v>11</v>
      </c>
      <c r="D4017" s="40" t="s">
        <v>10</v>
      </c>
      <c r="E4017" s="25">
        <v>1767.76</v>
      </c>
      <c r="F4017" s="4">
        <f t="shared" si="107"/>
        <v>0.0004780559678934913</v>
      </c>
      <c r="G4017" s="15">
        <f>(E4017/J4017)-1</f>
        <v>-0.06442479187505623</v>
      </c>
      <c r="H4017" s="39">
        <v>11</v>
      </c>
      <c r="I4017" s="40" t="s">
        <v>10</v>
      </c>
      <c r="J4017" s="14">
        <v>1889.49</v>
      </c>
    </row>
    <row r="4018" spans="3:10" ht="12.75">
      <c r="C4018" s="39">
        <v>13</v>
      </c>
      <c r="D4018" s="40" t="s">
        <v>11</v>
      </c>
      <c r="E4018" s="25">
        <v>10197</v>
      </c>
      <c r="F4018" s="4">
        <f t="shared" si="107"/>
        <v>0.002757578350347293</v>
      </c>
      <c r="G4018" s="15"/>
      <c r="H4018" s="39">
        <v>13</v>
      </c>
      <c r="I4018" s="40" t="s">
        <v>11</v>
      </c>
      <c r="J4018" s="14">
        <v>1972.83</v>
      </c>
    </row>
    <row r="4019" spans="3:10" ht="12.75">
      <c r="C4019" s="39">
        <v>15</v>
      </c>
      <c r="D4019" s="40" t="s">
        <v>12</v>
      </c>
      <c r="E4019" s="25">
        <v>420.98</v>
      </c>
      <c r="F4019" s="4">
        <f t="shared" si="107"/>
        <v>0.00011384577169061522</v>
      </c>
      <c r="G4019" s="15">
        <f>(E4019/J4019)-1</f>
        <v>0.31617945912146306</v>
      </c>
      <c r="H4019" s="39">
        <v>15</v>
      </c>
      <c r="I4019" s="40" t="s">
        <v>12</v>
      </c>
      <c r="J4019" s="14">
        <v>319.85</v>
      </c>
    </row>
    <row r="4020" spans="3:10" ht="12.75">
      <c r="C4020" s="39">
        <v>16</v>
      </c>
      <c r="D4020" s="40" t="s">
        <v>13</v>
      </c>
      <c r="E4020" s="25">
        <v>25070.3</v>
      </c>
      <c r="F4020" s="4">
        <f t="shared" si="107"/>
        <v>0.0067797701791420745</v>
      </c>
      <c r="G4020" s="15">
        <f>(E4020/J4020)-1</f>
        <v>0.26864357462743205</v>
      </c>
      <c r="H4020" s="39">
        <v>16</v>
      </c>
      <c r="I4020" s="40" t="s">
        <v>13</v>
      </c>
      <c r="J4020" s="14">
        <v>19761.5</v>
      </c>
    </row>
    <row r="4021" spans="3:10" ht="12.75">
      <c r="C4021" s="39">
        <v>20</v>
      </c>
      <c r="D4021" s="40" t="s">
        <v>14</v>
      </c>
      <c r="E4021" s="25">
        <v>0</v>
      </c>
      <c r="F4021" s="4">
        <f t="shared" si="107"/>
        <v>0</v>
      </c>
      <c r="G4021" s="15"/>
      <c r="H4021" s="39">
        <v>20</v>
      </c>
      <c r="I4021" s="40" t="s">
        <v>14</v>
      </c>
      <c r="J4021" s="14">
        <v>0</v>
      </c>
    </row>
    <row r="4022" spans="3:10" ht="12.75">
      <c r="C4022" s="39">
        <v>22</v>
      </c>
      <c r="D4022" s="40" t="s">
        <v>15</v>
      </c>
      <c r="E4022" s="25">
        <v>1211</v>
      </c>
      <c r="F4022" s="4">
        <f t="shared" si="107"/>
        <v>0.00032749116232917247</v>
      </c>
      <c r="G4022" s="15"/>
      <c r="H4022" s="39">
        <v>22</v>
      </c>
      <c r="I4022" s="40" t="s">
        <v>15</v>
      </c>
      <c r="J4022" s="14">
        <v>1136.82</v>
      </c>
    </row>
    <row r="4023" spans="3:10" ht="12.75">
      <c r="C4023" s="39">
        <v>23</v>
      </c>
      <c r="D4023" s="40" t="s">
        <v>16</v>
      </c>
      <c r="E4023" s="25">
        <v>8921.96</v>
      </c>
      <c r="F4023" s="4">
        <f t="shared" si="107"/>
        <v>0.0024127688279557253</v>
      </c>
      <c r="G4023" s="15">
        <f>(E4023/J4023)-1</f>
        <v>0.31349198754517804</v>
      </c>
      <c r="H4023" s="39">
        <v>23</v>
      </c>
      <c r="I4023" s="40" t="s">
        <v>16</v>
      </c>
      <c r="J4023" s="14">
        <v>6792.55</v>
      </c>
    </row>
    <row r="4024" spans="3:10" ht="12.75">
      <c r="C4024" s="39">
        <v>24</v>
      </c>
      <c r="D4024" s="40" t="s">
        <v>17</v>
      </c>
      <c r="E4024" s="25">
        <v>66834.24</v>
      </c>
      <c r="F4024" s="4">
        <f t="shared" si="107"/>
        <v>0.01807400738314358</v>
      </c>
      <c r="G4024" s="15">
        <f>(E4024/J4024)-1</f>
        <v>0.12721908760245615</v>
      </c>
      <c r="H4024" s="39">
        <v>24</v>
      </c>
      <c r="I4024" s="40" t="s">
        <v>17</v>
      </c>
      <c r="J4024" s="14">
        <v>59291.26</v>
      </c>
    </row>
    <row r="4025" spans="3:10" ht="12.75">
      <c r="C4025" s="39">
        <v>25</v>
      </c>
      <c r="D4025" s="40" t="s">
        <v>18</v>
      </c>
      <c r="E4025" s="25">
        <v>0</v>
      </c>
      <c r="F4025" s="4">
        <f t="shared" si="107"/>
        <v>0</v>
      </c>
      <c r="G4025" s="15"/>
      <c r="H4025" s="39">
        <v>25</v>
      </c>
      <c r="I4025" s="40" t="s">
        <v>18</v>
      </c>
      <c r="J4025" s="14">
        <v>0</v>
      </c>
    </row>
    <row r="4026" spans="3:10" ht="12.75">
      <c r="C4026" s="39">
        <v>26</v>
      </c>
      <c r="D4026" s="40" t="s">
        <v>19</v>
      </c>
      <c r="E4026" s="25">
        <v>0</v>
      </c>
      <c r="F4026" s="4">
        <f t="shared" si="107"/>
        <v>0</v>
      </c>
      <c r="G4026" s="15"/>
      <c r="H4026" s="39">
        <v>26</v>
      </c>
      <c r="I4026" s="40" t="s">
        <v>19</v>
      </c>
      <c r="J4026" s="14">
        <v>0</v>
      </c>
    </row>
    <row r="4027" spans="3:10" ht="12.75">
      <c r="C4027" s="39">
        <v>27</v>
      </c>
      <c r="D4027" s="40" t="s">
        <v>20</v>
      </c>
      <c r="E4027" s="25">
        <v>12010.95</v>
      </c>
      <c r="F4027" s="4">
        <f t="shared" si="107"/>
        <v>0.003248125496430697</v>
      </c>
      <c r="G4027" s="15"/>
      <c r="H4027" s="39">
        <v>27</v>
      </c>
      <c r="I4027" s="40" t="s">
        <v>20</v>
      </c>
      <c r="J4027" s="14">
        <v>10388.36</v>
      </c>
    </row>
    <row r="4028" spans="3:10" ht="12.75">
      <c r="C4028" s="39">
        <v>28</v>
      </c>
      <c r="D4028" s="40" t="s">
        <v>21</v>
      </c>
      <c r="E4028" s="25">
        <v>65203.59</v>
      </c>
      <c r="F4028" s="4">
        <f t="shared" si="107"/>
        <v>0.0176330301214986</v>
      </c>
      <c r="G4028" s="15">
        <f aca="true" t="shared" si="108" ref="G4028:G4034">(E4028/J4028)-1</f>
        <v>0.168886562398882</v>
      </c>
      <c r="H4028" s="39">
        <v>28</v>
      </c>
      <c r="I4028" s="40" t="s">
        <v>21</v>
      </c>
      <c r="J4028" s="14">
        <v>55782.65</v>
      </c>
    </row>
    <row r="4029" spans="3:10" ht="12.75">
      <c r="C4029" s="39">
        <v>30</v>
      </c>
      <c r="D4029" s="40" t="s">
        <v>22</v>
      </c>
      <c r="E4029" s="25">
        <v>308439.21</v>
      </c>
      <c r="F4029" s="4">
        <f t="shared" si="107"/>
        <v>0.0834113256736513</v>
      </c>
      <c r="G4029" s="15">
        <f t="shared" si="108"/>
        <v>0.14204978541153945</v>
      </c>
      <c r="H4029" s="39">
        <v>30</v>
      </c>
      <c r="I4029" s="40" t="s">
        <v>22</v>
      </c>
      <c r="J4029" s="14">
        <v>270075.1</v>
      </c>
    </row>
    <row r="4030" spans="3:10" ht="12.75">
      <c r="C4030" s="39">
        <v>31</v>
      </c>
      <c r="D4030" s="40" t="s">
        <v>23</v>
      </c>
      <c r="E4030" s="25">
        <v>186915.63</v>
      </c>
      <c r="F4030" s="4">
        <f t="shared" si="107"/>
        <v>0.050547660550115225</v>
      </c>
      <c r="G4030" s="15">
        <f t="shared" si="108"/>
        <v>0.35955330370739347</v>
      </c>
      <c r="H4030" s="39">
        <v>31</v>
      </c>
      <c r="I4030" s="40" t="s">
        <v>23</v>
      </c>
      <c r="J4030" s="14">
        <v>137483.12</v>
      </c>
    </row>
    <row r="4031" spans="3:10" ht="12.75">
      <c r="C4031" s="39">
        <v>32</v>
      </c>
      <c r="D4031" s="40" t="s">
        <v>24</v>
      </c>
      <c r="E4031" s="25">
        <v>25930.84</v>
      </c>
      <c r="F4031" s="4">
        <f t="shared" si="107"/>
        <v>0.007012486318556398</v>
      </c>
      <c r="G4031" s="15">
        <f t="shared" si="108"/>
        <v>0.02962549131954173</v>
      </c>
      <c r="H4031" s="39">
        <v>32</v>
      </c>
      <c r="I4031" s="40" t="s">
        <v>24</v>
      </c>
      <c r="J4031" s="14">
        <v>25184.73</v>
      </c>
    </row>
    <row r="4032" spans="3:10" ht="12.75">
      <c r="C4032" s="39">
        <v>33</v>
      </c>
      <c r="D4032" s="40" t="s">
        <v>450</v>
      </c>
      <c r="E4032" s="25">
        <v>3410.83</v>
      </c>
      <c r="F4032" s="4">
        <f t="shared" si="107"/>
        <v>0.0009223919745724288</v>
      </c>
      <c r="G4032" s="15">
        <f t="shared" si="108"/>
        <v>0.04582095364246541</v>
      </c>
      <c r="H4032" s="39">
        <v>33</v>
      </c>
      <c r="I4032" s="40" t="s">
        <v>450</v>
      </c>
      <c r="J4032" s="14">
        <v>3261.39</v>
      </c>
    </row>
    <row r="4033" spans="3:10" ht="12.75">
      <c r="C4033" s="39">
        <v>34</v>
      </c>
      <c r="D4033" s="40" t="s">
        <v>510</v>
      </c>
      <c r="E4033" s="25">
        <v>5645.42</v>
      </c>
      <c r="F4033" s="4">
        <f t="shared" si="107"/>
        <v>0.0015266929460250676</v>
      </c>
      <c r="G4033" s="15">
        <f t="shared" si="108"/>
        <v>0.037208105972919014</v>
      </c>
      <c r="H4033" s="39">
        <v>34</v>
      </c>
      <c r="I4033" s="40" t="s">
        <v>510</v>
      </c>
      <c r="J4033" s="14">
        <v>5442.9</v>
      </c>
    </row>
    <row r="4034" spans="3:10" ht="12.75">
      <c r="C4034" s="39">
        <v>35</v>
      </c>
      <c r="D4034" s="40" t="s">
        <v>511</v>
      </c>
      <c r="E4034" s="25">
        <v>181016.96</v>
      </c>
      <c r="F4034" s="4">
        <f t="shared" si="107"/>
        <v>0.048952481116179454</v>
      </c>
      <c r="G4034" s="15">
        <f t="shared" si="108"/>
        <v>0.09443502908717605</v>
      </c>
      <c r="H4034" s="39">
        <v>35</v>
      </c>
      <c r="I4034" s="40" t="s">
        <v>511</v>
      </c>
      <c r="J4034" s="14">
        <v>165397.63</v>
      </c>
    </row>
    <row r="4035" spans="3:10" ht="12.75">
      <c r="C4035" s="39">
        <v>36</v>
      </c>
      <c r="D4035" s="40" t="s">
        <v>683</v>
      </c>
      <c r="E4035" s="25">
        <v>0</v>
      </c>
      <c r="F4035" s="4">
        <f t="shared" si="107"/>
        <v>0</v>
      </c>
      <c r="H4035" s="39">
        <v>36</v>
      </c>
      <c r="I4035" s="40" t="s">
        <v>683</v>
      </c>
      <c r="J4035" s="14">
        <v>0</v>
      </c>
    </row>
    <row r="4036" spans="1:2" ht="15">
      <c r="A4036" s="5">
        <v>40817</v>
      </c>
      <c r="B4036" s="1">
        <f>SUM(E4037:E4065)</f>
        <v>3139912.5999999987</v>
      </c>
    </row>
    <row r="4037" spans="3:10" ht="12.75">
      <c r="C4037" s="59">
        <v>1</v>
      </c>
      <c r="D4037" s="13" t="s">
        <v>0</v>
      </c>
      <c r="E4037" s="25">
        <v>626727.33</v>
      </c>
      <c r="F4037" s="4">
        <f>+E4037/$B$4036</f>
        <v>0.19960024683489605</v>
      </c>
      <c r="G4037" s="15">
        <f aca="true" t="shared" si="109" ref="G4037:G4043">(E4037/J4037)-1</f>
        <v>0.17264751943568668</v>
      </c>
      <c r="H4037" s="39">
        <v>1</v>
      </c>
      <c r="I4037" s="40" t="s">
        <v>0</v>
      </c>
      <c r="J4037" s="53">
        <v>534455</v>
      </c>
    </row>
    <row r="4038" spans="3:10" ht="12.75">
      <c r="C4038" s="59">
        <v>2</v>
      </c>
      <c r="D4038" s="13" t="s">
        <v>1</v>
      </c>
      <c r="E4038" s="25">
        <v>1517020.95</v>
      </c>
      <c r="F4038" s="4">
        <f aca="true" t="shared" si="110" ref="F4038:F4065">+E4038/$B$4036</f>
        <v>0.4831411390240609</v>
      </c>
      <c r="G4038" s="15">
        <f t="shared" si="109"/>
        <v>0.24734808579031475</v>
      </c>
      <c r="H4038" s="39">
        <v>2</v>
      </c>
      <c r="I4038" s="40" t="s">
        <v>1</v>
      </c>
      <c r="J4038" s="53">
        <v>1216196.96</v>
      </c>
    </row>
    <row r="4039" spans="2:10" ht="12.75">
      <c r="B4039" s="1"/>
      <c r="C4039" s="59">
        <v>3</v>
      </c>
      <c r="D4039" s="13" t="s">
        <v>2</v>
      </c>
      <c r="E4039" s="25">
        <v>103267.71</v>
      </c>
      <c r="F4039" s="4">
        <f t="shared" si="110"/>
        <v>0.032888721170137046</v>
      </c>
      <c r="G4039" s="15">
        <f t="shared" si="109"/>
        <v>0.6035552915081892</v>
      </c>
      <c r="H4039" s="39">
        <v>3</v>
      </c>
      <c r="I4039" s="40" t="s">
        <v>2</v>
      </c>
      <c r="J4039" s="53">
        <v>64399.22</v>
      </c>
    </row>
    <row r="4040" spans="3:10" ht="12.75">
      <c r="C4040" s="59">
        <v>4</v>
      </c>
      <c r="D4040" s="13" t="s">
        <v>3</v>
      </c>
      <c r="E4040" s="25">
        <v>33255.09</v>
      </c>
      <c r="F4040" s="4">
        <f t="shared" si="110"/>
        <v>0.010591087790150595</v>
      </c>
      <c r="G4040" s="15">
        <f t="shared" si="109"/>
        <v>0.10619658013042788</v>
      </c>
      <c r="H4040" s="39">
        <v>4</v>
      </c>
      <c r="I4040" s="40" t="s">
        <v>3</v>
      </c>
      <c r="J4040" s="53">
        <v>30062.55</v>
      </c>
    </row>
    <row r="4041" spans="3:10" ht="12.75">
      <c r="C4041" s="59">
        <v>5</v>
      </c>
      <c r="D4041" s="13" t="s">
        <v>4</v>
      </c>
      <c r="E4041" s="25">
        <v>77535.85</v>
      </c>
      <c r="F4041" s="4">
        <f t="shared" si="110"/>
        <v>0.02469363319221052</v>
      </c>
      <c r="G4041" s="15">
        <f t="shared" si="109"/>
        <v>0.10956614843595625</v>
      </c>
      <c r="H4041" s="39">
        <v>5</v>
      </c>
      <c r="I4041" s="40" t="s">
        <v>4</v>
      </c>
      <c r="J4041" s="53">
        <v>69879.43</v>
      </c>
    </row>
    <row r="4042" spans="3:10" ht="12.75">
      <c r="C4042" s="59">
        <v>6</v>
      </c>
      <c r="D4042" s="13" t="s">
        <v>5</v>
      </c>
      <c r="E4042" s="25">
        <v>6053.35</v>
      </c>
      <c r="F4042" s="4">
        <f t="shared" si="110"/>
        <v>0.0019278721324918417</v>
      </c>
      <c r="G4042" s="15">
        <f t="shared" si="109"/>
        <v>-0.27742504598643736</v>
      </c>
      <c r="H4042" s="39">
        <v>6</v>
      </c>
      <c r="I4042" s="40" t="s">
        <v>5</v>
      </c>
      <c r="J4042" s="53">
        <v>8377.47</v>
      </c>
    </row>
    <row r="4043" spans="3:10" ht="12.75">
      <c r="C4043" s="59">
        <v>7</v>
      </c>
      <c r="D4043" s="13" t="s">
        <v>6</v>
      </c>
      <c r="E4043" s="25">
        <v>1342.78</v>
      </c>
      <c r="F4043" s="4">
        <f t="shared" si="110"/>
        <v>0.00042764884602202</v>
      </c>
      <c r="G4043" s="15">
        <f t="shared" si="109"/>
        <v>1.6350203104456527</v>
      </c>
      <c r="H4043" s="39">
        <v>7</v>
      </c>
      <c r="I4043" s="40" t="s">
        <v>6</v>
      </c>
      <c r="J4043" s="53">
        <v>509.59</v>
      </c>
    </row>
    <row r="4044" spans="3:10" ht="12.75">
      <c r="C4044" s="59">
        <v>8</v>
      </c>
      <c r="D4044" s="13" t="s">
        <v>7</v>
      </c>
      <c r="E4044" s="25">
        <v>0</v>
      </c>
      <c r="F4044" s="4">
        <f t="shared" si="110"/>
        <v>0</v>
      </c>
      <c r="G4044" s="15"/>
      <c r="H4044" s="39">
        <v>8</v>
      </c>
      <c r="I4044" s="40" t="s">
        <v>7</v>
      </c>
      <c r="J4044" s="53">
        <v>0</v>
      </c>
    </row>
    <row r="4045" spans="3:10" ht="12.75">
      <c r="C4045" s="59">
        <v>9</v>
      </c>
      <c r="D4045" s="13" t="s">
        <v>8</v>
      </c>
      <c r="E4045" s="25">
        <v>6208.97</v>
      </c>
      <c r="F4045" s="4">
        <f t="shared" si="110"/>
        <v>0.0019774340215711747</v>
      </c>
      <c r="G4045" s="15">
        <f>(E4045/J4045)-1</f>
        <v>1.5336116279828946</v>
      </c>
      <c r="H4045" s="39">
        <v>9</v>
      </c>
      <c r="I4045" s="40" t="s">
        <v>8</v>
      </c>
      <c r="J4045" s="53">
        <v>2450.64</v>
      </c>
    </row>
    <row r="4046" spans="3:10" ht="12.75">
      <c r="C4046" s="59">
        <v>10</v>
      </c>
      <c r="D4046" s="13" t="s">
        <v>9</v>
      </c>
      <c r="E4046" s="25">
        <v>14263.94</v>
      </c>
      <c r="F4046" s="4">
        <f t="shared" si="110"/>
        <v>0.00454278249655739</v>
      </c>
      <c r="G4046" s="15">
        <f>(E4046/J4046)-1</f>
        <v>-0.2738795074740227</v>
      </c>
      <c r="H4046" s="39">
        <v>10</v>
      </c>
      <c r="I4046" s="40" t="s">
        <v>9</v>
      </c>
      <c r="J4046" s="53">
        <v>19644.04</v>
      </c>
    </row>
    <row r="4047" spans="3:10" ht="12.75">
      <c r="C4047" s="59">
        <v>11</v>
      </c>
      <c r="D4047" s="13" t="s">
        <v>10</v>
      </c>
      <c r="E4047" s="25">
        <v>1989.06</v>
      </c>
      <c r="F4047" s="4">
        <f t="shared" si="110"/>
        <v>0.0006334762311536954</v>
      </c>
      <c r="G4047" s="15">
        <f>(E4047/J4047)-1</f>
        <v>0.13389731954531459</v>
      </c>
      <c r="H4047" s="39">
        <v>11</v>
      </c>
      <c r="I4047" s="40" t="s">
        <v>10</v>
      </c>
      <c r="J4047" s="53">
        <v>1754.18</v>
      </c>
    </row>
    <row r="4048" spans="3:10" ht="12.75">
      <c r="C4048" s="59">
        <v>13</v>
      </c>
      <c r="D4048" s="13" t="s">
        <v>11</v>
      </c>
      <c r="E4048" s="25">
        <v>2607.05</v>
      </c>
      <c r="F4048" s="4">
        <f t="shared" si="110"/>
        <v>0.0008302938113627753</v>
      </c>
      <c r="G4048" s="15"/>
      <c r="H4048" s="39">
        <v>13</v>
      </c>
      <c r="I4048" s="40" t="s">
        <v>11</v>
      </c>
      <c r="J4048" s="53">
        <v>0</v>
      </c>
    </row>
    <row r="4049" spans="3:10" ht="12.75">
      <c r="C4049" s="59">
        <v>15</v>
      </c>
      <c r="D4049" s="13" t="s">
        <v>12</v>
      </c>
      <c r="E4049" s="25">
        <v>340.76</v>
      </c>
      <c r="F4049" s="4">
        <f t="shared" si="110"/>
        <v>0.0001085253137300701</v>
      </c>
      <c r="G4049" s="15">
        <f>(E4049/J4049)-1</f>
        <v>0.522337383845604</v>
      </c>
      <c r="H4049" s="39">
        <v>15</v>
      </c>
      <c r="I4049" s="40" t="s">
        <v>12</v>
      </c>
      <c r="J4049" s="53">
        <v>223.84</v>
      </c>
    </row>
    <row r="4050" spans="3:10" ht="12.75">
      <c r="C4050" s="59">
        <v>16</v>
      </c>
      <c r="D4050" s="13" t="s">
        <v>13</v>
      </c>
      <c r="E4050" s="25">
        <v>19940.23</v>
      </c>
      <c r="F4050" s="4">
        <f t="shared" si="110"/>
        <v>0.006350568483976277</v>
      </c>
      <c r="G4050" s="15">
        <f>(E4050/J4050)-1</f>
        <v>-0.17626760996845148</v>
      </c>
      <c r="H4050" s="39">
        <v>16</v>
      </c>
      <c r="I4050" s="40" t="s">
        <v>13</v>
      </c>
      <c r="J4050" s="53">
        <v>24207.17</v>
      </c>
    </row>
    <row r="4051" spans="3:10" ht="12.75">
      <c r="C4051" s="59">
        <v>20</v>
      </c>
      <c r="D4051" s="13" t="s">
        <v>14</v>
      </c>
      <c r="E4051" s="25">
        <v>0</v>
      </c>
      <c r="F4051" s="4">
        <f t="shared" si="110"/>
        <v>0</v>
      </c>
      <c r="G4051" s="15"/>
      <c r="H4051" s="39">
        <v>20</v>
      </c>
      <c r="I4051" s="40" t="s">
        <v>14</v>
      </c>
      <c r="J4051" s="53">
        <v>0</v>
      </c>
    </row>
    <row r="4052" spans="3:10" ht="12.75">
      <c r="C4052" s="59">
        <v>22</v>
      </c>
      <c r="D4052" s="13" t="s">
        <v>15</v>
      </c>
      <c r="E4052" s="25">
        <v>1262.32</v>
      </c>
      <c r="F4052" s="4">
        <f t="shared" si="110"/>
        <v>0.0004020239289463027</v>
      </c>
      <c r="G4052" s="15"/>
      <c r="H4052" s="39">
        <v>22</v>
      </c>
      <c r="I4052" s="40" t="s">
        <v>15</v>
      </c>
      <c r="J4052" s="53">
        <v>960.37</v>
      </c>
    </row>
    <row r="4053" spans="3:10" ht="12.75">
      <c r="C4053" s="59">
        <v>23</v>
      </c>
      <c r="D4053" s="13" t="s">
        <v>16</v>
      </c>
      <c r="E4053" s="25">
        <v>7165.04</v>
      </c>
      <c r="F4053" s="4">
        <f t="shared" si="110"/>
        <v>0.002281923388568205</v>
      </c>
      <c r="G4053" s="15">
        <f>(E4053/J4053)-1</f>
        <v>0.3568301292248026</v>
      </c>
      <c r="H4053" s="39">
        <v>23</v>
      </c>
      <c r="I4053" s="40" t="s">
        <v>16</v>
      </c>
      <c r="J4053" s="53">
        <v>5280.72</v>
      </c>
    </row>
    <row r="4054" spans="3:10" ht="12.75">
      <c r="C4054" s="59">
        <v>24</v>
      </c>
      <c r="D4054" s="13" t="s">
        <v>17</v>
      </c>
      <c r="E4054" s="25">
        <v>45113.34</v>
      </c>
      <c r="F4054" s="4">
        <f t="shared" si="110"/>
        <v>0.014367705648876983</v>
      </c>
      <c r="G4054" s="15">
        <f>(E4054/J4054)-1</f>
        <v>-0.053153587854062656</v>
      </c>
      <c r="H4054" s="39">
        <v>24</v>
      </c>
      <c r="I4054" s="40" t="s">
        <v>17</v>
      </c>
      <c r="J4054" s="53">
        <v>47645.89</v>
      </c>
    </row>
    <row r="4055" spans="3:10" ht="12.75">
      <c r="C4055" s="59">
        <v>25</v>
      </c>
      <c r="D4055" s="13" t="s">
        <v>18</v>
      </c>
      <c r="E4055" s="25">
        <v>0</v>
      </c>
      <c r="F4055" s="4">
        <f t="shared" si="110"/>
        <v>0</v>
      </c>
      <c r="G4055" s="15"/>
      <c r="H4055" s="39">
        <v>25</v>
      </c>
      <c r="I4055" s="40" t="s">
        <v>18</v>
      </c>
      <c r="J4055" s="53">
        <v>0</v>
      </c>
    </row>
    <row r="4056" spans="3:10" ht="12.75">
      <c r="C4056" s="59">
        <v>26</v>
      </c>
      <c r="D4056" s="13" t="s">
        <v>19</v>
      </c>
      <c r="E4056" s="25">
        <v>0</v>
      </c>
      <c r="F4056" s="4">
        <f t="shared" si="110"/>
        <v>0</v>
      </c>
      <c r="G4056" s="15"/>
      <c r="H4056" s="39">
        <v>26</v>
      </c>
      <c r="I4056" s="40" t="s">
        <v>19</v>
      </c>
      <c r="J4056" s="53">
        <v>0</v>
      </c>
    </row>
    <row r="4057" spans="3:10" ht="12.75">
      <c r="C4057" s="59">
        <v>27</v>
      </c>
      <c r="D4057" s="13" t="s">
        <v>20</v>
      </c>
      <c r="E4057" s="25">
        <v>8833.53</v>
      </c>
      <c r="F4057" s="4">
        <f t="shared" si="110"/>
        <v>0.0028133044212759312</v>
      </c>
      <c r="G4057" s="15"/>
      <c r="H4057" s="39">
        <v>27</v>
      </c>
      <c r="I4057" s="40" t="s">
        <v>20</v>
      </c>
      <c r="J4057" s="53">
        <v>8090.72</v>
      </c>
    </row>
    <row r="4058" spans="3:10" ht="12.75">
      <c r="C4058" s="59">
        <v>28</v>
      </c>
      <c r="D4058" s="13" t="s">
        <v>21</v>
      </c>
      <c r="E4058" s="25">
        <v>61346.95</v>
      </c>
      <c r="F4058" s="4">
        <f t="shared" si="110"/>
        <v>0.019537789045465794</v>
      </c>
      <c r="G4058" s="15">
        <f aca="true" t="shared" si="111" ref="G4058:G4064">(E4058/J4058)-1</f>
        <v>0.24676759177966368</v>
      </c>
      <c r="H4058" s="39">
        <v>28</v>
      </c>
      <c r="I4058" s="40" t="s">
        <v>21</v>
      </c>
      <c r="J4058" s="53">
        <v>49204.8</v>
      </c>
    </row>
    <row r="4059" spans="3:10" ht="12.75">
      <c r="C4059" s="59">
        <v>30</v>
      </c>
      <c r="D4059" s="13" t="s">
        <v>22</v>
      </c>
      <c r="E4059" s="25">
        <v>262751.47</v>
      </c>
      <c r="F4059" s="4">
        <f t="shared" si="110"/>
        <v>0.0836811413158443</v>
      </c>
      <c r="G4059" s="15">
        <f t="shared" si="111"/>
        <v>-0.023323208662121453</v>
      </c>
      <c r="H4059" s="39">
        <v>30</v>
      </c>
      <c r="I4059" s="40" t="s">
        <v>22</v>
      </c>
      <c r="J4059" s="53">
        <v>269026.02</v>
      </c>
    </row>
    <row r="4060" spans="3:10" ht="12.75">
      <c r="C4060" s="59">
        <v>31</v>
      </c>
      <c r="D4060" s="13" t="s">
        <v>23</v>
      </c>
      <c r="E4060" s="25">
        <v>142178.7</v>
      </c>
      <c r="F4060" s="4">
        <f t="shared" si="110"/>
        <v>0.04528110113638197</v>
      </c>
      <c r="G4060" s="15">
        <f t="shared" si="111"/>
        <v>0.3300436482444864</v>
      </c>
      <c r="H4060" s="39">
        <v>31</v>
      </c>
      <c r="I4060" s="40" t="s">
        <v>23</v>
      </c>
      <c r="J4060" s="53">
        <v>106897.77</v>
      </c>
    </row>
    <row r="4061" spans="3:10" ht="12.75">
      <c r="C4061" s="59">
        <v>32</v>
      </c>
      <c r="D4061" s="13" t="s">
        <v>24</v>
      </c>
      <c r="E4061" s="25">
        <v>26846.07</v>
      </c>
      <c r="F4061" s="4">
        <f t="shared" si="110"/>
        <v>0.00854994180411264</v>
      </c>
      <c r="G4061" s="15">
        <f t="shared" si="111"/>
        <v>-0.15896403034563655</v>
      </c>
      <c r="H4061" s="39">
        <v>32</v>
      </c>
      <c r="I4061" s="40" t="s">
        <v>24</v>
      </c>
      <c r="J4061" s="53">
        <v>31920.24</v>
      </c>
    </row>
    <row r="4062" spans="3:10" ht="12.75">
      <c r="C4062" s="59">
        <v>33</v>
      </c>
      <c r="D4062" s="13" t="s">
        <v>450</v>
      </c>
      <c r="E4062" s="25">
        <v>3001.91</v>
      </c>
      <c r="F4062" s="4">
        <f t="shared" si="110"/>
        <v>0.0009560489040363739</v>
      </c>
      <c r="G4062" s="15">
        <f t="shared" si="111"/>
        <v>0.022052064252980896</v>
      </c>
      <c r="H4062" s="39">
        <v>33</v>
      </c>
      <c r="I4062" s="40" t="s">
        <v>450</v>
      </c>
      <c r="J4062" s="53">
        <v>2937.14</v>
      </c>
    </row>
    <row r="4063" spans="3:10" ht="12.75">
      <c r="C4063" s="59">
        <v>34</v>
      </c>
      <c r="D4063" s="13" t="s">
        <v>510</v>
      </c>
      <c r="E4063" s="25">
        <v>6442.28</v>
      </c>
      <c r="F4063" s="4">
        <f t="shared" si="110"/>
        <v>0.0020517386375659</v>
      </c>
      <c r="G4063" s="15">
        <f t="shared" si="111"/>
        <v>0.24238345206367073</v>
      </c>
      <c r="H4063" s="39">
        <v>34</v>
      </c>
      <c r="I4063" s="40" t="s">
        <v>510</v>
      </c>
      <c r="J4063" s="53">
        <v>5185.42</v>
      </c>
    </row>
    <row r="4064" spans="3:10" ht="12.75">
      <c r="C4064" s="59">
        <v>35</v>
      </c>
      <c r="D4064" s="13" t="s">
        <v>511</v>
      </c>
      <c r="E4064" s="25">
        <v>164417.92</v>
      </c>
      <c r="F4064" s="4">
        <f t="shared" si="110"/>
        <v>0.052363852420605615</v>
      </c>
      <c r="G4064" s="15">
        <f t="shared" si="111"/>
        <v>0.05548545787508874</v>
      </c>
      <c r="H4064" s="39">
        <v>35</v>
      </c>
      <c r="I4064" s="40" t="s">
        <v>511</v>
      </c>
      <c r="J4064" s="53">
        <v>155774.69</v>
      </c>
    </row>
    <row r="4065" spans="3:10" ht="12.75">
      <c r="C4065" s="59">
        <v>36</v>
      </c>
      <c r="D4065" s="13" t="s">
        <v>683</v>
      </c>
      <c r="E4065" s="25">
        <v>0</v>
      </c>
      <c r="F4065" s="4">
        <f t="shared" si="110"/>
        <v>0</v>
      </c>
      <c r="H4065" s="39">
        <v>36</v>
      </c>
      <c r="I4065" s="40" t="s">
        <v>683</v>
      </c>
      <c r="J4065" s="53">
        <v>0</v>
      </c>
    </row>
    <row r="4066" spans="1:2" ht="15">
      <c r="A4066" s="5">
        <v>40848</v>
      </c>
      <c r="B4066" s="1">
        <f>SUM(E4067:E4095)</f>
        <v>4057218.5300000003</v>
      </c>
    </row>
    <row r="4067" spans="3:10" ht="12.75">
      <c r="C4067" s="59">
        <v>1</v>
      </c>
      <c r="D4067" s="13" t="s">
        <v>0</v>
      </c>
      <c r="E4067" s="25">
        <v>847900.56</v>
      </c>
      <c r="F4067" s="4">
        <f>+E4067/$B$4066</f>
        <v>0.2089856766970844</v>
      </c>
      <c r="G4067" s="15">
        <f aca="true" t="shared" si="112" ref="G4067:G4073">(E4067/J4067)-1</f>
        <v>0.43902662056625164</v>
      </c>
      <c r="H4067" s="39">
        <v>1</v>
      </c>
      <c r="I4067" s="40" t="s">
        <v>0</v>
      </c>
      <c r="J4067" s="35">
        <v>589218.12</v>
      </c>
    </row>
    <row r="4068" spans="3:10" ht="12.75">
      <c r="C4068" s="59">
        <v>2</v>
      </c>
      <c r="D4068" s="13" t="s">
        <v>1</v>
      </c>
      <c r="E4068" s="25">
        <v>2038851.49</v>
      </c>
      <c r="F4068" s="4">
        <f aca="true" t="shared" si="113" ref="F4068:F4095">+E4068/$B$4066</f>
        <v>0.5025244449921212</v>
      </c>
      <c r="G4068" s="15">
        <f t="shared" si="112"/>
        <v>0.3901736135579279</v>
      </c>
      <c r="H4068" s="39">
        <v>2</v>
      </c>
      <c r="I4068" s="40" t="s">
        <v>1</v>
      </c>
      <c r="J4068" s="35">
        <v>1466616.45</v>
      </c>
    </row>
    <row r="4069" spans="2:10" ht="12.75">
      <c r="B4069" s="1"/>
      <c r="C4069" s="59">
        <v>3</v>
      </c>
      <c r="D4069" s="13" t="s">
        <v>2</v>
      </c>
      <c r="E4069" s="25">
        <v>114802.04</v>
      </c>
      <c r="F4069" s="4">
        <f t="shared" si="113"/>
        <v>0.028295749699240376</v>
      </c>
      <c r="G4069" s="15">
        <f t="shared" si="112"/>
        <v>0.19914937114193854</v>
      </c>
      <c r="H4069" s="39">
        <v>3</v>
      </c>
      <c r="I4069" s="40" t="s">
        <v>2</v>
      </c>
      <c r="J4069" s="35">
        <v>95736.23</v>
      </c>
    </row>
    <row r="4070" spans="3:10" ht="12.75">
      <c r="C4070" s="59">
        <v>4</v>
      </c>
      <c r="D4070" s="13" t="s">
        <v>3</v>
      </c>
      <c r="E4070" s="25">
        <v>33696.12</v>
      </c>
      <c r="F4070" s="4">
        <f t="shared" si="113"/>
        <v>0.008305226783039464</v>
      </c>
      <c r="G4070" s="15">
        <f t="shared" si="112"/>
        <v>0.03576283033726724</v>
      </c>
      <c r="H4070" s="39">
        <v>4</v>
      </c>
      <c r="I4070" s="40" t="s">
        <v>3</v>
      </c>
      <c r="J4070" s="35">
        <v>32532.66</v>
      </c>
    </row>
    <row r="4071" spans="3:10" ht="12.75">
      <c r="C4071" s="59">
        <v>5</v>
      </c>
      <c r="D4071" s="13" t="s">
        <v>4</v>
      </c>
      <c r="E4071" s="25">
        <v>107652.7</v>
      </c>
      <c r="F4071" s="4">
        <f t="shared" si="113"/>
        <v>0.02653362129843176</v>
      </c>
      <c r="G4071" s="15">
        <f t="shared" si="112"/>
        <v>0.25435956209326105</v>
      </c>
      <c r="H4071" s="39">
        <v>5</v>
      </c>
      <c r="I4071" s="40" t="s">
        <v>4</v>
      </c>
      <c r="J4071" s="35">
        <v>85822.84</v>
      </c>
    </row>
    <row r="4072" spans="3:10" ht="12.75">
      <c r="C4072" s="59">
        <v>6</v>
      </c>
      <c r="D4072" s="13" t="s">
        <v>5</v>
      </c>
      <c r="E4072" s="25">
        <v>6669.53</v>
      </c>
      <c r="F4072" s="4">
        <f t="shared" si="113"/>
        <v>0.0016438675784121492</v>
      </c>
      <c r="G4072" s="15">
        <f t="shared" si="112"/>
        <v>0.03087590439845611</v>
      </c>
      <c r="H4072" s="39">
        <v>6</v>
      </c>
      <c r="I4072" s="40" t="s">
        <v>5</v>
      </c>
      <c r="J4072" s="35">
        <v>6469.77</v>
      </c>
    </row>
    <row r="4073" spans="3:10" ht="12.75">
      <c r="C4073" s="59">
        <v>7</v>
      </c>
      <c r="D4073" s="13" t="s">
        <v>6</v>
      </c>
      <c r="E4073" s="25">
        <v>1536.41</v>
      </c>
      <c r="F4073" s="4">
        <f t="shared" si="113"/>
        <v>0.0003786855424817356</v>
      </c>
      <c r="G4073" s="15">
        <f t="shared" si="112"/>
        <v>1.3428741346183175</v>
      </c>
      <c r="H4073" s="39">
        <v>7</v>
      </c>
      <c r="I4073" s="40" t="s">
        <v>6</v>
      </c>
      <c r="J4073" s="35">
        <v>655.78</v>
      </c>
    </row>
    <row r="4074" spans="3:10" ht="12.75">
      <c r="C4074" s="59">
        <v>8</v>
      </c>
      <c r="D4074" s="13" t="s">
        <v>7</v>
      </c>
      <c r="E4074" s="25">
        <v>0</v>
      </c>
      <c r="F4074" s="4">
        <f t="shared" si="113"/>
        <v>0</v>
      </c>
      <c r="G4074" s="15"/>
      <c r="H4074" s="39">
        <v>8</v>
      </c>
      <c r="I4074" s="40" t="s">
        <v>7</v>
      </c>
      <c r="J4074" s="35">
        <v>0</v>
      </c>
    </row>
    <row r="4075" spans="3:10" ht="12.75">
      <c r="C4075" s="59">
        <v>9</v>
      </c>
      <c r="D4075" s="13" t="s">
        <v>8</v>
      </c>
      <c r="E4075" s="25">
        <v>2934.27</v>
      </c>
      <c r="F4075" s="4">
        <f t="shared" si="113"/>
        <v>0.000723222074015323</v>
      </c>
      <c r="G4075" s="15">
        <f>(E4075/J4075)-1</f>
        <v>-0.1065631422699247</v>
      </c>
      <c r="H4075" s="39">
        <v>9</v>
      </c>
      <c r="I4075" s="40" t="s">
        <v>8</v>
      </c>
      <c r="J4075" s="35">
        <v>3284.25</v>
      </c>
    </row>
    <row r="4076" spans="3:10" ht="12.75">
      <c r="C4076" s="59">
        <v>10</v>
      </c>
      <c r="D4076" s="13" t="s">
        <v>9</v>
      </c>
      <c r="E4076" s="25">
        <v>17164.69</v>
      </c>
      <c r="F4076" s="4">
        <f t="shared" si="113"/>
        <v>0.004230654541548689</v>
      </c>
      <c r="G4076" s="15">
        <f>(E4076/J4076)-1</f>
        <v>-0.04226123054775943</v>
      </c>
      <c r="H4076" s="39">
        <v>10</v>
      </c>
      <c r="I4076" s="40" t="s">
        <v>9</v>
      </c>
      <c r="J4076" s="35">
        <v>17922.1</v>
      </c>
    </row>
    <row r="4077" spans="3:10" ht="12.75">
      <c r="C4077" s="59">
        <v>11</v>
      </c>
      <c r="D4077" s="13" t="s">
        <v>10</v>
      </c>
      <c r="E4077" s="25">
        <v>2285.15</v>
      </c>
      <c r="F4077" s="4">
        <f t="shared" si="113"/>
        <v>0.0005632306919390906</v>
      </c>
      <c r="G4077" s="15">
        <f>(E4077/J4077)-1</f>
        <v>0.12221796609503621</v>
      </c>
      <c r="H4077" s="39">
        <v>11</v>
      </c>
      <c r="I4077" s="40" t="s">
        <v>10</v>
      </c>
      <c r="J4077" s="35">
        <v>2036.28</v>
      </c>
    </row>
    <row r="4078" spans="3:10" ht="12.75">
      <c r="C4078" s="59">
        <v>13</v>
      </c>
      <c r="D4078" s="13" t="s">
        <v>11</v>
      </c>
      <c r="E4078" s="25">
        <v>0</v>
      </c>
      <c r="F4078" s="4">
        <f t="shared" si="113"/>
        <v>0</v>
      </c>
      <c r="G4078" s="15"/>
      <c r="H4078" s="39">
        <v>13</v>
      </c>
      <c r="I4078" s="40" t="s">
        <v>11</v>
      </c>
      <c r="J4078" s="35">
        <v>0</v>
      </c>
    </row>
    <row r="4079" spans="3:10" ht="12.75">
      <c r="C4079" s="59">
        <v>15</v>
      </c>
      <c r="D4079" s="13" t="s">
        <v>12</v>
      </c>
      <c r="E4079" s="25">
        <v>493.82</v>
      </c>
      <c r="F4079" s="4">
        <f t="shared" si="113"/>
        <v>0.00012171392700407488</v>
      </c>
      <c r="G4079" s="15">
        <f>(E4079/J4079)-1</f>
        <v>1.3197106350995869</v>
      </c>
      <c r="H4079" s="39">
        <v>15</v>
      </c>
      <c r="I4079" s="40" t="s">
        <v>12</v>
      </c>
      <c r="J4079" s="35">
        <v>212.88</v>
      </c>
    </row>
    <row r="4080" spans="3:10" ht="12.75">
      <c r="C4080" s="59">
        <v>16</v>
      </c>
      <c r="D4080" s="13" t="s">
        <v>13</v>
      </c>
      <c r="E4080" s="25">
        <v>20549.86</v>
      </c>
      <c r="F4080" s="4">
        <f t="shared" si="113"/>
        <v>0.005065011866639582</v>
      </c>
      <c r="G4080" s="15">
        <f>(E4080/J4080)-1</f>
        <v>-0.22810759239295786</v>
      </c>
      <c r="H4080" s="39">
        <v>16</v>
      </c>
      <c r="I4080" s="40" t="s">
        <v>13</v>
      </c>
      <c r="J4080" s="35">
        <v>26622.7</v>
      </c>
    </row>
    <row r="4081" spans="3:10" ht="12.75">
      <c r="C4081" s="59">
        <v>20</v>
      </c>
      <c r="D4081" s="13" t="s">
        <v>14</v>
      </c>
      <c r="E4081" s="25">
        <v>0</v>
      </c>
      <c r="F4081" s="4">
        <f t="shared" si="113"/>
        <v>0</v>
      </c>
      <c r="G4081" s="15"/>
      <c r="H4081" s="39">
        <v>20</v>
      </c>
      <c r="I4081" s="40" t="s">
        <v>14</v>
      </c>
      <c r="J4081" s="35">
        <v>0</v>
      </c>
    </row>
    <row r="4082" spans="3:10" ht="12.75">
      <c r="C4082" s="59">
        <v>22</v>
      </c>
      <c r="D4082" s="13" t="s">
        <v>15</v>
      </c>
      <c r="E4082" s="25">
        <v>1565.09</v>
      </c>
      <c r="F4082" s="4">
        <f t="shared" si="113"/>
        <v>0.0003857544247191437</v>
      </c>
      <c r="G4082" s="15"/>
      <c r="H4082" s="39">
        <v>22</v>
      </c>
      <c r="I4082" s="40" t="s">
        <v>15</v>
      </c>
      <c r="J4082" s="35">
        <v>1108.99</v>
      </c>
    </row>
    <row r="4083" spans="3:10" ht="12.75">
      <c r="C4083" s="59">
        <v>23</v>
      </c>
      <c r="D4083" s="13" t="s">
        <v>16</v>
      </c>
      <c r="E4083" s="25">
        <v>9624.02</v>
      </c>
      <c r="F4083" s="4">
        <f t="shared" si="113"/>
        <v>0.0023720733622894104</v>
      </c>
      <c r="G4083" s="15">
        <f>(E4083/J4083)-1</f>
        <v>0.21873793010000364</v>
      </c>
      <c r="H4083" s="39">
        <v>23</v>
      </c>
      <c r="I4083" s="40" t="s">
        <v>16</v>
      </c>
      <c r="J4083" s="35">
        <v>7896.71</v>
      </c>
    </row>
    <row r="4084" spans="3:10" ht="12.75">
      <c r="C4084" s="59">
        <v>24</v>
      </c>
      <c r="D4084" s="13" t="s">
        <v>17</v>
      </c>
      <c r="E4084" s="25">
        <v>75383.48</v>
      </c>
      <c r="F4084" s="4">
        <f t="shared" si="113"/>
        <v>0.018580088659902672</v>
      </c>
      <c r="G4084" s="15">
        <f>(E4084/J4084)-1</f>
        <v>0.03433822423658972</v>
      </c>
      <c r="H4084" s="39">
        <v>24</v>
      </c>
      <c r="I4084" s="40" t="s">
        <v>17</v>
      </c>
      <c r="J4084" s="35">
        <v>72880.88</v>
      </c>
    </row>
    <row r="4085" spans="3:10" ht="12.75">
      <c r="C4085" s="59">
        <v>25</v>
      </c>
      <c r="D4085" s="13" t="s">
        <v>18</v>
      </c>
      <c r="E4085" s="25">
        <v>0</v>
      </c>
      <c r="F4085" s="4">
        <f t="shared" si="113"/>
        <v>0</v>
      </c>
      <c r="G4085" s="15"/>
      <c r="H4085" s="39">
        <v>25</v>
      </c>
      <c r="I4085" s="40" t="s">
        <v>18</v>
      </c>
      <c r="J4085" s="35">
        <v>0</v>
      </c>
    </row>
    <row r="4086" spans="3:10" ht="12.75">
      <c r="C4086" s="59">
        <v>26</v>
      </c>
      <c r="D4086" s="13" t="s">
        <v>19</v>
      </c>
      <c r="E4086" s="25">
        <v>0</v>
      </c>
      <c r="F4086" s="4">
        <f t="shared" si="113"/>
        <v>0</v>
      </c>
      <c r="G4086" s="15"/>
      <c r="H4086" s="39">
        <v>26</v>
      </c>
      <c r="I4086" s="40" t="s">
        <v>19</v>
      </c>
      <c r="J4086" s="35">
        <v>0</v>
      </c>
    </row>
    <row r="4087" spans="3:10" ht="12.75">
      <c r="C4087" s="59">
        <v>27</v>
      </c>
      <c r="D4087" s="13" t="s">
        <v>20</v>
      </c>
      <c r="E4087" s="25">
        <v>12368.91</v>
      </c>
      <c r="F4087" s="4">
        <f t="shared" si="113"/>
        <v>0.0030486181379044425</v>
      </c>
      <c r="G4087" s="15"/>
      <c r="H4087" s="39">
        <v>27</v>
      </c>
      <c r="I4087" s="40" t="s">
        <v>20</v>
      </c>
      <c r="J4087" s="35">
        <v>10218.36</v>
      </c>
    </row>
    <row r="4088" spans="3:10" ht="12.75">
      <c r="C4088" s="59">
        <v>28</v>
      </c>
      <c r="D4088" s="13" t="s">
        <v>21</v>
      </c>
      <c r="E4088" s="25">
        <v>13812.1</v>
      </c>
      <c r="F4088" s="4">
        <f t="shared" si="113"/>
        <v>0.0034043273483718413</v>
      </c>
      <c r="G4088" s="15">
        <f aca="true" t="shared" si="114" ref="G4088:G4094">(E4088/J4088)-1</f>
        <v>-0.818698968434527</v>
      </c>
      <c r="H4088" s="39">
        <v>28</v>
      </c>
      <c r="I4088" s="40" t="s">
        <v>21</v>
      </c>
      <c r="J4088" s="35">
        <v>76183.24</v>
      </c>
    </row>
    <row r="4089" spans="3:10" ht="12.75">
      <c r="C4089" s="59">
        <v>30</v>
      </c>
      <c r="D4089" s="13" t="s">
        <v>22</v>
      </c>
      <c r="E4089" s="25">
        <v>353269.91</v>
      </c>
      <c r="F4089" s="4">
        <f t="shared" si="113"/>
        <v>0.08707194532112125</v>
      </c>
      <c r="G4089" s="15">
        <f t="shared" si="114"/>
        <v>0.27914682727910645</v>
      </c>
      <c r="H4089" s="39">
        <v>30</v>
      </c>
      <c r="I4089" s="40" t="s">
        <v>22</v>
      </c>
      <c r="J4089" s="35">
        <v>276176.2</v>
      </c>
    </row>
    <row r="4090" spans="3:10" ht="12.75">
      <c r="C4090" s="59">
        <v>31</v>
      </c>
      <c r="D4090" s="13" t="s">
        <v>23</v>
      </c>
      <c r="E4090" s="25">
        <v>137623.49</v>
      </c>
      <c r="F4090" s="4">
        <f t="shared" si="113"/>
        <v>0.03392065006663567</v>
      </c>
      <c r="G4090" s="15">
        <f t="shared" si="114"/>
        <v>0.2067817449996816</v>
      </c>
      <c r="H4090" s="39">
        <v>31</v>
      </c>
      <c r="I4090" s="40" t="s">
        <v>23</v>
      </c>
      <c r="J4090" s="35">
        <v>114041.74</v>
      </c>
    </row>
    <row r="4091" spans="3:10" ht="12.75">
      <c r="C4091" s="59">
        <v>32</v>
      </c>
      <c r="D4091" s="13" t="s">
        <v>24</v>
      </c>
      <c r="E4091" s="25">
        <v>28152.83</v>
      </c>
      <c r="F4091" s="4">
        <f t="shared" si="113"/>
        <v>0.006938948393297415</v>
      </c>
      <c r="G4091" s="15">
        <f t="shared" si="114"/>
        <v>0.6757128206227077</v>
      </c>
      <c r="H4091" s="39">
        <v>32</v>
      </c>
      <c r="I4091" s="40" t="s">
        <v>24</v>
      </c>
      <c r="J4091" s="35">
        <v>16800.51</v>
      </c>
    </row>
    <row r="4092" spans="3:10" ht="12.75">
      <c r="C4092" s="59">
        <v>33</v>
      </c>
      <c r="D4092" s="13" t="s">
        <v>450</v>
      </c>
      <c r="E4092" s="25">
        <v>3552.72</v>
      </c>
      <c r="F4092" s="4">
        <f t="shared" si="113"/>
        <v>0.0008756540900447873</v>
      </c>
      <c r="G4092" s="15">
        <f t="shared" si="114"/>
        <v>0.056068487857079186</v>
      </c>
      <c r="H4092" s="39">
        <v>33</v>
      </c>
      <c r="I4092" s="40" t="s">
        <v>450</v>
      </c>
      <c r="J4092" s="35">
        <v>3364.1</v>
      </c>
    </row>
    <row r="4093" spans="3:10" ht="12.75">
      <c r="C4093" s="59">
        <v>34</v>
      </c>
      <c r="D4093" s="13" t="s">
        <v>510</v>
      </c>
      <c r="E4093" s="25">
        <v>7187.16</v>
      </c>
      <c r="F4093" s="4">
        <f t="shared" si="113"/>
        <v>0.0017714500579292186</v>
      </c>
      <c r="G4093" s="15">
        <f t="shared" si="114"/>
        <v>-0.06505204085216643</v>
      </c>
      <c r="H4093" s="39">
        <v>34</v>
      </c>
      <c r="I4093" s="40" t="s">
        <v>510</v>
      </c>
      <c r="J4093" s="35">
        <v>7687.23</v>
      </c>
    </row>
    <row r="4094" spans="3:10" ht="12.75">
      <c r="C4094" s="59">
        <v>35</v>
      </c>
      <c r="D4094" s="13" t="s">
        <v>511</v>
      </c>
      <c r="E4094" s="25">
        <v>220142.18</v>
      </c>
      <c r="F4094" s="4">
        <f t="shared" si="113"/>
        <v>0.05425938444582623</v>
      </c>
      <c r="G4094" s="15">
        <f t="shared" si="114"/>
        <v>0.054539016431513376</v>
      </c>
      <c r="H4094" s="39">
        <v>35</v>
      </c>
      <c r="I4094" s="40" t="s">
        <v>511</v>
      </c>
      <c r="J4094" s="35">
        <v>208756.79</v>
      </c>
    </row>
    <row r="4095" spans="3:10" ht="12.75">
      <c r="C4095" s="59">
        <v>36</v>
      </c>
      <c r="D4095" s="13" t="s">
        <v>683</v>
      </c>
      <c r="E4095" s="25">
        <v>0</v>
      </c>
      <c r="F4095" s="4">
        <f t="shared" si="113"/>
        <v>0</v>
      </c>
      <c r="H4095" s="39">
        <v>36</v>
      </c>
      <c r="I4095" s="40" t="s">
        <v>683</v>
      </c>
      <c r="J4095" s="35">
        <v>0</v>
      </c>
    </row>
    <row r="4096" spans="1:2" ht="15">
      <c r="A4096" s="5">
        <v>40878</v>
      </c>
      <c r="B4096" s="1">
        <f>SUM(E4097:E4125)</f>
        <v>5165822.140000001</v>
      </c>
    </row>
    <row r="4097" spans="3:10" ht="12.75">
      <c r="C4097" s="59">
        <v>1</v>
      </c>
      <c r="D4097" s="13" t="s">
        <v>0</v>
      </c>
      <c r="E4097" s="25">
        <v>1141106.25</v>
      </c>
      <c r="F4097" s="4">
        <f>+E4097/$B$4096</f>
        <v>0.22089538103996742</v>
      </c>
      <c r="G4097" s="15">
        <f aca="true" t="shared" si="115" ref="G4097:G4124">(E4097/J4097)-1</f>
        <v>0.5373659524198688</v>
      </c>
      <c r="H4097" s="39">
        <v>1</v>
      </c>
      <c r="I4097" s="40" t="s">
        <v>0</v>
      </c>
      <c r="J4097" s="25">
        <v>742247.64</v>
      </c>
    </row>
    <row r="4098" spans="3:10" ht="12.75">
      <c r="C4098" s="59">
        <v>2</v>
      </c>
      <c r="D4098" s="13" t="s">
        <v>1</v>
      </c>
      <c r="E4098" s="25">
        <v>2285340.31</v>
      </c>
      <c r="F4098" s="4">
        <f aca="true" t="shared" si="116" ref="F4098:F4125">+E4098/$B$4096</f>
        <v>0.4423962436306411</v>
      </c>
      <c r="G4098" s="15">
        <f t="shared" si="115"/>
        <v>0.23035467189106407</v>
      </c>
      <c r="H4098" s="39">
        <v>2</v>
      </c>
      <c r="I4098" s="40" t="s">
        <v>1</v>
      </c>
      <c r="J4098" s="25">
        <v>1857464.65</v>
      </c>
    </row>
    <row r="4099" spans="3:10" ht="12.75">
      <c r="C4099" s="59">
        <v>3</v>
      </c>
      <c r="D4099" s="13" t="s">
        <v>2</v>
      </c>
      <c r="E4099" s="25">
        <v>117757.03</v>
      </c>
      <c r="F4099" s="4">
        <f t="shared" si="116"/>
        <v>0.022795409289875394</v>
      </c>
      <c r="G4099" s="15">
        <f t="shared" si="115"/>
        <v>0.34267379432810907</v>
      </c>
      <c r="H4099" s="39">
        <v>3</v>
      </c>
      <c r="I4099" s="40" t="s">
        <v>2</v>
      </c>
      <c r="J4099" s="25">
        <v>87703.38</v>
      </c>
    </row>
    <row r="4100" spans="3:10" ht="12.75">
      <c r="C4100" s="59">
        <v>4</v>
      </c>
      <c r="D4100" s="13" t="s">
        <v>3</v>
      </c>
      <c r="E4100" s="25">
        <v>43934.16</v>
      </c>
      <c r="F4100" s="4">
        <f t="shared" si="116"/>
        <v>0.008504775969696858</v>
      </c>
      <c r="G4100" s="15">
        <f t="shared" si="115"/>
        <v>0.4992219662142243</v>
      </c>
      <c r="H4100" s="39">
        <v>4</v>
      </c>
      <c r="I4100" s="40" t="s">
        <v>3</v>
      </c>
      <c r="J4100" s="25">
        <v>29304.64</v>
      </c>
    </row>
    <row r="4101" spans="3:10" ht="12.75">
      <c r="C4101" s="59">
        <v>5</v>
      </c>
      <c r="D4101" s="13" t="s">
        <v>4</v>
      </c>
      <c r="E4101" s="25">
        <v>115089.76</v>
      </c>
      <c r="F4101" s="4">
        <f t="shared" si="116"/>
        <v>0.022279079085754196</v>
      </c>
      <c r="G4101" s="15">
        <f t="shared" si="115"/>
        <v>0.20439111304221513</v>
      </c>
      <c r="H4101" s="39">
        <v>5</v>
      </c>
      <c r="I4101" s="40" t="s">
        <v>4</v>
      </c>
      <c r="J4101" s="25">
        <v>95558.46</v>
      </c>
    </row>
    <row r="4102" spans="3:10" ht="12.75">
      <c r="C4102" s="59">
        <v>6</v>
      </c>
      <c r="D4102" s="13" t="s">
        <v>5</v>
      </c>
      <c r="E4102" s="25">
        <v>7348.6</v>
      </c>
      <c r="F4102" s="4">
        <f t="shared" si="116"/>
        <v>0.001422542201578779</v>
      </c>
      <c r="G4102" s="15">
        <f t="shared" si="115"/>
        <v>-0.14248840096713067</v>
      </c>
      <c r="H4102" s="39">
        <v>6</v>
      </c>
      <c r="I4102" s="40" t="s">
        <v>5</v>
      </c>
      <c r="J4102" s="25">
        <v>8569.68</v>
      </c>
    </row>
    <row r="4103" spans="3:10" ht="12.75">
      <c r="C4103" s="59">
        <v>7</v>
      </c>
      <c r="D4103" s="13" t="s">
        <v>6</v>
      </c>
      <c r="E4103" s="25">
        <v>1787.07</v>
      </c>
      <c r="F4103" s="4">
        <f t="shared" si="116"/>
        <v>0.00034594106253917593</v>
      </c>
      <c r="G4103" s="15">
        <f t="shared" si="115"/>
        <v>2.0510132654977546</v>
      </c>
      <c r="H4103" s="39">
        <v>7</v>
      </c>
      <c r="I4103" s="40" t="s">
        <v>6</v>
      </c>
      <c r="J4103" s="25">
        <v>585.73</v>
      </c>
    </row>
    <row r="4104" spans="3:10" ht="12.75">
      <c r="C4104" s="59">
        <v>8</v>
      </c>
      <c r="D4104" s="13" t="s">
        <v>7</v>
      </c>
      <c r="E4104" s="65">
        <v>0</v>
      </c>
      <c r="F4104" s="4">
        <f t="shared" si="116"/>
        <v>0</v>
      </c>
      <c r="G4104" s="15"/>
      <c r="H4104" s="39">
        <v>8</v>
      </c>
      <c r="I4104" s="40" t="s">
        <v>7</v>
      </c>
      <c r="J4104" s="25">
        <v>0</v>
      </c>
    </row>
    <row r="4105" spans="3:10" ht="12.75">
      <c r="C4105" s="59">
        <v>9</v>
      </c>
      <c r="D4105" s="13" t="s">
        <v>8</v>
      </c>
      <c r="E4105" s="25">
        <v>5590.48</v>
      </c>
      <c r="F4105" s="4">
        <f t="shared" si="116"/>
        <v>0.001082205280881002</v>
      </c>
      <c r="G4105" s="15">
        <f t="shared" si="115"/>
        <v>0.48248091370262225</v>
      </c>
      <c r="H4105" s="39">
        <v>9</v>
      </c>
      <c r="I4105" s="40" t="s">
        <v>8</v>
      </c>
      <c r="J4105" s="25">
        <v>3771.03</v>
      </c>
    </row>
    <row r="4106" spans="3:10" ht="12.75">
      <c r="C4106" s="59">
        <v>10</v>
      </c>
      <c r="D4106" s="13" t="s">
        <v>9</v>
      </c>
      <c r="E4106" s="25">
        <v>29874.5</v>
      </c>
      <c r="F4106" s="4">
        <f t="shared" si="116"/>
        <v>0.005783106578268681</v>
      </c>
      <c r="G4106" s="15">
        <f t="shared" si="115"/>
        <v>1.9717384189788585</v>
      </c>
      <c r="H4106" s="39">
        <v>10</v>
      </c>
      <c r="I4106" s="40" t="s">
        <v>9</v>
      </c>
      <c r="J4106" s="25">
        <v>10052.87</v>
      </c>
    </row>
    <row r="4107" spans="3:10" ht="12.75">
      <c r="C4107" s="59">
        <v>11</v>
      </c>
      <c r="D4107" s="13" t="s">
        <v>10</v>
      </c>
      <c r="E4107" s="25">
        <v>2231.41</v>
      </c>
      <c r="F4107" s="4">
        <f t="shared" si="116"/>
        <v>0.00043195641265341735</v>
      </c>
      <c r="G4107" s="15">
        <f t="shared" si="115"/>
        <v>0.16525149350378077</v>
      </c>
      <c r="H4107" s="39">
        <v>11</v>
      </c>
      <c r="I4107" s="40" t="s">
        <v>10</v>
      </c>
      <c r="J4107" s="25">
        <v>1914.96</v>
      </c>
    </row>
    <row r="4108" spans="3:10" ht="12.75">
      <c r="C4108" s="59">
        <v>13</v>
      </c>
      <c r="D4108" s="13" t="s">
        <v>11</v>
      </c>
      <c r="E4108" s="65">
        <v>0</v>
      </c>
      <c r="F4108" s="4">
        <f t="shared" si="116"/>
        <v>0</v>
      </c>
      <c r="G4108" s="15"/>
      <c r="H4108" s="39">
        <v>13</v>
      </c>
      <c r="I4108" s="40" t="s">
        <v>11</v>
      </c>
      <c r="J4108" s="25">
        <v>0</v>
      </c>
    </row>
    <row r="4109" spans="3:10" ht="12.75">
      <c r="C4109" s="59">
        <v>15</v>
      </c>
      <c r="D4109" s="13" t="s">
        <v>12</v>
      </c>
      <c r="E4109" s="25">
        <v>481.97</v>
      </c>
      <c r="F4109" s="4">
        <f t="shared" si="116"/>
        <v>9.3299766607915E-05</v>
      </c>
      <c r="G4109" s="15">
        <f t="shared" si="115"/>
        <v>0.6839144713856473</v>
      </c>
      <c r="H4109" s="39">
        <v>15</v>
      </c>
      <c r="I4109" s="40" t="s">
        <v>12</v>
      </c>
      <c r="J4109" s="25">
        <v>286.22</v>
      </c>
    </row>
    <row r="4110" spans="3:10" ht="12.75">
      <c r="C4110" s="59">
        <v>16</v>
      </c>
      <c r="D4110" s="13" t="s">
        <v>13</v>
      </c>
      <c r="E4110" s="25">
        <v>42210.55</v>
      </c>
      <c r="F4110" s="4">
        <f t="shared" si="116"/>
        <v>0.008171119495802076</v>
      </c>
      <c r="G4110" s="15">
        <f t="shared" si="115"/>
        <v>0.25722462865297047</v>
      </c>
      <c r="H4110" s="39">
        <v>16</v>
      </c>
      <c r="I4110" s="40" t="s">
        <v>13</v>
      </c>
      <c r="J4110" s="25">
        <v>33574.39</v>
      </c>
    </row>
    <row r="4111" spans="3:10" ht="12.75">
      <c r="C4111" s="59">
        <v>20</v>
      </c>
      <c r="D4111" s="13" t="s">
        <v>14</v>
      </c>
      <c r="E4111" s="65">
        <v>0</v>
      </c>
      <c r="F4111" s="4">
        <f t="shared" si="116"/>
        <v>0</v>
      </c>
      <c r="G4111" s="15" t="e">
        <f t="shared" si="115"/>
        <v>#DIV/0!</v>
      </c>
      <c r="H4111" s="39">
        <v>20</v>
      </c>
      <c r="I4111" s="40" t="s">
        <v>14</v>
      </c>
      <c r="J4111" s="25">
        <v>0</v>
      </c>
    </row>
    <row r="4112" spans="3:10" ht="12.75">
      <c r="C4112" s="59">
        <v>22</v>
      </c>
      <c r="D4112" s="13" t="s">
        <v>15</v>
      </c>
      <c r="E4112" s="25">
        <v>1895.41</v>
      </c>
      <c r="F4112" s="4">
        <f t="shared" si="116"/>
        <v>0.000366913522887956</v>
      </c>
      <c r="G4112" s="15">
        <f t="shared" si="115"/>
        <v>0.6156586966713549</v>
      </c>
      <c r="H4112" s="39">
        <v>22</v>
      </c>
      <c r="I4112" s="40" t="s">
        <v>15</v>
      </c>
      <c r="J4112" s="25">
        <v>1173.15</v>
      </c>
    </row>
    <row r="4113" spans="3:10" ht="12.75">
      <c r="C4113" s="59">
        <v>23</v>
      </c>
      <c r="D4113" s="13" t="s">
        <v>16</v>
      </c>
      <c r="E4113" s="25">
        <v>11944.42</v>
      </c>
      <c r="F4113" s="4">
        <f t="shared" si="116"/>
        <v>0.002312201170751109</v>
      </c>
      <c r="G4113" s="15">
        <f t="shared" si="115"/>
        <v>0.41509324430469885</v>
      </c>
      <c r="H4113" s="39">
        <v>23</v>
      </c>
      <c r="I4113" s="40" t="s">
        <v>16</v>
      </c>
      <c r="J4113" s="25">
        <v>8440.73</v>
      </c>
    </row>
    <row r="4114" spans="3:10" ht="12.75">
      <c r="C4114" s="59">
        <v>24</v>
      </c>
      <c r="D4114" s="13" t="s">
        <v>17</v>
      </c>
      <c r="E4114" s="25">
        <v>96609.14</v>
      </c>
      <c r="F4114" s="4">
        <f t="shared" si="116"/>
        <v>0.018701600129035798</v>
      </c>
      <c r="G4114" s="15">
        <f t="shared" si="115"/>
        <v>0.1074949104189018</v>
      </c>
      <c r="H4114" s="39">
        <v>24</v>
      </c>
      <c r="I4114" s="40" t="s">
        <v>17</v>
      </c>
      <c r="J4114" s="25">
        <v>87232.13</v>
      </c>
    </row>
    <row r="4115" spans="3:10" ht="12.75">
      <c r="C4115" s="59">
        <v>25</v>
      </c>
      <c r="D4115" s="13" t="s">
        <v>18</v>
      </c>
      <c r="E4115" s="65">
        <v>0</v>
      </c>
      <c r="F4115" s="4">
        <f t="shared" si="116"/>
        <v>0</v>
      </c>
      <c r="G4115" s="15"/>
      <c r="H4115" s="39">
        <v>25</v>
      </c>
      <c r="I4115" s="40" t="s">
        <v>18</v>
      </c>
      <c r="J4115" s="25">
        <v>0</v>
      </c>
    </row>
    <row r="4116" spans="3:10" ht="12.75">
      <c r="C4116" s="59">
        <v>26</v>
      </c>
      <c r="D4116" s="13" t="s">
        <v>19</v>
      </c>
      <c r="E4116" s="65">
        <v>0</v>
      </c>
      <c r="F4116" s="4">
        <f t="shared" si="116"/>
        <v>0</v>
      </c>
      <c r="G4116" s="15"/>
      <c r="H4116" s="39">
        <v>26</v>
      </c>
      <c r="I4116" s="40" t="s">
        <v>19</v>
      </c>
      <c r="J4116" s="25">
        <v>0</v>
      </c>
    </row>
    <row r="4117" spans="3:10" ht="12.75">
      <c r="C4117" s="59">
        <v>27</v>
      </c>
      <c r="D4117" s="13" t="s">
        <v>20</v>
      </c>
      <c r="E4117" s="25">
        <v>14172.7</v>
      </c>
      <c r="F4117" s="4">
        <f t="shared" si="116"/>
        <v>0.0027435516779135563</v>
      </c>
      <c r="G4117" s="15"/>
      <c r="H4117" s="39">
        <v>27</v>
      </c>
      <c r="I4117" s="40" t="s">
        <v>20</v>
      </c>
      <c r="J4117" s="25">
        <v>0</v>
      </c>
    </row>
    <row r="4118" spans="3:10" ht="12.75">
      <c r="C4118" s="59">
        <v>28</v>
      </c>
      <c r="D4118" s="13" t="s">
        <v>21</v>
      </c>
      <c r="E4118" s="25">
        <v>162589.03</v>
      </c>
      <c r="F4118" s="4">
        <f t="shared" si="116"/>
        <v>0.031473989152866956</v>
      </c>
      <c r="G4118" s="15">
        <f t="shared" si="115"/>
        <v>3.7443226964044296</v>
      </c>
      <c r="H4118" s="39">
        <v>28</v>
      </c>
      <c r="I4118" s="40" t="s">
        <v>21</v>
      </c>
      <c r="J4118" s="25">
        <v>34270.23</v>
      </c>
    </row>
    <row r="4119" spans="3:10" ht="12.75">
      <c r="C4119" s="59">
        <v>30</v>
      </c>
      <c r="D4119" s="13" t="s">
        <v>22</v>
      </c>
      <c r="E4119" s="25">
        <v>439804.9</v>
      </c>
      <c r="F4119" s="4">
        <f t="shared" si="116"/>
        <v>0.08513744532443387</v>
      </c>
      <c r="G4119" s="15">
        <f t="shared" si="115"/>
        <v>0.3774207241819958</v>
      </c>
      <c r="H4119" s="39">
        <v>30</v>
      </c>
      <c r="I4119" s="40" t="s">
        <v>22</v>
      </c>
      <c r="J4119" s="25">
        <v>319295.98</v>
      </c>
    </row>
    <row r="4120" spans="3:10" ht="12.75">
      <c r="C4120" s="59">
        <v>31</v>
      </c>
      <c r="D4120" s="13" t="s">
        <v>23</v>
      </c>
      <c r="E4120" s="25">
        <v>228095.55</v>
      </c>
      <c r="F4120" s="4">
        <f t="shared" si="116"/>
        <v>0.04415474319834015</v>
      </c>
      <c r="G4120" s="15">
        <f t="shared" si="115"/>
        <v>0.3785300364649762</v>
      </c>
      <c r="H4120" s="39">
        <v>31</v>
      </c>
      <c r="I4120" s="40" t="s">
        <v>23</v>
      </c>
      <c r="J4120" s="25">
        <v>165462.88</v>
      </c>
    </row>
    <row r="4121" spans="3:10" ht="12.75">
      <c r="C4121" s="59">
        <v>32</v>
      </c>
      <c r="D4121" s="13" t="s">
        <v>24</v>
      </c>
      <c r="E4121" s="25">
        <v>47474.81</v>
      </c>
      <c r="F4121" s="4">
        <f t="shared" si="116"/>
        <v>0.00919017509960186</v>
      </c>
      <c r="G4121" s="15">
        <f t="shared" si="115"/>
        <v>0.9410574440821939</v>
      </c>
      <c r="H4121" s="39">
        <v>32</v>
      </c>
      <c r="I4121" s="40" t="s">
        <v>24</v>
      </c>
      <c r="J4121" s="25">
        <v>24458.22</v>
      </c>
    </row>
    <row r="4122" spans="3:10" ht="12.75">
      <c r="C4122" s="59">
        <v>33</v>
      </c>
      <c r="D4122" s="13" t="s">
        <v>450</v>
      </c>
      <c r="E4122" s="25">
        <v>4936.86</v>
      </c>
      <c r="F4122" s="4">
        <f t="shared" si="116"/>
        <v>0.0009556775022842732</v>
      </c>
      <c r="G4122" s="15">
        <f t="shared" si="115"/>
        <v>0.23816474553826716</v>
      </c>
      <c r="H4122" s="39">
        <v>33</v>
      </c>
      <c r="I4122" s="40" t="s">
        <v>450</v>
      </c>
      <c r="J4122" s="25">
        <v>3987.24</v>
      </c>
    </row>
    <row r="4123" spans="3:10" ht="12.75">
      <c r="C4123" s="59">
        <v>34</v>
      </c>
      <c r="D4123" s="13" t="s">
        <v>510</v>
      </c>
      <c r="E4123" s="25">
        <v>7394.46</v>
      </c>
      <c r="F4123" s="4">
        <f t="shared" si="116"/>
        <v>0.001431419781711648</v>
      </c>
      <c r="G4123" s="15">
        <f t="shared" si="115"/>
        <v>0.10617513699173187</v>
      </c>
      <c r="H4123" s="39">
        <v>34</v>
      </c>
      <c r="I4123" s="40" t="s">
        <v>510</v>
      </c>
      <c r="J4123" s="25">
        <v>6684.71</v>
      </c>
    </row>
    <row r="4124" spans="3:10" ht="12.75">
      <c r="C4124" s="59">
        <v>35</v>
      </c>
      <c r="D4124" s="13" t="s">
        <v>511</v>
      </c>
      <c r="E4124" s="25">
        <v>358152.77</v>
      </c>
      <c r="F4124" s="4">
        <f t="shared" si="116"/>
        <v>0.06933122362590671</v>
      </c>
      <c r="G4124" s="15">
        <f t="shared" si="115"/>
        <v>0.21679997230412762</v>
      </c>
      <c r="H4124" s="39">
        <v>35</v>
      </c>
      <c r="I4124" s="40" t="s">
        <v>511</v>
      </c>
      <c r="J4124" s="25">
        <v>294339.89</v>
      </c>
    </row>
    <row r="4125" spans="3:10" ht="12.75">
      <c r="C4125" s="59">
        <v>36</v>
      </c>
      <c r="D4125" s="13" t="s">
        <v>683</v>
      </c>
      <c r="E4125" s="25">
        <v>0</v>
      </c>
      <c r="F4125" s="4">
        <f t="shared" si="116"/>
        <v>0</v>
      </c>
      <c r="G4125" s="15"/>
      <c r="H4125" s="39">
        <v>36</v>
      </c>
      <c r="I4125" s="40" t="s">
        <v>683</v>
      </c>
      <c r="J4125" s="25">
        <v>0</v>
      </c>
    </row>
    <row r="4126" spans="1:2" ht="15">
      <c r="A4126" s="5">
        <v>40909</v>
      </c>
      <c r="B4126" s="1">
        <f>SUM(E4127:E4155)</f>
        <v>5015368.080000001</v>
      </c>
    </row>
    <row r="4127" spans="3:10" ht="12.75">
      <c r="C4127" s="59">
        <v>1</v>
      </c>
      <c r="D4127" s="13" t="s">
        <v>0</v>
      </c>
      <c r="E4127" s="1">
        <v>931967.31</v>
      </c>
      <c r="F4127" s="4">
        <f>+E4127/$B$4126</f>
        <v>0.18582231555774464</v>
      </c>
      <c r="G4127" s="15">
        <f aca="true" t="shared" si="117" ref="G4127:G4133">(E4127/J4127)-1</f>
        <v>-0.032632063511468745</v>
      </c>
      <c r="H4127" s="39">
        <v>1</v>
      </c>
      <c r="I4127" s="40" t="s">
        <v>0</v>
      </c>
      <c r="J4127" s="25">
        <v>963405.21</v>
      </c>
    </row>
    <row r="4128" spans="3:10" ht="12.75">
      <c r="C4128" s="59">
        <v>2</v>
      </c>
      <c r="D4128" s="13" t="s">
        <v>1</v>
      </c>
      <c r="E4128" s="1">
        <v>2516007.49</v>
      </c>
      <c r="F4128" s="4">
        <f aca="true" t="shared" si="118" ref="F4128:F4155">+E4128/$B$4126</f>
        <v>0.5016595890605101</v>
      </c>
      <c r="G4128" s="15">
        <f t="shared" si="117"/>
        <v>0.13721605339844456</v>
      </c>
      <c r="H4128" s="39">
        <v>2</v>
      </c>
      <c r="I4128" s="40" t="s">
        <v>1</v>
      </c>
      <c r="J4128" s="25">
        <v>2212426.99</v>
      </c>
    </row>
    <row r="4129" spans="3:10" ht="12.75">
      <c r="C4129" s="59">
        <v>3</v>
      </c>
      <c r="D4129" s="13" t="s">
        <v>2</v>
      </c>
      <c r="E4129" s="1">
        <v>116505.605</v>
      </c>
      <c r="F4129" s="4">
        <f t="shared" si="118"/>
        <v>0.023229721755536628</v>
      </c>
      <c r="G4129" s="15">
        <f t="shared" si="117"/>
        <v>-0.06630438615472156</v>
      </c>
      <c r="H4129" s="39">
        <v>3</v>
      </c>
      <c r="I4129" s="40" t="s">
        <v>2</v>
      </c>
      <c r="J4129" s="25">
        <v>124779</v>
      </c>
    </row>
    <row r="4130" spans="3:10" ht="12.75">
      <c r="C4130" s="59">
        <v>4</v>
      </c>
      <c r="D4130" s="13" t="s">
        <v>3</v>
      </c>
      <c r="E4130" s="1">
        <v>41827.12</v>
      </c>
      <c r="F4130" s="4">
        <f t="shared" si="118"/>
        <v>0.008339790685911131</v>
      </c>
      <c r="G4130" s="15">
        <f t="shared" si="117"/>
        <v>0.12634090382761465</v>
      </c>
      <c r="H4130" s="39">
        <v>4</v>
      </c>
      <c r="I4130" s="40" t="s">
        <v>3</v>
      </c>
      <c r="J4130" s="25">
        <v>37135.4</v>
      </c>
    </row>
    <row r="4131" spans="3:10" ht="12.75">
      <c r="C4131" s="59">
        <v>5</v>
      </c>
      <c r="D4131" s="13" t="s">
        <v>4</v>
      </c>
      <c r="E4131" s="1">
        <v>120173.38</v>
      </c>
      <c r="F4131" s="4">
        <f t="shared" si="118"/>
        <v>0.023961028997895602</v>
      </c>
      <c r="G4131" s="15">
        <f t="shared" si="117"/>
        <v>0.19631068440545318</v>
      </c>
      <c r="H4131" s="39">
        <v>5</v>
      </c>
      <c r="I4131" s="40" t="s">
        <v>4</v>
      </c>
      <c r="J4131" s="25">
        <v>100453.32</v>
      </c>
    </row>
    <row r="4132" spans="3:10" ht="12.75">
      <c r="C4132" s="59">
        <v>6</v>
      </c>
      <c r="D4132" s="13" t="s">
        <v>5</v>
      </c>
      <c r="E4132" s="1">
        <v>10554.38</v>
      </c>
      <c r="F4132" s="4">
        <f t="shared" si="118"/>
        <v>0.002104407858336092</v>
      </c>
      <c r="G4132" s="15">
        <f t="shared" si="117"/>
        <v>0.3501742984885601</v>
      </c>
      <c r="H4132" s="39">
        <v>6</v>
      </c>
      <c r="I4132" s="40" t="s">
        <v>5</v>
      </c>
      <c r="J4132" s="25">
        <v>7817.05</v>
      </c>
    </row>
    <row r="4133" spans="3:10" ht="12.75">
      <c r="C4133" s="59">
        <v>7</v>
      </c>
      <c r="D4133" s="13" t="s">
        <v>6</v>
      </c>
      <c r="E4133" s="1">
        <v>3327.75</v>
      </c>
      <c r="F4133" s="4">
        <f t="shared" si="118"/>
        <v>0.0006635106231325696</v>
      </c>
      <c r="G4133" s="15">
        <f t="shared" si="117"/>
        <v>1.8042521994134897</v>
      </c>
      <c r="H4133" s="39">
        <v>7</v>
      </c>
      <c r="I4133" s="40" t="s">
        <v>6</v>
      </c>
      <c r="J4133" s="25">
        <v>1186.68</v>
      </c>
    </row>
    <row r="4134" spans="3:10" ht="12.75">
      <c r="C4134" s="59">
        <v>8</v>
      </c>
      <c r="D4134" s="13" t="s">
        <v>7</v>
      </c>
      <c r="E4134" s="1"/>
      <c r="F4134" s="4"/>
      <c r="G4134" s="15"/>
      <c r="H4134" s="39">
        <v>8</v>
      </c>
      <c r="I4134" s="40" t="s">
        <v>7</v>
      </c>
      <c r="J4134" s="25">
        <v>0</v>
      </c>
    </row>
    <row r="4135" spans="3:10" ht="12.75">
      <c r="C4135" s="59">
        <v>9</v>
      </c>
      <c r="D4135" s="13" t="s">
        <v>8</v>
      </c>
      <c r="E4135" s="1">
        <v>4801.105</v>
      </c>
      <c r="F4135" s="4">
        <f t="shared" si="118"/>
        <v>0.0009572786928930645</v>
      </c>
      <c r="G4135" s="15">
        <f>(E4135/J4135)-1</f>
        <v>-0.11852471326516945</v>
      </c>
      <c r="H4135" s="39">
        <v>9</v>
      </c>
      <c r="I4135" s="40" t="s">
        <v>8</v>
      </c>
      <c r="J4135" s="25">
        <v>5446.67</v>
      </c>
    </row>
    <row r="4136" spans="3:10" ht="12.75">
      <c r="C4136" s="59">
        <v>10</v>
      </c>
      <c r="D4136" s="13" t="s">
        <v>9</v>
      </c>
      <c r="E4136" s="1">
        <v>24439.305</v>
      </c>
      <c r="F4136" s="4">
        <f t="shared" si="118"/>
        <v>0.0048728836269181655</v>
      </c>
      <c r="G4136" s="15">
        <f>(E4136/J4136)-1</f>
        <v>-0.13635378979723523</v>
      </c>
      <c r="H4136" s="39">
        <v>10</v>
      </c>
      <c r="I4136" s="40" t="s">
        <v>9</v>
      </c>
      <c r="J4136" s="25">
        <v>28297.82</v>
      </c>
    </row>
    <row r="4137" spans="3:10" ht="12.75">
      <c r="C4137" s="59">
        <v>11</v>
      </c>
      <c r="D4137" s="13" t="s">
        <v>10</v>
      </c>
      <c r="E4137" s="1">
        <v>1492.05</v>
      </c>
      <c r="F4137" s="4">
        <f t="shared" si="118"/>
        <v>0.00029749561272479917</v>
      </c>
      <c r="G4137" s="15">
        <f>(E4137/J4137)-1</f>
        <v>-0.24679317290363623</v>
      </c>
      <c r="H4137" s="39">
        <v>11</v>
      </c>
      <c r="I4137" s="40" t="s">
        <v>10</v>
      </c>
      <c r="J4137" s="25">
        <v>1980.93</v>
      </c>
    </row>
    <row r="4138" spans="3:10" ht="12.75">
      <c r="C4138" s="59">
        <v>13</v>
      </c>
      <c r="D4138" s="13" t="s">
        <v>11</v>
      </c>
      <c r="E4138" s="1">
        <v>462.37</v>
      </c>
      <c r="F4138" s="4">
        <f t="shared" si="118"/>
        <v>9.219064136963601E-05</v>
      </c>
      <c r="G4138" s="15"/>
      <c r="H4138" s="39">
        <v>13</v>
      </c>
      <c r="I4138" s="40" t="s">
        <v>11</v>
      </c>
      <c r="J4138" s="25">
        <v>4031.39</v>
      </c>
    </row>
    <row r="4139" spans="3:10" ht="12.75">
      <c r="C4139" s="59">
        <v>15</v>
      </c>
      <c r="D4139" s="13" t="s">
        <v>12</v>
      </c>
      <c r="E4139" s="1"/>
      <c r="F4139" s="4"/>
      <c r="G4139" s="15"/>
      <c r="H4139" s="39">
        <v>15</v>
      </c>
      <c r="I4139" s="40" t="s">
        <v>12</v>
      </c>
      <c r="J4139" s="25">
        <v>351.67</v>
      </c>
    </row>
    <row r="4140" spans="3:10" ht="12.75">
      <c r="C4140" s="59">
        <v>16</v>
      </c>
      <c r="D4140" s="13" t="s">
        <v>13</v>
      </c>
      <c r="E4140" s="1">
        <v>39097.71</v>
      </c>
      <c r="F4140" s="4">
        <f t="shared" si="118"/>
        <v>0.007795581376352339</v>
      </c>
      <c r="G4140" s="15">
        <f>(E4140/J4140)-1</f>
        <v>0.138773338211025</v>
      </c>
      <c r="H4140" s="39">
        <v>16</v>
      </c>
      <c r="I4140" s="40" t="s">
        <v>13</v>
      </c>
      <c r="J4140" s="25">
        <v>34333.18</v>
      </c>
    </row>
    <row r="4141" spans="3:10" ht="12.75">
      <c r="C4141" s="59">
        <v>20</v>
      </c>
      <c r="D4141" s="13" t="s">
        <v>14</v>
      </c>
      <c r="E4141" s="1">
        <v>2115.77</v>
      </c>
      <c r="F4141" s="4">
        <f t="shared" si="118"/>
        <v>0.0004218573724303799</v>
      </c>
      <c r="G4141" s="15"/>
      <c r="H4141" s="39">
        <v>20</v>
      </c>
      <c r="I4141" s="40" t="s">
        <v>14</v>
      </c>
      <c r="J4141" s="25">
        <v>0</v>
      </c>
    </row>
    <row r="4142" spans="3:10" ht="12.75">
      <c r="C4142" s="59">
        <v>22</v>
      </c>
      <c r="D4142" s="13" t="s">
        <v>15</v>
      </c>
      <c r="E4142" s="1"/>
      <c r="F4142" s="4"/>
      <c r="G4142" s="15"/>
      <c r="H4142" s="39">
        <v>22</v>
      </c>
      <c r="I4142" s="40" t="s">
        <v>15</v>
      </c>
      <c r="J4142" s="25">
        <v>1547.03</v>
      </c>
    </row>
    <row r="4143" spans="3:10" ht="12.75">
      <c r="C4143" s="59">
        <v>23</v>
      </c>
      <c r="D4143" s="13" t="s">
        <v>16</v>
      </c>
      <c r="E4143" s="1">
        <v>12458.14</v>
      </c>
      <c r="F4143" s="4">
        <f t="shared" si="118"/>
        <v>0.002483993158882966</v>
      </c>
      <c r="G4143" s="15">
        <f>(E4143/J4143)-1</f>
        <v>0.24221034778108708</v>
      </c>
      <c r="H4143" s="39">
        <v>23</v>
      </c>
      <c r="I4143" s="40" t="s">
        <v>16</v>
      </c>
      <c r="J4143" s="25">
        <v>10029.01</v>
      </c>
    </row>
    <row r="4144" spans="3:10" ht="12.75">
      <c r="C4144" s="59">
        <v>24</v>
      </c>
      <c r="D4144" s="13" t="s">
        <v>17</v>
      </c>
      <c r="E4144" s="1">
        <v>121053.335</v>
      </c>
      <c r="F4144" s="4">
        <f t="shared" si="118"/>
        <v>0.02413648072665486</v>
      </c>
      <c r="G4144" s="15">
        <f>(E4144/J4144)-1</f>
        <v>-0.042116475744097825</v>
      </c>
      <c r="H4144" s="39">
        <v>24</v>
      </c>
      <c r="I4144" s="40" t="s">
        <v>17</v>
      </c>
      <c r="J4144" s="25">
        <v>126375.84</v>
      </c>
    </row>
    <row r="4145" spans="3:10" ht="12.75">
      <c r="C4145" s="59">
        <v>25</v>
      </c>
      <c r="D4145" s="13" t="s">
        <v>18</v>
      </c>
      <c r="E4145" s="1">
        <v>0</v>
      </c>
      <c r="F4145" s="4">
        <f t="shared" si="118"/>
        <v>0</v>
      </c>
      <c r="G4145" s="15"/>
      <c r="H4145" s="39">
        <v>25</v>
      </c>
      <c r="I4145" s="40" t="s">
        <v>18</v>
      </c>
      <c r="J4145" s="25">
        <v>0</v>
      </c>
    </row>
    <row r="4146" spans="3:10" ht="12.75">
      <c r="C4146" s="59">
        <v>26</v>
      </c>
      <c r="D4146" s="13" t="s">
        <v>19</v>
      </c>
      <c r="E4146" s="1"/>
      <c r="F4146" s="4"/>
      <c r="G4146" s="15"/>
      <c r="H4146" s="39">
        <v>26</v>
      </c>
      <c r="I4146" s="40" t="s">
        <v>19</v>
      </c>
      <c r="J4146" s="25">
        <v>0</v>
      </c>
    </row>
    <row r="4147" spans="3:10" ht="12.75">
      <c r="C4147" s="59">
        <v>27</v>
      </c>
      <c r="D4147" s="13" t="s">
        <v>20</v>
      </c>
      <c r="E4147" s="1">
        <v>13470.9</v>
      </c>
      <c r="F4147" s="4">
        <f t="shared" si="118"/>
        <v>0.002685924499483595</v>
      </c>
      <c r="G4147" s="15"/>
      <c r="H4147" s="39">
        <v>27</v>
      </c>
      <c r="I4147" s="40" t="s">
        <v>20</v>
      </c>
      <c r="J4147" s="25">
        <v>23391.37</v>
      </c>
    </row>
    <row r="4148" spans="3:10" ht="12.75">
      <c r="C4148" s="59">
        <v>28</v>
      </c>
      <c r="D4148" s="13" t="s">
        <v>21</v>
      </c>
      <c r="E4148" s="1">
        <v>113732.945</v>
      </c>
      <c r="F4148" s="4">
        <f t="shared" si="118"/>
        <v>0.022676888951289092</v>
      </c>
      <c r="G4148" s="15">
        <f aca="true" t="shared" si="119" ref="G4148:G4154">(E4148/J4148)-1</f>
        <v>-0.27246265366613553</v>
      </c>
      <c r="H4148" s="39">
        <v>28</v>
      </c>
      <c r="I4148" s="40" t="s">
        <v>21</v>
      </c>
      <c r="J4148" s="25">
        <v>156325.92</v>
      </c>
    </row>
    <row r="4149" spans="3:10" ht="12.75">
      <c r="C4149" s="59">
        <v>30</v>
      </c>
      <c r="D4149" s="13" t="s">
        <v>22</v>
      </c>
      <c r="E4149" s="1">
        <v>400811.63</v>
      </c>
      <c r="F4149" s="4">
        <f t="shared" si="118"/>
        <v>0.07991669277442144</v>
      </c>
      <c r="G4149" s="15">
        <f t="shared" si="119"/>
        <v>-0.14696004685794672</v>
      </c>
      <c r="H4149" s="39">
        <v>30</v>
      </c>
      <c r="I4149" s="40" t="s">
        <v>22</v>
      </c>
      <c r="J4149" s="25">
        <v>469862.67</v>
      </c>
    </row>
    <row r="4150" spans="3:10" ht="12.75">
      <c r="C4150" s="59">
        <v>31</v>
      </c>
      <c r="D4150" s="13" t="s">
        <v>23</v>
      </c>
      <c r="E4150" s="1">
        <v>238724.945</v>
      </c>
      <c r="F4150" s="4">
        <f t="shared" si="118"/>
        <v>0.04759868890819275</v>
      </c>
      <c r="G4150" s="15">
        <f t="shared" si="119"/>
        <v>0.1925507734010139</v>
      </c>
      <c r="H4150" s="39">
        <v>31</v>
      </c>
      <c r="I4150" s="40" t="s">
        <v>23</v>
      </c>
      <c r="J4150" s="25">
        <v>200180.11</v>
      </c>
    </row>
    <row r="4151" spans="3:10" ht="12.75">
      <c r="C4151" s="59">
        <v>32</v>
      </c>
      <c r="D4151" s="13" t="s">
        <v>24</v>
      </c>
      <c r="E4151" s="1">
        <v>33952.285</v>
      </c>
      <c r="F4151" s="4">
        <f t="shared" si="118"/>
        <v>0.006769649696378814</v>
      </c>
      <c r="G4151" s="15">
        <f t="shared" si="119"/>
        <v>-0.29587710387923827</v>
      </c>
      <c r="H4151" s="39">
        <v>32</v>
      </c>
      <c r="I4151" s="40" t="s">
        <v>24</v>
      </c>
      <c r="J4151" s="25">
        <v>48219.26</v>
      </c>
    </row>
    <row r="4152" spans="3:10" ht="12.75">
      <c r="C4152" s="59">
        <v>33</v>
      </c>
      <c r="D4152" s="13" t="s">
        <v>450</v>
      </c>
      <c r="E4152" s="1">
        <v>4848.66</v>
      </c>
      <c r="F4152" s="4">
        <f t="shared" si="118"/>
        <v>0.0009667605493074795</v>
      </c>
      <c r="G4152" s="15">
        <f t="shared" si="119"/>
        <v>0.15864432214912627</v>
      </c>
      <c r="H4152" s="39">
        <v>33</v>
      </c>
      <c r="I4152" s="40" t="s">
        <v>450</v>
      </c>
      <c r="J4152" s="25">
        <v>4184.77</v>
      </c>
    </row>
    <row r="4153" spans="3:10" ht="12.75">
      <c r="C4153" s="59">
        <v>34</v>
      </c>
      <c r="D4153" s="13" t="s">
        <v>510</v>
      </c>
      <c r="E4153" s="1">
        <v>8027.62</v>
      </c>
      <c r="F4153" s="4">
        <f t="shared" si="118"/>
        <v>0.0016006043568391492</v>
      </c>
      <c r="G4153" s="15">
        <f t="shared" si="119"/>
        <v>0.27194397350783506</v>
      </c>
      <c r="H4153" s="39">
        <v>34</v>
      </c>
      <c r="I4153" s="40" t="s">
        <v>510</v>
      </c>
      <c r="J4153" s="25">
        <v>6311.3</v>
      </c>
    </row>
    <row r="4154" spans="3:10" ht="12.75">
      <c r="C4154" s="59">
        <v>35</v>
      </c>
      <c r="D4154" s="13" t="s">
        <v>511</v>
      </c>
      <c r="E4154" s="1">
        <v>255516.275</v>
      </c>
      <c r="F4154" s="4">
        <f t="shared" si="118"/>
        <v>0.05094666451679453</v>
      </c>
      <c r="G4154" s="15">
        <f t="shared" si="119"/>
        <v>0.08735391766748624</v>
      </c>
      <c r="H4154" s="39">
        <v>35</v>
      </c>
      <c r="I4154" s="40" t="s">
        <v>511</v>
      </c>
      <c r="J4154" s="25">
        <v>234989.06</v>
      </c>
    </row>
    <row r="4155" spans="3:10" ht="12.75">
      <c r="C4155" s="59">
        <v>36</v>
      </c>
      <c r="D4155" s="13" t="s">
        <v>683</v>
      </c>
      <c r="E4155" s="1">
        <v>0</v>
      </c>
      <c r="F4155" s="4">
        <f t="shared" si="118"/>
        <v>0</v>
      </c>
      <c r="G4155" s="15"/>
      <c r="H4155" s="39">
        <v>36</v>
      </c>
      <c r="I4155" s="40" t="s">
        <v>683</v>
      </c>
      <c r="J4155" s="25">
        <v>0</v>
      </c>
    </row>
    <row r="4156" spans="1:2" ht="15">
      <c r="A4156" s="5">
        <v>40940</v>
      </c>
      <c r="B4156" s="1">
        <f>SUM(E4157:E4185)</f>
        <v>5736293.890000001</v>
      </c>
    </row>
    <row r="4157" spans="3:10" ht="12.75">
      <c r="C4157">
        <v>1</v>
      </c>
      <c r="D4157" t="s">
        <v>0</v>
      </c>
      <c r="E4157" s="1">
        <v>1038699.195</v>
      </c>
      <c r="F4157" s="4">
        <f>+E4157/$B$4156</f>
        <v>0.18107496145041477</v>
      </c>
      <c r="G4157" s="15">
        <f aca="true" t="shared" si="120" ref="G4157:G4163">(E4157/J4157)-1</f>
        <v>0.047841200819078056</v>
      </c>
      <c r="H4157" s="39">
        <v>1</v>
      </c>
      <c r="I4157" s="40" t="s">
        <v>0</v>
      </c>
      <c r="J4157" s="14">
        <v>991275.39</v>
      </c>
    </row>
    <row r="4158" spans="3:10" ht="12.75">
      <c r="C4158">
        <v>2</v>
      </c>
      <c r="D4158" t="s">
        <v>1</v>
      </c>
      <c r="E4158" s="1">
        <v>3018545.78</v>
      </c>
      <c r="F4158" s="4">
        <f aca="true" t="shared" si="121" ref="F4158:F4186">+E4158/$B$4156</f>
        <v>0.5262188161701735</v>
      </c>
      <c r="G4158" s="15">
        <f t="shared" si="120"/>
        <v>0.2355492680825202</v>
      </c>
      <c r="H4158" s="39">
        <v>2</v>
      </c>
      <c r="I4158" s="40" t="s">
        <v>1</v>
      </c>
      <c r="J4158" s="14">
        <v>2443080.06</v>
      </c>
    </row>
    <row r="4159" spans="3:10" ht="12.75">
      <c r="C4159">
        <v>3</v>
      </c>
      <c r="D4159" t="s">
        <v>2</v>
      </c>
      <c r="E4159" s="1">
        <v>101738.67</v>
      </c>
      <c r="F4159" s="4">
        <f t="shared" si="121"/>
        <v>0.017735958434305393</v>
      </c>
      <c r="G4159" s="15">
        <f t="shared" si="120"/>
        <v>0.09328189160227329</v>
      </c>
      <c r="H4159" s="39">
        <v>3</v>
      </c>
      <c r="I4159" s="40" t="s">
        <v>2</v>
      </c>
      <c r="J4159" s="14">
        <v>93058.04</v>
      </c>
    </row>
    <row r="4160" spans="3:10" ht="12.75">
      <c r="C4160">
        <v>4</v>
      </c>
      <c r="D4160" t="s">
        <v>3</v>
      </c>
      <c r="E4160" s="1">
        <v>38507.92</v>
      </c>
      <c r="F4160" s="4">
        <f t="shared" si="121"/>
        <v>0.006713031225113885</v>
      </c>
      <c r="G4160" s="15">
        <f t="shared" si="120"/>
        <v>0.05605801694446244</v>
      </c>
      <c r="H4160" s="39">
        <v>4</v>
      </c>
      <c r="I4160" s="40" t="s">
        <v>3</v>
      </c>
      <c r="J4160" s="14">
        <v>36463.83</v>
      </c>
    </row>
    <row r="4161" spans="3:10" ht="12.75">
      <c r="C4161">
        <v>5</v>
      </c>
      <c r="D4161" t="s">
        <v>4</v>
      </c>
      <c r="E4161" s="1">
        <v>141808.98</v>
      </c>
      <c r="F4161" s="4">
        <f t="shared" si="121"/>
        <v>0.02472135889815785</v>
      </c>
      <c r="G4161" s="15">
        <f t="shared" si="120"/>
        <v>0.06888908151459083</v>
      </c>
      <c r="H4161" s="39">
        <v>5</v>
      </c>
      <c r="I4161" s="40" t="s">
        <v>4</v>
      </c>
      <c r="J4161" s="14">
        <v>132669.5</v>
      </c>
    </row>
    <row r="4162" spans="3:10" ht="12.75">
      <c r="C4162">
        <v>6</v>
      </c>
      <c r="D4162" t="s">
        <v>5</v>
      </c>
      <c r="E4162" s="1">
        <v>13029.82</v>
      </c>
      <c r="F4162" s="4">
        <f t="shared" si="121"/>
        <v>0.0022714700902467183</v>
      </c>
      <c r="G4162" s="15">
        <f t="shared" si="120"/>
        <v>0.30347992933300505</v>
      </c>
      <c r="H4162" s="39">
        <v>6</v>
      </c>
      <c r="I4162" s="40" t="s">
        <v>5</v>
      </c>
      <c r="J4162" s="14">
        <v>9996.18</v>
      </c>
    </row>
    <row r="4163" spans="3:10" ht="12.75">
      <c r="C4163">
        <v>7</v>
      </c>
      <c r="D4163" t="s">
        <v>6</v>
      </c>
      <c r="E4163" s="1">
        <v>3083.845</v>
      </c>
      <c r="F4163" s="4">
        <f t="shared" si="121"/>
        <v>0.0005376023368286662</v>
      </c>
      <c r="G4163" s="15">
        <f t="shared" si="120"/>
        <v>0.957735793957631</v>
      </c>
      <c r="H4163" s="39">
        <v>7</v>
      </c>
      <c r="I4163" s="40" t="s">
        <v>6</v>
      </c>
      <c r="J4163" s="14">
        <v>1575.21</v>
      </c>
    </row>
    <row r="4164" spans="3:10" ht="12.75">
      <c r="C4164">
        <v>8</v>
      </c>
      <c r="D4164" t="s">
        <v>7</v>
      </c>
      <c r="E4164" s="1">
        <v>0</v>
      </c>
      <c r="F4164" s="4">
        <f t="shared" si="121"/>
        <v>0</v>
      </c>
      <c r="G4164" s="15"/>
      <c r="H4164" s="39">
        <v>8</v>
      </c>
      <c r="I4164" s="40" t="s">
        <v>7</v>
      </c>
      <c r="J4164" s="14">
        <v>0</v>
      </c>
    </row>
    <row r="4165" spans="3:10" ht="12.75">
      <c r="C4165">
        <v>9</v>
      </c>
      <c r="D4165" t="s">
        <v>8</v>
      </c>
      <c r="E4165" s="1">
        <v>5716.08</v>
      </c>
      <c r="F4165" s="4">
        <f t="shared" si="121"/>
        <v>0.0009964761411483398</v>
      </c>
      <c r="G4165" s="15">
        <f>(E4165/J4165)-1</f>
        <v>0.21297929093906953</v>
      </c>
      <c r="H4165" s="39">
        <v>9</v>
      </c>
      <c r="I4165" s="40" t="s">
        <v>8</v>
      </c>
      <c r="J4165" s="14">
        <v>4712.43</v>
      </c>
    </row>
    <row r="4166" spans="3:10" ht="12.75">
      <c r="C4166">
        <v>10</v>
      </c>
      <c r="D4166" t="s">
        <v>9</v>
      </c>
      <c r="E4166" s="1">
        <v>19796.545</v>
      </c>
      <c r="F4166" s="4">
        <f t="shared" si="121"/>
        <v>0.0034511036881340815</v>
      </c>
      <c r="G4166" s="15">
        <f>(E4166/J4166)-1</f>
        <v>0.011488271330543531</v>
      </c>
      <c r="H4166" s="39">
        <v>10</v>
      </c>
      <c r="I4166" s="40" t="s">
        <v>9</v>
      </c>
      <c r="J4166" s="14">
        <v>19571.7</v>
      </c>
    </row>
    <row r="4167" spans="3:10" ht="12.75">
      <c r="C4167">
        <v>11</v>
      </c>
      <c r="D4167" t="s">
        <v>10</v>
      </c>
      <c r="E4167" s="1">
        <v>2560.175</v>
      </c>
      <c r="F4167" s="4">
        <f t="shared" si="121"/>
        <v>0.00044631168644673465</v>
      </c>
      <c r="G4167" s="15">
        <f>(E4167/J4167)-1</f>
        <v>0.1361336818421861</v>
      </c>
      <c r="H4167" s="39">
        <v>11</v>
      </c>
      <c r="I4167" s="40" t="s">
        <v>10</v>
      </c>
      <c r="J4167" s="14">
        <v>2253.41</v>
      </c>
    </row>
    <row r="4168" spans="3:10" ht="12.75">
      <c r="C4168">
        <v>13</v>
      </c>
      <c r="D4168" t="s">
        <v>11</v>
      </c>
      <c r="E4168" s="1">
        <v>12295.145</v>
      </c>
      <c r="F4168" s="4">
        <f t="shared" si="121"/>
        <v>0.002143395236676062</v>
      </c>
      <c r="G4168" s="15"/>
      <c r="H4168" s="39">
        <v>13</v>
      </c>
      <c r="I4168" s="40" t="s">
        <v>11</v>
      </c>
      <c r="J4168" s="14">
        <v>0</v>
      </c>
    </row>
    <row r="4169" spans="3:10" ht="12.75">
      <c r="C4169">
        <v>15</v>
      </c>
      <c r="D4169" t="s">
        <v>12</v>
      </c>
      <c r="E4169" s="1">
        <v>467.025</v>
      </c>
      <c r="F4169" s="4">
        <f t="shared" si="121"/>
        <v>8.141580765486197E-05</v>
      </c>
      <c r="G4169" s="15"/>
      <c r="H4169" s="39">
        <v>15</v>
      </c>
      <c r="I4169" s="40" t="s">
        <v>12</v>
      </c>
      <c r="J4169" s="14">
        <v>349.52</v>
      </c>
    </row>
    <row r="4170" spans="3:10" ht="12.75">
      <c r="C4170">
        <v>16</v>
      </c>
      <c r="D4170" t="s">
        <v>13</v>
      </c>
      <c r="E4170" s="1">
        <v>54393.145</v>
      </c>
      <c r="F4170" s="4">
        <f t="shared" si="121"/>
        <v>0.009482280030111914</v>
      </c>
      <c r="G4170" s="15">
        <f>(E4170/J4170)-1</f>
        <v>0.4647477758071803</v>
      </c>
      <c r="H4170" s="39">
        <v>16</v>
      </c>
      <c r="I4170" s="40" t="s">
        <v>13</v>
      </c>
      <c r="J4170" s="14">
        <v>37134.82</v>
      </c>
    </row>
    <row r="4171" spans="3:10" ht="12.75">
      <c r="C4171">
        <v>19</v>
      </c>
      <c r="D4171" t="s">
        <v>726</v>
      </c>
      <c r="E4171" s="1">
        <v>690</v>
      </c>
      <c r="F4171" s="4">
        <f t="shared" si="121"/>
        <v>0.00012028672401232216</v>
      </c>
      <c r="G4171" s="15"/>
      <c r="H4171">
        <v>19</v>
      </c>
      <c r="I4171" t="s">
        <v>726</v>
      </c>
      <c r="J4171" s="14">
        <v>0</v>
      </c>
    </row>
    <row r="4172" spans="3:10" ht="12.75">
      <c r="C4172">
        <v>20</v>
      </c>
      <c r="D4172" t="s">
        <v>14</v>
      </c>
      <c r="E4172" s="1">
        <v>0</v>
      </c>
      <c r="F4172" s="4">
        <f t="shared" si="121"/>
        <v>0</v>
      </c>
      <c r="G4172" s="15"/>
      <c r="H4172" s="39">
        <v>20</v>
      </c>
      <c r="I4172" s="40" t="s">
        <v>14</v>
      </c>
      <c r="J4172" s="14">
        <v>0</v>
      </c>
    </row>
    <row r="4173" spans="3:10" ht="12.75">
      <c r="C4173">
        <v>22</v>
      </c>
      <c r="D4173" t="s">
        <v>15</v>
      </c>
      <c r="E4173" s="1">
        <v>2168.46</v>
      </c>
      <c r="F4173" s="4">
        <f t="shared" si="121"/>
        <v>0.0003780245645677683</v>
      </c>
      <c r="G4173" s="15">
        <f>(E4173/J4173)-1</f>
        <v>0.3938805682329498</v>
      </c>
      <c r="H4173" s="39">
        <v>22</v>
      </c>
      <c r="I4173" s="40" t="s">
        <v>15</v>
      </c>
      <c r="J4173" s="14">
        <v>1555.7</v>
      </c>
    </row>
    <row r="4174" spans="3:10" ht="12.75">
      <c r="C4174">
        <v>23</v>
      </c>
      <c r="D4174" t="s">
        <v>16</v>
      </c>
      <c r="E4174" s="1">
        <v>14811.54</v>
      </c>
      <c r="F4174" s="4">
        <f t="shared" si="121"/>
        <v>0.0025820748176485077</v>
      </c>
      <c r="G4174" s="15">
        <f>(E4174/J4174)-1</f>
        <v>0.3015584563944165</v>
      </c>
      <c r="H4174" s="39">
        <v>23</v>
      </c>
      <c r="I4174" s="40" t="s">
        <v>16</v>
      </c>
      <c r="J4174" s="14">
        <v>11379.85</v>
      </c>
    </row>
    <row r="4175" spans="3:10" ht="12.75">
      <c r="C4175">
        <v>24</v>
      </c>
      <c r="D4175" t="s">
        <v>17</v>
      </c>
      <c r="E4175" s="1">
        <v>121365.545</v>
      </c>
      <c r="F4175" s="4">
        <f t="shared" si="121"/>
        <v>0.02115748379133343</v>
      </c>
      <c r="G4175" s="15"/>
      <c r="H4175" s="39">
        <v>24</v>
      </c>
      <c r="I4175" s="40" t="s">
        <v>17</v>
      </c>
      <c r="J4175" s="14">
        <v>147753.04</v>
      </c>
    </row>
    <row r="4176" spans="3:10" ht="12.75">
      <c r="C4176">
        <v>25</v>
      </c>
      <c r="D4176" t="s">
        <v>18</v>
      </c>
      <c r="E4176" s="1">
        <v>0</v>
      </c>
      <c r="F4176" s="4">
        <f t="shared" si="121"/>
        <v>0</v>
      </c>
      <c r="G4176" s="15"/>
      <c r="H4176" s="39">
        <v>25</v>
      </c>
      <c r="I4176" s="40" t="s">
        <v>18</v>
      </c>
      <c r="J4176" s="14">
        <v>0</v>
      </c>
    </row>
    <row r="4177" spans="3:10" ht="12.75">
      <c r="C4177">
        <v>26</v>
      </c>
      <c r="D4177" t="s">
        <v>19</v>
      </c>
      <c r="E4177" s="1">
        <v>0</v>
      </c>
      <c r="F4177" s="4">
        <f t="shared" si="121"/>
        <v>0</v>
      </c>
      <c r="G4177" s="15"/>
      <c r="H4177" s="39">
        <v>26</v>
      </c>
      <c r="I4177" s="40" t="s">
        <v>19</v>
      </c>
      <c r="J4177" s="14">
        <v>0</v>
      </c>
    </row>
    <row r="4178" spans="3:10" ht="12.75">
      <c r="C4178">
        <v>27</v>
      </c>
      <c r="D4178" t="s">
        <v>20</v>
      </c>
      <c r="E4178" s="1">
        <v>14826.405</v>
      </c>
      <c r="F4178" s="4">
        <f t="shared" si="121"/>
        <v>0.002584666212072338</v>
      </c>
      <c r="G4178" s="15"/>
      <c r="H4178" s="39">
        <v>27</v>
      </c>
      <c r="I4178" s="40" t="s">
        <v>20</v>
      </c>
      <c r="J4178" s="14">
        <v>0</v>
      </c>
    </row>
    <row r="4179" spans="3:10" ht="12.75">
      <c r="C4179">
        <v>28</v>
      </c>
      <c r="D4179" t="s">
        <v>21</v>
      </c>
      <c r="E4179" s="1">
        <v>57449.785</v>
      </c>
      <c r="F4179" s="4">
        <f t="shared" si="121"/>
        <v>0.010015139757771371</v>
      </c>
      <c r="G4179" s="15">
        <f aca="true" t="shared" si="122" ref="G4179:G4185">(E4179/J4179)-1</f>
        <v>13.689733512662112</v>
      </c>
      <c r="H4179" s="39">
        <v>28</v>
      </c>
      <c r="I4179" s="40" t="s">
        <v>21</v>
      </c>
      <c r="J4179" s="14">
        <v>3910.88</v>
      </c>
    </row>
    <row r="4180" spans="3:10" ht="12.75">
      <c r="C4180">
        <v>30</v>
      </c>
      <c r="D4180" t="s">
        <v>22</v>
      </c>
      <c r="E4180" s="1">
        <v>438179.92</v>
      </c>
      <c r="F4180" s="4">
        <f t="shared" si="121"/>
        <v>0.07638728565910348</v>
      </c>
      <c r="G4180" s="15">
        <f t="shared" si="122"/>
        <v>0.25987059828711856</v>
      </c>
      <c r="H4180" s="39">
        <v>30</v>
      </c>
      <c r="I4180" s="40" t="s">
        <v>22</v>
      </c>
      <c r="J4180" s="14">
        <v>347797.56</v>
      </c>
    </row>
    <row r="4181" spans="3:10" ht="12.75">
      <c r="C4181">
        <v>31</v>
      </c>
      <c r="D4181" t="s">
        <v>23</v>
      </c>
      <c r="E4181" s="1">
        <v>278127.76</v>
      </c>
      <c r="F4181" s="4">
        <f t="shared" si="121"/>
        <v>0.048485618996065766</v>
      </c>
      <c r="G4181" s="15">
        <f t="shared" si="122"/>
        <v>0.9818196704151696</v>
      </c>
      <c r="H4181" s="39">
        <v>31</v>
      </c>
      <c r="I4181" s="40" t="s">
        <v>23</v>
      </c>
      <c r="J4181" s="14">
        <v>140339.59</v>
      </c>
    </row>
    <row r="4182" spans="3:10" ht="12.75">
      <c r="C4182">
        <v>32</v>
      </c>
      <c r="D4182" t="s">
        <v>24</v>
      </c>
      <c r="E4182" s="1">
        <v>41435.025</v>
      </c>
      <c r="F4182" s="4">
        <f t="shared" si="121"/>
        <v>0.007223309299447347</v>
      </c>
      <c r="G4182" s="15">
        <f t="shared" si="122"/>
        <v>0.8572083935818215</v>
      </c>
      <c r="H4182" s="39">
        <v>32</v>
      </c>
      <c r="I4182" s="40" t="s">
        <v>24</v>
      </c>
      <c r="J4182" s="14">
        <v>22310.38</v>
      </c>
    </row>
    <row r="4183" spans="3:10" ht="12.75">
      <c r="C4183">
        <v>33</v>
      </c>
      <c r="D4183" t="s">
        <v>450</v>
      </c>
      <c r="E4183" s="1">
        <v>5364.065</v>
      </c>
      <c r="F4183" s="4">
        <f t="shared" si="121"/>
        <v>0.00093510986411472</v>
      </c>
      <c r="G4183" s="15">
        <f t="shared" si="122"/>
        <v>0.12495464793163102</v>
      </c>
      <c r="H4183" s="39">
        <v>33</v>
      </c>
      <c r="I4183" s="40" t="s">
        <v>450</v>
      </c>
      <c r="J4183" s="14">
        <v>4768.25</v>
      </c>
    </row>
    <row r="4184" spans="3:10" ht="12.75">
      <c r="C4184">
        <v>34</v>
      </c>
      <c r="D4184" t="s">
        <v>510</v>
      </c>
      <c r="E4184" s="1">
        <v>9021.65</v>
      </c>
      <c r="F4184" s="4">
        <f t="shared" si="121"/>
        <v>0.0015727314836025596</v>
      </c>
      <c r="G4184" s="15">
        <f t="shared" si="122"/>
        <v>0.1610546419535095</v>
      </c>
      <c r="H4184" s="39">
        <v>34</v>
      </c>
      <c r="I4184" s="40" t="s">
        <v>510</v>
      </c>
      <c r="J4184" s="14">
        <v>7770.22</v>
      </c>
    </row>
    <row r="4185" spans="3:10" ht="12.75">
      <c r="C4185">
        <v>35</v>
      </c>
      <c r="D4185" t="s">
        <v>511</v>
      </c>
      <c r="E4185" s="1">
        <v>302211.41</v>
      </c>
      <c r="F4185" s="4">
        <f t="shared" si="121"/>
        <v>0.05268408763484744</v>
      </c>
      <c r="G4185" s="15">
        <f t="shared" si="122"/>
        <v>-0.06966556540202717</v>
      </c>
      <c r="H4185" s="39">
        <v>35</v>
      </c>
      <c r="I4185" s="40" t="s">
        <v>511</v>
      </c>
      <c r="J4185" s="14">
        <v>324841.69</v>
      </c>
    </row>
    <row r="4186" spans="3:10" ht="12.75">
      <c r="C4186">
        <v>36</v>
      </c>
      <c r="D4186" t="s">
        <v>683</v>
      </c>
      <c r="E4186" s="1">
        <v>0</v>
      </c>
      <c r="F4186" s="4">
        <f t="shared" si="121"/>
        <v>0</v>
      </c>
      <c r="H4186" s="39">
        <v>36</v>
      </c>
      <c r="I4186" s="40" t="s">
        <v>683</v>
      </c>
      <c r="J4186" s="14">
        <v>0</v>
      </c>
    </row>
    <row r="4187" spans="5:10" ht="12.75">
      <c r="E4187" s="1"/>
      <c r="F4187" s="4"/>
      <c r="H4187" s="39"/>
      <c r="I4187" s="40"/>
      <c r="J4187" s="14"/>
    </row>
    <row r="4188" spans="5:10" ht="12.75">
      <c r="E4188" s="1"/>
      <c r="F4188" s="4"/>
      <c r="H4188" s="39"/>
      <c r="I4188" s="40"/>
      <c r="J4188" s="14"/>
    </row>
    <row r="4189" spans="5:10" ht="12.75">
      <c r="E4189" s="1"/>
      <c r="F4189" s="4"/>
      <c r="H4189" s="39"/>
      <c r="I4189" s="40"/>
      <c r="J4189" s="14"/>
    </row>
    <row r="4190" spans="5:10" ht="12.75">
      <c r="E4190" s="1"/>
      <c r="F4190" s="4"/>
      <c r="H4190" s="39"/>
      <c r="I4190" s="40"/>
      <c r="J4190" s="14"/>
    </row>
    <row r="4191" spans="5:10" ht="12.75">
      <c r="E4191" s="1"/>
      <c r="F4191" s="4"/>
      <c r="H4191" s="39"/>
      <c r="I4191" s="40"/>
      <c r="J4191" s="14"/>
    </row>
    <row r="4192" spans="5:10" ht="12.75">
      <c r="E4192" s="1"/>
      <c r="F4192" s="4"/>
      <c r="H4192" s="39"/>
      <c r="I4192" s="40"/>
      <c r="J4192" s="14"/>
    </row>
    <row r="4193" spans="5:10" ht="12.75">
      <c r="E4193" s="1"/>
      <c r="F4193" s="4"/>
      <c r="H4193" s="39"/>
      <c r="I4193" s="40"/>
      <c r="J4193" s="14"/>
    </row>
    <row r="4194" spans="5:10" ht="12.75">
      <c r="E4194" s="1"/>
      <c r="F4194" s="4"/>
      <c r="H4194" s="39"/>
      <c r="I4194" s="40"/>
      <c r="J4194" s="14"/>
    </row>
    <row r="4195" spans="5:10" ht="12.75">
      <c r="E4195" s="1"/>
      <c r="F4195" s="4"/>
      <c r="H4195" s="39"/>
      <c r="I4195" s="40"/>
      <c r="J4195" s="14"/>
    </row>
    <row r="4196" spans="1:2" ht="15">
      <c r="A4196" s="5">
        <v>40969</v>
      </c>
      <c r="B4196" s="1">
        <f>SUM(E4197:E4225)</f>
        <v>6798364.570000002</v>
      </c>
    </row>
    <row r="4197" spans="3:10" ht="12.75">
      <c r="C4197">
        <v>1</v>
      </c>
      <c r="D4197" t="s">
        <v>0</v>
      </c>
      <c r="E4197" s="1">
        <v>1473474.44</v>
      </c>
      <c r="F4197" s="4">
        <f>+E4197/$B$4196</f>
        <v>0.21673954446370614</v>
      </c>
      <c r="G4197" s="15">
        <f aca="true" t="shared" si="123" ref="G4197:G4203">(E4197/J4197)-1</f>
        <v>0.28495856697609323</v>
      </c>
      <c r="H4197" s="39">
        <v>1</v>
      </c>
      <c r="I4197" s="40" t="s">
        <v>0</v>
      </c>
      <c r="J4197" s="14">
        <v>1146709.69</v>
      </c>
    </row>
    <row r="4198" spans="3:10" ht="12.75">
      <c r="C4198">
        <v>2</v>
      </c>
      <c r="D4198" t="s">
        <v>1</v>
      </c>
      <c r="E4198" s="1">
        <v>3193827.38</v>
      </c>
      <c r="F4198" s="4">
        <f aca="true" t="shared" si="124" ref="F4198:F4226">+E4198/$B$4196</f>
        <v>0.4697934844644554</v>
      </c>
      <c r="G4198" s="15">
        <f t="shared" si="123"/>
        <v>0.22625180891516194</v>
      </c>
      <c r="H4198" s="39">
        <v>2</v>
      </c>
      <c r="I4198" s="40" t="s">
        <v>1</v>
      </c>
      <c r="J4198" s="14">
        <v>2604544.48</v>
      </c>
    </row>
    <row r="4199" spans="3:10" ht="12.75">
      <c r="C4199">
        <v>3</v>
      </c>
      <c r="D4199" t="s">
        <v>2</v>
      </c>
      <c r="E4199" s="1">
        <v>185785.53</v>
      </c>
      <c r="F4199" s="4">
        <f t="shared" si="124"/>
        <v>0.027327973968892336</v>
      </c>
      <c r="G4199" s="15">
        <f t="shared" si="123"/>
        <v>0.05527906125787019</v>
      </c>
      <c r="H4199" s="39">
        <v>3</v>
      </c>
      <c r="I4199" s="40" t="s">
        <v>2</v>
      </c>
      <c r="J4199" s="14">
        <v>176053.46</v>
      </c>
    </row>
    <row r="4200" spans="3:10" ht="12.75">
      <c r="C4200">
        <v>4</v>
      </c>
      <c r="D4200" t="s">
        <v>3</v>
      </c>
      <c r="E4200" s="1">
        <v>68459.225</v>
      </c>
      <c r="F4200" s="4">
        <f t="shared" si="124"/>
        <v>0.010069954956828681</v>
      </c>
      <c r="G4200" s="15">
        <f t="shared" si="123"/>
        <v>0.7255764274416643</v>
      </c>
      <c r="H4200" s="39">
        <v>4</v>
      </c>
      <c r="I4200" s="40" t="s">
        <v>3</v>
      </c>
      <c r="J4200" s="14">
        <v>39673.25</v>
      </c>
    </row>
    <row r="4201" spans="3:10" ht="12.75">
      <c r="C4201">
        <v>5</v>
      </c>
      <c r="D4201" t="s">
        <v>4</v>
      </c>
      <c r="E4201" s="1">
        <v>153352.605</v>
      </c>
      <c r="F4201" s="4">
        <f t="shared" si="124"/>
        <v>0.022557278801539758</v>
      </c>
      <c r="G4201" s="15">
        <f t="shared" si="123"/>
        <v>0.20447654739030074</v>
      </c>
      <c r="H4201" s="39">
        <v>5</v>
      </c>
      <c r="I4201" s="40" t="s">
        <v>4</v>
      </c>
      <c r="J4201" s="14">
        <v>127318.88</v>
      </c>
    </row>
    <row r="4202" spans="3:10" ht="12.75">
      <c r="C4202">
        <v>6</v>
      </c>
      <c r="D4202" t="s">
        <v>5</v>
      </c>
      <c r="E4202" s="1">
        <v>13794.71</v>
      </c>
      <c r="F4202" s="4">
        <f t="shared" si="124"/>
        <v>0.002029121836283045</v>
      </c>
      <c r="G4202" s="15">
        <f t="shared" si="123"/>
        <v>0.19957546570942086</v>
      </c>
      <c r="H4202" s="39">
        <v>6</v>
      </c>
      <c r="I4202" s="40" t="s">
        <v>5</v>
      </c>
      <c r="J4202" s="14">
        <v>11499.66</v>
      </c>
    </row>
    <row r="4203" spans="3:10" ht="12.75">
      <c r="C4203">
        <v>7</v>
      </c>
      <c r="D4203" t="s">
        <v>6</v>
      </c>
      <c r="E4203" s="1">
        <v>2098.08</v>
      </c>
      <c r="F4203" s="4">
        <f t="shared" si="124"/>
        <v>0.0003086153998357872</v>
      </c>
      <c r="G4203" s="15">
        <f t="shared" si="123"/>
        <v>1.669279016806402</v>
      </c>
      <c r="H4203" s="39">
        <v>7</v>
      </c>
      <c r="I4203" s="40" t="s">
        <v>6</v>
      </c>
      <c r="J4203" s="14">
        <v>786.01</v>
      </c>
    </row>
    <row r="4204" spans="3:10" ht="12.75">
      <c r="C4204">
        <v>8</v>
      </c>
      <c r="D4204" t="s">
        <v>7</v>
      </c>
      <c r="E4204" s="1">
        <v>0</v>
      </c>
      <c r="F4204" s="4">
        <f t="shared" si="124"/>
        <v>0</v>
      </c>
      <c r="G4204" s="15"/>
      <c r="H4204" s="39">
        <v>8</v>
      </c>
      <c r="I4204" s="40" t="s">
        <v>7</v>
      </c>
      <c r="J4204" s="14">
        <v>0</v>
      </c>
    </row>
    <row r="4205" spans="3:10" ht="12.75">
      <c r="C4205">
        <v>9</v>
      </c>
      <c r="D4205" t="s">
        <v>8</v>
      </c>
      <c r="E4205" s="1">
        <v>6327.24</v>
      </c>
      <c r="F4205" s="4">
        <f t="shared" si="124"/>
        <v>0.0009307003081183682</v>
      </c>
      <c r="G4205" s="15">
        <f>(E4205/J4205)-1</f>
        <v>0.018752908254531908</v>
      </c>
      <c r="H4205" s="39">
        <v>9</v>
      </c>
      <c r="I4205" s="40" t="s">
        <v>8</v>
      </c>
      <c r="J4205" s="14">
        <v>6210.77</v>
      </c>
    </row>
    <row r="4206" spans="3:10" ht="12.75">
      <c r="C4206">
        <v>10</v>
      </c>
      <c r="D4206" t="s">
        <v>9</v>
      </c>
      <c r="E4206" s="1">
        <v>57744.55</v>
      </c>
      <c r="F4206" s="4">
        <f t="shared" si="124"/>
        <v>0.00849388840586994</v>
      </c>
      <c r="G4206" s="15">
        <f>(E4206/J4206)-1</f>
        <v>0.8069458356372112</v>
      </c>
      <c r="H4206" s="39">
        <v>10</v>
      </c>
      <c r="I4206" s="40" t="s">
        <v>9</v>
      </c>
      <c r="J4206" s="14">
        <v>31956.99</v>
      </c>
    </row>
    <row r="4207" spans="3:10" ht="12.75">
      <c r="C4207">
        <v>11</v>
      </c>
      <c r="D4207" t="s">
        <v>10</v>
      </c>
      <c r="E4207" s="1">
        <v>2807.38</v>
      </c>
      <c r="F4207" s="4">
        <f t="shared" si="124"/>
        <v>0.00041294931613236493</v>
      </c>
      <c r="G4207" s="15">
        <f>(E4207/J4207)-1</f>
        <v>0.22293420920801</v>
      </c>
      <c r="H4207" s="39">
        <v>11</v>
      </c>
      <c r="I4207" s="40" t="s">
        <v>10</v>
      </c>
      <c r="J4207" s="14">
        <v>2295.61</v>
      </c>
    </row>
    <row r="4208" spans="3:10" ht="12.75">
      <c r="C4208">
        <v>13</v>
      </c>
      <c r="D4208" t="s">
        <v>11</v>
      </c>
      <c r="E4208" s="1">
        <v>0</v>
      </c>
      <c r="F4208" s="4">
        <f t="shared" si="124"/>
        <v>0</v>
      </c>
      <c r="G4208" s="15"/>
      <c r="H4208" s="39">
        <v>13</v>
      </c>
      <c r="I4208" s="40" t="s">
        <v>11</v>
      </c>
      <c r="J4208" s="14">
        <v>2536.03</v>
      </c>
    </row>
    <row r="4209" spans="3:10" ht="12.75">
      <c r="C4209">
        <v>15</v>
      </c>
      <c r="D4209" t="s">
        <v>12</v>
      </c>
      <c r="E4209" s="1">
        <v>557.115</v>
      </c>
      <c r="F4209" s="4">
        <f t="shared" si="124"/>
        <v>8.194838541881842E-05</v>
      </c>
      <c r="G4209" s="15"/>
      <c r="H4209" s="39">
        <v>15</v>
      </c>
      <c r="I4209" s="40" t="s">
        <v>12</v>
      </c>
      <c r="J4209" s="14">
        <v>495.9</v>
      </c>
    </row>
    <row r="4210" spans="3:10" ht="12.75">
      <c r="C4210">
        <v>16</v>
      </c>
      <c r="D4210" t="s">
        <v>13</v>
      </c>
      <c r="E4210" s="1">
        <v>62444.44</v>
      </c>
      <c r="F4210" s="4">
        <f t="shared" si="124"/>
        <v>0.009185214967075528</v>
      </c>
      <c r="G4210" s="15">
        <f>(E4210/J4210)-1</f>
        <v>0.28311828999863553</v>
      </c>
      <c r="H4210" s="39">
        <v>16</v>
      </c>
      <c r="I4210" s="40" t="s">
        <v>13</v>
      </c>
      <c r="J4210" s="14">
        <v>48666.16</v>
      </c>
    </row>
    <row r="4211" spans="3:10" ht="12.75">
      <c r="C4211">
        <v>19</v>
      </c>
      <c r="D4211" t="s">
        <v>726</v>
      </c>
      <c r="E4211" s="1">
        <v>775.735</v>
      </c>
      <c r="F4211" s="4">
        <f t="shared" si="124"/>
        <v>0.00011410611949573627</v>
      </c>
      <c r="G4211" s="15"/>
      <c r="H4211" s="39">
        <v>19</v>
      </c>
      <c r="I4211" t="s">
        <v>726</v>
      </c>
      <c r="J4211" s="14">
        <v>0</v>
      </c>
    </row>
    <row r="4212" spans="3:10" ht="12.75">
      <c r="C4212">
        <v>20</v>
      </c>
      <c r="D4212" t="s">
        <v>14</v>
      </c>
      <c r="E4212" s="1">
        <v>0</v>
      </c>
      <c r="F4212" s="4">
        <f t="shared" si="124"/>
        <v>0</v>
      </c>
      <c r="G4212" s="15"/>
      <c r="H4212" s="39">
        <v>20</v>
      </c>
      <c r="I4212" s="40" t="s">
        <v>14</v>
      </c>
      <c r="J4212" s="14">
        <v>0</v>
      </c>
    </row>
    <row r="4213" spans="3:10" ht="12.75">
      <c r="C4213">
        <v>22</v>
      </c>
      <c r="D4213" t="s">
        <v>15</v>
      </c>
      <c r="E4213" s="1">
        <v>2132.7</v>
      </c>
      <c r="F4213" s="4">
        <f t="shared" si="124"/>
        <v>0.0003137078010513342</v>
      </c>
      <c r="G4213" s="15">
        <f>(E4213/J4213)-1</f>
        <v>0.27559931097181667</v>
      </c>
      <c r="H4213" s="39">
        <v>22</v>
      </c>
      <c r="I4213" s="40" t="s">
        <v>15</v>
      </c>
      <c r="J4213" s="14">
        <v>1671.92</v>
      </c>
    </row>
    <row r="4214" spans="3:10" ht="12.75">
      <c r="C4214">
        <v>23</v>
      </c>
      <c r="D4214" t="s">
        <v>16</v>
      </c>
      <c r="E4214" s="1">
        <v>13574.455</v>
      </c>
      <c r="F4214" s="4">
        <f t="shared" si="124"/>
        <v>0.001996723603188582</v>
      </c>
      <c r="G4214" s="15">
        <f>(E4214/J4214)-1</f>
        <v>0.15861648382694216</v>
      </c>
      <c r="H4214" s="39">
        <v>23</v>
      </c>
      <c r="I4214" s="40" t="s">
        <v>16</v>
      </c>
      <c r="J4214" s="14">
        <v>11716.09</v>
      </c>
    </row>
    <row r="4215" spans="3:10" ht="12.75">
      <c r="C4215">
        <v>24</v>
      </c>
      <c r="D4215" t="s">
        <v>17</v>
      </c>
      <c r="E4215" s="1">
        <v>150344.215</v>
      </c>
      <c r="F4215" s="4">
        <f t="shared" si="124"/>
        <v>0.022114762080198348</v>
      </c>
      <c r="G4215" s="15"/>
      <c r="H4215" s="39">
        <v>24</v>
      </c>
      <c r="I4215" s="40" t="s">
        <v>17</v>
      </c>
      <c r="J4215" s="14">
        <v>129392.55</v>
      </c>
    </row>
    <row r="4216" spans="3:10" ht="12.75">
      <c r="C4216">
        <v>25</v>
      </c>
      <c r="D4216" t="s">
        <v>18</v>
      </c>
      <c r="E4216" s="1">
        <v>0</v>
      </c>
      <c r="F4216" s="4">
        <f t="shared" si="124"/>
        <v>0</v>
      </c>
      <c r="G4216" s="15"/>
      <c r="H4216" s="39">
        <v>25</v>
      </c>
      <c r="I4216" s="40" t="s">
        <v>18</v>
      </c>
      <c r="J4216" s="14">
        <v>0</v>
      </c>
    </row>
    <row r="4217" spans="3:10" ht="12.75">
      <c r="C4217">
        <v>26</v>
      </c>
      <c r="D4217" t="s">
        <v>19</v>
      </c>
      <c r="E4217" s="1">
        <v>0</v>
      </c>
      <c r="F4217" s="4">
        <f t="shared" si="124"/>
        <v>0</v>
      </c>
      <c r="G4217" s="15"/>
      <c r="H4217" s="39">
        <v>26</v>
      </c>
      <c r="I4217" s="40" t="s">
        <v>19</v>
      </c>
      <c r="J4217" s="14">
        <v>0</v>
      </c>
    </row>
    <row r="4218" spans="3:10" ht="12.75">
      <c r="C4218">
        <v>27</v>
      </c>
      <c r="D4218" t="s">
        <v>20</v>
      </c>
      <c r="E4218" s="1">
        <v>15595.17</v>
      </c>
      <c r="F4218" s="4">
        <f t="shared" si="124"/>
        <v>0.002293959060215565</v>
      </c>
      <c r="G4218" s="15">
        <f aca="true" t="shared" si="125" ref="G4218:G4225">(E4218/J4218)-1</f>
        <v>-0.38196074235236765</v>
      </c>
      <c r="H4218" s="39">
        <v>27</v>
      </c>
      <c r="I4218" s="40" t="s">
        <v>20</v>
      </c>
      <c r="J4218" s="14">
        <v>25233.3</v>
      </c>
    </row>
    <row r="4219" spans="3:10" ht="12.75">
      <c r="C4219">
        <v>28</v>
      </c>
      <c r="D4219" t="s">
        <v>21</v>
      </c>
      <c r="E4219" s="1">
        <v>219462.235</v>
      </c>
      <c r="F4219" s="4">
        <f t="shared" si="124"/>
        <v>0.03228162196073576</v>
      </c>
      <c r="G4219" s="15">
        <f t="shared" si="125"/>
        <v>-0.2208006300280767</v>
      </c>
      <c r="H4219" s="39">
        <v>28</v>
      </c>
      <c r="I4219" s="40" t="s">
        <v>21</v>
      </c>
      <c r="J4219" s="14">
        <v>281650.94</v>
      </c>
    </row>
    <row r="4220" spans="3:10" ht="12.75">
      <c r="C4220">
        <v>30</v>
      </c>
      <c r="D4220" t="s">
        <v>22</v>
      </c>
      <c r="E4220" s="1">
        <v>564430.01</v>
      </c>
      <c r="F4220" s="4">
        <f t="shared" si="124"/>
        <v>0.08302438096520026</v>
      </c>
      <c r="G4220" s="15">
        <f t="shared" si="125"/>
        <v>0.14620862105315702</v>
      </c>
      <c r="H4220" s="39">
        <v>30</v>
      </c>
      <c r="I4220" s="40" t="s">
        <v>22</v>
      </c>
      <c r="J4220" s="14">
        <v>492432.18</v>
      </c>
    </row>
    <row r="4221" spans="3:10" ht="12.75">
      <c r="C4221">
        <v>31</v>
      </c>
      <c r="D4221" t="s">
        <v>23</v>
      </c>
      <c r="E4221" s="1">
        <v>193474.545</v>
      </c>
      <c r="F4221" s="4">
        <f t="shared" si="124"/>
        <v>0.02845898348166991</v>
      </c>
      <c r="G4221" s="15">
        <f t="shared" si="125"/>
        <v>-0.35721057605131235</v>
      </c>
      <c r="H4221" s="39">
        <v>31</v>
      </c>
      <c r="I4221" s="40" t="s">
        <v>23</v>
      </c>
      <c r="J4221" s="14">
        <v>300992.11</v>
      </c>
    </row>
    <row r="4222" spans="3:10" ht="12.75">
      <c r="C4222">
        <v>32</v>
      </c>
      <c r="D4222" t="s">
        <v>24</v>
      </c>
      <c r="E4222" s="1">
        <v>58721.915</v>
      </c>
      <c r="F4222" s="4">
        <f t="shared" si="124"/>
        <v>0.008637653128978927</v>
      </c>
      <c r="G4222" s="15">
        <f t="shared" si="125"/>
        <v>0.27486668829006256</v>
      </c>
      <c r="H4222" s="39">
        <v>32</v>
      </c>
      <c r="I4222" s="40" t="s">
        <v>24</v>
      </c>
      <c r="J4222" s="14">
        <v>46061.22</v>
      </c>
    </row>
    <row r="4223" spans="3:10" ht="12.75">
      <c r="C4223">
        <v>33</v>
      </c>
      <c r="D4223" t="s">
        <v>450</v>
      </c>
      <c r="E4223" s="1">
        <v>7166.075</v>
      </c>
      <c r="F4223" s="4">
        <f t="shared" si="124"/>
        <v>0.0010540880716551507</v>
      </c>
      <c r="G4223" s="15">
        <f t="shared" si="125"/>
        <v>0.26400961667360456</v>
      </c>
      <c r="H4223" s="39">
        <v>33</v>
      </c>
      <c r="I4223" s="40" t="s">
        <v>450</v>
      </c>
      <c r="J4223" s="14">
        <v>5669.32</v>
      </c>
    </row>
    <row r="4224" spans="3:10" ht="12.75">
      <c r="C4224">
        <v>34</v>
      </c>
      <c r="D4224" t="s">
        <v>510</v>
      </c>
      <c r="E4224" s="1">
        <v>12199.005</v>
      </c>
      <c r="F4224" s="4">
        <f t="shared" si="124"/>
        <v>0.0017944028853398187</v>
      </c>
      <c r="G4224" s="15">
        <f t="shared" si="125"/>
        <v>0.021188458959525036</v>
      </c>
      <c r="H4224" s="39">
        <v>34</v>
      </c>
      <c r="I4224" s="40" t="s">
        <v>510</v>
      </c>
      <c r="J4224" s="14">
        <v>11945.89</v>
      </c>
    </row>
    <row r="4225" spans="3:10" ht="12.75">
      <c r="C4225">
        <v>35</v>
      </c>
      <c r="D4225" t="s">
        <v>511</v>
      </c>
      <c r="E4225" s="1">
        <v>339815.815</v>
      </c>
      <c r="F4225" s="4">
        <f t="shared" si="124"/>
        <v>0.049984935568114126</v>
      </c>
      <c r="G4225" s="15">
        <f t="shared" si="125"/>
        <v>0.06088700699303673</v>
      </c>
      <c r="H4225" s="39">
        <v>35</v>
      </c>
      <c r="I4225" s="40" t="s">
        <v>511</v>
      </c>
      <c r="J4225" s="14">
        <v>320312.92</v>
      </c>
    </row>
    <row r="4226" spans="3:10" ht="12.75">
      <c r="C4226">
        <v>36</v>
      </c>
      <c r="D4226" t="s">
        <v>683</v>
      </c>
      <c r="E4226" s="1">
        <v>0</v>
      </c>
      <c r="F4226" s="4">
        <f t="shared" si="124"/>
        <v>0</v>
      </c>
      <c r="H4226" s="39">
        <v>36</v>
      </c>
      <c r="I4226" s="40" t="s">
        <v>683</v>
      </c>
      <c r="J4226" s="14">
        <v>0</v>
      </c>
    </row>
    <row r="4236" spans="1:2" ht="15">
      <c r="A4236" s="5">
        <v>41000</v>
      </c>
      <c r="B4236" s="1">
        <f>SUM(E4237:E4265)</f>
        <v>7221171.509999997</v>
      </c>
    </row>
    <row r="4237" spans="3:10" ht="12.75">
      <c r="C4237">
        <v>1</v>
      </c>
      <c r="D4237" t="s">
        <v>0</v>
      </c>
      <c r="E4237" s="1">
        <v>1424622.3</v>
      </c>
      <c r="F4237" s="4">
        <f>+E4237/$B$4236</f>
        <v>0.1972840969124137</v>
      </c>
      <c r="G4237" s="15">
        <f aca="true" t="shared" si="126" ref="G4237:G4243">(E4237/J4237)-1</f>
        <v>0.11830572505322778</v>
      </c>
      <c r="H4237" s="39">
        <v>1</v>
      </c>
      <c r="I4237" s="40" t="s">
        <v>0</v>
      </c>
      <c r="J4237" s="25">
        <v>1273911.3</v>
      </c>
    </row>
    <row r="4238" spans="3:10" ht="12.75">
      <c r="C4238">
        <v>2</v>
      </c>
      <c r="D4238" t="s">
        <v>1</v>
      </c>
      <c r="E4238" s="1">
        <v>3562508.75</v>
      </c>
      <c r="F4238" s="4">
        <f aca="true" t="shared" si="127" ref="F4238:F4266">+E4238/$B$4236</f>
        <v>0.49334221532705314</v>
      </c>
      <c r="G4238" s="15">
        <f t="shared" si="126"/>
        <v>0.10383913316049576</v>
      </c>
      <c r="H4238" s="39">
        <v>2</v>
      </c>
      <c r="I4238" s="40" t="s">
        <v>1</v>
      </c>
      <c r="J4238" s="25">
        <v>3227380.37</v>
      </c>
    </row>
    <row r="4239" spans="3:10" ht="12.75">
      <c r="C4239">
        <v>3</v>
      </c>
      <c r="D4239" t="s">
        <v>2</v>
      </c>
      <c r="E4239" s="1">
        <v>192123.015</v>
      </c>
      <c r="F4239" s="4">
        <f t="shared" si="127"/>
        <v>0.026605518887613304</v>
      </c>
      <c r="G4239" s="15">
        <f t="shared" si="126"/>
        <v>0.20896357667381293</v>
      </c>
      <c r="H4239" s="39">
        <v>3</v>
      </c>
      <c r="I4239" s="40" t="s">
        <v>2</v>
      </c>
      <c r="J4239" s="25">
        <v>158915.47</v>
      </c>
    </row>
    <row r="4240" spans="3:10" ht="12.75">
      <c r="C4240">
        <v>4</v>
      </c>
      <c r="D4240" t="s">
        <v>3</v>
      </c>
      <c r="E4240" s="1">
        <v>49534.45</v>
      </c>
      <c r="F4240" s="4">
        <f t="shared" si="127"/>
        <v>0.006859614112669098</v>
      </c>
      <c r="G4240" s="15">
        <f t="shared" si="126"/>
        <v>0.3201336272030231</v>
      </c>
      <c r="H4240" s="39">
        <v>4</v>
      </c>
      <c r="I4240" s="40" t="s">
        <v>3</v>
      </c>
      <c r="J4240" s="25">
        <v>37522.3</v>
      </c>
    </row>
    <row r="4241" spans="3:10" ht="12.75">
      <c r="C4241">
        <v>5</v>
      </c>
      <c r="D4241" t="s">
        <v>4</v>
      </c>
      <c r="E4241" s="1">
        <v>172209.225</v>
      </c>
      <c r="F4241" s="4">
        <f t="shared" si="127"/>
        <v>0.023847823689206363</v>
      </c>
      <c r="G4241" s="15">
        <f t="shared" si="126"/>
        <v>0.20786321015588793</v>
      </c>
      <c r="H4241" s="39">
        <v>5</v>
      </c>
      <c r="I4241" s="40" t="s">
        <v>4</v>
      </c>
      <c r="J4241" s="25">
        <v>142573.45</v>
      </c>
    </row>
    <row r="4242" spans="3:10" ht="12.75">
      <c r="C4242">
        <v>6</v>
      </c>
      <c r="D4242" t="s">
        <v>5</v>
      </c>
      <c r="E4242" s="1">
        <v>17258.245</v>
      </c>
      <c r="F4242" s="4">
        <f t="shared" si="127"/>
        <v>0.0023899508516174277</v>
      </c>
      <c r="G4242" s="15">
        <f t="shared" si="126"/>
        <v>0.1748238776261788</v>
      </c>
      <c r="H4242" s="39">
        <v>6</v>
      </c>
      <c r="I4242" s="40" t="s">
        <v>5</v>
      </c>
      <c r="J4242" s="25">
        <v>14690.07</v>
      </c>
    </row>
    <row r="4243" spans="3:10" ht="12.75">
      <c r="C4243">
        <v>7</v>
      </c>
      <c r="D4243" t="s">
        <v>6</v>
      </c>
      <c r="E4243" s="1">
        <v>3023.58</v>
      </c>
      <c r="F4243" s="4">
        <f t="shared" si="127"/>
        <v>0.00041871045381111595</v>
      </c>
      <c r="G4243" s="15">
        <f t="shared" si="126"/>
        <v>0.13124487894671866</v>
      </c>
      <c r="H4243" s="39">
        <v>7</v>
      </c>
      <c r="I4243" s="40" t="s">
        <v>6</v>
      </c>
      <c r="J4243" s="25">
        <v>2672.79</v>
      </c>
    </row>
    <row r="4244" spans="3:10" ht="12.75">
      <c r="C4244">
        <v>8</v>
      </c>
      <c r="D4244" t="s">
        <v>7</v>
      </c>
      <c r="E4244" s="1">
        <v>0</v>
      </c>
      <c r="F4244" s="4">
        <f t="shared" si="127"/>
        <v>0</v>
      </c>
      <c r="G4244" s="15"/>
      <c r="H4244" s="39">
        <v>8</v>
      </c>
      <c r="I4244" s="40" t="s">
        <v>7</v>
      </c>
      <c r="J4244" s="25">
        <v>0</v>
      </c>
    </row>
    <row r="4245" spans="3:10" ht="12.75">
      <c r="C4245">
        <v>9</v>
      </c>
      <c r="D4245" t="s">
        <v>8</v>
      </c>
      <c r="E4245" s="1">
        <v>8544.015</v>
      </c>
      <c r="F4245" s="4">
        <f t="shared" si="127"/>
        <v>0.001183189595783469</v>
      </c>
      <c r="G4245" s="15">
        <f>(E4245/J4245)-1</f>
        <v>-0.17417773125447633</v>
      </c>
      <c r="H4245" s="39">
        <v>9</v>
      </c>
      <c r="I4245" s="40" t="s">
        <v>8</v>
      </c>
      <c r="J4245" s="25">
        <v>10346.07</v>
      </c>
    </row>
    <row r="4246" spans="3:10" ht="12.75">
      <c r="C4246">
        <v>10</v>
      </c>
      <c r="D4246" t="s">
        <v>9</v>
      </c>
      <c r="E4246" s="1">
        <v>38410.02</v>
      </c>
      <c r="F4246" s="4">
        <f t="shared" si="127"/>
        <v>0.005319084299107032</v>
      </c>
      <c r="G4246" s="15">
        <f>(E4246/J4246)-1</f>
        <v>-0.01510117580088699</v>
      </c>
      <c r="H4246" s="39">
        <v>10</v>
      </c>
      <c r="I4246" s="40" t="s">
        <v>9</v>
      </c>
      <c r="J4246" s="25">
        <v>38998.95</v>
      </c>
    </row>
    <row r="4247" spans="3:10" ht="12.75">
      <c r="C4247">
        <v>11</v>
      </c>
      <c r="D4247" t="s">
        <v>10</v>
      </c>
      <c r="E4247" s="1">
        <v>2996.21</v>
      </c>
      <c r="F4247" s="4">
        <f t="shared" si="127"/>
        <v>0.00041492021008652114</v>
      </c>
      <c r="G4247" s="15">
        <f>(E4247/J4247)-1</f>
        <v>0.0064122373300370406</v>
      </c>
      <c r="H4247" s="39">
        <v>11</v>
      </c>
      <c r="I4247" s="40" t="s">
        <v>10</v>
      </c>
      <c r="J4247" s="25">
        <v>2977.12</v>
      </c>
    </row>
    <row r="4248" spans="3:10" ht="12.75">
      <c r="C4248">
        <v>13</v>
      </c>
      <c r="D4248" t="s">
        <v>11</v>
      </c>
      <c r="E4248" s="1">
        <v>4582.53</v>
      </c>
      <c r="F4248" s="4">
        <f t="shared" si="127"/>
        <v>0.0006345964769918617</v>
      </c>
      <c r="G4248" s="15"/>
      <c r="H4248" s="39">
        <v>13</v>
      </c>
      <c r="I4248" s="40" t="s">
        <v>11</v>
      </c>
      <c r="J4248" s="25">
        <v>6161.07</v>
      </c>
    </row>
    <row r="4249" spans="3:10" ht="12.75">
      <c r="C4249">
        <v>15</v>
      </c>
      <c r="D4249" t="s">
        <v>12</v>
      </c>
      <c r="E4249" s="1">
        <v>652.85</v>
      </c>
      <c r="F4249" s="4">
        <f t="shared" si="127"/>
        <v>9.040776819881962E-05</v>
      </c>
      <c r="G4249" s="15"/>
      <c r="H4249" s="39">
        <v>15</v>
      </c>
      <c r="I4249" s="40" t="s">
        <v>12</v>
      </c>
      <c r="J4249" s="25">
        <v>463.28</v>
      </c>
    </row>
    <row r="4250" spans="3:10" ht="12.75">
      <c r="C4250">
        <v>16</v>
      </c>
      <c r="D4250" t="s">
        <v>13</v>
      </c>
      <c r="E4250" s="1">
        <v>66800.865</v>
      </c>
      <c r="F4250" s="4">
        <f t="shared" si="127"/>
        <v>0.00925069635965481</v>
      </c>
      <c r="G4250" s="15">
        <f>(E4250/J4250)-1</f>
        <v>0.06403301199315337</v>
      </c>
      <c r="H4250" s="39">
        <v>16</v>
      </c>
      <c r="I4250" s="40" t="s">
        <v>13</v>
      </c>
      <c r="J4250" s="25">
        <v>62780.82</v>
      </c>
    </row>
    <row r="4251" spans="3:10" ht="12.75">
      <c r="C4251">
        <v>19</v>
      </c>
      <c r="D4251" t="s">
        <v>726</v>
      </c>
      <c r="E4251" s="1">
        <v>837.665</v>
      </c>
      <c r="F4251" s="4">
        <f t="shared" si="127"/>
        <v>0.00011600126085358694</v>
      </c>
      <c r="G4251" s="15"/>
      <c r="H4251" s="39">
        <v>19</v>
      </c>
      <c r="I4251" t="s">
        <v>726</v>
      </c>
      <c r="J4251" s="25">
        <v>0</v>
      </c>
    </row>
    <row r="4252" spans="3:10" ht="12.75">
      <c r="C4252">
        <v>20</v>
      </c>
      <c r="D4252" t="s">
        <v>14</v>
      </c>
      <c r="E4252" s="1">
        <v>0</v>
      </c>
      <c r="F4252" s="4">
        <f t="shared" si="127"/>
        <v>0</v>
      </c>
      <c r="G4252" s="15"/>
      <c r="H4252" s="39">
        <v>20</v>
      </c>
      <c r="I4252" s="40" t="s">
        <v>14</v>
      </c>
      <c r="J4252" s="25">
        <v>0</v>
      </c>
    </row>
    <row r="4253" spans="3:10" ht="12.75">
      <c r="C4253">
        <v>22</v>
      </c>
      <c r="D4253" t="s">
        <v>15</v>
      </c>
      <c r="E4253" s="1">
        <v>2780.305</v>
      </c>
      <c r="F4253" s="4">
        <f t="shared" si="127"/>
        <v>0.0003850213218381239</v>
      </c>
      <c r="G4253" s="15">
        <f>(E4253/J4253)-1</f>
        <v>0.3754693645336038</v>
      </c>
      <c r="H4253" s="39">
        <v>22</v>
      </c>
      <c r="I4253" s="40" t="s">
        <v>15</v>
      </c>
      <c r="J4253" s="25">
        <v>2021.35</v>
      </c>
    </row>
    <row r="4254" spans="3:10" ht="12.75">
      <c r="C4254">
        <v>23</v>
      </c>
      <c r="D4254" t="s">
        <v>16</v>
      </c>
      <c r="E4254" s="1">
        <v>23093.485</v>
      </c>
      <c r="F4254" s="4">
        <f t="shared" si="127"/>
        <v>0.0031980247205068823</v>
      </c>
      <c r="G4254" s="15">
        <f>(E4254/J4254)-1</f>
        <v>0.8125701489866366</v>
      </c>
      <c r="H4254" s="39">
        <v>23</v>
      </c>
      <c r="I4254" s="40" t="s">
        <v>16</v>
      </c>
      <c r="J4254" s="25">
        <v>12740.74</v>
      </c>
    </row>
    <row r="4255" spans="3:10" ht="12.75">
      <c r="C4255">
        <v>24</v>
      </c>
      <c r="D4255" t="s">
        <v>17</v>
      </c>
      <c r="E4255" s="1">
        <v>193989.385</v>
      </c>
      <c r="F4255" s="4">
        <f t="shared" si="127"/>
        <v>0.02686397695046577</v>
      </c>
      <c r="G4255" s="15"/>
      <c r="H4255" s="39">
        <v>24</v>
      </c>
      <c r="I4255" s="40" t="s">
        <v>17</v>
      </c>
      <c r="J4255" s="25">
        <v>180628.1</v>
      </c>
    </row>
    <row r="4256" spans="3:10" ht="12.75">
      <c r="C4256">
        <v>25</v>
      </c>
      <c r="D4256" t="s">
        <v>18</v>
      </c>
      <c r="E4256" s="1">
        <v>0</v>
      </c>
      <c r="F4256" s="4">
        <f t="shared" si="127"/>
        <v>0</v>
      </c>
      <c r="G4256" s="15"/>
      <c r="H4256" s="39">
        <v>25</v>
      </c>
      <c r="I4256" s="40" t="s">
        <v>18</v>
      </c>
      <c r="J4256" s="25">
        <v>0</v>
      </c>
    </row>
    <row r="4257" spans="3:10" ht="12.75">
      <c r="C4257">
        <v>26</v>
      </c>
      <c r="D4257" t="s">
        <v>19</v>
      </c>
      <c r="E4257" s="1">
        <v>0</v>
      </c>
      <c r="F4257" s="4">
        <f t="shared" si="127"/>
        <v>0</v>
      </c>
      <c r="G4257" s="15"/>
      <c r="H4257" s="39">
        <v>26</v>
      </c>
      <c r="I4257" s="40" t="s">
        <v>19</v>
      </c>
      <c r="J4257" s="25">
        <v>0</v>
      </c>
    </row>
    <row r="4258" spans="3:10" ht="12.75">
      <c r="C4258">
        <v>27</v>
      </c>
      <c r="D4258" t="s">
        <v>20</v>
      </c>
      <c r="E4258" s="1">
        <v>17996.1</v>
      </c>
      <c r="F4258" s="4">
        <f t="shared" si="127"/>
        <v>0.0024921302554687563</v>
      </c>
      <c r="G4258" s="15" t="e">
        <f aca="true" t="shared" si="128" ref="G4258:G4265">(E4258/J4258)-1</f>
        <v>#DIV/0!</v>
      </c>
      <c r="H4258" s="39">
        <v>27</v>
      </c>
      <c r="I4258" s="40" t="s">
        <v>20</v>
      </c>
      <c r="J4258" s="25">
        <v>0</v>
      </c>
    </row>
    <row r="4259" spans="3:10" ht="12.75">
      <c r="C4259">
        <v>28</v>
      </c>
      <c r="D4259" t="s">
        <v>21</v>
      </c>
      <c r="E4259" s="1">
        <v>136286.515</v>
      </c>
      <c r="F4259" s="4">
        <f t="shared" si="127"/>
        <v>0.0188731862705751</v>
      </c>
      <c r="G4259" s="15">
        <f t="shared" si="128"/>
        <v>-0.10134350241022683</v>
      </c>
      <c r="H4259" s="39">
        <v>28</v>
      </c>
      <c r="I4259" s="40" t="s">
        <v>21</v>
      </c>
      <c r="J4259" s="25">
        <v>151655.85</v>
      </c>
    </row>
    <row r="4260" spans="3:10" ht="12.75">
      <c r="C4260">
        <v>30</v>
      </c>
      <c r="D4260" t="s">
        <v>22</v>
      </c>
      <c r="E4260" s="1">
        <v>523712.215</v>
      </c>
      <c r="F4260" s="4">
        <f t="shared" si="127"/>
        <v>0.07252455010585952</v>
      </c>
      <c r="G4260" s="15">
        <f t="shared" si="128"/>
        <v>-0.004120651819682242</v>
      </c>
      <c r="H4260" s="39">
        <v>30</v>
      </c>
      <c r="I4260" s="40" t="s">
        <v>22</v>
      </c>
      <c r="J4260" s="25">
        <v>525879.18</v>
      </c>
    </row>
    <row r="4261" spans="3:10" ht="12.75">
      <c r="C4261">
        <v>31</v>
      </c>
      <c r="D4261" t="s">
        <v>23</v>
      </c>
      <c r="E4261" s="1">
        <v>353766.1</v>
      </c>
      <c r="F4261" s="4">
        <f t="shared" si="127"/>
        <v>0.048990125703301586</v>
      </c>
      <c r="G4261" s="15">
        <f t="shared" si="128"/>
        <v>0.25274777497332424</v>
      </c>
      <c r="H4261" s="39">
        <v>31</v>
      </c>
      <c r="I4261" s="40" t="s">
        <v>23</v>
      </c>
      <c r="J4261" s="25">
        <v>282392.12</v>
      </c>
    </row>
    <row r="4262" spans="3:10" ht="12.75">
      <c r="C4262">
        <v>32</v>
      </c>
      <c r="D4262" t="s">
        <v>24</v>
      </c>
      <c r="E4262" s="1">
        <v>55179.055</v>
      </c>
      <c r="F4262" s="4">
        <f t="shared" si="127"/>
        <v>0.007641288525495778</v>
      </c>
      <c r="G4262" s="15">
        <f t="shared" si="128"/>
        <v>-0.2391636530752973</v>
      </c>
      <c r="H4262" s="39">
        <v>32</v>
      </c>
      <c r="I4262" s="40" t="s">
        <v>24</v>
      </c>
      <c r="J4262" s="25">
        <v>72524.21</v>
      </c>
    </row>
    <row r="4263" spans="3:10" ht="12.75">
      <c r="C4263">
        <v>33</v>
      </c>
      <c r="D4263" t="s">
        <v>450</v>
      </c>
      <c r="E4263" s="1">
        <v>7531.065</v>
      </c>
      <c r="F4263" s="4">
        <f t="shared" si="127"/>
        <v>0.0010429145727353043</v>
      </c>
      <c r="G4263" s="15">
        <f t="shared" si="128"/>
        <v>0.08443813744929551</v>
      </c>
      <c r="H4263" s="39">
        <v>33</v>
      </c>
      <c r="I4263" s="40" t="s">
        <v>450</v>
      </c>
      <c r="J4263" s="25">
        <v>6944.67</v>
      </c>
    </row>
    <row r="4264" spans="3:10" ht="12.75">
      <c r="C4264">
        <v>34</v>
      </c>
      <c r="D4264" t="s">
        <v>510</v>
      </c>
      <c r="E4264" s="1">
        <v>15952.72</v>
      </c>
      <c r="F4264" s="4">
        <f t="shared" si="127"/>
        <v>0.002209159549514703</v>
      </c>
      <c r="G4264" s="15">
        <f t="shared" si="128"/>
        <v>3.303334718078477</v>
      </c>
      <c r="H4264" s="39">
        <v>34</v>
      </c>
      <c r="I4264" s="40" t="s">
        <v>510</v>
      </c>
      <c r="J4264" s="25">
        <v>3707.06</v>
      </c>
    </row>
    <row r="4265" spans="3:10" ht="12.75">
      <c r="C4265">
        <v>35</v>
      </c>
      <c r="D4265" t="s">
        <v>511</v>
      </c>
      <c r="E4265" s="1">
        <v>346780.845</v>
      </c>
      <c r="F4265" s="4">
        <f t="shared" si="127"/>
        <v>0.04802279581917867</v>
      </c>
      <c r="G4265" s="15">
        <f t="shared" si="128"/>
        <v>0.02465236128046766</v>
      </c>
      <c r="H4265" s="39">
        <v>35</v>
      </c>
      <c r="I4265" s="40" t="s">
        <v>511</v>
      </c>
      <c r="J4265" s="25">
        <v>338437.56</v>
      </c>
    </row>
    <row r="4266" spans="3:10" ht="12.75">
      <c r="C4266">
        <v>36</v>
      </c>
      <c r="D4266" t="s">
        <v>683</v>
      </c>
      <c r="E4266" s="1">
        <v>0</v>
      </c>
      <c r="F4266" s="4">
        <f t="shared" si="127"/>
        <v>0</v>
      </c>
      <c r="H4266" s="39">
        <v>36</v>
      </c>
      <c r="I4266" s="40" t="s">
        <v>683</v>
      </c>
      <c r="J4266" s="25">
        <v>0</v>
      </c>
    </row>
    <row r="4267" ht="12.75">
      <c r="J4267" s="14">
        <v>0</v>
      </c>
    </row>
    <row r="4276" spans="1:6" ht="15">
      <c r="A4276" s="5">
        <v>41030</v>
      </c>
      <c r="B4276" s="1">
        <f>SUM(E4276:E4305)</f>
        <v>5870185.8950000005</v>
      </c>
      <c r="E4276" s="1"/>
      <c r="F4276" s="4"/>
    </row>
    <row r="4277" spans="1:10" ht="15">
      <c r="A4277" s="5"/>
      <c r="B4277" s="1"/>
      <c r="C4277">
        <v>1</v>
      </c>
      <c r="D4277" t="s">
        <v>0</v>
      </c>
      <c r="E4277" s="1">
        <v>1081432.655</v>
      </c>
      <c r="F4277" s="4">
        <f>+E4277/$B$4276</f>
        <v>0.18422460111887137</v>
      </c>
      <c r="G4277" s="15">
        <f aca="true" t="shared" si="129" ref="G4277:G4304">(E4277/J4277)-1</f>
        <v>0.13280986437048914</v>
      </c>
      <c r="H4277" s="39">
        <v>1</v>
      </c>
      <c r="I4277" s="40" t="s">
        <v>0</v>
      </c>
      <c r="J4277" s="25">
        <v>954646.22</v>
      </c>
    </row>
    <row r="4278" spans="3:10" ht="12.75">
      <c r="C4278">
        <v>2</v>
      </c>
      <c r="D4278" t="s">
        <v>1</v>
      </c>
      <c r="E4278" s="1">
        <v>2996963.04</v>
      </c>
      <c r="F4278" s="4">
        <f aca="true" t="shared" si="130" ref="F4278:F4305">+E4278/$B$4276</f>
        <v>0.5105397160510196</v>
      </c>
      <c r="G4278" s="15">
        <f t="shared" si="129"/>
        <v>-0.0006353329978823208</v>
      </c>
      <c r="H4278" s="39">
        <v>2</v>
      </c>
      <c r="I4278" s="40" t="s">
        <v>1</v>
      </c>
      <c r="J4278" s="25">
        <v>2998868.32</v>
      </c>
    </row>
    <row r="4279" spans="3:10" ht="12.75">
      <c r="C4279">
        <v>3</v>
      </c>
      <c r="D4279" t="s">
        <v>2</v>
      </c>
      <c r="E4279" s="1">
        <v>128380.74</v>
      </c>
      <c r="F4279" s="4">
        <f t="shared" si="130"/>
        <v>0.021869961581514788</v>
      </c>
      <c r="G4279" s="15">
        <f t="shared" si="129"/>
        <v>0.06633897572743086</v>
      </c>
      <c r="H4279" s="39">
        <v>3</v>
      </c>
      <c r="I4279" s="40" t="s">
        <v>2</v>
      </c>
      <c r="J4279" s="25">
        <v>120393.93</v>
      </c>
    </row>
    <row r="4280" spans="3:10" ht="12.75">
      <c r="C4280">
        <v>4</v>
      </c>
      <c r="D4280" t="s">
        <v>3</v>
      </c>
      <c r="E4280" s="1">
        <v>52498.355</v>
      </c>
      <c r="F4280" s="4">
        <f t="shared" si="130"/>
        <v>0.008943218483884146</v>
      </c>
      <c r="G4280" s="15">
        <f t="shared" si="129"/>
        <v>0.03607253840199842</v>
      </c>
      <c r="H4280" s="39">
        <v>4</v>
      </c>
      <c r="I4280" s="40" t="s">
        <v>3</v>
      </c>
      <c r="J4280" s="25">
        <v>50670.54</v>
      </c>
    </row>
    <row r="4281" spans="3:10" ht="12.75">
      <c r="C4281">
        <v>5</v>
      </c>
      <c r="D4281" t="s">
        <v>4</v>
      </c>
      <c r="E4281" s="1">
        <v>119827.455</v>
      </c>
      <c r="F4281" s="4">
        <f t="shared" si="130"/>
        <v>0.020412889326395</v>
      </c>
      <c r="G4281" s="15">
        <f t="shared" si="129"/>
        <v>0.084747678329951</v>
      </c>
      <c r="H4281" s="39">
        <v>5</v>
      </c>
      <c r="I4281" s="40" t="s">
        <v>4</v>
      </c>
      <c r="J4281" s="25">
        <v>110465.74</v>
      </c>
    </row>
    <row r="4282" spans="3:10" ht="12.75">
      <c r="C4282">
        <v>6</v>
      </c>
      <c r="D4282" t="s">
        <v>5</v>
      </c>
      <c r="E4282" s="1">
        <v>13793.47</v>
      </c>
      <c r="F4282" s="4">
        <f t="shared" si="130"/>
        <v>0.0023497501180922992</v>
      </c>
      <c r="G4282" s="15">
        <f t="shared" si="129"/>
        <v>0.20350105399821294</v>
      </c>
      <c r="H4282" s="39">
        <v>6</v>
      </c>
      <c r="I4282" s="40" t="s">
        <v>5</v>
      </c>
      <c r="J4282" s="25">
        <v>11461.12</v>
      </c>
    </row>
    <row r="4283" spans="3:10" ht="12.75">
      <c r="C4283">
        <v>7</v>
      </c>
      <c r="D4283" t="s">
        <v>6</v>
      </c>
      <c r="E4283" s="1">
        <v>2264.27</v>
      </c>
      <c r="F4283" s="4">
        <f t="shared" si="130"/>
        <v>0.00038572373013410333</v>
      </c>
      <c r="G4283" s="15">
        <f t="shared" si="129"/>
        <v>0.21570890894545536</v>
      </c>
      <c r="H4283" s="39">
        <v>7</v>
      </c>
      <c r="I4283" s="40" t="s">
        <v>6</v>
      </c>
      <c r="J4283" s="25">
        <v>1862.51</v>
      </c>
    </row>
    <row r="4284" spans="3:10" ht="12.75">
      <c r="C4284">
        <v>8</v>
      </c>
      <c r="D4284" t="s">
        <v>7</v>
      </c>
      <c r="E4284" s="1">
        <v>0</v>
      </c>
      <c r="F4284" s="4">
        <f t="shared" si="130"/>
        <v>0</v>
      </c>
      <c r="G4284" s="15"/>
      <c r="H4284" s="39">
        <v>8</v>
      </c>
      <c r="I4284" s="40" t="s">
        <v>7</v>
      </c>
      <c r="J4284" s="25">
        <v>0</v>
      </c>
    </row>
    <row r="4285" spans="3:10" ht="12.75">
      <c r="C4285">
        <v>9</v>
      </c>
      <c r="D4285" t="s">
        <v>8</v>
      </c>
      <c r="E4285" s="1">
        <v>5056.29</v>
      </c>
      <c r="F4285" s="4">
        <f t="shared" si="130"/>
        <v>0.0008613509163835431</v>
      </c>
      <c r="G4285" s="15">
        <f t="shared" si="129"/>
        <v>-0.05419368837693905</v>
      </c>
      <c r="H4285" s="39">
        <v>9</v>
      </c>
      <c r="I4285" s="40" t="s">
        <v>8</v>
      </c>
      <c r="J4285" s="25">
        <v>5346.01</v>
      </c>
    </row>
    <row r="4286" spans="3:10" ht="12.75">
      <c r="C4286">
        <v>10</v>
      </c>
      <c r="D4286" t="s">
        <v>9</v>
      </c>
      <c r="E4286" s="1">
        <v>27266.15</v>
      </c>
      <c r="F4286" s="4">
        <f t="shared" si="130"/>
        <v>0.004644852903759703</v>
      </c>
      <c r="G4286" s="15">
        <f t="shared" si="129"/>
        <v>-0.04795233712343938</v>
      </c>
      <c r="H4286" s="39">
        <v>10</v>
      </c>
      <c r="I4286" s="40" t="s">
        <v>9</v>
      </c>
      <c r="J4286" s="25">
        <v>28639.48</v>
      </c>
    </row>
    <row r="4287" spans="3:10" ht="12.75">
      <c r="C4287">
        <v>11</v>
      </c>
      <c r="D4287" t="s">
        <v>10</v>
      </c>
      <c r="E4287" s="1">
        <v>2320.355</v>
      </c>
      <c r="F4287" s="4">
        <f t="shared" si="130"/>
        <v>0.00039527794204547925</v>
      </c>
      <c r="G4287" s="15">
        <f t="shared" si="129"/>
        <v>0.041166915700817874</v>
      </c>
      <c r="H4287" s="39">
        <v>11</v>
      </c>
      <c r="I4287" s="40" t="s">
        <v>10</v>
      </c>
      <c r="J4287" s="25">
        <v>2228.61</v>
      </c>
    </row>
    <row r="4288" spans="3:10" ht="12.75">
      <c r="C4288">
        <v>13</v>
      </c>
      <c r="D4288" t="s">
        <v>11</v>
      </c>
      <c r="E4288" s="1">
        <v>4821.955</v>
      </c>
      <c r="F4288" s="4">
        <f t="shared" si="130"/>
        <v>0.0008214313969353435</v>
      </c>
      <c r="G4288" s="15"/>
      <c r="H4288" s="39">
        <v>13</v>
      </c>
      <c r="I4288" s="40" t="s">
        <v>11</v>
      </c>
      <c r="J4288" s="25">
        <v>0</v>
      </c>
    </row>
    <row r="4289" spans="3:10" ht="12.75">
      <c r="C4289">
        <v>15</v>
      </c>
      <c r="D4289" t="s">
        <v>12</v>
      </c>
      <c r="E4289" s="1">
        <v>626.85</v>
      </c>
      <c r="F4289" s="4">
        <f t="shared" si="130"/>
        <v>0.0001067853746393154</v>
      </c>
      <c r="G4289" s="15">
        <f t="shared" si="129"/>
        <v>0.12700239118318613</v>
      </c>
      <c r="H4289" s="39">
        <v>15</v>
      </c>
      <c r="I4289" s="40" t="s">
        <v>12</v>
      </c>
      <c r="J4289" s="25">
        <v>556.21</v>
      </c>
    </row>
    <row r="4290" spans="3:10" ht="12.75">
      <c r="C4290">
        <v>16</v>
      </c>
      <c r="D4290" t="s">
        <v>13</v>
      </c>
      <c r="E4290" s="1">
        <v>48834.535</v>
      </c>
      <c r="F4290" s="4">
        <f t="shared" si="130"/>
        <v>0.008319078113283498</v>
      </c>
      <c r="G4290" s="15">
        <f t="shared" si="129"/>
        <v>-0.08165920478282673</v>
      </c>
      <c r="H4290" s="39">
        <v>16</v>
      </c>
      <c r="I4290" s="40" t="s">
        <v>13</v>
      </c>
      <c r="J4290" s="25">
        <v>53176.92</v>
      </c>
    </row>
    <row r="4291" spans="3:10" ht="12.75">
      <c r="C4291">
        <v>20</v>
      </c>
      <c r="D4291" t="s">
        <v>14</v>
      </c>
      <c r="E4291" s="1">
        <v>0</v>
      </c>
      <c r="F4291" s="4">
        <f t="shared" si="130"/>
        <v>0</v>
      </c>
      <c r="G4291" s="15"/>
      <c r="H4291" s="39">
        <v>20</v>
      </c>
      <c r="I4291" s="40" t="s">
        <v>14</v>
      </c>
      <c r="J4291" s="25">
        <v>0</v>
      </c>
    </row>
    <row r="4292" spans="3:10" ht="12.75">
      <c r="C4292">
        <v>22</v>
      </c>
      <c r="D4292" t="s">
        <v>15</v>
      </c>
      <c r="E4292" s="1">
        <v>1566.79</v>
      </c>
      <c r="F4292" s="4">
        <f t="shared" si="130"/>
        <v>0.0002669063685588785</v>
      </c>
      <c r="G4292" s="15">
        <f t="shared" si="129"/>
        <v>0.28688060057001574</v>
      </c>
      <c r="H4292" s="39">
        <v>22</v>
      </c>
      <c r="I4292" s="40" t="s">
        <v>15</v>
      </c>
      <c r="J4292" s="25">
        <v>1217.51</v>
      </c>
    </row>
    <row r="4293" spans="3:10" ht="12.75">
      <c r="C4293">
        <v>23</v>
      </c>
      <c r="D4293" t="s">
        <v>16</v>
      </c>
      <c r="E4293" s="1">
        <v>16427.97</v>
      </c>
      <c r="F4293" s="4">
        <f t="shared" si="130"/>
        <v>0.002798543401154079</v>
      </c>
      <c r="G4293" s="15">
        <f t="shared" si="129"/>
        <v>0.501055345806211</v>
      </c>
      <c r="H4293" s="39">
        <v>23</v>
      </c>
      <c r="I4293" s="40" t="s">
        <v>16</v>
      </c>
      <c r="J4293" s="25">
        <v>10944.28</v>
      </c>
    </row>
    <row r="4294" spans="3:10" ht="12.75">
      <c r="C4294">
        <v>24</v>
      </c>
      <c r="D4294" t="s">
        <v>17</v>
      </c>
      <c r="E4294" s="1">
        <v>146793.84</v>
      </c>
      <c r="F4294" s="4">
        <f t="shared" si="130"/>
        <v>0.025006676556024125</v>
      </c>
      <c r="G4294" s="15">
        <f t="shared" si="129"/>
        <v>-0.015025186688405912</v>
      </c>
      <c r="H4294" s="39">
        <v>24</v>
      </c>
      <c r="I4294" s="40" t="s">
        <v>17</v>
      </c>
      <c r="J4294" s="25">
        <v>149033.09</v>
      </c>
    </row>
    <row r="4295" spans="3:10" ht="12.75">
      <c r="C4295">
        <v>25</v>
      </c>
      <c r="D4295" t="s">
        <v>18</v>
      </c>
      <c r="E4295" s="1">
        <v>0</v>
      </c>
      <c r="F4295" s="4">
        <f t="shared" si="130"/>
        <v>0</v>
      </c>
      <c r="G4295" s="15"/>
      <c r="H4295" s="39">
        <v>25</v>
      </c>
      <c r="I4295" s="40" t="s">
        <v>18</v>
      </c>
      <c r="J4295" s="25">
        <v>0</v>
      </c>
    </row>
    <row r="4296" spans="3:10" ht="12.75">
      <c r="C4296">
        <v>26</v>
      </c>
      <c r="D4296" t="s">
        <v>19</v>
      </c>
      <c r="E4296" s="1">
        <v>0</v>
      </c>
      <c r="F4296" s="4">
        <f t="shared" si="130"/>
        <v>0</v>
      </c>
      <c r="G4296" s="15"/>
      <c r="H4296" s="39">
        <v>26</v>
      </c>
      <c r="I4296" s="40" t="s">
        <v>19</v>
      </c>
      <c r="J4296" s="25">
        <v>0</v>
      </c>
    </row>
    <row r="4297" spans="3:10" ht="12.75">
      <c r="C4297">
        <v>27</v>
      </c>
      <c r="D4297" t="s">
        <v>20</v>
      </c>
      <c r="E4297" s="1">
        <v>13560.84</v>
      </c>
      <c r="F4297" s="4">
        <f t="shared" si="130"/>
        <v>0.002310121049411843</v>
      </c>
      <c r="G4297" s="15">
        <f t="shared" si="129"/>
        <v>-0.4946117621453371</v>
      </c>
      <c r="H4297" s="39">
        <v>27</v>
      </c>
      <c r="I4297" s="40" t="s">
        <v>20</v>
      </c>
      <c r="J4297" s="25">
        <v>26832.52</v>
      </c>
    </row>
    <row r="4298" spans="3:10" ht="12.75">
      <c r="C4298">
        <v>28</v>
      </c>
      <c r="D4298" t="s">
        <v>21</v>
      </c>
      <c r="E4298" s="1">
        <v>117118.05</v>
      </c>
      <c r="F4298" s="4">
        <f t="shared" si="130"/>
        <v>0.019951335800073498</v>
      </c>
      <c r="G4298" s="15">
        <f t="shared" si="129"/>
        <v>-0.05870735510446379</v>
      </c>
      <c r="H4298" s="39">
        <v>28</v>
      </c>
      <c r="I4298" s="40" t="s">
        <v>21</v>
      </c>
      <c r="J4298" s="25">
        <v>124422.57</v>
      </c>
    </row>
    <row r="4299" spans="3:10" ht="12.75">
      <c r="C4299">
        <v>30</v>
      </c>
      <c r="D4299" t="s">
        <v>22</v>
      </c>
      <c r="E4299" s="1">
        <v>504827.88</v>
      </c>
      <c r="F4299" s="4">
        <f t="shared" si="130"/>
        <v>0.08599861895855684</v>
      </c>
      <c r="G4299" s="15">
        <f t="shared" si="129"/>
        <v>0.26508810533772786</v>
      </c>
      <c r="H4299" s="39">
        <v>30</v>
      </c>
      <c r="I4299" s="40" t="s">
        <v>22</v>
      </c>
      <c r="J4299" s="25">
        <v>399045.63</v>
      </c>
    </row>
    <row r="4300" spans="3:10" ht="12.75">
      <c r="C4300">
        <v>31</v>
      </c>
      <c r="D4300" t="s">
        <v>23</v>
      </c>
      <c r="E4300" s="1">
        <v>251756.645</v>
      </c>
      <c r="F4300" s="4">
        <f t="shared" si="130"/>
        <v>0.04288733772714705</v>
      </c>
      <c r="G4300" s="15">
        <f t="shared" si="129"/>
        <v>0.1098254985982623</v>
      </c>
      <c r="H4300" s="39">
        <v>31</v>
      </c>
      <c r="I4300" s="40" t="s">
        <v>23</v>
      </c>
      <c r="J4300" s="25">
        <v>226843.45</v>
      </c>
    </row>
    <row r="4301" spans="3:10" ht="12.75">
      <c r="C4301">
        <v>32</v>
      </c>
      <c r="D4301" t="s">
        <v>24</v>
      </c>
      <c r="E4301" s="1">
        <v>40043.15</v>
      </c>
      <c r="F4301" s="4">
        <f t="shared" si="130"/>
        <v>0.006821444962093487</v>
      </c>
      <c r="G4301" s="15">
        <f t="shared" si="129"/>
        <v>0.09759313252394497</v>
      </c>
      <c r="H4301" s="39">
        <v>32</v>
      </c>
      <c r="I4301" s="40" t="s">
        <v>24</v>
      </c>
      <c r="J4301" s="25">
        <v>36482.69</v>
      </c>
    </row>
    <row r="4302" spans="3:10" ht="12.75">
      <c r="C4302">
        <v>33</v>
      </c>
      <c r="D4302" t="s">
        <v>450</v>
      </c>
      <c r="E4302" s="1">
        <v>4612.125</v>
      </c>
      <c r="F4302" s="4">
        <f t="shared" si="130"/>
        <v>0.0007856863619818976</v>
      </c>
      <c r="G4302" s="15">
        <f t="shared" si="129"/>
        <v>0.04577879158229847</v>
      </c>
      <c r="H4302" s="39">
        <v>33</v>
      </c>
      <c r="I4302" s="40" t="s">
        <v>450</v>
      </c>
      <c r="J4302" s="25">
        <v>4410.23</v>
      </c>
    </row>
    <row r="4303" spans="3:10" ht="12.75">
      <c r="C4303">
        <v>34</v>
      </c>
      <c r="D4303" t="s">
        <v>510</v>
      </c>
      <c r="E4303" s="1">
        <v>7319.49</v>
      </c>
      <c r="F4303" s="4">
        <f t="shared" si="130"/>
        <v>0.0012468923694962473</v>
      </c>
      <c r="G4303" s="15">
        <f t="shared" si="129"/>
        <v>-0.6254724135072653</v>
      </c>
      <c r="H4303" s="39">
        <v>34</v>
      </c>
      <c r="I4303" s="40" t="s">
        <v>510</v>
      </c>
      <c r="J4303" s="25">
        <v>19543.26</v>
      </c>
    </row>
    <row r="4304" spans="3:10" ht="12.75">
      <c r="C4304">
        <v>35</v>
      </c>
      <c r="D4304" t="s">
        <v>511</v>
      </c>
      <c r="E4304" s="1">
        <v>282072.995</v>
      </c>
      <c r="F4304" s="4">
        <f t="shared" si="130"/>
        <v>0.04805179938854389</v>
      </c>
      <c r="G4304" s="15">
        <f t="shared" si="129"/>
        <v>0.08082127213922408</v>
      </c>
      <c r="H4304" s="39">
        <v>35</v>
      </c>
      <c r="I4304" s="40" t="s">
        <v>511</v>
      </c>
      <c r="J4304" s="25">
        <v>260980.24</v>
      </c>
    </row>
    <row r="4305" spans="3:10" ht="12.75">
      <c r="C4305">
        <v>36</v>
      </c>
      <c r="D4305" t="s">
        <v>683</v>
      </c>
      <c r="E4305" s="1">
        <v>0</v>
      </c>
      <c r="F4305" s="4">
        <f t="shared" si="130"/>
        <v>0</v>
      </c>
      <c r="G4305" s="15"/>
      <c r="H4305" s="39">
        <v>36</v>
      </c>
      <c r="I4305" s="40" t="s">
        <v>683</v>
      </c>
      <c r="J4305" s="25">
        <v>0</v>
      </c>
    </row>
    <row r="4316" spans="1:6" ht="15">
      <c r="A4316" s="5">
        <v>41061</v>
      </c>
      <c r="B4316" s="1">
        <f>SUM(E4316:E4345)</f>
        <v>4599673.464999999</v>
      </c>
      <c r="E4316" s="1"/>
      <c r="F4316" s="4"/>
    </row>
    <row r="4317" spans="1:10" ht="15">
      <c r="A4317" s="5"/>
      <c r="B4317" s="1"/>
      <c r="C4317">
        <v>1</v>
      </c>
      <c r="D4317" t="s">
        <v>0</v>
      </c>
      <c r="E4317" s="1">
        <v>913376.4</v>
      </c>
      <c r="F4317" s="4">
        <f>+E4317/$B$4316</f>
        <v>0.1985741829175694</v>
      </c>
      <c r="G4317" s="15">
        <f aca="true" t="shared" si="131" ref="G4317:G4323">(E4317/J4317)-1</f>
        <v>0.09524453734771265</v>
      </c>
      <c r="H4317" s="39">
        <v>1</v>
      </c>
      <c r="I4317" s="40" t="s">
        <v>0</v>
      </c>
      <c r="J4317" s="53">
        <v>833947.46</v>
      </c>
    </row>
    <row r="4318" spans="3:10" ht="12.75">
      <c r="C4318">
        <v>2</v>
      </c>
      <c r="D4318" t="s">
        <v>1</v>
      </c>
      <c r="E4318" s="1">
        <v>2263146.48</v>
      </c>
      <c r="F4318" s="4">
        <f aca="true" t="shared" si="132" ref="F4318:F4345">+E4318/$B$4316</f>
        <v>0.4920232919186146</v>
      </c>
      <c r="G4318" s="15">
        <f t="shared" si="131"/>
        <v>0.004632819861133619</v>
      </c>
      <c r="H4318" s="39">
        <v>2</v>
      </c>
      <c r="I4318" s="40" t="s">
        <v>1</v>
      </c>
      <c r="J4318" s="53">
        <v>2252710.08</v>
      </c>
    </row>
    <row r="4319" spans="3:10" ht="12.75">
      <c r="C4319">
        <v>3</v>
      </c>
      <c r="D4319" t="s">
        <v>2</v>
      </c>
      <c r="E4319" s="1">
        <v>116836.38</v>
      </c>
      <c r="F4319" s="4">
        <f t="shared" si="132"/>
        <v>0.02540101615669799</v>
      </c>
      <c r="G4319" s="15">
        <f t="shared" si="131"/>
        <v>0.08518441461942139</v>
      </c>
      <c r="H4319" s="39">
        <v>3</v>
      </c>
      <c r="I4319" s="40" t="s">
        <v>2</v>
      </c>
      <c r="J4319" s="53">
        <v>107665</v>
      </c>
    </row>
    <row r="4320" spans="3:10" ht="12.75">
      <c r="C4320">
        <v>4</v>
      </c>
      <c r="D4320" t="s">
        <v>3</v>
      </c>
      <c r="E4320" s="1">
        <v>44362.37</v>
      </c>
      <c r="F4320" s="4">
        <f t="shared" si="132"/>
        <v>0.00964467811412348</v>
      </c>
      <c r="G4320" s="15">
        <f t="shared" si="131"/>
        <v>0.26132659676098635</v>
      </c>
      <c r="H4320" s="39">
        <v>4</v>
      </c>
      <c r="I4320" s="40" t="s">
        <v>3</v>
      </c>
      <c r="J4320" s="53">
        <v>35171.2</v>
      </c>
    </row>
    <row r="4321" spans="3:10" ht="12.75">
      <c r="C4321">
        <v>5</v>
      </c>
      <c r="D4321" t="s">
        <v>4</v>
      </c>
      <c r="E4321" s="1">
        <v>105864.07</v>
      </c>
      <c r="F4321" s="4">
        <f t="shared" si="132"/>
        <v>0.023015562040554553</v>
      </c>
      <c r="G4321" s="15">
        <f t="shared" si="131"/>
        <v>0.05665324091915536</v>
      </c>
      <c r="H4321" s="39">
        <v>5</v>
      </c>
      <c r="I4321" s="40" t="s">
        <v>4</v>
      </c>
      <c r="J4321" s="53">
        <v>100188.09</v>
      </c>
    </row>
    <row r="4322" spans="3:10" ht="12.75">
      <c r="C4322">
        <v>6</v>
      </c>
      <c r="D4322" t="s">
        <v>5</v>
      </c>
      <c r="E4322" s="1">
        <v>10693.55</v>
      </c>
      <c r="F4322" s="4">
        <f t="shared" si="132"/>
        <v>0.0023248498140943583</v>
      </c>
      <c r="G4322" s="15">
        <f t="shared" si="131"/>
        <v>0.216849304156852</v>
      </c>
      <c r="H4322" s="39">
        <v>6</v>
      </c>
      <c r="I4322" s="40" t="s">
        <v>5</v>
      </c>
      <c r="J4322" s="53">
        <v>8787.9</v>
      </c>
    </row>
    <row r="4323" spans="3:10" ht="12.75">
      <c r="C4323">
        <v>7</v>
      </c>
      <c r="D4323" t="s">
        <v>6</v>
      </c>
      <c r="E4323" s="1">
        <v>1484.695</v>
      </c>
      <c r="F4323" s="4">
        <f t="shared" si="132"/>
        <v>0.0003227826956190248</v>
      </c>
      <c r="G4323" s="15">
        <f t="shared" si="131"/>
        <v>-0.21377734472222376</v>
      </c>
      <c r="H4323" s="39">
        <v>7</v>
      </c>
      <c r="I4323" s="40" t="s">
        <v>6</v>
      </c>
      <c r="J4323" s="53">
        <v>1888.39</v>
      </c>
    </row>
    <row r="4324" spans="3:10" ht="12.75">
      <c r="C4324">
        <v>8</v>
      </c>
      <c r="D4324" t="s">
        <v>7</v>
      </c>
      <c r="E4324" s="1">
        <v>0</v>
      </c>
      <c r="F4324" s="4">
        <f t="shared" si="132"/>
        <v>0</v>
      </c>
      <c r="G4324" s="15"/>
      <c r="H4324" s="39">
        <v>8</v>
      </c>
      <c r="I4324" s="40" t="s">
        <v>7</v>
      </c>
      <c r="J4324" s="53">
        <v>0</v>
      </c>
    </row>
    <row r="4325" spans="3:10" ht="12.75">
      <c r="C4325">
        <v>9</v>
      </c>
      <c r="D4325" t="s">
        <v>8</v>
      </c>
      <c r="E4325" s="1">
        <v>4161.75</v>
      </c>
      <c r="F4325" s="4">
        <f t="shared" si="132"/>
        <v>0.0009047924883511271</v>
      </c>
      <c r="G4325" s="15">
        <f>(E4325/J4325)-1</f>
        <v>-0.02848652358431103</v>
      </c>
      <c r="H4325" s="39">
        <v>9</v>
      </c>
      <c r="I4325" s="40" t="s">
        <v>8</v>
      </c>
      <c r="J4325" s="53">
        <v>4283.78</v>
      </c>
    </row>
    <row r="4326" spans="3:10" ht="12.75">
      <c r="C4326">
        <v>10</v>
      </c>
      <c r="D4326" t="s">
        <v>9</v>
      </c>
      <c r="E4326" s="1">
        <v>27500.78</v>
      </c>
      <c r="F4326" s="4">
        <f t="shared" si="132"/>
        <v>0.00597885484899307</v>
      </c>
      <c r="G4326" s="15">
        <f>(E4326/J4326)-1</f>
        <v>0.8002063305242184</v>
      </c>
      <c r="H4326" s="39">
        <v>10</v>
      </c>
      <c r="I4326" s="40" t="s">
        <v>9</v>
      </c>
      <c r="J4326" s="53">
        <v>15276.46</v>
      </c>
    </row>
    <row r="4327" spans="3:10" ht="12.75">
      <c r="C4327">
        <v>11</v>
      </c>
      <c r="D4327" t="s">
        <v>10</v>
      </c>
      <c r="E4327" s="1">
        <v>2607.665</v>
      </c>
      <c r="F4327" s="4">
        <f t="shared" si="132"/>
        <v>0.0005669239392409784</v>
      </c>
      <c r="G4327" s="15">
        <f>(E4327/J4327)-1</f>
        <v>1.3731502884912907</v>
      </c>
      <c r="H4327" s="39">
        <v>11</v>
      </c>
      <c r="I4327" s="40" t="s">
        <v>10</v>
      </c>
      <c r="J4327" s="53">
        <v>1098.82</v>
      </c>
    </row>
    <row r="4328" spans="3:10" ht="12.75">
      <c r="C4328">
        <v>13</v>
      </c>
      <c r="D4328" t="s">
        <v>11</v>
      </c>
      <c r="E4328" s="1">
        <v>0</v>
      </c>
      <c r="F4328" s="4">
        <f t="shared" si="132"/>
        <v>0</v>
      </c>
      <c r="G4328" s="15"/>
      <c r="H4328" s="39">
        <v>13</v>
      </c>
      <c r="I4328" s="40" t="s">
        <v>11</v>
      </c>
      <c r="J4328" s="53">
        <v>0</v>
      </c>
    </row>
    <row r="4329" spans="3:10" ht="12.75">
      <c r="C4329">
        <v>15</v>
      </c>
      <c r="D4329" t="s">
        <v>12</v>
      </c>
      <c r="E4329" s="1">
        <v>607.85</v>
      </c>
      <c r="F4329" s="4">
        <f t="shared" si="132"/>
        <v>0.0001321506851791272</v>
      </c>
      <c r="G4329" s="15">
        <f>(E4329/J4329)-1</f>
        <v>0.2627238356392041</v>
      </c>
      <c r="H4329" s="39">
        <v>15</v>
      </c>
      <c r="I4329" s="40" t="s">
        <v>12</v>
      </c>
      <c r="J4329" s="53">
        <v>481.38</v>
      </c>
    </row>
    <row r="4330" spans="3:10" ht="12.75">
      <c r="C4330">
        <v>16</v>
      </c>
      <c r="D4330" t="s">
        <v>13</v>
      </c>
      <c r="E4330" s="1">
        <v>43898.29</v>
      </c>
      <c r="F4330" s="4">
        <f t="shared" si="132"/>
        <v>0.009543783995544999</v>
      </c>
      <c r="G4330" s="15">
        <f>(E4330/J4330)-1</f>
        <v>0.6768160644472498</v>
      </c>
      <c r="H4330" s="39">
        <v>16</v>
      </c>
      <c r="I4330" s="40" t="s">
        <v>13</v>
      </c>
      <c r="J4330" s="53">
        <v>26179.55</v>
      </c>
    </row>
    <row r="4331" spans="3:10" ht="12.75">
      <c r="C4331">
        <v>20</v>
      </c>
      <c r="D4331" t="s">
        <v>14</v>
      </c>
      <c r="E4331" s="1">
        <v>0</v>
      </c>
      <c r="F4331" s="4">
        <f t="shared" si="132"/>
        <v>0</v>
      </c>
      <c r="G4331" s="15"/>
      <c r="H4331" s="39">
        <v>20</v>
      </c>
      <c r="I4331" s="40" t="s">
        <v>14</v>
      </c>
      <c r="J4331" s="53">
        <v>0</v>
      </c>
    </row>
    <row r="4332" spans="3:10" ht="12.75">
      <c r="C4332">
        <v>22</v>
      </c>
      <c r="D4332" t="s">
        <v>15</v>
      </c>
      <c r="E4332" s="1">
        <v>1586.525</v>
      </c>
      <c r="F4332" s="4">
        <f t="shared" si="132"/>
        <v>0.00034492122366342815</v>
      </c>
      <c r="G4332" s="15">
        <f>(E4332/J4332)-1</f>
        <v>0.14458809185418198</v>
      </c>
      <c r="H4332" s="39">
        <v>22</v>
      </c>
      <c r="I4332" s="40" t="s">
        <v>15</v>
      </c>
      <c r="J4332" s="53">
        <v>1386.11</v>
      </c>
    </row>
    <row r="4333" spans="3:10" ht="12.75">
      <c r="C4333">
        <v>23</v>
      </c>
      <c r="D4333" t="s">
        <v>16</v>
      </c>
      <c r="E4333" s="1">
        <v>14401.79</v>
      </c>
      <c r="F4333" s="4">
        <f t="shared" si="132"/>
        <v>0.003131046173078724</v>
      </c>
      <c r="G4333" s="15">
        <f>(E4333/J4333)-1</f>
        <v>0.5729072012721492</v>
      </c>
      <c r="H4333" s="39">
        <v>23</v>
      </c>
      <c r="I4333" s="40" t="s">
        <v>16</v>
      </c>
      <c r="J4333" s="53">
        <v>9156.16</v>
      </c>
    </row>
    <row r="4334" spans="3:10" ht="12.75">
      <c r="C4334">
        <v>24</v>
      </c>
      <c r="D4334" t="s">
        <v>17</v>
      </c>
      <c r="E4334" s="1">
        <v>102863.8</v>
      </c>
      <c r="F4334" s="4">
        <f t="shared" si="132"/>
        <v>0.022363283129273184</v>
      </c>
      <c r="G4334" s="15">
        <f>(E4334/J4334)-1</f>
        <v>0.10524923491770899</v>
      </c>
      <c r="H4334" s="39">
        <v>24</v>
      </c>
      <c r="I4334" s="40" t="s">
        <v>17</v>
      </c>
      <c r="J4334" s="53">
        <v>93068.42</v>
      </c>
    </row>
    <row r="4335" spans="3:10" ht="12.75">
      <c r="C4335">
        <v>25</v>
      </c>
      <c r="D4335" t="s">
        <v>18</v>
      </c>
      <c r="E4335" s="1">
        <v>0</v>
      </c>
      <c r="F4335" s="4">
        <f t="shared" si="132"/>
        <v>0</v>
      </c>
      <c r="G4335" s="15"/>
      <c r="H4335" s="39">
        <v>25</v>
      </c>
      <c r="I4335" s="40" t="s">
        <v>18</v>
      </c>
      <c r="J4335" s="53">
        <v>0</v>
      </c>
    </row>
    <row r="4336" spans="3:10" ht="12.75">
      <c r="C4336">
        <v>26</v>
      </c>
      <c r="D4336" t="s">
        <v>19</v>
      </c>
      <c r="E4336" s="1">
        <v>0</v>
      </c>
      <c r="F4336" s="4">
        <f t="shared" si="132"/>
        <v>0</v>
      </c>
      <c r="G4336" s="15"/>
      <c r="H4336" s="39">
        <v>26</v>
      </c>
      <c r="I4336" s="40" t="s">
        <v>19</v>
      </c>
      <c r="J4336" s="53">
        <v>0</v>
      </c>
    </row>
    <row r="4337" spans="3:10" ht="12.75">
      <c r="C4337">
        <v>27</v>
      </c>
      <c r="D4337" t="s">
        <v>20</v>
      </c>
      <c r="E4337" s="1">
        <v>10972.32</v>
      </c>
      <c r="F4337" s="4">
        <f t="shared" si="132"/>
        <v>0.00238545629021081</v>
      </c>
      <c r="G4337" s="15">
        <f aca="true" t="shared" si="133" ref="G4337:G4344">(E4337/J4337)-1</f>
        <v>0.05157271280979847</v>
      </c>
      <c r="H4337" s="39">
        <v>27</v>
      </c>
      <c r="I4337" s="40" t="s">
        <v>20</v>
      </c>
      <c r="J4337" s="53">
        <v>10434.2</v>
      </c>
    </row>
    <row r="4338" spans="3:10" ht="12.75">
      <c r="C4338">
        <v>28</v>
      </c>
      <c r="D4338" t="s">
        <v>21</v>
      </c>
      <c r="E4338" s="1">
        <v>92038.735</v>
      </c>
      <c r="F4338" s="4">
        <f t="shared" si="132"/>
        <v>0.020009841068142003</v>
      </c>
      <c r="G4338" s="15">
        <f t="shared" si="133"/>
        <v>0.08061296863748946</v>
      </c>
      <c r="H4338" s="39">
        <v>28</v>
      </c>
      <c r="I4338" s="40" t="s">
        <v>21</v>
      </c>
      <c r="J4338" s="53">
        <v>85172.71</v>
      </c>
    </row>
    <row r="4339" spans="3:10" ht="12.75">
      <c r="C4339">
        <v>30</v>
      </c>
      <c r="D4339" t="s">
        <v>22</v>
      </c>
      <c r="E4339" s="1">
        <v>374729.93</v>
      </c>
      <c r="F4339" s="4">
        <f t="shared" si="132"/>
        <v>0.08146881139528893</v>
      </c>
      <c r="G4339" s="15">
        <f t="shared" si="133"/>
        <v>0.12901549577296256</v>
      </c>
      <c r="H4339" s="39">
        <v>30</v>
      </c>
      <c r="I4339" s="40" t="s">
        <v>22</v>
      </c>
      <c r="J4339" s="53">
        <v>331908.58</v>
      </c>
    </row>
    <row r="4340" spans="3:10" ht="12.75">
      <c r="C4340">
        <v>31</v>
      </c>
      <c r="D4340" t="s">
        <v>23</v>
      </c>
      <c r="E4340" s="1">
        <v>183154.685</v>
      </c>
      <c r="F4340" s="4">
        <f t="shared" si="132"/>
        <v>0.03981906246033925</v>
      </c>
      <c r="G4340" s="15">
        <f t="shared" si="133"/>
        <v>-0.008617016871483196</v>
      </c>
      <c r="H4340" s="39">
        <v>31</v>
      </c>
      <c r="I4340" s="40" t="s">
        <v>23</v>
      </c>
      <c r="J4340" s="53">
        <v>184746.65</v>
      </c>
    </row>
    <row r="4341" spans="3:10" ht="12.75">
      <c r="C4341">
        <v>32</v>
      </c>
      <c r="D4341" t="s">
        <v>24</v>
      </c>
      <c r="E4341" s="1">
        <v>33602.005</v>
      </c>
      <c r="F4341" s="4">
        <f t="shared" si="132"/>
        <v>0.007305302268886169</v>
      </c>
      <c r="G4341" s="15">
        <f t="shared" si="133"/>
        <v>0.120675733815373</v>
      </c>
      <c r="H4341" s="39">
        <v>32</v>
      </c>
      <c r="I4341" s="40" t="s">
        <v>24</v>
      </c>
      <c r="J4341" s="53">
        <v>29983.7</v>
      </c>
    </row>
    <row r="4342" spans="3:10" ht="12.75">
      <c r="C4342">
        <v>33</v>
      </c>
      <c r="D4342" t="s">
        <v>450</v>
      </c>
      <c r="E4342" s="1">
        <v>3878.195</v>
      </c>
      <c r="F4342" s="4">
        <f t="shared" si="132"/>
        <v>0.0008431457209973929</v>
      </c>
      <c r="G4342" s="15">
        <f t="shared" si="133"/>
        <v>0.026469023527138758</v>
      </c>
      <c r="H4342" s="39">
        <v>33</v>
      </c>
      <c r="I4342" s="40" t="s">
        <v>450</v>
      </c>
      <c r="J4342" s="53">
        <v>3778.19</v>
      </c>
    </row>
    <row r="4343" spans="3:10" ht="12.75">
      <c r="C4343">
        <v>34</v>
      </c>
      <c r="D4343" t="s">
        <v>510</v>
      </c>
      <c r="E4343" s="1">
        <v>6868.365</v>
      </c>
      <c r="F4343" s="4">
        <f t="shared" si="132"/>
        <v>0.0014932288242335049</v>
      </c>
      <c r="G4343" s="15">
        <f t="shared" si="133"/>
        <v>-0.12371396420533709</v>
      </c>
      <c r="H4343" s="39">
        <v>34</v>
      </c>
      <c r="I4343" s="40" t="s">
        <v>510</v>
      </c>
      <c r="J4343" s="53">
        <v>7838.04</v>
      </c>
    </row>
    <row r="4344" spans="3:10" ht="12.75">
      <c r="C4344">
        <v>35</v>
      </c>
      <c r="D4344" t="s">
        <v>511</v>
      </c>
      <c r="E4344" s="1">
        <v>241036.835</v>
      </c>
      <c r="F4344" s="4">
        <f t="shared" si="132"/>
        <v>0.052403031831304146</v>
      </c>
      <c r="G4344" s="15">
        <f t="shared" si="133"/>
        <v>0.15308999070875884</v>
      </c>
      <c r="H4344" s="39">
        <v>35</v>
      </c>
      <c r="I4344" s="40" t="s">
        <v>511</v>
      </c>
      <c r="J4344" s="53">
        <v>209035.58</v>
      </c>
    </row>
    <row r="4345" spans="3:10" ht="12.75">
      <c r="C4345">
        <v>36</v>
      </c>
      <c r="D4345" t="s">
        <v>683</v>
      </c>
      <c r="E4345" s="1">
        <v>0</v>
      </c>
      <c r="F4345" s="4">
        <f t="shared" si="132"/>
        <v>0</v>
      </c>
      <c r="G4345" s="15"/>
      <c r="H4345" s="39">
        <v>36</v>
      </c>
      <c r="I4345" s="40" t="s">
        <v>683</v>
      </c>
      <c r="J4345" s="53">
        <v>0</v>
      </c>
    </row>
    <row r="4356" spans="1:6" ht="15">
      <c r="A4356" s="5">
        <v>41091</v>
      </c>
      <c r="B4356" s="1">
        <f>SUM(E4356:E4385)</f>
        <v>3905295.4</v>
      </c>
      <c r="E4356" s="1"/>
      <c r="F4356" s="4"/>
    </row>
    <row r="4357" spans="1:10" ht="15">
      <c r="A4357" s="5"/>
      <c r="B4357" s="1"/>
      <c r="C4357">
        <v>1</v>
      </c>
      <c r="D4357" t="s">
        <v>0</v>
      </c>
      <c r="E4357" s="1">
        <v>734243.98</v>
      </c>
      <c r="F4357" s="4">
        <f>+E4357/$B$4356</f>
        <v>0.18801240490027976</v>
      </c>
      <c r="G4357" s="15">
        <f aca="true" t="shared" si="134" ref="G4357:G4363">(E4357/J4357)-1</f>
        <v>0.06790863799073676</v>
      </c>
      <c r="H4357" s="39">
        <v>1</v>
      </c>
      <c r="I4357" s="40" t="s">
        <v>0</v>
      </c>
      <c r="J4357" s="35">
        <v>687553.18</v>
      </c>
    </row>
    <row r="4358" spans="3:10" ht="12.75">
      <c r="C4358">
        <v>2</v>
      </c>
      <c r="D4358" t="s">
        <v>1</v>
      </c>
      <c r="E4358" s="1">
        <v>1958676.91</v>
      </c>
      <c r="F4358" s="4">
        <f aca="true" t="shared" si="135" ref="F4358:F4385">+E4358/$B$4356</f>
        <v>0.5015438550435903</v>
      </c>
      <c r="G4358" s="15">
        <f t="shared" si="134"/>
        <v>0.1743765593522142</v>
      </c>
      <c r="H4358" s="39">
        <v>2</v>
      </c>
      <c r="I4358" s="40" t="s">
        <v>1</v>
      </c>
      <c r="J4358" s="35">
        <v>1667844.01</v>
      </c>
    </row>
    <row r="4359" spans="3:10" ht="12.75">
      <c r="C4359">
        <v>3</v>
      </c>
      <c r="D4359" t="s">
        <v>2</v>
      </c>
      <c r="E4359" s="1">
        <v>91484.575</v>
      </c>
      <c r="F4359" s="4">
        <f t="shared" si="135"/>
        <v>0.023425775934901107</v>
      </c>
      <c r="G4359" s="15">
        <f t="shared" si="134"/>
        <v>0.16316687240603445</v>
      </c>
      <c r="H4359" s="39">
        <v>3</v>
      </c>
      <c r="I4359" s="40" t="s">
        <v>2</v>
      </c>
      <c r="J4359" s="35">
        <v>78651.29</v>
      </c>
    </row>
    <row r="4360" spans="3:10" ht="12.75">
      <c r="C4360">
        <v>4</v>
      </c>
      <c r="D4360" t="s">
        <v>3</v>
      </c>
      <c r="E4360" s="1">
        <v>39382.44</v>
      </c>
      <c r="F4360" s="4">
        <f t="shared" si="135"/>
        <v>0.01008436903390202</v>
      </c>
      <c r="G4360" s="15">
        <f t="shared" si="134"/>
        <v>0.5623129049840963</v>
      </c>
      <c r="H4360" s="39">
        <v>4</v>
      </c>
      <c r="I4360" s="40" t="s">
        <v>3</v>
      </c>
      <c r="J4360" s="35">
        <v>25207.78</v>
      </c>
    </row>
    <row r="4361" spans="3:10" ht="12.75">
      <c r="C4361">
        <v>5</v>
      </c>
      <c r="D4361" t="s">
        <v>4</v>
      </c>
      <c r="E4361" s="1">
        <v>97955.08</v>
      </c>
      <c r="F4361" s="4">
        <f t="shared" si="135"/>
        <v>0.02508263011294869</v>
      </c>
      <c r="G4361" s="15">
        <f t="shared" si="134"/>
        <v>0.15562193597632024</v>
      </c>
      <c r="H4361" s="39">
        <v>5</v>
      </c>
      <c r="I4361" s="40" t="s">
        <v>4</v>
      </c>
      <c r="J4361" s="35">
        <v>84763.95</v>
      </c>
    </row>
    <row r="4362" spans="3:10" ht="12.75">
      <c r="C4362">
        <v>6</v>
      </c>
      <c r="D4362" t="s">
        <v>5</v>
      </c>
      <c r="E4362" s="1">
        <v>9400.71</v>
      </c>
      <c r="F4362" s="4">
        <f t="shared" si="135"/>
        <v>0.0024071700184318963</v>
      </c>
      <c r="G4362" s="15">
        <f t="shared" si="134"/>
        <v>-0.08781628066743519</v>
      </c>
      <c r="H4362" s="39">
        <v>6</v>
      </c>
      <c r="I4362" s="40" t="s">
        <v>5</v>
      </c>
      <c r="J4362" s="35">
        <v>10305.72</v>
      </c>
    </row>
    <row r="4363" spans="3:10" ht="12.75">
      <c r="C4363">
        <v>7</v>
      </c>
      <c r="D4363" t="s">
        <v>6</v>
      </c>
      <c r="E4363" s="1">
        <v>2165.96</v>
      </c>
      <c r="F4363" s="4">
        <f t="shared" si="135"/>
        <v>0.0005546212970214751</v>
      </c>
      <c r="G4363" s="15">
        <f t="shared" si="134"/>
        <v>-0.11074799545101843</v>
      </c>
      <c r="H4363" s="39">
        <v>7</v>
      </c>
      <c r="I4363" s="40" t="s">
        <v>6</v>
      </c>
      <c r="J4363" s="35">
        <v>2435.71</v>
      </c>
    </row>
    <row r="4364" spans="3:10" ht="12.75">
      <c r="C4364">
        <v>8</v>
      </c>
      <c r="D4364" t="s">
        <v>7</v>
      </c>
      <c r="E4364" s="1">
        <v>0</v>
      </c>
      <c r="F4364" s="4">
        <f t="shared" si="135"/>
        <v>0</v>
      </c>
      <c r="G4364" s="15"/>
      <c r="H4364" s="39">
        <v>8</v>
      </c>
      <c r="I4364" s="40" t="s">
        <v>7</v>
      </c>
      <c r="J4364" s="35">
        <v>0</v>
      </c>
    </row>
    <row r="4365" spans="3:10" ht="12.75">
      <c r="C4365">
        <v>9</v>
      </c>
      <c r="D4365" t="s">
        <v>8</v>
      </c>
      <c r="E4365" s="1">
        <v>3049.89</v>
      </c>
      <c r="F4365" s="4">
        <f t="shared" si="135"/>
        <v>0.0007809626897878199</v>
      </c>
      <c r="G4365" s="15">
        <f>(E4365/J4365)-1</f>
        <v>-0.022176553192307935</v>
      </c>
      <c r="H4365" s="39">
        <v>9</v>
      </c>
      <c r="I4365" s="40" t="s">
        <v>8</v>
      </c>
      <c r="J4365" s="35">
        <v>3119.06</v>
      </c>
    </row>
    <row r="4366" spans="3:10" ht="12.75">
      <c r="C4366">
        <v>10</v>
      </c>
      <c r="D4366" t="s">
        <v>9</v>
      </c>
      <c r="E4366" s="1">
        <v>22342.21</v>
      </c>
      <c r="F4366" s="4">
        <f t="shared" si="135"/>
        <v>0.005721003845189278</v>
      </c>
      <c r="G4366" s="15">
        <f>(E4366/J4366)-1</f>
        <v>0.1259917600070557</v>
      </c>
      <c r="H4366" s="39">
        <v>10</v>
      </c>
      <c r="I4366" s="40" t="s">
        <v>9</v>
      </c>
      <c r="J4366" s="35">
        <v>19842.25</v>
      </c>
    </row>
    <row r="4367" spans="3:10" ht="12.75">
      <c r="C4367">
        <v>11</v>
      </c>
      <c r="D4367" t="s">
        <v>10</v>
      </c>
      <c r="E4367" s="1">
        <v>3072.935</v>
      </c>
      <c r="F4367" s="4">
        <f t="shared" si="135"/>
        <v>0.0007868636518507666</v>
      </c>
      <c r="G4367" s="15">
        <f>(E4367/J4367)-1</f>
        <v>2.6033477954971858</v>
      </c>
      <c r="H4367" s="39">
        <v>11</v>
      </c>
      <c r="I4367" s="40" t="s">
        <v>10</v>
      </c>
      <c r="J4367" s="35">
        <v>852.8</v>
      </c>
    </row>
    <row r="4368" spans="3:10" ht="12.75">
      <c r="C4368">
        <v>13</v>
      </c>
      <c r="D4368" t="s">
        <v>11</v>
      </c>
      <c r="E4368" s="1">
        <v>5056.78</v>
      </c>
      <c r="F4368" s="4">
        <f t="shared" si="135"/>
        <v>0.0012948521128516937</v>
      </c>
      <c r="G4368" s="15"/>
      <c r="H4368" s="39">
        <v>13</v>
      </c>
      <c r="I4368" s="40" t="s">
        <v>11</v>
      </c>
      <c r="J4368" s="35">
        <v>3993.01</v>
      </c>
    </row>
    <row r="4369" spans="3:10" ht="12.75">
      <c r="C4369">
        <v>15</v>
      </c>
      <c r="D4369" t="s">
        <v>12</v>
      </c>
      <c r="E4369" s="1">
        <v>422.1</v>
      </c>
      <c r="F4369" s="4">
        <f t="shared" si="135"/>
        <v>0.0001080840133117715</v>
      </c>
      <c r="G4369" s="15">
        <f>(E4369/J4369)-1</f>
        <v>-0.18006993006993</v>
      </c>
      <c r="H4369" s="39">
        <v>15</v>
      </c>
      <c r="I4369" s="40" t="s">
        <v>12</v>
      </c>
      <c r="J4369" s="35">
        <v>514.8</v>
      </c>
    </row>
    <row r="4370" spans="3:10" ht="12.75">
      <c r="C4370">
        <v>16</v>
      </c>
      <c r="D4370" t="s">
        <v>13</v>
      </c>
      <c r="E4370" s="1">
        <v>34669.315</v>
      </c>
      <c r="F4370" s="4">
        <f t="shared" si="135"/>
        <v>0.008877514105591091</v>
      </c>
      <c r="G4370" s="15">
        <f>(E4370/J4370)-1</f>
        <v>0.5502904113068352</v>
      </c>
      <c r="H4370" s="39">
        <v>16</v>
      </c>
      <c r="I4370" s="40" t="s">
        <v>13</v>
      </c>
      <c r="J4370" s="35">
        <v>22363.11</v>
      </c>
    </row>
    <row r="4371" spans="3:10" ht="12.75">
      <c r="C4371">
        <v>20</v>
      </c>
      <c r="D4371" t="s">
        <v>14</v>
      </c>
      <c r="E4371" s="1">
        <v>0</v>
      </c>
      <c r="F4371" s="4">
        <f t="shared" si="135"/>
        <v>0</v>
      </c>
      <c r="G4371" s="15"/>
      <c r="H4371" s="39">
        <v>20</v>
      </c>
      <c r="I4371" s="40" t="s">
        <v>14</v>
      </c>
      <c r="J4371" s="35">
        <v>108.81</v>
      </c>
    </row>
    <row r="4372" spans="3:10" ht="12.75">
      <c r="C4372">
        <v>22</v>
      </c>
      <c r="D4372" t="s">
        <v>15</v>
      </c>
      <c r="E4372" s="1">
        <v>1084.7</v>
      </c>
      <c r="F4372" s="4">
        <f t="shared" si="135"/>
        <v>0.0002777510761413849</v>
      </c>
      <c r="G4372" s="15">
        <f>(E4372/J4372)-1</f>
        <v>-0.008836134031451781</v>
      </c>
      <c r="H4372" s="39">
        <v>22</v>
      </c>
      <c r="I4372" s="40" t="s">
        <v>15</v>
      </c>
      <c r="J4372" s="35">
        <v>1094.37</v>
      </c>
    </row>
    <row r="4373" spans="3:10" ht="12.75">
      <c r="C4373">
        <v>23</v>
      </c>
      <c r="D4373" t="s">
        <v>16</v>
      </c>
      <c r="E4373" s="1">
        <v>12895.74</v>
      </c>
      <c r="F4373" s="4">
        <f t="shared" si="135"/>
        <v>0.0033021164032815548</v>
      </c>
      <c r="G4373" s="15">
        <f>(E4373/J4373)-1</f>
        <v>0.5486341698320076</v>
      </c>
      <c r="H4373" s="39">
        <v>23</v>
      </c>
      <c r="I4373" s="40" t="s">
        <v>16</v>
      </c>
      <c r="J4373" s="35">
        <v>8327.17</v>
      </c>
    </row>
    <row r="4374" spans="3:10" ht="12.75">
      <c r="C4374">
        <v>24</v>
      </c>
      <c r="D4374" t="s">
        <v>17</v>
      </c>
      <c r="E4374" s="1">
        <v>79746.83</v>
      </c>
      <c r="F4374" s="4">
        <f t="shared" si="135"/>
        <v>0.020420178714265765</v>
      </c>
      <c r="G4374" s="15">
        <f>(E4374/J4374)-1</f>
        <v>0.08684547155159184</v>
      </c>
      <c r="H4374" s="39">
        <v>24</v>
      </c>
      <c r="I4374" s="40" t="s">
        <v>17</v>
      </c>
      <c r="J4374" s="35">
        <v>73374.58</v>
      </c>
    </row>
    <row r="4375" spans="3:10" ht="12.75">
      <c r="C4375">
        <v>25</v>
      </c>
      <c r="D4375" t="s">
        <v>18</v>
      </c>
      <c r="E4375" s="1">
        <v>0</v>
      </c>
      <c r="F4375" s="4">
        <f t="shared" si="135"/>
        <v>0</v>
      </c>
      <c r="G4375" s="15"/>
      <c r="H4375" s="39">
        <v>25</v>
      </c>
      <c r="I4375" s="40" t="s">
        <v>18</v>
      </c>
      <c r="J4375" s="35">
        <v>0</v>
      </c>
    </row>
    <row r="4376" spans="3:10" ht="12.75">
      <c r="C4376">
        <v>26</v>
      </c>
      <c r="D4376" t="s">
        <v>19</v>
      </c>
      <c r="E4376" s="1">
        <v>0</v>
      </c>
      <c r="F4376" s="4">
        <f t="shared" si="135"/>
        <v>0</v>
      </c>
      <c r="G4376" s="15"/>
      <c r="H4376" s="39">
        <v>26</v>
      </c>
      <c r="I4376" s="40" t="s">
        <v>19</v>
      </c>
      <c r="J4376" s="35">
        <v>0</v>
      </c>
    </row>
    <row r="4377" spans="3:10" ht="12.75">
      <c r="C4377">
        <v>27</v>
      </c>
      <c r="D4377" t="s">
        <v>20</v>
      </c>
      <c r="E4377" s="1">
        <v>8690.46</v>
      </c>
      <c r="F4377" s="4">
        <f t="shared" si="135"/>
        <v>0.0022253015738578955</v>
      </c>
      <c r="G4377" s="15">
        <f aca="true" t="shared" si="136" ref="G4377:G4384">(E4377/J4377)-1</f>
        <v>0.009330880405847841</v>
      </c>
      <c r="H4377" s="39">
        <v>27</v>
      </c>
      <c r="I4377" s="40" t="s">
        <v>20</v>
      </c>
      <c r="J4377" s="35">
        <v>8610.12</v>
      </c>
    </row>
    <row r="4378" spans="3:10" ht="12.75">
      <c r="C4378">
        <v>28</v>
      </c>
      <c r="D4378" t="s">
        <v>21</v>
      </c>
      <c r="E4378" s="1">
        <v>75847.61</v>
      </c>
      <c r="F4378" s="4">
        <f t="shared" si="135"/>
        <v>0.019421734396839738</v>
      </c>
      <c r="G4378" s="15">
        <f t="shared" si="136"/>
        <v>0.11525284615319009</v>
      </c>
      <c r="H4378" s="39">
        <v>28</v>
      </c>
      <c r="I4378" s="40" t="s">
        <v>21</v>
      </c>
      <c r="J4378" s="35">
        <v>68009.34</v>
      </c>
    </row>
    <row r="4379" spans="3:10" ht="12.75">
      <c r="C4379">
        <v>30</v>
      </c>
      <c r="D4379" t="s">
        <v>22</v>
      </c>
      <c r="E4379" s="1">
        <v>341204.805</v>
      </c>
      <c r="F4379" s="4">
        <f t="shared" si="135"/>
        <v>0.087369781297466</v>
      </c>
      <c r="G4379" s="15">
        <f t="shared" si="136"/>
        <v>0.0623511149267757</v>
      </c>
      <c r="H4379" s="39">
        <v>30</v>
      </c>
      <c r="I4379" s="40" t="s">
        <v>22</v>
      </c>
      <c r="J4379" s="35">
        <v>321178.94</v>
      </c>
    </row>
    <row r="4380" spans="3:10" ht="12.75">
      <c r="C4380">
        <v>31</v>
      </c>
      <c r="D4380" t="s">
        <v>23</v>
      </c>
      <c r="E4380" s="1">
        <v>166299.135</v>
      </c>
      <c r="F4380" s="4">
        <f t="shared" si="135"/>
        <v>0.04258298488764768</v>
      </c>
      <c r="G4380" s="15">
        <f t="shared" si="136"/>
        <v>0.2851912583973544</v>
      </c>
      <c r="H4380" s="39">
        <v>31</v>
      </c>
      <c r="I4380" s="40" t="s">
        <v>23</v>
      </c>
      <c r="J4380" s="35">
        <v>129396.41</v>
      </c>
    </row>
    <row r="4381" spans="3:10" ht="12.75">
      <c r="C4381">
        <v>32</v>
      </c>
      <c r="D4381" t="s">
        <v>24</v>
      </c>
      <c r="E4381" s="1">
        <v>30329.19</v>
      </c>
      <c r="F4381" s="4">
        <f t="shared" si="135"/>
        <v>0.007766170518112407</v>
      </c>
      <c r="G4381" s="15">
        <f t="shared" si="136"/>
        <v>0.11592746608895421</v>
      </c>
      <c r="H4381" s="39">
        <v>32</v>
      </c>
      <c r="I4381" s="40" t="s">
        <v>24</v>
      </c>
      <c r="J4381" s="35">
        <v>27178.46</v>
      </c>
    </row>
    <row r="4382" spans="3:10" ht="12.75">
      <c r="C4382">
        <v>33</v>
      </c>
      <c r="D4382" t="s">
        <v>450</v>
      </c>
      <c r="E4382" s="1">
        <v>3717.22</v>
      </c>
      <c r="F4382" s="4">
        <f t="shared" si="135"/>
        <v>0.0009518409286017134</v>
      </c>
      <c r="G4382" s="15">
        <f t="shared" si="136"/>
        <v>0.11819631200553493</v>
      </c>
      <c r="H4382" s="39">
        <v>33</v>
      </c>
      <c r="I4382" s="40" t="s">
        <v>450</v>
      </c>
      <c r="J4382" s="35">
        <v>3324.3</v>
      </c>
    </row>
    <row r="4383" spans="3:10" ht="12.75">
      <c r="C4383">
        <v>34</v>
      </c>
      <c r="D4383" t="s">
        <v>510</v>
      </c>
      <c r="E4383" s="1">
        <v>6804.005</v>
      </c>
      <c r="F4383" s="4">
        <f t="shared" si="135"/>
        <v>0.001742251047129495</v>
      </c>
      <c r="G4383" s="15">
        <f t="shared" si="136"/>
        <v>-0.04121814807560342</v>
      </c>
      <c r="H4383" s="39">
        <v>34</v>
      </c>
      <c r="I4383" s="40" t="s">
        <v>510</v>
      </c>
      <c r="J4383" s="35">
        <v>7096.51</v>
      </c>
    </row>
    <row r="4384" spans="3:10" ht="12.75">
      <c r="C4384">
        <v>35</v>
      </c>
      <c r="D4384" t="s">
        <v>511</v>
      </c>
      <c r="E4384" s="1">
        <v>176752.82</v>
      </c>
      <c r="F4384" s="4">
        <f t="shared" si="135"/>
        <v>0.0452597823969987</v>
      </c>
      <c r="G4384" s="15">
        <f t="shared" si="136"/>
        <v>0.05099757254651438</v>
      </c>
      <c r="H4384" s="39">
        <v>35</v>
      </c>
      <c r="I4384" s="40" t="s">
        <v>511</v>
      </c>
      <c r="J4384" s="35">
        <v>168176.24</v>
      </c>
    </row>
    <row r="4385" spans="3:10" ht="12.75">
      <c r="C4385">
        <v>36</v>
      </c>
      <c r="D4385" t="s">
        <v>683</v>
      </c>
      <c r="E4385" s="1">
        <v>0</v>
      </c>
      <c r="F4385" s="4">
        <f t="shared" si="135"/>
        <v>0</v>
      </c>
      <c r="G4385" s="15"/>
      <c r="H4385" s="39">
        <v>36</v>
      </c>
      <c r="I4385" s="40" t="s">
        <v>683</v>
      </c>
      <c r="J4385" s="35">
        <v>0</v>
      </c>
    </row>
    <row r="4396" spans="1:6" ht="15">
      <c r="A4396" s="5">
        <v>41122</v>
      </c>
      <c r="B4396" s="1">
        <f>SUM(E4396:E4425)</f>
        <v>4133781.3799999994</v>
      </c>
      <c r="E4396" s="1"/>
      <c r="F4396" s="4"/>
    </row>
    <row r="4397" spans="1:10" ht="15">
      <c r="A4397" s="5"/>
      <c r="B4397" s="1"/>
      <c r="C4397">
        <v>1</v>
      </c>
      <c r="D4397" t="s">
        <v>0</v>
      </c>
      <c r="E4397" s="1">
        <v>745125.03</v>
      </c>
      <c r="F4397" s="4">
        <f>+E4397/$B$4396</f>
        <v>0.18025264558136844</v>
      </c>
      <c r="G4397" s="15">
        <f aca="true" t="shared" si="137" ref="G4397:G4403">(E4397/J4397)-1</f>
        <v>0.11128589923103704</v>
      </c>
      <c r="H4397" s="39">
        <v>1</v>
      </c>
      <c r="I4397" s="40" t="s">
        <v>0</v>
      </c>
      <c r="J4397" s="53">
        <v>670507.05</v>
      </c>
    </row>
    <row r="4398" spans="3:10" ht="12.75">
      <c r="C4398">
        <v>2</v>
      </c>
      <c r="D4398" t="s">
        <v>1</v>
      </c>
      <c r="E4398" s="1">
        <v>2104857.88</v>
      </c>
      <c r="F4398" s="4">
        <f aca="true" t="shared" si="138" ref="F4398:F4425">+E4398/$B$4396</f>
        <v>0.5091846148864312</v>
      </c>
      <c r="G4398" s="15">
        <f t="shared" si="137"/>
        <v>-0.02717913184687981</v>
      </c>
      <c r="H4398" s="39">
        <v>2</v>
      </c>
      <c r="I4398" s="40" t="s">
        <v>1</v>
      </c>
      <c r="J4398" s="53">
        <v>2163664.4</v>
      </c>
    </row>
    <row r="4399" spans="3:10" ht="12.75">
      <c r="C4399">
        <v>3</v>
      </c>
      <c r="D4399" t="s">
        <v>2</v>
      </c>
      <c r="E4399" s="1">
        <v>80460.07</v>
      </c>
      <c r="F4399" s="4">
        <f t="shared" si="138"/>
        <v>0.019464036097622563</v>
      </c>
      <c r="G4399" s="15">
        <f t="shared" si="137"/>
        <v>0.02186920111005941</v>
      </c>
      <c r="H4399" s="39">
        <v>3</v>
      </c>
      <c r="I4399" s="40" t="s">
        <v>2</v>
      </c>
      <c r="J4399" s="53">
        <v>78738.13</v>
      </c>
    </row>
    <row r="4400" spans="3:10" ht="12.75">
      <c r="C4400">
        <v>4</v>
      </c>
      <c r="D4400" t="s">
        <v>3</v>
      </c>
      <c r="E4400" s="1">
        <v>41881.24</v>
      </c>
      <c r="F4400" s="4">
        <f t="shared" si="138"/>
        <v>0.010131459830611556</v>
      </c>
      <c r="G4400" s="15">
        <f t="shared" si="137"/>
        <v>0.0055642938244861995</v>
      </c>
      <c r="H4400" s="39">
        <v>4</v>
      </c>
      <c r="I4400" s="40" t="s">
        <v>3</v>
      </c>
      <c r="J4400" s="53">
        <v>41649.49</v>
      </c>
    </row>
    <row r="4401" spans="3:10" ht="12.75">
      <c r="C4401">
        <v>5</v>
      </c>
      <c r="D4401" t="s">
        <v>4</v>
      </c>
      <c r="E4401" s="1">
        <v>93964.715</v>
      </c>
      <c r="F4401" s="4">
        <f t="shared" si="138"/>
        <v>0.022730934793653748</v>
      </c>
      <c r="G4401" s="15">
        <f t="shared" si="137"/>
        <v>0.004328195761917675</v>
      </c>
      <c r="H4401" s="39">
        <v>5</v>
      </c>
      <c r="I4401" s="40" t="s">
        <v>4</v>
      </c>
      <c r="J4401" s="53">
        <v>93559.77</v>
      </c>
    </row>
    <row r="4402" spans="3:10" ht="12.75">
      <c r="C4402">
        <v>6</v>
      </c>
      <c r="D4402" t="s">
        <v>5</v>
      </c>
      <c r="E4402" s="1">
        <v>10066.715</v>
      </c>
      <c r="F4402" s="4">
        <f t="shared" si="138"/>
        <v>0.002435231589339638</v>
      </c>
      <c r="G4402" s="15">
        <f t="shared" si="137"/>
        <v>0.18550212447241488</v>
      </c>
      <c r="H4402" s="39">
        <v>6</v>
      </c>
      <c r="I4402" s="40" t="s">
        <v>5</v>
      </c>
      <c r="J4402" s="53">
        <v>8491.52</v>
      </c>
    </row>
    <row r="4403" spans="3:10" ht="12.75">
      <c r="C4403">
        <v>7</v>
      </c>
      <c r="D4403" t="s">
        <v>6</v>
      </c>
      <c r="E4403" s="1">
        <v>2391.885</v>
      </c>
      <c r="F4403" s="4">
        <f t="shared" si="138"/>
        <v>0.0005786191334578996</v>
      </c>
      <c r="G4403" s="15">
        <f t="shared" si="137"/>
        <v>0.5711691058619515</v>
      </c>
      <c r="H4403" s="39">
        <v>7</v>
      </c>
      <c r="I4403" s="40" t="s">
        <v>6</v>
      </c>
      <c r="J4403" s="53">
        <v>1522.36</v>
      </c>
    </row>
    <row r="4404" spans="3:10" ht="12.75">
      <c r="C4404">
        <v>8</v>
      </c>
      <c r="D4404" t="s">
        <v>7</v>
      </c>
      <c r="E4404" s="1">
        <v>0</v>
      </c>
      <c r="F4404" s="4">
        <f t="shared" si="138"/>
        <v>0</v>
      </c>
      <c r="G4404" s="15"/>
      <c r="H4404" s="39">
        <v>8</v>
      </c>
      <c r="I4404" s="40" t="s">
        <v>7</v>
      </c>
      <c r="J4404" s="53">
        <v>0</v>
      </c>
    </row>
    <row r="4405" spans="3:10" ht="12.75">
      <c r="C4405">
        <v>9</v>
      </c>
      <c r="D4405" t="s">
        <v>8</v>
      </c>
      <c r="E4405" s="1">
        <v>4063.38</v>
      </c>
      <c r="F4405" s="4">
        <f t="shared" si="138"/>
        <v>0.0009829692541698954</v>
      </c>
      <c r="G4405" s="15">
        <f>(E4405/J4405)-1</f>
        <v>0.17289912509850236</v>
      </c>
      <c r="H4405" s="39">
        <v>9</v>
      </c>
      <c r="I4405" s="40" t="s">
        <v>8</v>
      </c>
      <c r="J4405" s="53">
        <v>3464.39</v>
      </c>
    </row>
    <row r="4406" spans="3:10" ht="12.75">
      <c r="C4406">
        <v>10</v>
      </c>
      <c r="D4406" t="s">
        <v>9</v>
      </c>
      <c r="E4406" s="1">
        <v>24044.31</v>
      </c>
      <c r="F4406" s="4">
        <f t="shared" si="138"/>
        <v>0.005816541270501345</v>
      </c>
      <c r="G4406" s="15">
        <f>(E4406/J4406)-1</f>
        <v>0.5936249197199595</v>
      </c>
      <c r="H4406" s="39">
        <v>10</v>
      </c>
      <c r="I4406" s="40" t="s">
        <v>9</v>
      </c>
      <c r="J4406" s="53">
        <v>15087.81</v>
      </c>
    </row>
    <row r="4407" spans="3:10" ht="12.75">
      <c r="C4407">
        <v>11</v>
      </c>
      <c r="D4407" t="s">
        <v>10</v>
      </c>
      <c r="E4407" s="1">
        <v>1967.255</v>
      </c>
      <c r="F4407" s="4">
        <f t="shared" si="138"/>
        <v>0.00047589720383326133</v>
      </c>
      <c r="G4407" s="15">
        <f>(E4407/J4407)-1</f>
        <v>-0.24242815167957354</v>
      </c>
      <c r="H4407" s="39">
        <v>11</v>
      </c>
      <c r="I4407" s="40" t="s">
        <v>10</v>
      </c>
      <c r="J4407" s="53">
        <v>2596.79</v>
      </c>
    </row>
    <row r="4408" spans="3:10" ht="12.75">
      <c r="C4408">
        <v>13</v>
      </c>
      <c r="D4408" t="s">
        <v>11</v>
      </c>
      <c r="E4408" s="1">
        <v>3532.26</v>
      </c>
      <c r="F4408" s="4">
        <f t="shared" si="138"/>
        <v>0.0008544864073097162</v>
      </c>
      <c r="G4408" s="15"/>
      <c r="H4408" s="39">
        <v>13</v>
      </c>
      <c r="I4408" s="40" t="s">
        <v>11</v>
      </c>
      <c r="J4408" s="53">
        <v>4643.16</v>
      </c>
    </row>
    <row r="4409" spans="3:10" ht="12.75">
      <c r="C4409">
        <v>15</v>
      </c>
      <c r="D4409" t="s">
        <v>12</v>
      </c>
      <c r="E4409" s="1">
        <v>0</v>
      </c>
      <c r="F4409" s="4">
        <f t="shared" si="138"/>
        <v>0</v>
      </c>
      <c r="G4409" s="15">
        <f>(E4409/J4409)-1</f>
        <v>-1</v>
      </c>
      <c r="H4409" s="39">
        <v>15</v>
      </c>
      <c r="I4409" s="40" t="s">
        <v>12</v>
      </c>
      <c r="J4409" s="53">
        <v>421.15</v>
      </c>
    </row>
    <row r="4410" spans="3:10" ht="12.75">
      <c r="C4410">
        <v>16</v>
      </c>
      <c r="D4410" t="s">
        <v>13</v>
      </c>
      <c r="E4410" s="1">
        <v>31334.925</v>
      </c>
      <c r="F4410" s="4">
        <f t="shared" si="138"/>
        <v>0.007580208559553772</v>
      </c>
      <c r="G4410" s="15">
        <f>(E4410/J4410)-1</f>
        <v>0.32598177262627104</v>
      </c>
      <c r="H4410" s="39">
        <v>16</v>
      </c>
      <c r="I4410" s="40" t="s">
        <v>13</v>
      </c>
      <c r="J4410" s="53">
        <v>23631.49</v>
      </c>
    </row>
    <row r="4411" spans="3:10" ht="12.75">
      <c r="C4411">
        <v>19</v>
      </c>
      <c r="D4411" t="s">
        <v>726</v>
      </c>
      <c r="E4411" s="1">
        <v>-2285.195</v>
      </c>
      <c r="F4411" s="4">
        <f t="shared" si="138"/>
        <v>-0.0005528098343700993</v>
      </c>
      <c r="G4411" s="15"/>
      <c r="H4411" s="39"/>
      <c r="I4411" s="40"/>
      <c r="J4411" s="53"/>
    </row>
    <row r="4412" spans="3:10" ht="12.75">
      <c r="C4412">
        <v>20</v>
      </c>
      <c r="D4412" t="s">
        <v>14</v>
      </c>
      <c r="E4412" s="1">
        <v>0</v>
      </c>
      <c r="F4412" s="4">
        <f t="shared" si="138"/>
        <v>0</v>
      </c>
      <c r="G4412" s="15"/>
      <c r="H4412" s="39">
        <v>20</v>
      </c>
      <c r="I4412" s="40" t="s">
        <v>14</v>
      </c>
      <c r="J4412" s="53">
        <v>0</v>
      </c>
    </row>
    <row r="4413" spans="3:10" ht="12.75">
      <c r="C4413">
        <v>22</v>
      </c>
      <c r="D4413" t="s">
        <v>15</v>
      </c>
      <c r="E4413" s="1">
        <v>1324.665</v>
      </c>
      <c r="F4413" s="4">
        <f t="shared" si="138"/>
        <v>0.0003204487316162811</v>
      </c>
      <c r="G4413" s="15">
        <f>(E4413/J4413)-1</f>
        <v>0.14207073145497806</v>
      </c>
      <c r="H4413" s="39">
        <v>22</v>
      </c>
      <c r="I4413" s="40" t="s">
        <v>15</v>
      </c>
      <c r="J4413" s="53">
        <v>1159.88</v>
      </c>
    </row>
    <row r="4414" spans="3:10" ht="12.75">
      <c r="C4414">
        <v>23</v>
      </c>
      <c r="D4414" t="s">
        <v>16</v>
      </c>
      <c r="E4414" s="1">
        <v>14854.06</v>
      </c>
      <c r="F4414" s="4">
        <f t="shared" si="138"/>
        <v>0.0035933346818645745</v>
      </c>
      <c r="G4414" s="15">
        <f>(E4414/J4414)-1</f>
        <v>0.5490906663857862</v>
      </c>
      <c r="H4414" s="39">
        <v>23</v>
      </c>
      <c r="I4414" s="40" t="s">
        <v>16</v>
      </c>
      <c r="J4414" s="53">
        <v>9588.89</v>
      </c>
    </row>
    <row r="4415" spans="3:10" ht="12.75">
      <c r="C4415">
        <v>24</v>
      </c>
      <c r="D4415" t="s">
        <v>17</v>
      </c>
      <c r="E4415" s="1">
        <v>79306.21</v>
      </c>
      <c r="F4415" s="4">
        <f t="shared" si="138"/>
        <v>0.019184906677382155</v>
      </c>
      <c r="G4415" s="15"/>
      <c r="H4415" s="39">
        <v>24</v>
      </c>
      <c r="I4415" s="40" t="s">
        <v>17</v>
      </c>
      <c r="J4415" s="53">
        <v>87687.17</v>
      </c>
    </row>
    <row r="4416" spans="3:10" ht="12.75">
      <c r="C4416">
        <v>25</v>
      </c>
      <c r="D4416" t="s">
        <v>18</v>
      </c>
      <c r="E4416" s="1">
        <v>36.56</v>
      </c>
      <c r="F4416" s="4">
        <f t="shared" si="138"/>
        <v>8.844202593026341E-06</v>
      </c>
      <c r="G4416" s="15"/>
      <c r="H4416" s="39">
        <v>25</v>
      </c>
      <c r="I4416" s="40" t="s">
        <v>18</v>
      </c>
      <c r="J4416" s="53">
        <v>0</v>
      </c>
    </row>
    <row r="4417" spans="3:10" ht="12.75">
      <c r="C4417">
        <v>26</v>
      </c>
      <c r="D4417" t="s">
        <v>19</v>
      </c>
      <c r="E4417" s="1">
        <v>0</v>
      </c>
      <c r="F4417" s="4">
        <f t="shared" si="138"/>
        <v>0</v>
      </c>
      <c r="G4417" s="15"/>
      <c r="H4417" s="39">
        <v>26</v>
      </c>
      <c r="I4417" s="40" t="s">
        <v>19</v>
      </c>
      <c r="J4417" s="53">
        <v>0</v>
      </c>
    </row>
    <row r="4418" spans="3:10" ht="12.75">
      <c r="C4418">
        <v>27</v>
      </c>
      <c r="D4418" t="s">
        <v>20</v>
      </c>
      <c r="E4418" s="1">
        <v>12424.24</v>
      </c>
      <c r="F4418" s="4">
        <f t="shared" si="138"/>
        <v>0.0030055387205793647</v>
      </c>
      <c r="G4418" s="15">
        <f aca="true" t="shared" si="139" ref="G4418:G4424">(E4418/J4418)-1</f>
        <v>0.11136813537247203</v>
      </c>
      <c r="H4418" s="39">
        <v>27</v>
      </c>
      <c r="I4418" s="40" t="s">
        <v>20</v>
      </c>
      <c r="J4418" s="53">
        <v>11179.23</v>
      </c>
    </row>
    <row r="4419" spans="3:10" ht="12.75">
      <c r="C4419">
        <v>28</v>
      </c>
      <c r="D4419" t="s">
        <v>21</v>
      </c>
      <c r="E4419" s="1">
        <v>78723.65</v>
      </c>
      <c r="F4419" s="4">
        <f t="shared" si="138"/>
        <v>0.019043980018120844</v>
      </c>
      <c r="G4419" s="15">
        <f t="shared" si="139"/>
        <v>-0.024463854852107003</v>
      </c>
      <c r="H4419" s="39">
        <v>28</v>
      </c>
      <c r="I4419" s="40" t="s">
        <v>21</v>
      </c>
      <c r="J4419" s="53">
        <v>80697.83</v>
      </c>
    </row>
    <row r="4420" spans="3:10" ht="12.75">
      <c r="C4420">
        <v>30</v>
      </c>
      <c r="D4420" t="s">
        <v>22</v>
      </c>
      <c r="E4420" s="1">
        <v>335214.42</v>
      </c>
      <c r="F4420" s="4">
        <f t="shared" si="138"/>
        <v>0.08109147271837584</v>
      </c>
      <c r="G4420" s="15">
        <f t="shared" si="139"/>
        <v>0.023200937885706097</v>
      </c>
      <c r="H4420" s="39">
        <v>30</v>
      </c>
      <c r="I4420" s="40" t="s">
        <v>22</v>
      </c>
      <c r="J4420" s="53">
        <v>327613.48</v>
      </c>
    </row>
    <row r="4421" spans="3:10" ht="12.75">
      <c r="C4421">
        <v>31</v>
      </c>
      <c r="D4421" t="s">
        <v>23</v>
      </c>
      <c r="E4421" s="1">
        <v>216720.02</v>
      </c>
      <c r="F4421" s="4">
        <f t="shared" si="138"/>
        <v>0.05242657994651861</v>
      </c>
      <c r="G4421" s="15">
        <f t="shared" si="139"/>
        <v>-0.04867748975897379</v>
      </c>
      <c r="H4421" s="39">
        <v>31</v>
      </c>
      <c r="I4421" s="40" t="s">
        <v>23</v>
      </c>
      <c r="J4421" s="53">
        <v>227809.2</v>
      </c>
    </row>
    <row r="4422" spans="3:10" ht="12.75">
      <c r="C4422">
        <v>32</v>
      </c>
      <c r="D4422" t="s">
        <v>24</v>
      </c>
      <c r="E4422" s="1">
        <v>30407.665</v>
      </c>
      <c r="F4422" s="4">
        <f t="shared" si="138"/>
        <v>0.007355895777923313</v>
      </c>
      <c r="G4422" s="15">
        <f t="shared" si="139"/>
        <v>0.04602322411796722</v>
      </c>
      <c r="H4422" s="39">
        <v>32</v>
      </c>
      <c r="I4422" s="40" t="s">
        <v>24</v>
      </c>
      <c r="J4422" s="53">
        <v>29069.78</v>
      </c>
    </row>
    <row r="4423" spans="3:10" ht="12.75">
      <c r="C4423">
        <v>33</v>
      </c>
      <c r="D4423" t="s">
        <v>450</v>
      </c>
      <c r="E4423" s="1">
        <v>3518.245</v>
      </c>
      <c r="F4423" s="4">
        <f t="shared" si="138"/>
        <v>0.0008510960490126356</v>
      </c>
      <c r="G4423" s="15">
        <f t="shared" si="139"/>
        <v>-0.11702827169943919</v>
      </c>
      <c r="H4423" s="39">
        <v>33</v>
      </c>
      <c r="I4423" s="40" t="s">
        <v>450</v>
      </c>
      <c r="J4423" s="53">
        <v>3984.55</v>
      </c>
    </row>
    <row r="4424" spans="3:10" ht="12.75">
      <c r="C4424">
        <v>34</v>
      </c>
      <c r="D4424" t="s">
        <v>510</v>
      </c>
      <c r="E4424" s="1">
        <v>6622.01</v>
      </c>
      <c r="F4424" s="4">
        <f t="shared" si="138"/>
        <v>0.0016019255474027999</v>
      </c>
      <c r="G4424" s="15">
        <f t="shared" si="139"/>
        <v>-0.01362335722063257</v>
      </c>
      <c r="H4424" s="39">
        <v>34</v>
      </c>
      <c r="I4424" s="40" t="s">
        <v>510</v>
      </c>
      <c r="J4424" s="53">
        <v>6713.47</v>
      </c>
    </row>
    <row r="4425" spans="3:10" ht="12.75">
      <c r="C4425">
        <v>35</v>
      </c>
      <c r="D4425" t="s">
        <v>511</v>
      </c>
      <c r="E4425" s="1">
        <v>213225.165</v>
      </c>
      <c r="F4425" s="4">
        <f t="shared" si="138"/>
        <v>0.05158114215512772</v>
      </c>
      <c r="G4425" s="15"/>
      <c r="H4425" s="39">
        <v>35</v>
      </c>
      <c r="I4425" s="40" t="s">
        <v>511</v>
      </c>
      <c r="J4425" s="53">
        <v>169702.34</v>
      </c>
    </row>
    <row r="4426" spans="3:10" ht="12.75">
      <c r="C4426">
        <v>36</v>
      </c>
      <c r="D4426" t="s">
        <v>683</v>
      </c>
      <c r="E4426" s="1">
        <v>0</v>
      </c>
      <c r="H4426" s="39">
        <v>36</v>
      </c>
      <c r="I4426" s="40" t="s">
        <v>683</v>
      </c>
      <c r="J4426" s="53">
        <v>0</v>
      </c>
    </row>
    <row r="4436" spans="1:6" ht="15">
      <c r="A4436" s="5">
        <v>41153</v>
      </c>
      <c r="B4436" s="1">
        <f>SUM(E4436:E4465)</f>
        <v>3702863.300000001</v>
      </c>
      <c r="E4436" s="1"/>
      <c r="F4436" s="4"/>
    </row>
    <row r="4437" spans="1:10" ht="15">
      <c r="A4437" s="5"/>
      <c r="B4437" s="1"/>
      <c r="C4437">
        <v>1</v>
      </c>
      <c r="D4437" t="s">
        <v>0</v>
      </c>
      <c r="E4437" s="1">
        <v>655155.525</v>
      </c>
      <c r="F4437" s="4">
        <f>+E4437/$B$4436</f>
        <v>0.17693213924478385</v>
      </c>
      <c r="G4437" s="15">
        <f aca="true" t="shared" si="140" ref="G4437:G4443">(E4437/J4437)-1</f>
        <v>-0.020076168822842355</v>
      </c>
      <c r="H4437" s="39">
        <v>1</v>
      </c>
      <c r="I4437" s="40" t="s">
        <v>0</v>
      </c>
      <c r="J4437" s="53">
        <v>668578.01</v>
      </c>
    </row>
    <row r="4438" spans="3:10" ht="12.75">
      <c r="C4438">
        <v>2</v>
      </c>
      <c r="D4438" t="s">
        <v>1</v>
      </c>
      <c r="E4438" s="1">
        <v>1900412.01</v>
      </c>
      <c r="F4438" s="4">
        <f aca="true" t="shared" si="141" ref="F4438:F4464">+E4438/$B$4436</f>
        <v>0.5132276986838805</v>
      </c>
      <c r="G4438" s="15">
        <f t="shared" si="140"/>
        <v>-0.003219976704951222</v>
      </c>
      <c r="H4438" s="39">
        <v>2</v>
      </c>
      <c r="I4438" s="40" t="s">
        <v>1</v>
      </c>
      <c r="J4438" s="53">
        <v>1906551.06</v>
      </c>
    </row>
    <row r="4439" spans="3:10" ht="12.75">
      <c r="C4439">
        <v>3</v>
      </c>
      <c r="D4439" t="s">
        <v>2</v>
      </c>
      <c r="E4439" s="1">
        <v>80160.23</v>
      </c>
      <c r="F4439" s="4">
        <f t="shared" si="141"/>
        <v>0.02164817426557442</v>
      </c>
      <c r="G4439" s="15">
        <f t="shared" si="140"/>
        <v>0.4256072907794808</v>
      </c>
      <c r="H4439" s="39">
        <v>3</v>
      </c>
      <c r="I4439" s="40" t="s">
        <v>2</v>
      </c>
      <c r="J4439" s="53">
        <v>56228.83</v>
      </c>
    </row>
    <row r="4440" spans="3:10" ht="12.75">
      <c r="C4440">
        <v>4</v>
      </c>
      <c r="D4440" t="s">
        <v>3</v>
      </c>
      <c r="E4440" s="1">
        <v>46167.575</v>
      </c>
      <c r="F4440" s="4">
        <f t="shared" si="141"/>
        <v>0.012468074368286829</v>
      </c>
      <c r="G4440" s="15">
        <f t="shared" si="140"/>
        <v>0.21598609220224074</v>
      </c>
      <c r="H4440" s="39">
        <v>4</v>
      </c>
      <c r="I4440" s="40" t="s">
        <v>3</v>
      </c>
      <c r="J4440" s="53">
        <v>37967.19</v>
      </c>
    </row>
    <row r="4441" spans="3:10" ht="12.75">
      <c r="C4441">
        <v>5</v>
      </c>
      <c r="D4441" t="s">
        <v>4</v>
      </c>
      <c r="E4441" s="1">
        <v>94891.72</v>
      </c>
      <c r="F4441" s="4">
        <f t="shared" si="141"/>
        <v>0.02562657930148271</v>
      </c>
      <c r="G4441" s="15">
        <f t="shared" si="140"/>
        <v>0.007906650140795168</v>
      </c>
      <c r="H4441" s="39">
        <v>5</v>
      </c>
      <c r="I4441" s="40" t="s">
        <v>4</v>
      </c>
      <c r="J4441" s="53">
        <v>94147.33</v>
      </c>
    </row>
    <row r="4442" spans="3:10" ht="12.75">
      <c r="C4442">
        <v>6</v>
      </c>
      <c r="D4442" t="s">
        <v>5</v>
      </c>
      <c r="E4442" s="1">
        <v>9447.22</v>
      </c>
      <c r="F4442" s="4">
        <f t="shared" si="141"/>
        <v>0.002551328319357616</v>
      </c>
      <c r="G4442" s="15">
        <f t="shared" si="140"/>
        <v>-0.11347899077653012</v>
      </c>
      <c r="H4442" s="39">
        <v>6</v>
      </c>
      <c r="I4442" s="40" t="s">
        <v>5</v>
      </c>
      <c r="J4442" s="53">
        <v>10656.51</v>
      </c>
    </row>
    <row r="4443" spans="3:10" ht="12.75">
      <c r="C4443">
        <v>7</v>
      </c>
      <c r="D4443" t="s">
        <v>6</v>
      </c>
      <c r="E4443" s="1">
        <v>2617.52</v>
      </c>
      <c r="F4443" s="4">
        <f t="shared" si="141"/>
        <v>0.0007068907998845108</v>
      </c>
      <c r="G4443" s="15">
        <f t="shared" si="140"/>
        <v>0.4347842769674346</v>
      </c>
      <c r="H4443" s="39">
        <v>7</v>
      </c>
      <c r="I4443" s="40" t="s">
        <v>6</v>
      </c>
      <c r="J4443" s="53">
        <v>1824.33</v>
      </c>
    </row>
    <row r="4444" spans="3:10" ht="12.75">
      <c r="C4444">
        <v>9</v>
      </c>
      <c r="D4444" t="s">
        <v>8</v>
      </c>
      <c r="E4444" s="1">
        <v>5057.205</v>
      </c>
      <c r="F4444" s="4">
        <f t="shared" si="141"/>
        <v>0.0013657552521585115</v>
      </c>
      <c r="G4444" s="15"/>
      <c r="H4444" s="39">
        <v>9</v>
      </c>
      <c r="I4444" s="40" t="s">
        <v>8</v>
      </c>
      <c r="J4444" s="53">
        <v>2299.59</v>
      </c>
    </row>
    <row r="4445" spans="3:10" ht="12.75">
      <c r="C4445">
        <v>10</v>
      </c>
      <c r="D4445" t="s">
        <v>9</v>
      </c>
      <c r="E4445" s="1">
        <v>21101.66</v>
      </c>
      <c r="F4445" s="4">
        <f t="shared" si="141"/>
        <v>0.005698741295688661</v>
      </c>
      <c r="G4445" s="15">
        <f>(E4445/J4445)-1</f>
        <v>0.27424021101207186</v>
      </c>
      <c r="H4445" s="39">
        <v>10</v>
      </c>
      <c r="I4445" s="40" t="s">
        <v>9</v>
      </c>
      <c r="J4445" s="53">
        <v>16560.19</v>
      </c>
    </row>
    <row r="4446" spans="3:10" ht="12.75">
      <c r="C4446">
        <v>11</v>
      </c>
      <c r="D4446" t="s">
        <v>10</v>
      </c>
      <c r="E4446" s="1">
        <v>2080.61</v>
      </c>
      <c r="F4446" s="4">
        <f t="shared" si="141"/>
        <v>0.0005618921983968459</v>
      </c>
      <c r="G4446" s="15">
        <f>(E4446/J4446)-1</f>
        <v>0.176975381273476</v>
      </c>
      <c r="H4446" s="39">
        <v>11</v>
      </c>
      <c r="I4446" s="40" t="s">
        <v>10</v>
      </c>
      <c r="J4446" s="53">
        <v>1767.76</v>
      </c>
    </row>
    <row r="4447" spans="3:10" ht="12.75">
      <c r="C4447">
        <v>13</v>
      </c>
      <c r="D4447" t="s">
        <v>11</v>
      </c>
      <c r="E4447" s="1">
        <v>6707.25</v>
      </c>
      <c r="F4447" s="4">
        <f t="shared" si="141"/>
        <v>0.0018113685158185552</v>
      </c>
      <c r="G4447" s="15">
        <f>(E4447/J4447)-1</f>
        <v>-0.3422330097087378</v>
      </c>
      <c r="H4447" s="39">
        <v>13</v>
      </c>
      <c r="I4447" s="40" t="s">
        <v>11</v>
      </c>
      <c r="J4447" s="53">
        <v>10197</v>
      </c>
    </row>
    <row r="4448" spans="3:10" ht="12.75">
      <c r="C4448">
        <v>15</v>
      </c>
      <c r="D4448" t="s">
        <v>12</v>
      </c>
      <c r="E4448" s="1">
        <v>773.895</v>
      </c>
      <c r="F4448" s="4">
        <f t="shared" si="141"/>
        <v>0.00020899907377083018</v>
      </c>
      <c r="G4448" s="15"/>
      <c r="H4448" s="39">
        <v>15</v>
      </c>
      <c r="I4448" s="40" t="s">
        <v>12</v>
      </c>
      <c r="J4448" s="53">
        <v>420.98</v>
      </c>
    </row>
    <row r="4449" spans="3:10" ht="12.75">
      <c r="C4449">
        <v>16</v>
      </c>
      <c r="D4449" t="s">
        <v>13</v>
      </c>
      <c r="E4449" s="1">
        <v>15554.255</v>
      </c>
      <c r="F4449" s="4">
        <f t="shared" si="141"/>
        <v>0.004200602004400215</v>
      </c>
      <c r="G4449" s="15">
        <f>(E4449/J4449)-1</f>
        <v>-0.37957443668404445</v>
      </c>
      <c r="H4449" s="39">
        <v>16</v>
      </c>
      <c r="I4449" s="40" t="s">
        <v>13</v>
      </c>
      <c r="J4449" s="53">
        <v>25070.3</v>
      </c>
    </row>
    <row r="4450" spans="3:10" ht="12.75">
      <c r="C4450">
        <v>20</v>
      </c>
      <c r="D4450" t="s">
        <v>14</v>
      </c>
      <c r="E4450" s="1">
        <v>0</v>
      </c>
      <c r="F4450" s="4">
        <f t="shared" si="141"/>
        <v>0</v>
      </c>
      <c r="G4450" s="15"/>
      <c r="H4450" s="39">
        <v>20</v>
      </c>
      <c r="I4450" s="40" t="s">
        <v>14</v>
      </c>
      <c r="J4450" s="53">
        <v>0</v>
      </c>
    </row>
    <row r="4451" spans="3:10" ht="12.75">
      <c r="C4451">
        <v>22</v>
      </c>
      <c r="D4451" t="s">
        <v>15</v>
      </c>
      <c r="E4451" s="1">
        <v>1849.705</v>
      </c>
      <c r="F4451" s="4">
        <f t="shared" si="141"/>
        <v>0.0004995336986920363</v>
      </c>
      <c r="G4451" s="15"/>
      <c r="H4451" s="39">
        <v>22</v>
      </c>
      <c r="I4451" s="40" t="s">
        <v>15</v>
      </c>
      <c r="J4451" s="53">
        <v>1211</v>
      </c>
    </row>
    <row r="4452" spans="3:10" ht="12.75">
      <c r="C4452">
        <v>23</v>
      </c>
      <c r="D4452" t="s">
        <v>16</v>
      </c>
      <c r="E4452" s="1">
        <v>4614.67</v>
      </c>
      <c r="F4452" s="4">
        <f t="shared" si="141"/>
        <v>0.0012462436839080714</v>
      </c>
      <c r="G4452" s="15"/>
      <c r="H4452" s="39">
        <v>23</v>
      </c>
      <c r="I4452" s="40" t="s">
        <v>16</v>
      </c>
      <c r="J4452" s="53">
        <v>8921.96</v>
      </c>
    </row>
    <row r="4453" spans="3:10" ht="12.75">
      <c r="C4453">
        <v>24</v>
      </c>
      <c r="D4453" t="s">
        <v>17</v>
      </c>
      <c r="E4453" s="1">
        <v>68039.975</v>
      </c>
      <c r="F4453" s="4">
        <f t="shared" si="141"/>
        <v>0.01837496269441002</v>
      </c>
      <c r="G4453" s="15">
        <f>(E4453/J4453)-1</f>
        <v>0.018040677951900008</v>
      </c>
      <c r="H4453" s="39">
        <v>24</v>
      </c>
      <c r="I4453" s="40" t="s">
        <v>17</v>
      </c>
      <c r="J4453" s="53">
        <v>66834.24</v>
      </c>
    </row>
    <row r="4454" spans="3:10" ht="12.75">
      <c r="C4454">
        <v>25</v>
      </c>
      <c r="D4454" t="s">
        <v>18</v>
      </c>
      <c r="E4454" s="1">
        <v>65.22</v>
      </c>
      <c r="F4454" s="4">
        <f t="shared" si="141"/>
        <v>1.7613396638217776E-05</v>
      </c>
      <c r="G4454" s="15"/>
      <c r="H4454" s="39">
        <v>25</v>
      </c>
      <c r="I4454" s="40" t="s">
        <v>18</v>
      </c>
      <c r="J4454" s="53">
        <v>0</v>
      </c>
    </row>
    <row r="4455" spans="3:10" ht="12.75">
      <c r="C4455">
        <v>26</v>
      </c>
      <c r="D4455" t="s">
        <v>19</v>
      </c>
      <c r="E4455" s="1">
        <v>0</v>
      </c>
      <c r="F4455" s="4">
        <f t="shared" si="141"/>
        <v>0</v>
      </c>
      <c r="G4455" s="15"/>
      <c r="H4455" s="39">
        <v>26</v>
      </c>
      <c r="I4455" s="40" t="s">
        <v>19</v>
      </c>
      <c r="J4455" s="53">
        <v>0</v>
      </c>
    </row>
    <row r="4456" spans="3:10" ht="12.75">
      <c r="C4456">
        <v>27</v>
      </c>
      <c r="D4456" t="s">
        <v>20</v>
      </c>
      <c r="E4456" s="1">
        <v>12479.04</v>
      </c>
      <c r="F4456" s="4">
        <f t="shared" si="141"/>
        <v>0.0033701055072705485</v>
      </c>
      <c r="G4456" s="15"/>
      <c r="H4456" s="39">
        <v>27</v>
      </c>
      <c r="I4456" s="40" t="s">
        <v>20</v>
      </c>
      <c r="J4456" s="53">
        <v>12010.95</v>
      </c>
    </row>
    <row r="4457" spans="3:10" ht="12.75">
      <c r="C4457">
        <v>28</v>
      </c>
      <c r="D4457" t="s">
        <v>21</v>
      </c>
      <c r="E4457" s="1">
        <v>34039.835</v>
      </c>
      <c r="F4457" s="4">
        <f t="shared" si="141"/>
        <v>0.009192841388446608</v>
      </c>
      <c r="G4457" s="15"/>
      <c r="H4457" s="39">
        <v>28</v>
      </c>
      <c r="I4457" s="40" t="s">
        <v>21</v>
      </c>
      <c r="J4457" s="53">
        <v>65203.59</v>
      </c>
    </row>
    <row r="4458" spans="3:10" ht="12.75">
      <c r="C4458">
        <v>30</v>
      </c>
      <c r="D4458" t="s">
        <v>22</v>
      </c>
      <c r="E4458" s="1">
        <v>323295.23</v>
      </c>
      <c r="F4458" s="4">
        <f t="shared" si="141"/>
        <v>0.08730952341664891</v>
      </c>
      <c r="G4458" s="15">
        <f aca="true" t="shared" si="142" ref="G4458:G4463">(E4458/J4458)-1</f>
        <v>0.048165147355940796</v>
      </c>
      <c r="H4458" s="39">
        <v>30</v>
      </c>
      <c r="I4458" s="40" t="s">
        <v>22</v>
      </c>
      <c r="J4458" s="53">
        <v>308439.21</v>
      </c>
    </row>
    <row r="4459" spans="3:10" ht="12.75">
      <c r="C4459">
        <v>31</v>
      </c>
      <c r="D4459" t="s">
        <v>23</v>
      </c>
      <c r="E4459" s="1">
        <v>178242.915</v>
      </c>
      <c r="F4459" s="4">
        <f t="shared" si="141"/>
        <v>0.04813650965726981</v>
      </c>
      <c r="G4459" s="15">
        <f t="shared" si="142"/>
        <v>-0.04639908925754366</v>
      </c>
      <c r="H4459" s="39">
        <v>31</v>
      </c>
      <c r="I4459" s="40" t="s">
        <v>23</v>
      </c>
      <c r="J4459" s="53">
        <v>186915.63</v>
      </c>
    </row>
    <row r="4460" spans="3:10" ht="12.75">
      <c r="C4460">
        <v>32</v>
      </c>
      <c r="D4460" t="s">
        <v>24</v>
      </c>
      <c r="E4460" s="1">
        <v>31604.85</v>
      </c>
      <c r="F4460" s="4">
        <f t="shared" si="141"/>
        <v>0.00853524622418548</v>
      </c>
      <c r="G4460" s="15">
        <f t="shared" si="142"/>
        <v>0.21881319695004087</v>
      </c>
      <c r="H4460" s="39">
        <v>32</v>
      </c>
      <c r="I4460" s="40" t="s">
        <v>24</v>
      </c>
      <c r="J4460" s="53">
        <v>25930.84</v>
      </c>
    </row>
    <row r="4461" spans="3:10" ht="12.75">
      <c r="C4461">
        <v>33</v>
      </c>
      <c r="D4461" t="s">
        <v>450</v>
      </c>
      <c r="E4461" s="1">
        <v>3423.985</v>
      </c>
      <c r="F4461" s="4">
        <f t="shared" si="141"/>
        <v>0.0009246857695232764</v>
      </c>
      <c r="G4461" s="15">
        <f t="shared" si="142"/>
        <v>0.003856832501180074</v>
      </c>
      <c r="H4461" s="39">
        <v>33</v>
      </c>
      <c r="I4461" s="40" t="s">
        <v>450</v>
      </c>
      <c r="J4461" s="53">
        <v>3410.83</v>
      </c>
    </row>
    <row r="4462" spans="3:10" ht="12.75">
      <c r="C4462">
        <v>34</v>
      </c>
      <c r="D4462" t="s">
        <v>510</v>
      </c>
      <c r="E4462" s="1">
        <v>6135.99</v>
      </c>
      <c r="F4462" s="4">
        <f t="shared" si="141"/>
        <v>0.0016570933093857387</v>
      </c>
      <c r="G4462" s="15">
        <f t="shared" si="142"/>
        <v>0.08689698906370125</v>
      </c>
      <c r="H4462" s="39">
        <v>34</v>
      </c>
      <c r="I4462" s="40" t="s">
        <v>510</v>
      </c>
      <c r="J4462" s="53">
        <v>5645.42</v>
      </c>
    </row>
    <row r="4463" spans="3:10" ht="12.75">
      <c r="C4463">
        <v>35</v>
      </c>
      <c r="D4463" t="s">
        <v>511</v>
      </c>
      <c r="E4463" s="1">
        <v>198945.21</v>
      </c>
      <c r="F4463" s="4">
        <f t="shared" si="141"/>
        <v>0.05372739793013691</v>
      </c>
      <c r="G4463" s="15">
        <f t="shared" si="142"/>
        <v>0.09904182458925392</v>
      </c>
      <c r="H4463" s="39">
        <v>35</v>
      </c>
      <c r="I4463" s="40" t="s">
        <v>511</v>
      </c>
      <c r="J4463" s="53">
        <v>181016.96</v>
      </c>
    </row>
    <row r="4464" spans="3:10" ht="12.75">
      <c r="C4464">
        <v>36</v>
      </c>
      <c r="D4464" t="s">
        <v>683</v>
      </c>
      <c r="E4464" s="1">
        <v>0</v>
      </c>
      <c r="F4464" s="4">
        <f t="shared" si="141"/>
        <v>0</v>
      </c>
      <c r="G4464" s="15"/>
      <c r="H4464" s="39">
        <v>36</v>
      </c>
      <c r="I4464" s="40" t="s">
        <v>683</v>
      </c>
      <c r="J4464" s="53">
        <v>0</v>
      </c>
    </row>
    <row r="4465" spans="5:10" ht="12.75">
      <c r="E4465" s="1"/>
      <c r="F4465" s="4"/>
      <c r="G4465" s="15"/>
      <c r="H4465" s="39"/>
      <c r="I4465" s="40"/>
      <c r="J4465" s="53"/>
    </row>
    <row r="4466" spans="5:10" ht="12.75">
      <c r="E4466" s="1"/>
      <c r="H4466" s="39"/>
      <c r="I4466" s="40"/>
      <c r="J4466" s="53"/>
    </row>
    <row r="4476" spans="1:6" ht="15">
      <c r="A4476" s="5">
        <v>41183</v>
      </c>
      <c r="B4476" s="1">
        <f>SUM(E4476:E4505)</f>
        <v>3265394.34</v>
      </c>
      <c r="E4476" s="1"/>
      <c r="F4476" s="4"/>
    </row>
    <row r="4477" spans="1:10" ht="15">
      <c r="A4477" s="5"/>
      <c r="B4477" s="1"/>
      <c r="C4477">
        <v>1</v>
      </c>
      <c r="D4477" t="s">
        <v>0</v>
      </c>
      <c r="E4477" s="1">
        <v>701439.635</v>
      </c>
      <c r="F4477" s="4">
        <f>+E4477/$B$4476</f>
        <v>0.2148100847752434</v>
      </c>
      <c r="G4477" s="15">
        <f aca="true" t="shared" si="143" ref="G4477:G4483">(E4477/J4477)-1</f>
        <v>0.1192102233677923</v>
      </c>
      <c r="H4477" s="59">
        <v>1</v>
      </c>
      <c r="I4477" s="13" t="s">
        <v>0</v>
      </c>
      <c r="J4477" s="25">
        <v>626727.33</v>
      </c>
    </row>
    <row r="4478" spans="3:10" ht="12.75">
      <c r="C4478">
        <v>2</v>
      </c>
      <c r="D4478" t="s">
        <v>1</v>
      </c>
      <c r="E4478" s="1">
        <v>1490768.96</v>
      </c>
      <c r="F4478" s="4">
        <f aca="true" t="shared" si="144" ref="F4478:F4504">+E4478/$B$4476</f>
        <v>0.4565356599472761</v>
      </c>
      <c r="G4478" s="15">
        <f t="shared" si="143"/>
        <v>-0.017304962070563312</v>
      </c>
      <c r="H4478" s="59">
        <v>2</v>
      </c>
      <c r="I4478" s="13" t="s">
        <v>1</v>
      </c>
      <c r="J4478" s="25">
        <v>1517020.95</v>
      </c>
    </row>
    <row r="4479" spans="3:10" ht="12.75">
      <c r="C4479">
        <v>3</v>
      </c>
      <c r="D4479" t="s">
        <v>2</v>
      </c>
      <c r="E4479" s="1">
        <v>81982.645</v>
      </c>
      <c r="F4479" s="4">
        <f t="shared" si="144"/>
        <v>0.0251065067381724</v>
      </c>
      <c r="G4479" s="15">
        <f t="shared" si="143"/>
        <v>-0.20611539657459244</v>
      </c>
      <c r="H4479" s="59">
        <v>3</v>
      </c>
      <c r="I4479" s="13" t="s">
        <v>2</v>
      </c>
      <c r="J4479" s="25">
        <v>103267.71</v>
      </c>
    </row>
    <row r="4480" spans="3:10" ht="12.75">
      <c r="C4480">
        <v>4</v>
      </c>
      <c r="D4480" t="s">
        <v>3</v>
      </c>
      <c r="E4480" s="1">
        <v>40933.7</v>
      </c>
      <c r="F4480" s="4">
        <f t="shared" si="144"/>
        <v>0.012535606955207744</v>
      </c>
      <c r="G4480" s="15">
        <f t="shared" si="143"/>
        <v>0.2309002922560126</v>
      </c>
      <c r="H4480" s="59">
        <v>4</v>
      </c>
      <c r="I4480" s="13" t="s">
        <v>3</v>
      </c>
      <c r="J4480" s="25">
        <v>33255.09</v>
      </c>
    </row>
    <row r="4481" spans="3:10" ht="12.75">
      <c r="C4481">
        <v>5</v>
      </c>
      <c r="D4481" t="s">
        <v>4</v>
      </c>
      <c r="E4481" s="1">
        <v>88724.675</v>
      </c>
      <c r="F4481" s="4">
        <f t="shared" si="144"/>
        <v>0.027171197644692436</v>
      </c>
      <c r="G4481" s="15">
        <f t="shared" si="143"/>
        <v>0.14430518269935777</v>
      </c>
      <c r="H4481" s="59">
        <v>5</v>
      </c>
      <c r="I4481" s="13" t="s">
        <v>4</v>
      </c>
      <c r="J4481" s="25">
        <v>77535.85</v>
      </c>
    </row>
    <row r="4482" spans="3:10" ht="12.75">
      <c r="C4482">
        <v>6</v>
      </c>
      <c r="D4482" t="s">
        <v>5</v>
      </c>
      <c r="E4482" s="1">
        <v>7906.98</v>
      </c>
      <c r="F4482" s="4">
        <f t="shared" si="144"/>
        <v>0.002421447205668887</v>
      </c>
      <c r="G4482" s="15">
        <f t="shared" si="143"/>
        <v>0.30621556658709626</v>
      </c>
      <c r="H4482" s="59">
        <v>6</v>
      </c>
      <c r="I4482" s="13" t="s">
        <v>5</v>
      </c>
      <c r="J4482" s="25">
        <v>6053.35</v>
      </c>
    </row>
    <row r="4483" spans="3:10" ht="12.75">
      <c r="C4483">
        <v>7</v>
      </c>
      <c r="D4483" t="s">
        <v>6</v>
      </c>
      <c r="E4483" s="1">
        <v>1627.065</v>
      </c>
      <c r="F4483" s="4">
        <f t="shared" si="144"/>
        <v>0.0004982751945359225</v>
      </c>
      <c r="G4483" s="15">
        <f t="shared" si="143"/>
        <v>0.2117137580243973</v>
      </c>
      <c r="H4483" s="59">
        <v>7</v>
      </c>
      <c r="I4483" s="13" t="s">
        <v>6</v>
      </c>
      <c r="J4483" s="25">
        <v>1342.78</v>
      </c>
    </row>
    <row r="4484" spans="3:10" ht="12.75">
      <c r="C4484">
        <v>8</v>
      </c>
      <c r="D4484" t="s">
        <v>7</v>
      </c>
      <c r="E4484" s="1">
        <v>0</v>
      </c>
      <c r="F4484" s="4">
        <f t="shared" si="144"/>
        <v>0</v>
      </c>
      <c r="G4484" s="15"/>
      <c r="H4484" s="59">
        <v>8</v>
      </c>
      <c r="I4484" s="13" t="s">
        <v>7</v>
      </c>
      <c r="J4484" s="25">
        <v>0</v>
      </c>
    </row>
    <row r="4485" spans="3:10" ht="12.75">
      <c r="C4485">
        <v>9</v>
      </c>
      <c r="D4485" t="s">
        <v>8</v>
      </c>
      <c r="E4485" s="1">
        <v>4831.34</v>
      </c>
      <c r="F4485" s="4">
        <f t="shared" si="144"/>
        <v>0.0014795579023389868</v>
      </c>
      <c r="G4485" s="15">
        <f>(E4485/J4485)-1</f>
        <v>-0.22187738062834894</v>
      </c>
      <c r="H4485" s="59">
        <v>9</v>
      </c>
      <c r="I4485" s="13" t="s">
        <v>8</v>
      </c>
      <c r="J4485" s="25">
        <v>6208.97</v>
      </c>
    </row>
    <row r="4486" spans="3:10" ht="12.75">
      <c r="C4486">
        <v>10</v>
      </c>
      <c r="D4486" t="s">
        <v>9</v>
      </c>
      <c r="E4486" s="1">
        <v>22498.015</v>
      </c>
      <c r="F4486" s="4">
        <f t="shared" si="144"/>
        <v>0.006889830953770808</v>
      </c>
      <c r="G4486" s="15">
        <f>(E4486/J4486)-1</f>
        <v>0.5772651174920813</v>
      </c>
      <c r="H4486" s="59">
        <v>10</v>
      </c>
      <c r="I4486" s="13" t="s">
        <v>9</v>
      </c>
      <c r="J4486" s="25">
        <v>14263.94</v>
      </c>
    </row>
    <row r="4487" spans="3:10" ht="12.75">
      <c r="C4487">
        <v>11</v>
      </c>
      <c r="D4487" t="s">
        <v>10</v>
      </c>
      <c r="E4487" s="1">
        <v>1929.9</v>
      </c>
      <c r="F4487" s="4">
        <f t="shared" si="144"/>
        <v>0.0005910159077448515</v>
      </c>
      <c r="G4487" s="15">
        <f>(E4487/J4487)-1</f>
        <v>-0.029742692528128778</v>
      </c>
      <c r="H4487" s="59">
        <v>11</v>
      </c>
      <c r="I4487" s="13" t="s">
        <v>10</v>
      </c>
      <c r="J4487" s="25">
        <v>1989.06</v>
      </c>
    </row>
    <row r="4488" spans="3:10" ht="12.75">
      <c r="C4488">
        <v>13</v>
      </c>
      <c r="D4488" t="s">
        <v>11</v>
      </c>
      <c r="E4488" s="1">
        <v>0</v>
      </c>
      <c r="F4488" s="4">
        <f t="shared" si="144"/>
        <v>0</v>
      </c>
      <c r="G4488" s="15"/>
      <c r="H4488" s="59">
        <v>13</v>
      </c>
      <c r="I4488" s="13" t="s">
        <v>11</v>
      </c>
      <c r="J4488" s="25">
        <v>2607.05</v>
      </c>
    </row>
    <row r="4489" spans="3:10" ht="12.75">
      <c r="C4489">
        <v>15</v>
      </c>
      <c r="D4489" t="s">
        <v>12</v>
      </c>
      <c r="E4489" s="1">
        <v>427.72</v>
      </c>
      <c r="F4489" s="4">
        <f t="shared" si="144"/>
        <v>0.00013098571120815996</v>
      </c>
      <c r="G4489" s="15">
        <f>(E4489/J4489)-1</f>
        <v>0.25519427162812547</v>
      </c>
      <c r="H4489" s="59">
        <v>15</v>
      </c>
      <c r="I4489" s="13" t="s">
        <v>12</v>
      </c>
      <c r="J4489" s="25">
        <v>340.76</v>
      </c>
    </row>
    <row r="4490" spans="3:10" ht="12.75">
      <c r="C4490">
        <v>16</v>
      </c>
      <c r="D4490" t="s">
        <v>13</v>
      </c>
      <c r="E4490" s="1">
        <v>27483.91</v>
      </c>
      <c r="F4490" s="4">
        <f t="shared" si="144"/>
        <v>0.008416720046130784</v>
      </c>
      <c r="G4490" s="15"/>
      <c r="H4490" s="59">
        <v>16</v>
      </c>
      <c r="I4490" s="13" t="s">
        <v>13</v>
      </c>
      <c r="J4490" s="25">
        <v>19940.23</v>
      </c>
    </row>
    <row r="4491" spans="3:10" ht="12.75">
      <c r="C4491">
        <v>19</v>
      </c>
      <c r="D4491" t="s">
        <v>726</v>
      </c>
      <c r="E4491" s="1">
        <v>1578</v>
      </c>
      <c r="F4491" s="4">
        <f t="shared" si="144"/>
        <v>0.00048324944423098375</v>
      </c>
      <c r="G4491" s="15"/>
      <c r="H4491" s="59"/>
      <c r="I4491" s="13"/>
      <c r="J4491" s="25"/>
    </row>
    <row r="4492" spans="3:10" ht="12.75">
      <c r="C4492">
        <v>22</v>
      </c>
      <c r="D4492" t="s">
        <v>15</v>
      </c>
      <c r="E4492" s="1">
        <v>1488.825</v>
      </c>
      <c r="F4492" s="4">
        <f t="shared" si="144"/>
        <v>0.00045594033828085835</v>
      </c>
      <c r="G4492" s="15"/>
      <c r="H4492" s="59">
        <v>22</v>
      </c>
      <c r="I4492" s="13" t="s">
        <v>15</v>
      </c>
      <c r="J4492" s="25">
        <v>1262.32</v>
      </c>
    </row>
    <row r="4493" spans="3:10" ht="12.75">
      <c r="C4493">
        <v>23</v>
      </c>
      <c r="D4493" t="s">
        <v>16</v>
      </c>
      <c r="E4493" s="1">
        <v>19124.925</v>
      </c>
      <c r="F4493" s="4">
        <f t="shared" si="144"/>
        <v>0.005856850048928547</v>
      </c>
      <c r="G4493" s="15">
        <f>(E4493/J4493)-1</f>
        <v>1.6692000323794423</v>
      </c>
      <c r="H4493" s="59">
        <v>23</v>
      </c>
      <c r="I4493" s="13" t="s">
        <v>16</v>
      </c>
      <c r="J4493" s="25">
        <v>7165.04</v>
      </c>
    </row>
    <row r="4494" spans="3:10" ht="12.75">
      <c r="C4494">
        <v>24</v>
      </c>
      <c r="D4494" t="s">
        <v>17</v>
      </c>
      <c r="E4494" s="1">
        <v>49968.83</v>
      </c>
      <c r="F4494" s="4">
        <f t="shared" si="144"/>
        <v>0.01530254076449462</v>
      </c>
      <c r="G4494" s="15"/>
      <c r="H4494" s="59">
        <v>24</v>
      </c>
      <c r="I4494" s="13" t="s">
        <v>17</v>
      </c>
      <c r="J4494" s="25">
        <v>45113.34</v>
      </c>
    </row>
    <row r="4495" spans="3:10" ht="12.75">
      <c r="C4495">
        <v>25</v>
      </c>
      <c r="D4495" t="s">
        <v>18</v>
      </c>
      <c r="E4495" s="1">
        <v>36.56</v>
      </c>
      <c r="F4495" s="4">
        <f t="shared" si="144"/>
        <v>1.1196197516530271E-05</v>
      </c>
      <c r="G4495" s="15"/>
      <c r="H4495" s="59">
        <v>25</v>
      </c>
      <c r="I4495" s="13" t="s">
        <v>18</v>
      </c>
      <c r="J4495" s="25">
        <v>0</v>
      </c>
    </row>
    <row r="4496" spans="3:10" ht="12.75">
      <c r="C4496">
        <v>26</v>
      </c>
      <c r="D4496" t="s">
        <v>19</v>
      </c>
      <c r="E4496" s="1">
        <v>0</v>
      </c>
      <c r="F4496" s="4">
        <f t="shared" si="144"/>
        <v>0</v>
      </c>
      <c r="G4496" s="15"/>
      <c r="H4496" s="59">
        <v>26</v>
      </c>
      <c r="I4496" s="13" t="s">
        <v>19</v>
      </c>
      <c r="J4496" s="25">
        <v>0</v>
      </c>
    </row>
    <row r="4497" spans="3:10" ht="12.75">
      <c r="C4497">
        <v>27</v>
      </c>
      <c r="D4497" t="s">
        <v>20</v>
      </c>
      <c r="E4497" s="1">
        <v>10501.8</v>
      </c>
      <c r="F4497" s="4">
        <f t="shared" si="144"/>
        <v>0.003216089362119737</v>
      </c>
      <c r="G4497" s="15"/>
      <c r="H4497" s="59">
        <v>27</v>
      </c>
      <c r="I4497" s="13" t="s">
        <v>20</v>
      </c>
      <c r="J4497" s="25">
        <v>8833.53</v>
      </c>
    </row>
    <row r="4498" spans="3:10" ht="12.75">
      <c r="C4498">
        <v>28</v>
      </c>
      <c r="D4498" t="s">
        <v>21</v>
      </c>
      <c r="E4498" s="1">
        <v>57138.46</v>
      </c>
      <c r="F4498" s="4">
        <f t="shared" si="144"/>
        <v>0.017498180633215652</v>
      </c>
      <c r="G4498" s="15">
        <f aca="true" t="shared" si="145" ref="G4498:G4504">(E4498/J4498)-1</f>
        <v>-0.06860145451403854</v>
      </c>
      <c r="H4498" s="59">
        <v>28</v>
      </c>
      <c r="I4498" s="13" t="s">
        <v>21</v>
      </c>
      <c r="J4498" s="25">
        <v>61346.95</v>
      </c>
    </row>
    <row r="4499" spans="3:10" ht="12.75">
      <c r="C4499">
        <v>30</v>
      </c>
      <c r="D4499" t="s">
        <v>22</v>
      </c>
      <c r="E4499" s="1">
        <v>308957.255</v>
      </c>
      <c r="F4499" s="4">
        <f t="shared" si="144"/>
        <v>0.09461560314948057</v>
      </c>
      <c r="G4499" s="15">
        <f t="shared" si="145"/>
        <v>0.17585357372120525</v>
      </c>
      <c r="H4499" s="59">
        <v>30</v>
      </c>
      <c r="I4499" s="13" t="s">
        <v>22</v>
      </c>
      <c r="J4499" s="25">
        <v>262751.47</v>
      </c>
    </row>
    <row r="4500" spans="3:10" ht="12.75">
      <c r="C4500">
        <v>31</v>
      </c>
      <c r="D4500" t="s">
        <v>23</v>
      </c>
      <c r="E4500" s="1">
        <v>138376.025</v>
      </c>
      <c r="F4500" s="4">
        <f t="shared" si="144"/>
        <v>0.04237651278589526</v>
      </c>
      <c r="G4500" s="15">
        <f t="shared" si="145"/>
        <v>-0.026745743209074302</v>
      </c>
      <c r="H4500" s="59">
        <v>31</v>
      </c>
      <c r="I4500" s="13" t="s">
        <v>23</v>
      </c>
      <c r="J4500" s="25">
        <v>142178.7</v>
      </c>
    </row>
    <row r="4501" spans="3:10" ht="12.75">
      <c r="C4501">
        <v>32</v>
      </c>
      <c r="D4501" t="s">
        <v>24</v>
      </c>
      <c r="E4501" s="1">
        <v>28206.935</v>
      </c>
      <c r="F4501" s="4">
        <f t="shared" si="144"/>
        <v>0.008638140470348216</v>
      </c>
      <c r="G4501" s="15">
        <f t="shared" si="145"/>
        <v>0.05069140473819833</v>
      </c>
      <c r="H4501" s="59">
        <v>32</v>
      </c>
      <c r="I4501" s="13" t="s">
        <v>24</v>
      </c>
      <c r="J4501" s="25">
        <v>26846.07</v>
      </c>
    </row>
    <row r="4502" spans="3:10" ht="12.75">
      <c r="C4502">
        <v>33</v>
      </c>
      <c r="D4502" t="s">
        <v>450</v>
      </c>
      <c r="E4502" s="1">
        <v>3151.275</v>
      </c>
      <c r="F4502" s="4">
        <f t="shared" si="144"/>
        <v>0.000965051896304812</v>
      </c>
      <c r="G4502" s="15">
        <f t="shared" si="145"/>
        <v>0.04975665492969483</v>
      </c>
      <c r="H4502" s="59">
        <v>33</v>
      </c>
      <c r="I4502" s="13" t="s">
        <v>450</v>
      </c>
      <c r="J4502" s="25">
        <v>3001.91</v>
      </c>
    </row>
    <row r="4503" spans="3:10" ht="12.75">
      <c r="C4503">
        <v>34</v>
      </c>
      <c r="D4503" t="s">
        <v>510</v>
      </c>
      <c r="E4503" s="1">
        <v>4885.39</v>
      </c>
      <c r="F4503" s="4">
        <f t="shared" si="144"/>
        <v>0.0014961102676499403</v>
      </c>
      <c r="G4503" s="15">
        <f t="shared" si="145"/>
        <v>-0.24166754627243758</v>
      </c>
      <c r="H4503" s="59">
        <v>34</v>
      </c>
      <c r="I4503" s="13" t="s">
        <v>510</v>
      </c>
      <c r="J4503" s="25">
        <v>6442.28</v>
      </c>
    </row>
    <row r="4504" spans="3:10" ht="12.75">
      <c r="C4504">
        <v>35</v>
      </c>
      <c r="D4504" t="s">
        <v>511</v>
      </c>
      <c r="E4504" s="1">
        <v>171425.515</v>
      </c>
      <c r="F4504" s="4">
        <f t="shared" si="144"/>
        <v>0.05249764565954384</v>
      </c>
      <c r="G4504" s="15">
        <f t="shared" si="145"/>
        <v>0.04262062797047905</v>
      </c>
      <c r="H4504" s="59">
        <v>35</v>
      </c>
      <c r="I4504" s="13" t="s">
        <v>511</v>
      </c>
      <c r="J4504" s="25">
        <v>164417.92</v>
      </c>
    </row>
    <row r="4505" spans="5:10" ht="12.75">
      <c r="E4505" s="1"/>
      <c r="H4505" s="59"/>
      <c r="I4505" s="13"/>
      <c r="J4505" s="25"/>
    </row>
    <row r="4506" ht="12.75">
      <c r="E4506" s="1"/>
    </row>
    <row r="4516" spans="1:6" ht="15">
      <c r="A4516" s="5">
        <v>41214</v>
      </c>
      <c r="B4516" s="1">
        <f>SUM(E4516:E4545)</f>
        <v>4844272.6850000005</v>
      </c>
      <c r="E4516" s="1"/>
      <c r="F4516" s="4"/>
    </row>
    <row r="4517" spans="1:10" ht="15">
      <c r="A4517" s="5"/>
      <c r="B4517" s="1"/>
      <c r="C4517">
        <v>1</v>
      </c>
      <c r="D4517" t="s">
        <v>0</v>
      </c>
      <c r="E4517" s="1">
        <v>1110089.775</v>
      </c>
      <c r="F4517" s="4">
        <f>+E4517/$B$4516</f>
        <v>0.22915509658185143</v>
      </c>
      <c r="G4517" s="15">
        <f aca="true" t="shared" si="146" ref="G4517:G4523">(E4517/J4517)-1</f>
        <v>0.30922165566207416</v>
      </c>
      <c r="H4517" s="59">
        <v>1</v>
      </c>
      <c r="I4517" s="13" t="s">
        <v>0</v>
      </c>
      <c r="J4517" s="25">
        <v>847900.56</v>
      </c>
    </row>
    <row r="4518" spans="3:10" ht="12.75">
      <c r="C4518">
        <v>2</v>
      </c>
      <c r="D4518" t="s">
        <v>1</v>
      </c>
      <c r="E4518" s="1">
        <v>2268781.96</v>
      </c>
      <c r="F4518" s="4">
        <f aca="true" t="shared" si="147" ref="F4518:F4539">+E4518/$B$4516</f>
        <v>0.46834315645053326</v>
      </c>
      <c r="G4518" s="15">
        <f t="shared" si="146"/>
        <v>0.11277450620005669</v>
      </c>
      <c r="H4518" s="59">
        <v>2</v>
      </c>
      <c r="I4518" s="13" t="s">
        <v>1</v>
      </c>
      <c r="J4518" s="25">
        <v>2038851.49</v>
      </c>
    </row>
    <row r="4519" spans="3:10" ht="12.75">
      <c r="C4519">
        <v>3</v>
      </c>
      <c r="D4519" t="s">
        <v>2</v>
      </c>
      <c r="E4519" s="1">
        <v>117079.275</v>
      </c>
      <c r="F4519" s="4">
        <f t="shared" si="147"/>
        <v>0.024168597148242488</v>
      </c>
      <c r="G4519" s="15">
        <f t="shared" si="146"/>
        <v>0.019836189322071318</v>
      </c>
      <c r="H4519" s="59">
        <v>3</v>
      </c>
      <c r="I4519" s="13" t="s">
        <v>2</v>
      </c>
      <c r="J4519" s="25">
        <v>114802.04</v>
      </c>
    </row>
    <row r="4520" spans="3:10" ht="12.75">
      <c r="C4520">
        <v>4</v>
      </c>
      <c r="D4520" t="s">
        <v>3</v>
      </c>
      <c r="E4520" s="1">
        <v>41503.56</v>
      </c>
      <c r="F4520" s="4">
        <f t="shared" si="147"/>
        <v>0.00856755238583354</v>
      </c>
      <c r="G4520" s="15">
        <f t="shared" si="146"/>
        <v>0.2317014540546507</v>
      </c>
      <c r="H4520" s="59">
        <v>4</v>
      </c>
      <c r="I4520" s="13" t="s">
        <v>3</v>
      </c>
      <c r="J4520" s="25">
        <v>33696.12</v>
      </c>
    </row>
    <row r="4521" spans="3:10" ht="12.75">
      <c r="C4521">
        <v>5</v>
      </c>
      <c r="D4521" t="s">
        <v>4</v>
      </c>
      <c r="E4521" s="1">
        <v>113261.285</v>
      </c>
      <c r="F4521" s="4">
        <f t="shared" si="147"/>
        <v>0.023380452002775727</v>
      </c>
      <c r="G4521" s="15">
        <f t="shared" si="146"/>
        <v>0.05209887908059896</v>
      </c>
      <c r="H4521" s="59">
        <v>5</v>
      </c>
      <c r="I4521" s="13" t="s">
        <v>4</v>
      </c>
      <c r="J4521" s="25">
        <v>107652.7</v>
      </c>
    </row>
    <row r="4522" spans="3:10" ht="12.75">
      <c r="C4522">
        <v>6</v>
      </c>
      <c r="D4522" t="s">
        <v>5</v>
      </c>
      <c r="E4522" s="1">
        <v>10160.8</v>
      </c>
      <c r="F4522" s="4">
        <f t="shared" si="147"/>
        <v>0.0020974872103014155</v>
      </c>
      <c r="G4522" s="15">
        <f t="shared" si="146"/>
        <v>0.5234656714940933</v>
      </c>
      <c r="H4522" s="59">
        <v>6</v>
      </c>
      <c r="I4522" s="13" t="s">
        <v>5</v>
      </c>
      <c r="J4522" s="25">
        <v>6669.53</v>
      </c>
    </row>
    <row r="4523" spans="3:10" ht="12.75">
      <c r="C4523">
        <v>7</v>
      </c>
      <c r="D4523" t="s">
        <v>6</v>
      </c>
      <c r="E4523" s="1">
        <v>2023.225</v>
      </c>
      <c r="F4523" s="4">
        <f t="shared" si="147"/>
        <v>0.0004176529959316276</v>
      </c>
      <c r="G4523" s="15">
        <f t="shared" si="146"/>
        <v>0.3168522725053857</v>
      </c>
      <c r="H4523" s="59">
        <v>7</v>
      </c>
      <c r="I4523" s="13" t="s">
        <v>6</v>
      </c>
      <c r="J4523" s="25">
        <v>1536.41</v>
      </c>
    </row>
    <row r="4524" spans="3:10" ht="12.75">
      <c r="C4524">
        <v>9</v>
      </c>
      <c r="D4524" t="s">
        <v>8</v>
      </c>
      <c r="E4524" s="1">
        <v>4861.21</v>
      </c>
      <c r="F4524" s="4">
        <f t="shared" si="147"/>
        <v>0.0010034963587108637</v>
      </c>
      <c r="G4524" s="15">
        <f>(E4524/J4524)-1</f>
        <v>0.6567016668541068</v>
      </c>
      <c r="H4524" s="59">
        <v>9</v>
      </c>
      <c r="I4524" s="13" t="s">
        <v>8</v>
      </c>
      <c r="J4524" s="25">
        <v>2934.27</v>
      </c>
    </row>
    <row r="4525" spans="3:10" ht="12.75">
      <c r="C4525">
        <v>10</v>
      </c>
      <c r="D4525" t="s">
        <v>9</v>
      </c>
      <c r="E4525" s="1">
        <v>27256.66</v>
      </c>
      <c r="F4525" s="4">
        <f t="shared" si="147"/>
        <v>0.005626574260445456</v>
      </c>
      <c r="G4525" s="15">
        <f>(E4525/J4525)-1</f>
        <v>0.5879494473829707</v>
      </c>
      <c r="H4525" s="59">
        <v>10</v>
      </c>
      <c r="I4525" s="13" t="s">
        <v>9</v>
      </c>
      <c r="J4525" s="25">
        <v>17164.69</v>
      </c>
    </row>
    <row r="4526" spans="3:10" ht="12.75">
      <c r="C4526">
        <v>11</v>
      </c>
      <c r="D4526" t="s">
        <v>10</v>
      </c>
      <c r="E4526" s="1">
        <v>1473.865</v>
      </c>
      <c r="F4526" s="4">
        <f t="shared" si="147"/>
        <v>0.0003042489751998756</v>
      </c>
      <c r="G4526" s="15">
        <f>(E4526/J4526)-1</f>
        <v>-0.355024834255957</v>
      </c>
      <c r="H4526" s="59">
        <v>11</v>
      </c>
      <c r="I4526" s="13" t="s">
        <v>10</v>
      </c>
      <c r="J4526" s="25">
        <v>2285.15</v>
      </c>
    </row>
    <row r="4527" spans="3:10" ht="12.75">
      <c r="C4527">
        <v>15</v>
      </c>
      <c r="D4527" t="s">
        <v>12</v>
      </c>
      <c r="E4527" s="1">
        <v>570.375</v>
      </c>
      <c r="F4527" s="4">
        <f t="shared" si="147"/>
        <v>0.00011774213325482934</v>
      </c>
      <c r="G4527" s="15">
        <f>(E4527/J4527)-1</f>
        <v>0.1550261228787817</v>
      </c>
      <c r="H4527" s="59">
        <v>15</v>
      </c>
      <c r="I4527" s="13" t="s">
        <v>12</v>
      </c>
      <c r="J4527" s="25">
        <v>493.82</v>
      </c>
    </row>
    <row r="4528" spans="3:10" ht="12.75">
      <c r="C4528">
        <v>16</v>
      </c>
      <c r="D4528" t="s">
        <v>13</v>
      </c>
      <c r="E4528" s="1">
        <v>30724.75</v>
      </c>
      <c r="F4528" s="4">
        <f t="shared" si="147"/>
        <v>0.006342489780795648</v>
      </c>
      <c r="G4528" s="15"/>
      <c r="H4528" s="59">
        <v>16</v>
      </c>
      <c r="I4528" s="13" t="s">
        <v>13</v>
      </c>
      <c r="J4528" s="25">
        <v>20549.86</v>
      </c>
    </row>
    <row r="4529" spans="3:10" ht="12.75">
      <c r="C4529">
        <v>22</v>
      </c>
      <c r="D4529" t="s">
        <v>15</v>
      </c>
      <c r="E4529" s="1">
        <v>1814.06</v>
      </c>
      <c r="F4529" s="4">
        <f t="shared" si="147"/>
        <v>0.00037447520359808146</v>
      </c>
      <c r="G4529" s="15"/>
      <c r="H4529" s="59">
        <v>22</v>
      </c>
      <c r="I4529" s="13" t="s">
        <v>15</v>
      </c>
      <c r="J4529" s="25">
        <v>1565.09</v>
      </c>
    </row>
    <row r="4530" spans="3:10" ht="12.75">
      <c r="C4530">
        <v>23</v>
      </c>
      <c r="D4530" t="s">
        <v>16</v>
      </c>
      <c r="E4530" s="1">
        <v>15421.645</v>
      </c>
      <c r="F4530" s="4">
        <f t="shared" si="147"/>
        <v>0.0031834799572187994</v>
      </c>
      <c r="G4530" s="15"/>
      <c r="H4530" s="59">
        <v>23</v>
      </c>
      <c r="I4530" s="13" t="s">
        <v>16</v>
      </c>
      <c r="J4530" s="25">
        <v>9624.02</v>
      </c>
    </row>
    <row r="4531" spans="3:10" ht="12.75">
      <c r="C4531">
        <v>24</v>
      </c>
      <c r="D4531" t="s">
        <v>17</v>
      </c>
      <c r="E4531" s="1">
        <v>79662.745</v>
      </c>
      <c r="F4531" s="4">
        <f t="shared" si="147"/>
        <v>0.016444727656779293</v>
      </c>
      <c r="G4531" s="15">
        <f aca="true" t="shared" si="148" ref="G4531:G4539">(E4531/J4531)-1</f>
        <v>0.056766615178816426</v>
      </c>
      <c r="H4531" s="59">
        <v>24</v>
      </c>
      <c r="I4531" s="13" t="s">
        <v>17</v>
      </c>
      <c r="J4531" s="25">
        <v>75383.48</v>
      </c>
    </row>
    <row r="4532" spans="3:10" ht="12.75">
      <c r="C4532">
        <v>27</v>
      </c>
      <c r="D4532" t="s">
        <v>20</v>
      </c>
      <c r="E4532" s="1">
        <v>12969.525</v>
      </c>
      <c r="F4532" s="4">
        <f t="shared" si="147"/>
        <v>0.002677290450671647</v>
      </c>
      <c r="G4532" s="15">
        <f t="shared" si="148"/>
        <v>0.048558442093927345</v>
      </c>
      <c r="H4532" s="59">
        <v>27</v>
      </c>
      <c r="I4532" s="13" t="s">
        <v>20</v>
      </c>
      <c r="J4532" s="25">
        <v>12368.91</v>
      </c>
    </row>
    <row r="4533" spans="3:10" ht="12.75">
      <c r="C4533">
        <v>28</v>
      </c>
      <c r="D4533" t="s">
        <v>21</v>
      </c>
      <c r="E4533" s="1">
        <v>70600.355</v>
      </c>
      <c r="F4533" s="4">
        <f t="shared" si="147"/>
        <v>0.014573984494846823</v>
      </c>
      <c r="G4533" s="15">
        <f t="shared" si="148"/>
        <v>4.111485943484336</v>
      </c>
      <c r="H4533" s="59">
        <v>28</v>
      </c>
      <c r="I4533" s="13" t="s">
        <v>21</v>
      </c>
      <c r="J4533" s="25">
        <v>13812.1</v>
      </c>
    </row>
    <row r="4534" spans="3:10" ht="12.75">
      <c r="C4534">
        <v>30</v>
      </c>
      <c r="D4534" t="s">
        <v>22</v>
      </c>
      <c r="E4534" s="1">
        <v>418823.315</v>
      </c>
      <c r="F4534" s="4">
        <f t="shared" si="147"/>
        <v>0.08645741935561581</v>
      </c>
      <c r="G4534" s="15">
        <f t="shared" si="148"/>
        <v>0.18556181306242592</v>
      </c>
      <c r="H4534" s="59">
        <v>30</v>
      </c>
      <c r="I4534" s="13" t="s">
        <v>22</v>
      </c>
      <c r="J4534" s="25">
        <v>353269.91</v>
      </c>
    </row>
    <row r="4535" spans="3:10" ht="12.75">
      <c r="C4535">
        <v>31</v>
      </c>
      <c r="D4535" t="s">
        <v>23</v>
      </c>
      <c r="E4535" s="1">
        <v>188500.88</v>
      </c>
      <c r="F4535" s="4">
        <f t="shared" si="147"/>
        <v>0.038912111736335915</v>
      </c>
      <c r="G4535" s="15">
        <f t="shared" si="148"/>
        <v>0.36968536403196883</v>
      </c>
      <c r="H4535" s="59">
        <v>31</v>
      </c>
      <c r="I4535" s="13" t="s">
        <v>23</v>
      </c>
      <c r="J4535" s="25">
        <v>137623.49</v>
      </c>
    </row>
    <row r="4536" spans="3:10" ht="12.75">
      <c r="C4536">
        <v>32</v>
      </c>
      <c r="D4536" t="s">
        <v>24</v>
      </c>
      <c r="E4536" s="1">
        <v>46978.595</v>
      </c>
      <c r="F4536" s="4">
        <f t="shared" si="147"/>
        <v>0.009697760232504335</v>
      </c>
      <c r="G4536" s="15">
        <f t="shared" si="148"/>
        <v>0.6686988483928613</v>
      </c>
      <c r="H4536" s="59">
        <v>32</v>
      </c>
      <c r="I4536" s="13" t="s">
        <v>24</v>
      </c>
      <c r="J4536" s="25">
        <v>28152.83</v>
      </c>
    </row>
    <row r="4537" spans="3:10" ht="12.75">
      <c r="C4537">
        <v>33</v>
      </c>
      <c r="D4537" t="s">
        <v>450</v>
      </c>
      <c r="E4537" s="1">
        <v>3748.305</v>
      </c>
      <c r="F4537" s="4">
        <f t="shared" si="147"/>
        <v>0.0007737601170979498</v>
      </c>
      <c r="G4537" s="15">
        <f t="shared" si="148"/>
        <v>0.055052185367830964</v>
      </c>
      <c r="H4537" s="59">
        <v>33</v>
      </c>
      <c r="I4537" s="13" t="s">
        <v>450</v>
      </c>
      <c r="J4537" s="25">
        <v>3552.72</v>
      </c>
    </row>
    <row r="4538" spans="3:10" ht="12.75">
      <c r="C4538">
        <v>34</v>
      </c>
      <c r="D4538" t="s">
        <v>510</v>
      </c>
      <c r="E4538" s="1">
        <v>7317.24</v>
      </c>
      <c r="F4538" s="4">
        <f t="shared" si="147"/>
        <v>0.0015104930039668068</v>
      </c>
      <c r="G4538" s="15">
        <f t="shared" si="148"/>
        <v>0.018098943115222088</v>
      </c>
      <c r="H4538" s="59">
        <v>34</v>
      </c>
      <c r="I4538" s="13" t="s">
        <v>510</v>
      </c>
      <c r="J4538" s="25">
        <v>7187.16</v>
      </c>
    </row>
    <row r="4539" spans="3:10" ht="12.75">
      <c r="C4539">
        <v>35</v>
      </c>
      <c r="D4539" t="s">
        <v>511</v>
      </c>
      <c r="E4539" s="1">
        <v>270649.28</v>
      </c>
      <c r="F4539" s="4">
        <f t="shared" si="147"/>
        <v>0.05586995150748827</v>
      </c>
      <c r="G4539" s="15">
        <f t="shared" si="148"/>
        <v>0.22942945327424313</v>
      </c>
      <c r="H4539" s="59">
        <v>35</v>
      </c>
      <c r="I4539" s="13" t="s">
        <v>511</v>
      </c>
      <c r="J4539" s="25">
        <v>220142.18</v>
      </c>
    </row>
    <row r="4540" spans="5:10" ht="12.75">
      <c r="E4540" s="1"/>
      <c r="F4540" s="4"/>
      <c r="G4540" s="15"/>
      <c r="H4540" s="59"/>
      <c r="I4540" s="13"/>
      <c r="J4540" s="25"/>
    </row>
    <row r="4541" spans="5:10" ht="12.75">
      <c r="E4541" s="1"/>
      <c r="F4541" s="4"/>
      <c r="G4541" s="15"/>
      <c r="H4541" s="59"/>
      <c r="I4541" s="13"/>
      <c r="J4541" s="25"/>
    </row>
    <row r="4542" spans="5:10" ht="12.75">
      <c r="E4542" s="1"/>
      <c r="F4542" s="4"/>
      <c r="G4542" s="15"/>
      <c r="H4542" s="59"/>
      <c r="I4542" s="13"/>
      <c r="J4542" s="25"/>
    </row>
    <row r="4543" spans="5:10" ht="12.75">
      <c r="E4543" s="1"/>
      <c r="F4543" s="4"/>
      <c r="G4543" s="15"/>
      <c r="H4543" s="59"/>
      <c r="I4543" s="13"/>
      <c r="J4543" s="25"/>
    </row>
    <row r="4544" spans="5:10" ht="12.75">
      <c r="E4544" s="1"/>
      <c r="F4544" s="4"/>
      <c r="G4544" s="15"/>
      <c r="H4544" s="59"/>
      <c r="I4544" s="13"/>
      <c r="J4544" s="25"/>
    </row>
    <row r="4545" spans="8:10" ht="12.75">
      <c r="H4545" s="59"/>
      <c r="I4545" s="13"/>
      <c r="J4545" s="25"/>
    </row>
    <row r="4556" spans="1:6" ht="15">
      <c r="A4556" s="5">
        <v>41244</v>
      </c>
      <c r="B4556" s="1">
        <f>SUM(E4556:E4585)</f>
        <v>4423296.895</v>
      </c>
      <c r="E4556" s="1"/>
      <c r="F4556" s="4"/>
    </row>
    <row r="4557" spans="1:10" ht="15">
      <c r="A4557" s="5"/>
      <c r="B4557" s="1"/>
      <c r="C4557">
        <v>1</v>
      </c>
      <c r="D4557" t="s">
        <v>0</v>
      </c>
      <c r="E4557" s="1">
        <v>940250.935</v>
      </c>
      <c r="F4557" s="4">
        <f>+E4557/$B$4556</f>
        <v>0.2125679006676761</v>
      </c>
      <c r="G4557" s="15">
        <f>(E4557/J4557)-1</f>
        <v>-0.17601806580237378</v>
      </c>
      <c r="H4557" s="59">
        <v>1</v>
      </c>
      <c r="I4557" s="13" t="s">
        <v>0</v>
      </c>
      <c r="J4557" s="25">
        <v>1141106.25</v>
      </c>
    </row>
    <row r="4558" spans="3:10" ht="12.75">
      <c r="C4558">
        <v>2</v>
      </c>
      <c r="D4558" t="s">
        <v>1</v>
      </c>
      <c r="E4558" s="1">
        <v>1943233.72</v>
      </c>
      <c r="F4558" s="4">
        <f aca="true" t="shared" si="149" ref="F4558:F4581">+E4558/$B$4556</f>
        <v>0.4393179490611607</v>
      </c>
      <c r="G4558" s="15">
        <f aca="true" t="shared" si="150" ref="G4558:G4581">(E4558/J4558)-1</f>
        <v>-0.14969612556302392</v>
      </c>
      <c r="H4558" s="59">
        <v>2</v>
      </c>
      <c r="I4558" s="13" t="s">
        <v>1</v>
      </c>
      <c r="J4558" s="25">
        <v>2285340.31</v>
      </c>
    </row>
    <row r="4559" spans="3:10" ht="12.75">
      <c r="C4559">
        <v>3</v>
      </c>
      <c r="D4559" t="s">
        <v>2</v>
      </c>
      <c r="E4559" s="1">
        <v>119110.8</v>
      </c>
      <c r="F4559" s="4">
        <f t="shared" si="149"/>
        <v>0.026928059053562582</v>
      </c>
      <c r="G4559" s="15">
        <f t="shared" si="150"/>
        <v>0.011496298777236458</v>
      </c>
      <c r="H4559" s="59">
        <v>3</v>
      </c>
      <c r="I4559" s="13" t="s">
        <v>2</v>
      </c>
      <c r="J4559" s="25">
        <v>117757.03</v>
      </c>
    </row>
    <row r="4560" spans="3:10" ht="12.75">
      <c r="C4560">
        <v>4</v>
      </c>
      <c r="D4560" t="s">
        <v>3</v>
      </c>
      <c r="E4560" s="1">
        <v>54853.09</v>
      </c>
      <c r="F4560" s="4">
        <f t="shared" si="149"/>
        <v>0.012400951440090933</v>
      </c>
      <c r="G4560" s="15">
        <f t="shared" si="150"/>
        <v>0.2485293903422756</v>
      </c>
      <c r="H4560" s="59">
        <v>4</v>
      </c>
      <c r="I4560" s="13" t="s">
        <v>3</v>
      </c>
      <c r="J4560" s="25">
        <v>43934.16</v>
      </c>
    </row>
    <row r="4561" spans="3:10" ht="12.75">
      <c r="C4561">
        <v>5</v>
      </c>
      <c r="D4561" t="s">
        <v>4</v>
      </c>
      <c r="E4561" s="1">
        <v>125375.695</v>
      </c>
      <c r="F4561" s="4">
        <f t="shared" si="149"/>
        <v>0.028344399658481442</v>
      </c>
      <c r="G4561" s="15">
        <f t="shared" si="150"/>
        <v>0.08937315535283075</v>
      </c>
      <c r="H4561" s="59">
        <v>5</v>
      </c>
      <c r="I4561" s="13" t="s">
        <v>4</v>
      </c>
      <c r="J4561" s="25">
        <v>115089.76</v>
      </c>
    </row>
    <row r="4562" spans="3:10" ht="12.75">
      <c r="C4562">
        <v>6</v>
      </c>
      <c r="D4562" t="s">
        <v>5</v>
      </c>
      <c r="E4562" s="1">
        <v>11780.61</v>
      </c>
      <c r="F4562" s="4">
        <f t="shared" si="149"/>
        <v>0.002663309807061911</v>
      </c>
      <c r="G4562" s="15">
        <f t="shared" si="150"/>
        <v>0.6031094358109028</v>
      </c>
      <c r="H4562" s="59">
        <v>6</v>
      </c>
      <c r="I4562" s="13" t="s">
        <v>5</v>
      </c>
      <c r="J4562" s="25">
        <v>7348.6</v>
      </c>
    </row>
    <row r="4563" spans="3:10" ht="12.75">
      <c r="C4563">
        <v>7</v>
      </c>
      <c r="D4563" t="s">
        <v>6</v>
      </c>
      <c r="E4563" s="1">
        <v>2945.775</v>
      </c>
      <c r="F4563" s="4">
        <f t="shared" si="149"/>
        <v>0.0006659681838969121</v>
      </c>
      <c r="G4563" s="15">
        <f t="shared" si="150"/>
        <v>0.6483825479695815</v>
      </c>
      <c r="H4563" s="59">
        <v>7</v>
      </c>
      <c r="I4563" s="13" t="s">
        <v>6</v>
      </c>
      <c r="J4563" s="25">
        <v>1787.07</v>
      </c>
    </row>
    <row r="4564" spans="3:10" ht="12.75">
      <c r="C4564">
        <v>9</v>
      </c>
      <c r="D4564" t="s">
        <v>8</v>
      </c>
      <c r="E4564" s="1">
        <v>4923.46</v>
      </c>
      <c r="F4564" s="4">
        <f t="shared" si="149"/>
        <v>0.001113074730652915</v>
      </c>
      <c r="G4564" s="15">
        <f t="shared" si="150"/>
        <v>-0.11931354731615162</v>
      </c>
      <c r="H4564" s="59">
        <v>9</v>
      </c>
      <c r="I4564" s="13" t="s">
        <v>8</v>
      </c>
      <c r="J4564" s="25">
        <v>5590.48</v>
      </c>
    </row>
    <row r="4565" spans="3:10" ht="12.75">
      <c r="C4565">
        <v>10</v>
      </c>
      <c r="D4565" t="s">
        <v>9</v>
      </c>
      <c r="E4565" s="1">
        <v>37186.19</v>
      </c>
      <c r="F4565" s="4">
        <f t="shared" si="149"/>
        <v>0.008406894423486353</v>
      </c>
      <c r="G4565" s="15">
        <f t="shared" si="150"/>
        <v>0.24474685768799476</v>
      </c>
      <c r="H4565" s="59">
        <v>10</v>
      </c>
      <c r="I4565" s="13" t="s">
        <v>9</v>
      </c>
      <c r="J4565" s="25">
        <v>29874.5</v>
      </c>
    </row>
    <row r="4566" spans="3:10" ht="12.75">
      <c r="C4566">
        <v>11</v>
      </c>
      <c r="D4566" t="s">
        <v>10</v>
      </c>
      <c r="E4566" s="1">
        <v>3018.465</v>
      </c>
      <c r="F4566" s="4">
        <f t="shared" si="149"/>
        <v>0.0006824016274855998</v>
      </c>
      <c r="G4566" s="15">
        <f t="shared" si="150"/>
        <v>0.35271644386284917</v>
      </c>
      <c r="H4566" s="59">
        <v>11</v>
      </c>
      <c r="I4566" s="13" t="s">
        <v>10</v>
      </c>
      <c r="J4566" s="25">
        <v>2231.41</v>
      </c>
    </row>
    <row r="4567" spans="3:10" ht="12.75">
      <c r="C4567">
        <v>13</v>
      </c>
      <c r="D4567" t="s">
        <v>11</v>
      </c>
      <c r="E4567" s="1">
        <v>13000</v>
      </c>
      <c r="F4567" s="4">
        <f t="shared" si="149"/>
        <v>0.002938984270916773</v>
      </c>
      <c r="G4567" s="15"/>
      <c r="H4567" s="59">
        <v>13</v>
      </c>
      <c r="I4567" s="13" t="s">
        <v>11</v>
      </c>
      <c r="J4567" s="65">
        <v>0</v>
      </c>
    </row>
    <row r="4568" spans="3:10" ht="12.75">
      <c r="C4568">
        <v>15</v>
      </c>
      <c r="D4568" t="s">
        <v>12</v>
      </c>
      <c r="E4568" s="1">
        <v>623.07</v>
      </c>
      <c r="F4568" s="4">
        <f t="shared" si="149"/>
        <v>0.00014086099459077798</v>
      </c>
      <c r="G4568" s="15">
        <f t="shared" si="150"/>
        <v>0.2927568105898708</v>
      </c>
      <c r="H4568" s="59">
        <v>15</v>
      </c>
      <c r="I4568" s="13" t="s">
        <v>12</v>
      </c>
      <c r="J4568" s="25">
        <v>481.97</v>
      </c>
    </row>
    <row r="4569" spans="3:10" ht="12.75">
      <c r="C4569">
        <v>16</v>
      </c>
      <c r="D4569" t="s">
        <v>13</v>
      </c>
      <c r="E4569" s="1">
        <v>41638.29</v>
      </c>
      <c r="F4569" s="4">
        <f t="shared" si="149"/>
        <v>0.009413406105990089</v>
      </c>
      <c r="G4569" s="15">
        <f t="shared" si="150"/>
        <v>-0.013557274188561896</v>
      </c>
      <c r="H4569" s="59">
        <v>16</v>
      </c>
      <c r="I4569" s="13" t="s">
        <v>13</v>
      </c>
      <c r="J4569" s="25">
        <v>42210.55</v>
      </c>
    </row>
    <row r="4570" spans="3:10" ht="12.75">
      <c r="C4570">
        <v>22</v>
      </c>
      <c r="D4570" t="s">
        <v>15</v>
      </c>
      <c r="E4570" s="1">
        <v>1913.535</v>
      </c>
      <c r="F4570" s="4">
        <f t="shared" si="149"/>
        <v>0.00043260378975759444</v>
      </c>
      <c r="G4570" s="15">
        <f t="shared" si="150"/>
        <v>0.009562574851879058</v>
      </c>
      <c r="H4570" s="59">
        <v>22</v>
      </c>
      <c r="I4570" s="13" t="s">
        <v>15</v>
      </c>
      <c r="J4570" s="25">
        <v>1895.41</v>
      </c>
    </row>
    <row r="4571" spans="3:10" ht="12.75">
      <c r="C4571">
        <v>23</v>
      </c>
      <c r="D4571" t="s">
        <v>16</v>
      </c>
      <c r="E4571" s="1">
        <v>13830.385</v>
      </c>
      <c r="F4571" s="4">
        <f t="shared" si="149"/>
        <v>0.0031267141519787135</v>
      </c>
      <c r="G4571" s="15">
        <f t="shared" si="150"/>
        <v>0.1578950673201378</v>
      </c>
      <c r="H4571" s="59">
        <v>23</v>
      </c>
      <c r="I4571" s="13" t="s">
        <v>16</v>
      </c>
      <c r="J4571" s="25">
        <v>11944.42</v>
      </c>
    </row>
    <row r="4572" spans="3:10" ht="12.75">
      <c r="C4572">
        <v>24</v>
      </c>
      <c r="D4572" t="s">
        <v>17</v>
      </c>
      <c r="E4572" s="1">
        <v>86709.645</v>
      </c>
      <c r="F4572" s="4">
        <f t="shared" si="149"/>
        <v>0.01960294483013671</v>
      </c>
      <c r="G4572" s="15">
        <f t="shared" si="150"/>
        <v>-0.10246954894743909</v>
      </c>
      <c r="H4572" s="59">
        <v>24</v>
      </c>
      <c r="I4572" s="13" t="s">
        <v>17</v>
      </c>
      <c r="J4572" s="25">
        <v>96609.14</v>
      </c>
    </row>
    <row r="4573" spans="3:10" ht="12.75">
      <c r="C4573">
        <v>25</v>
      </c>
      <c r="D4573" t="s">
        <v>18</v>
      </c>
      <c r="E4573" s="1">
        <v>59.6</v>
      </c>
      <c r="F4573" s="4">
        <f t="shared" si="149"/>
        <v>1.3474112503587669E-05</v>
      </c>
      <c r="G4573" s="15"/>
      <c r="H4573" s="59">
        <v>25</v>
      </c>
      <c r="I4573" s="13" t="s">
        <v>18</v>
      </c>
      <c r="J4573" s="65">
        <v>0</v>
      </c>
    </row>
    <row r="4574" spans="3:10" ht="12.75">
      <c r="C4574">
        <v>27</v>
      </c>
      <c r="D4574" t="s">
        <v>20</v>
      </c>
      <c r="E4574" s="1">
        <v>16308.3</v>
      </c>
      <c r="F4574" s="4">
        <f t="shared" si="149"/>
        <v>0.0036869105527224623</v>
      </c>
      <c r="G4574" s="15">
        <f t="shared" si="150"/>
        <v>0.1506840616114078</v>
      </c>
      <c r="H4574" s="59">
        <v>27</v>
      </c>
      <c r="I4574" s="13" t="s">
        <v>20</v>
      </c>
      <c r="J4574" s="25">
        <v>14172.7</v>
      </c>
    </row>
    <row r="4575" spans="3:10" ht="12.75">
      <c r="C4575">
        <v>28</v>
      </c>
      <c r="D4575" t="s">
        <v>21</v>
      </c>
      <c r="E4575" s="1">
        <v>90479.41</v>
      </c>
      <c r="F4575" s="4">
        <f t="shared" si="149"/>
        <v>0.020455197140909983</v>
      </c>
      <c r="G4575" s="15">
        <f t="shared" si="150"/>
        <v>-0.44350851960922577</v>
      </c>
      <c r="H4575" s="59">
        <v>28</v>
      </c>
      <c r="I4575" s="13" t="s">
        <v>21</v>
      </c>
      <c r="J4575" s="25">
        <v>162589.03</v>
      </c>
    </row>
    <row r="4576" spans="3:10" ht="12.75">
      <c r="C4576">
        <v>30</v>
      </c>
      <c r="D4576" t="s">
        <v>22</v>
      </c>
      <c r="E4576" s="1">
        <v>431832.125</v>
      </c>
      <c r="F4576" s="4">
        <f t="shared" si="149"/>
        <v>0.09762675561935122</v>
      </c>
      <c r="G4576" s="15">
        <f t="shared" si="150"/>
        <v>-0.018127981293523665</v>
      </c>
      <c r="H4576" s="59">
        <v>30</v>
      </c>
      <c r="I4576" s="13" t="s">
        <v>22</v>
      </c>
      <c r="J4576" s="25">
        <v>439804.9</v>
      </c>
    </row>
    <row r="4577" spans="3:10" ht="12.75">
      <c r="C4577">
        <v>31</v>
      </c>
      <c r="D4577" t="s">
        <v>23</v>
      </c>
      <c r="E4577" s="1">
        <v>180466.105</v>
      </c>
      <c r="F4577" s="4">
        <f t="shared" si="149"/>
        <v>0.04079900338681653</v>
      </c>
      <c r="G4577" s="15">
        <f t="shared" si="150"/>
        <v>-0.20881356519230643</v>
      </c>
      <c r="H4577" s="59">
        <v>31</v>
      </c>
      <c r="I4577" s="13" t="s">
        <v>23</v>
      </c>
      <c r="J4577" s="25">
        <v>228095.55</v>
      </c>
    </row>
    <row r="4578" spans="3:10" ht="12.75">
      <c r="C4578">
        <v>32</v>
      </c>
      <c r="D4578" t="s">
        <v>24</v>
      </c>
      <c r="E4578" s="1">
        <v>36267.43</v>
      </c>
      <c r="F4578" s="4">
        <f t="shared" si="149"/>
        <v>0.008199185101275009</v>
      </c>
      <c r="G4578" s="15">
        <f t="shared" si="150"/>
        <v>-0.23607003377159375</v>
      </c>
      <c r="H4578" s="59">
        <v>32</v>
      </c>
      <c r="I4578" s="13" t="s">
        <v>24</v>
      </c>
      <c r="J4578" s="25">
        <v>47474.81</v>
      </c>
    </row>
    <row r="4579" spans="3:10" ht="12.75">
      <c r="C4579">
        <v>33</v>
      </c>
      <c r="D4579" t="s">
        <v>450</v>
      </c>
      <c r="E4579" s="1">
        <v>4666.075</v>
      </c>
      <c r="F4579" s="4">
        <f t="shared" si="149"/>
        <v>0.00105488623322446</v>
      </c>
      <c r="G4579" s="15">
        <f t="shared" si="150"/>
        <v>-0.05484964126995695</v>
      </c>
      <c r="H4579" s="59">
        <v>33</v>
      </c>
      <c r="I4579" s="13" t="s">
        <v>450</v>
      </c>
      <c r="J4579" s="25">
        <v>4936.86</v>
      </c>
    </row>
    <row r="4580" spans="3:10" ht="12.75">
      <c r="C4580">
        <v>34</v>
      </c>
      <c r="D4580" t="s">
        <v>510</v>
      </c>
      <c r="E4580" s="1">
        <v>8402.775</v>
      </c>
      <c r="F4580" s="4">
        <f t="shared" si="149"/>
        <v>0.0018996633505425143</v>
      </c>
      <c r="G4580" s="15">
        <f t="shared" si="150"/>
        <v>0.13636087016496123</v>
      </c>
      <c r="H4580" s="59">
        <v>34</v>
      </c>
      <c r="I4580" s="13" t="s">
        <v>510</v>
      </c>
      <c r="J4580" s="25">
        <v>7394.46</v>
      </c>
    </row>
    <row r="4581" spans="3:10" ht="12.75">
      <c r="C4581">
        <v>35</v>
      </c>
      <c r="D4581" t="s">
        <v>511</v>
      </c>
      <c r="E4581" s="1">
        <v>254421.41</v>
      </c>
      <c r="F4581" s="4">
        <f t="shared" si="149"/>
        <v>0.05751850170572826</v>
      </c>
      <c r="G4581" s="15">
        <f t="shared" si="150"/>
        <v>-0.28962880839927607</v>
      </c>
      <c r="H4581" s="59">
        <v>35</v>
      </c>
      <c r="I4581" s="13" t="s">
        <v>511</v>
      </c>
      <c r="J4581" s="25">
        <v>358152.77</v>
      </c>
    </row>
    <row r="4582" spans="5:10" ht="12.75">
      <c r="E4582" s="1"/>
      <c r="H4582" s="59"/>
      <c r="I4582" s="13"/>
      <c r="J4582" s="25"/>
    </row>
    <row r="4583" spans="5:10" ht="12.75">
      <c r="E4583" s="1"/>
      <c r="H4583" s="59"/>
      <c r="I4583" s="13"/>
      <c r="J4583" s="25"/>
    </row>
    <row r="4584" spans="5:10" ht="12.75">
      <c r="E4584" s="1"/>
      <c r="H4584" s="59"/>
      <c r="I4584" s="13"/>
      <c r="J4584" s="25"/>
    </row>
    <row r="4585" spans="5:10" ht="12.75">
      <c r="E4585" s="1"/>
      <c r="H4585" s="59"/>
      <c r="I4585" s="13"/>
      <c r="J4585" s="25"/>
    </row>
    <row r="4596" spans="1:2" ht="12.75">
      <c r="A4596" s="76">
        <v>41275</v>
      </c>
      <c r="B4596" s="1">
        <f>SUM(E4597:E4621)</f>
        <v>5923124.945000001</v>
      </c>
    </row>
    <row r="4597" spans="3:10" ht="12.75">
      <c r="C4597">
        <v>1</v>
      </c>
      <c r="D4597" t="s">
        <v>0</v>
      </c>
      <c r="E4597" s="1">
        <v>1087340.48</v>
      </c>
      <c r="F4597" s="4">
        <f>+E4597/$B$4596</f>
        <v>0.18357547579979333</v>
      </c>
      <c r="G4597" s="15">
        <f>(E4597/J4597)-1</f>
        <v>0.16671525742678672</v>
      </c>
      <c r="H4597" s="59">
        <v>1</v>
      </c>
      <c r="I4597" s="13" t="s">
        <v>0</v>
      </c>
      <c r="J4597" s="1">
        <v>931967.31</v>
      </c>
    </row>
    <row r="4598" spans="3:10" ht="12.75">
      <c r="C4598">
        <v>2</v>
      </c>
      <c r="D4598" t="s">
        <v>1</v>
      </c>
      <c r="E4598" s="1">
        <v>3231489.71</v>
      </c>
      <c r="F4598" s="4">
        <f aca="true" t="shared" si="151" ref="F4598:F4620">+E4598/$B$4596</f>
        <v>0.545571761528998</v>
      </c>
      <c r="G4598" s="15">
        <f aca="true" t="shared" si="152" ref="G4598:G4620">(E4598/J4598)-1</f>
        <v>0.2843720548701545</v>
      </c>
      <c r="H4598" s="59">
        <v>2</v>
      </c>
      <c r="I4598" s="13" t="s">
        <v>1</v>
      </c>
      <c r="J4598" s="1">
        <v>2516007.49</v>
      </c>
    </row>
    <row r="4599" spans="3:10" ht="12.75">
      <c r="C4599">
        <v>3</v>
      </c>
      <c r="D4599" t="s">
        <v>2</v>
      </c>
      <c r="E4599" s="1">
        <v>129435.36</v>
      </c>
      <c r="F4599" s="4">
        <f t="shared" si="151"/>
        <v>0.021852545945238368</v>
      </c>
      <c r="G4599" s="15">
        <f t="shared" si="152"/>
        <v>0.11097968205049025</v>
      </c>
      <c r="H4599" s="59">
        <v>3</v>
      </c>
      <c r="I4599" s="13" t="s">
        <v>2</v>
      </c>
      <c r="J4599" s="1">
        <v>116505.605</v>
      </c>
    </row>
    <row r="4600" spans="3:10" ht="12.75">
      <c r="C4600">
        <v>4</v>
      </c>
      <c r="D4600" t="s">
        <v>3</v>
      </c>
      <c r="E4600" s="1">
        <v>51830.61</v>
      </c>
      <c r="F4600" s="4">
        <f t="shared" si="151"/>
        <v>0.008750551521583678</v>
      </c>
      <c r="G4600" s="15">
        <f t="shared" si="152"/>
        <v>0.239162772861244</v>
      </c>
      <c r="H4600" s="59">
        <v>4</v>
      </c>
      <c r="I4600" s="13" t="s">
        <v>3</v>
      </c>
      <c r="J4600" s="1">
        <v>41827.12</v>
      </c>
    </row>
    <row r="4601" spans="3:10" ht="12.75">
      <c r="C4601">
        <v>5</v>
      </c>
      <c r="D4601" t="s">
        <v>4</v>
      </c>
      <c r="E4601" s="1">
        <v>131357.57</v>
      </c>
      <c r="F4601" s="4">
        <f t="shared" si="151"/>
        <v>0.0221770722751485</v>
      </c>
      <c r="G4601" s="15">
        <f t="shared" si="152"/>
        <v>0.09306711686065583</v>
      </c>
      <c r="H4601" s="59">
        <v>5</v>
      </c>
      <c r="I4601" s="13" t="s">
        <v>4</v>
      </c>
      <c r="J4601" s="1">
        <v>120173.38</v>
      </c>
    </row>
    <row r="4602" spans="3:10" ht="12.75">
      <c r="C4602">
        <v>6</v>
      </c>
      <c r="D4602" t="s">
        <v>5</v>
      </c>
      <c r="E4602" s="1">
        <v>9685.815</v>
      </c>
      <c r="F4602" s="4">
        <f t="shared" si="151"/>
        <v>0.0016352542095496854</v>
      </c>
      <c r="G4602" s="15">
        <f t="shared" si="152"/>
        <v>-0.08229427024609681</v>
      </c>
      <c r="H4602" s="59">
        <v>6</v>
      </c>
      <c r="I4602" s="13" t="s">
        <v>5</v>
      </c>
      <c r="J4602" s="1">
        <v>10554.38</v>
      </c>
    </row>
    <row r="4603" spans="3:10" ht="12.75">
      <c r="C4603">
        <v>7</v>
      </c>
      <c r="D4603" t="s">
        <v>6</v>
      </c>
      <c r="E4603" s="1">
        <v>3743.52</v>
      </c>
      <c r="F4603" s="4">
        <f t="shared" si="151"/>
        <v>0.0006320177329975265</v>
      </c>
      <c r="G4603" s="15">
        <f t="shared" si="152"/>
        <v>0.12494027496055904</v>
      </c>
      <c r="H4603" s="59">
        <v>7</v>
      </c>
      <c r="I4603" s="13" t="s">
        <v>6</v>
      </c>
      <c r="J4603" s="1">
        <v>3327.75</v>
      </c>
    </row>
    <row r="4604" spans="3:10" ht="12.75">
      <c r="C4604">
        <v>9</v>
      </c>
      <c r="D4604" t="s">
        <v>8</v>
      </c>
      <c r="E4604" s="1">
        <v>5684.4</v>
      </c>
      <c r="F4604" s="4">
        <f t="shared" si="151"/>
        <v>0.0009596961152741644</v>
      </c>
      <c r="G4604" s="15">
        <f t="shared" si="152"/>
        <v>0.1839774385271724</v>
      </c>
      <c r="H4604" s="59">
        <v>9</v>
      </c>
      <c r="I4604" s="13" t="s">
        <v>8</v>
      </c>
      <c r="J4604" s="1">
        <v>4801.105</v>
      </c>
    </row>
    <row r="4605" spans="3:10" ht="12.75">
      <c r="C4605">
        <v>10</v>
      </c>
      <c r="D4605" t="s">
        <v>9</v>
      </c>
      <c r="E4605" s="1">
        <v>44994.375</v>
      </c>
      <c r="F4605" s="4">
        <f t="shared" si="151"/>
        <v>0.007596391333595275</v>
      </c>
      <c r="G4605" s="15">
        <f t="shared" si="152"/>
        <v>0.8410660614121392</v>
      </c>
      <c r="H4605" s="59">
        <v>10</v>
      </c>
      <c r="I4605" s="13" t="s">
        <v>9</v>
      </c>
      <c r="J4605" s="1">
        <v>24439.305</v>
      </c>
    </row>
    <row r="4606" spans="3:10" ht="12.75">
      <c r="C4606">
        <v>11</v>
      </c>
      <c r="D4606" t="s">
        <v>10</v>
      </c>
      <c r="E4606" s="1">
        <v>1710.775</v>
      </c>
      <c r="F4606" s="4">
        <f t="shared" si="151"/>
        <v>0.0002888298011413973</v>
      </c>
      <c r="G4606" s="15">
        <f t="shared" si="152"/>
        <v>0.14659361281458416</v>
      </c>
      <c r="H4606" s="59">
        <v>11</v>
      </c>
      <c r="I4606" s="13" t="s">
        <v>10</v>
      </c>
      <c r="J4606" s="1">
        <v>1492.05</v>
      </c>
    </row>
    <row r="4607" spans="3:10" ht="12.75">
      <c r="C4607">
        <v>13</v>
      </c>
      <c r="D4607" t="s">
        <v>11</v>
      </c>
      <c r="E4607" s="1">
        <v>0</v>
      </c>
      <c r="F4607" s="4">
        <f t="shared" si="151"/>
        <v>0</v>
      </c>
      <c r="G4607" s="15">
        <f t="shared" si="152"/>
        <v>-1</v>
      </c>
      <c r="H4607" s="59">
        <v>13</v>
      </c>
      <c r="I4607" s="13" t="s">
        <v>11</v>
      </c>
      <c r="J4607" s="1">
        <v>462.37</v>
      </c>
    </row>
    <row r="4608" spans="3:10" ht="12.75">
      <c r="C4608">
        <v>16</v>
      </c>
      <c r="D4608" t="s">
        <v>13</v>
      </c>
      <c r="E4608" s="1">
        <v>43242.455</v>
      </c>
      <c r="F4608" s="4">
        <f t="shared" si="151"/>
        <v>0.007300615030331762</v>
      </c>
      <c r="G4608" s="15">
        <f t="shared" si="152"/>
        <v>0.10600991720486963</v>
      </c>
      <c r="H4608" s="59">
        <v>16</v>
      </c>
      <c r="I4608" s="13" t="s">
        <v>13</v>
      </c>
      <c r="J4608" s="1">
        <v>39097.71</v>
      </c>
    </row>
    <row r="4609" spans="3:10" ht="12.75">
      <c r="C4609">
        <v>20</v>
      </c>
      <c r="D4609" t="s">
        <v>14</v>
      </c>
      <c r="E4609" s="1">
        <v>0</v>
      </c>
      <c r="F4609" s="4">
        <f t="shared" si="151"/>
        <v>0</v>
      </c>
      <c r="G4609" s="15">
        <f t="shared" si="152"/>
        <v>-1</v>
      </c>
      <c r="H4609" s="59">
        <v>20</v>
      </c>
      <c r="I4609" s="13" t="s">
        <v>14</v>
      </c>
      <c r="J4609" s="1">
        <v>2115.77</v>
      </c>
    </row>
    <row r="4610" spans="3:10" ht="12.75">
      <c r="C4610">
        <v>22</v>
      </c>
      <c r="D4610" t="s">
        <v>15</v>
      </c>
      <c r="E4610" s="1">
        <v>2163.73</v>
      </c>
      <c r="F4610" s="4">
        <f t="shared" si="151"/>
        <v>0.0003653021032126817</v>
      </c>
      <c r="G4610" s="15" t="e">
        <f t="shared" si="152"/>
        <v>#DIV/0!</v>
      </c>
      <c r="H4610" s="59">
        <v>22</v>
      </c>
      <c r="I4610" s="13" t="s">
        <v>15</v>
      </c>
      <c r="J4610" s="1"/>
    </row>
    <row r="4611" spans="3:10" ht="12.75">
      <c r="C4611">
        <v>23</v>
      </c>
      <c r="D4611" t="s">
        <v>16</v>
      </c>
      <c r="E4611" s="1">
        <v>5578.03</v>
      </c>
      <c r="F4611" s="4">
        <f t="shared" si="151"/>
        <v>0.0009417376894452795</v>
      </c>
      <c r="G4611" s="15">
        <f t="shared" si="152"/>
        <v>-0.5522582022677542</v>
      </c>
      <c r="H4611" s="59">
        <v>23</v>
      </c>
      <c r="I4611" s="13" t="s">
        <v>16</v>
      </c>
      <c r="J4611" s="1">
        <v>12458.14</v>
      </c>
    </row>
    <row r="4612" spans="3:10" ht="12.75">
      <c r="C4612">
        <v>24</v>
      </c>
      <c r="D4612" t="s">
        <v>17</v>
      </c>
      <c r="E4612" s="1">
        <v>135736.515</v>
      </c>
      <c r="F4612" s="4">
        <f t="shared" si="151"/>
        <v>0.02291636868382826</v>
      </c>
      <c r="G4612" s="15">
        <f t="shared" si="152"/>
        <v>0.12129512995242964</v>
      </c>
      <c r="H4612" s="59">
        <v>24</v>
      </c>
      <c r="I4612" s="13" t="s">
        <v>17</v>
      </c>
      <c r="J4612" s="1">
        <v>121053.335</v>
      </c>
    </row>
    <row r="4613" spans="3:10" ht="12.75">
      <c r="C4613">
        <v>27</v>
      </c>
      <c r="D4613" t="s">
        <v>20</v>
      </c>
      <c r="E4613" s="1">
        <v>15439.05</v>
      </c>
      <c r="F4613" s="4">
        <f t="shared" si="151"/>
        <v>0.0026065717241087164</v>
      </c>
      <c r="G4613" s="15">
        <f t="shared" si="152"/>
        <v>0.14610382379796438</v>
      </c>
      <c r="H4613" s="59">
        <v>27</v>
      </c>
      <c r="I4613" s="13" t="s">
        <v>20</v>
      </c>
      <c r="J4613" s="1">
        <v>13470.9</v>
      </c>
    </row>
    <row r="4614" spans="3:10" ht="12.75">
      <c r="C4614">
        <v>28</v>
      </c>
      <c r="D4614" t="s">
        <v>21</v>
      </c>
      <c r="E4614" s="1">
        <v>49298.43</v>
      </c>
      <c r="F4614" s="4">
        <f t="shared" si="151"/>
        <v>0.008323044078551004</v>
      </c>
      <c r="G4614" s="15">
        <f t="shared" si="152"/>
        <v>-0.5665422187036483</v>
      </c>
      <c r="H4614" s="59">
        <v>28</v>
      </c>
      <c r="I4614" s="13" t="s">
        <v>21</v>
      </c>
      <c r="J4614" s="1">
        <v>113732.945</v>
      </c>
    </row>
    <row r="4615" spans="3:10" ht="12.75">
      <c r="C4615">
        <v>30</v>
      </c>
      <c r="D4615" t="s">
        <v>22</v>
      </c>
      <c r="E4615" s="1">
        <v>462376.73</v>
      </c>
      <c r="F4615" s="4">
        <f t="shared" si="151"/>
        <v>0.07806297086309394</v>
      </c>
      <c r="G4615" s="15">
        <f t="shared" si="152"/>
        <v>0.15360108188477462</v>
      </c>
      <c r="H4615" s="59">
        <v>30</v>
      </c>
      <c r="I4615" s="13" t="s">
        <v>22</v>
      </c>
      <c r="J4615" s="1">
        <v>400811.63</v>
      </c>
    </row>
    <row r="4616" spans="3:10" ht="12.75">
      <c r="C4616">
        <v>31</v>
      </c>
      <c r="D4616" t="s">
        <v>23</v>
      </c>
      <c r="E4616" s="1">
        <v>243686.255</v>
      </c>
      <c r="F4616" s="4">
        <f t="shared" si="151"/>
        <v>0.04114150170100792</v>
      </c>
      <c r="G4616" s="15">
        <f t="shared" si="152"/>
        <v>0.020782536990426426</v>
      </c>
      <c r="H4616" s="59">
        <v>31</v>
      </c>
      <c r="I4616" s="13" t="s">
        <v>23</v>
      </c>
      <c r="J4616" s="1">
        <v>238724.945</v>
      </c>
    </row>
    <row r="4617" spans="3:10" ht="12.75">
      <c r="C4617">
        <v>32</v>
      </c>
      <c r="D4617" t="s">
        <v>24</v>
      </c>
      <c r="E4617" s="1">
        <v>41343.305</v>
      </c>
      <c r="F4617" s="4">
        <f t="shared" si="151"/>
        <v>0.006979981915610256</v>
      </c>
      <c r="G4617" s="15">
        <f t="shared" si="152"/>
        <v>0.21768844129342102</v>
      </c>
      <c r="H4617" s="59">
        <v>32</v>
      </c>
      <c r="I4617" s="13" t="s">
        <v>24</v>
      </c>
      <c r="J4617" s="1">
        <v>33952.285</v>
      </c>
    </row>
    <row r="4618" spans="3:10" ht="12.75">
      <c r="C4618">
        <v>33</v>
      </c>
      <c r="D4618" t="s">
        <v>450</v>
      </c>
      <c r="E4618" s="1">
        <v>5722.815</v>
      </c>
      <c r="F4618" s="4">
        <f t="shared" si="151"/>
        <v>0.0009661817120422062</v>
      </c>
      <c r="G4618" s="15">
        <f t="shared" si="152"/>
        <v>0.18028795584759494</v>
      </c>
      <c r="H4618" s="59">
        <v>33</v>
      </c>
      <c r="I4618" s="13" t="s">
        <v>450</v>
      </c>
      <c r="J4618" s="1">
        <v>4848.66</v>
      </c>
    </row>
    <row r="4619" spans="3:10" ht="12.75">
      <c r="C4619">
        <v>34</v>
      </c>
      <c r="D4619" t="s">
        <v>510</v>
      </c>
      <c r="E4619" s="1">
        <v>9905.685</v>
      </c>
      <c r="F4619" s="4">
        <f t="shared" si="151"/>
        <v>0.0016723748176816482</v>
      </c>
      <c r="G4619" s="15">
        <f t="shared" si="152"/>
        <v>0.23395041120531368</v>
      </c>
      <c r="H4619" s="59">
        <v>34</v>
      </c>
      <c r="I4619" s="13" t="s">
        <v>510</v>
      </c>
      <c r="J4619" s="1">
        <v>8027.62</v>
      </c>
    </row>
    <row r="4620" spans="3:10" ht="12.75">
      <c r="C4620">
        <v>35</v>
      </c>
      <c r="D4620" t="s">
        <v>511</v>
      </c>
      <c r="E4620" s="1">
        <v>211359.33</v>
      </c>
      <c r="F4620" s="4">
        <f t="shared" si="151"/>
        <v>0.035683753417766195</v>
      </c>
      <c r="G4620" s="15">
        <f t="shared" si="152"/>
        <v>-0.17281460838453444</v>
      </c>
      <c r="H4620" s="59">
        <v>35</v>
      </c>
      <c r="I4620" s="13" t="s">
        <v>511</v>
      </c>
      <c r="J4620" s="1">
        <v>255516.275</v>
      </c>
    </row>
    <row r="4621" spans="5:10" ht="12.75">
      <c r="E4621" s="1"/>
      <c r="F4621" s="4"/>
      <c r="G4621" s="15"/>
      <c r="H4621" s="59"/>
      <c r="I4621" s="13"/>
      <c r="J4621" s="1"/>
    </row>
    <row r="4636" spans="1:2" ht="12.75">
      <c r="A4636" s="76">
        <v>41306</v>
      </c>
      <c r="B4636" s="1">
        <f>SUM(E4637:E4662)</f>
        <v>7127533.58</v>
      </c>
    </row>
    <row r="4637" spans="3:10" ht="12.75">
      <c r="C4637">
        <v>1</v>
      </c>
      <c r="D4637" t="s">
        <v>0</v>
      </c>
      <c r="E4637" s="1">
        <v>1457557.78</v>
      </c>
      <c r="F4637" s="4">
        <f>+E4637/$B$4636</f>
        <v>0.20449679593091444</v>
      </c>
      <c r="G4637" s="15">
        <f>(E4637/J4637)-1</f>
        <v>0.40325301782870837</v>
      </c>
      <c r="H4637">
        <v>1</v>
      </c>
      <c r="I4637" t="s">
        <v>0</v>
      </c>
      <c r="J4637" s="1">
        <v>1038699.195</v>
      </c>
    </row>
    <row r="4638" spans="3:10" ht="12.75">
      <c r="C4638">
        <v>2</v>
      </c>
      <c r="D4638" t="s">
        <v>1</v>
      </c>
      <c r="E4638" s="1">
        <v>3486717.96</v>
      </c>
      <c r="F4638" s="4">
        <f aca="true" t="shared" si="153" ref="F4638:F4662">+E4638/$B$4636</f>
        <v>0.4891899730621823</v>
      </c>
      <c r="G4638" s="15">
        <f aca="true" t="shared" si="154" ref="G4638:G4662">(E4638/J4638)-1</f>
        <v>0.1550985852531943</v>
      </c>
      <c r="H4638">
        <v>2</v>
      </c>
      <c r="I4638" t="s">
        <v>1</v>
      </c>
      <c r="J4638" s="1">
        <v>3018545.78</v>
      </c>
    </row>
    <row r="4639" spans="3:10" ht="12.75">
      <c r="C4639">
        <v>3</v>
      </c>
      <c r="D4639" t="s">
        <v>2</v>
      </c>
      <c r="E4639" s="1">
        <v>139561.6</v>
      </c>
      <c r="F4639" s="4">
        <f t="shared" si="153"/>
        <v>0.01958063030269161</v>
      </c>
      <c r="G4639" s="15">
        <f t="shared" si="154"/>
        <v>0.371765524357651</v>
      </c>
      <c r="H4639">
        <v>3</v>
      </c>
      <c r="I4639" t="s">
        <v>2</v>
      </c>
      <c r="J4639" s="1">
        <v>101738.67</v>
      </c>
    </row>
    <row r="4640" spans="3:10" ht="12.75">
      <c r="C4640">
        <v>4</v>
      </c>
      <c r="D4640" t="s">
        <v>3</v>
      </c>
      <c r="E4640" s="1">
        <v>55121.4</v>
      </c>
      <c r="F4640" s="4">
        <f t="shared" si="153"/>
        <v>0.007733586854598867</v>
      </c>
      <c r="G4640" s="15">
        <f t="shared" si="154"/>
        <v>0.431430209681541</v>
      </c>
      <c r="H4640">
        <v>4</v>
      </c>
      <c r="I4640" t="s">
        <v>3</v>
      </c>
      <c r="J4640" s="1">
        <v>38507.92</v>
      </c>
    </row>
    <row r="4641" spans="3:10" ht="12.75">
      <c r="C4641">
        <v>5</v>
      </c>
      <c r="D4641" t="s">
        <v>4</v>
      </c>
      <c r="E4641" s="1">
        <v>165100.915</v>
      </c>
      <c r="F4641" s="4">
        <f t="shared" si="153"/>
        <v>0.023163821418292076</v>
      </c>
      <c r="G4641" s="15">
        <f t="shared" si="154"/>
        <v>0.16424866041628672</v>
      </c>
      <c r="H4641">
        <v>5</v>
      </c>
      <c r="I4641" t="s">
        <v>4</v>
      </c>
      <c r="J4641" s="1">
        <v>141808.98</v>
      </c>
    </row>
    <row r="4642" spans="3:10" ht="12.75">
      <c r="C4642">
        <v>6</v>
      </c>
      <c r="D4642" t="s">
        <v>5</v>
      </c>
      <c r="E4642" s="1">
        <v>16104.47</v>
      </c>
      <c r="F4642" s="4">
        <f t="shared" si="153"/>
        <v>0.0022594730448116667</v>
      </c>
      <c r="G4642" s="15">
        <f t="shared" si="154"/>
        <v>0.23597025899053103</v>
      </c>
      <c r="H4642">
        <v>6</v>
      </c>
      <c r="I4642" t="s">
        <v>5</v>
      </c>
      <c r="J4642" s="1">
        <v>13029.82</v>
      </c>
    </row>
    <row r="4643" spans="3:10" ht="12.75">
      <c r="C4643">
        <v>7</v>
      </c>
      <c r="D4643" t="s">
        <v>6</v>
      </c>
      <c r="E4643" s="1">
        <v>4169.01</v>
      </c>
      <c r="F4643" s="4">
        <f t="shared" si="153"/>
        <v>0.000584916220065006</v>
      </c>
      <c r="G4643" s="15">
        <f t="shared" si="154"/>
        <v>0.3518870111824688</v>
      </c>
      <c r="H4643">
        <v>7</v>
      </c>
      <c r="I4643" t="s">
        <v>6</v>
      </c>
      <c r="J4643" s="1">
        <v>3083.845</v>
      </c>
    </row>
    <row r="4644" spans="3:10" ht="12.75">
      <c r="C4644">
        <v>9</v>
      </c>
      <c r="D4644" t="s">
        <v>8</v>
      </c>
      <c r="E4644" s="1">
        <v>7644.25</v>
      </c>
      <c r="F4644" s="4">
        <f t="shared" si="153"/>
        <v>0.0010724958240042413</v>
      </c>
      <c r="G4644" s="15">
        <f t="shared" si="154"/>
        <v>0.3373238303172803</v>
      </c>
      <c r="H4644">
        <v>9</v>
      </c>
      <c r="I4644" t="s">
        <v>8</v>
      </c>
      <c r="J4644" s="1">
        <v>5716.08</v>
      </c>
    </row>
    <row r="4645" spans="3:10" ht="12.75">
      <c r="C4645">
        <v>10</v>
      </c>
      <c r="D4645" t="s">
        <v>9</v>
      </c>
      <c r="E4645" s="1">
        <v>44923.73</v>
      </c>
      <c r="F4645" s="4">
        <f t="shared" si="153"/>
        <v>0.006302843682989705</v>
      </c>
      <c r="G4645" s="15">
        <f t="shared" si="154"/>
        <v>1.2692712288937291</v>
      </c>
      <c r="H4645">
        <v>10</v>
      </c>
      <c r="I4645" t="s">
        <v>9</v>
      </c>
      <c r="J4645" s="1">
        <v>19796.545</v>
      </c>
    </row>
    <row r="4646" spans="3:10" ht="12.75">
      <c r="C4646">
        <v>11</v>
      </c>
      <c r="D4646" t="s">
        <v>10</v>
      </c>
      <c r="E4646" s="1">
        <v>896.15</v>
      </c>
      <c r="F4646" s="4">
        <f t="shared" si="153"/>
        <v>0.00012573072998415814</v>
      </c>
      <c r="G4646" s="15">
        <f t="shared" si="154"/>
        <v>-0.6499653344009687</v>
      </c>
      <c r="H4646">
        <v>11</v>
      </c>
      <c r="I4646" t="s">
        <v>10</v>
      </c>
      <c r="J4646" s="1">
        <v>2560.175</v>
      </c>
    </row>
    <row r="4647" spans="3:10" ht="12.75">
      <c r="C4647">
        <v>13</v>
      </c>
      <c r="D4647" t="s">
        <v>11</v>
      </c>
      <c r="E4647" s="1">
        <v>10061.29</v>
      </c>
      <c r="F4647" s="4">
        <f t="shared" si="153"/>
        <v>0.0014116089229284277</v>
      </c>
      <c r="G4647" s="15">
        <f t="shared" si="154"/>
        <v>-0.18168594189007126</v>
      </c>
      <c r="H4647">
        <v>13</v>
      </c>
      <c r="I4647" t="s">
        <v>11</v>
      </c>
      <c r="J4647" s="1">
        <v>12295.145</v>
      </c>
    </row>
    <row r="4648" spans="3:10" ht="12.75">
      <c r="C4648">
        <v>15</v>
      </c>
      <c r="D4648" t="s">
        <v>12</v>
      </c>
      <c r="E4648" s="1">
        <v>1314.925</v>
      </c>
      <c r="F4648" s="4">
        <f t="shared" si="153"/>
        <v>0.00018448527604130908</v>
      </c>
      <c r="G4648" s="15">
        <f t="shared" si="154"/>
        <v>1.815534500294417</v>
      </c>
      <c r="H4648">
        <v>15</v>
      </c>
      <c r="I4648" t="s">
        <v>12</v>
      </c>
      <c r="J4648" s="1">
        <v>467.025</v>
      </c>
    </row>
    <row r="4649" spans="3:10" ht="12.75">
      <c r="C4649">
        <v>16</v>
      </c>
      <c r="D4649" t="s">
        <v>13</v>
      </c>
      <c r="E4649" s="1">
        <v>52214.16</v>
      </c>
      <c r="F4649" s="4">
        <f t="shared" si="153"/>
        <v>0.007325698211582471</v>
      </c>
      <c r="G4649" s="15">
        <f t="shared" si="154"/>
        <v>-0.040059919315200365</v>
      </c>
      <c r="H4649">
        <v>16</v>
      </c>
      <c r="I4649" t="s">
        <v>13</v>
      </c>
      <c r="J4649" s="1">
        <v>54393.145</v>
      </c>
    </row>
    <row r="4650" spans="3:10" ht="12.75">
      <c r="C4650">
        <v>19</v>
      </c>
      <c r="D4650" t="s">
        <v>726</v>
      </c>
      <c r="E4650" s="1">
        <v>0</v>
      </c>
      <c r="F4650" s="4">
        <f t="shared" si="153"/>
        <v>0</v>
      </c>
      <c r="G4650" s="15">
        <f t="shared" si="154"/>
        <v>-1</v>
      </c>
      <c r="H4650">
        <v>19</v>
      </c>
      <c r="I4650" t="s">
        <v>726</v>
      </c>
      <c r="J4650" s="1">
        <v>690</v>
      </c>
    </row>
    <row r="4651" spans="3:10" ht="12.75">
      <c r="C4651">
        <v>22</v>
      </c>
      <c r="D4651" t="s">
        <v>15</v>
      </c>
      <c r="E4651" s="1">
        <v>2121.955</v>
      </c>
      <c r="F4651" s="4">
        <f t="shared" si="153"/>
        <v>0.0002977123820158838</v>
      </c>
      <c r="G4651" s="15">
        <f t="shared" si="154"/>
        <v>-0.021446095385665442</v>
      </c>
      <c r="H4651">
        <v>22</v>
      </c>
      <c r="I4651" t="s">
        <v>15</v>
      </c>
      <c r="J4651" s="1">
        <v>2168.46</v>
      </c>
    </row>
    <row r="4652" spans="3:10" ht="12.75">
      <c r="C4652">
        <v>23</v>
      </c>
      <c r="D4652" t="s">
        <v>16</v>
      </c>
      <c r="E4652" s="1">
        <v>23574.17</v>
      </c>
      <c r="F4652" s="4">
        <f t="shared" si="153"/>
        <v>0.0033074793314407645</v>
      </c>
      <c r="G4652" s="15">
        <f t="shared" si="154"/>
        <v>0.5916083000147181</v>
      </c>
      <c r="H4652">
        <v>23</v>
      </c>
      <c r="I4652" t="s">
        <v>16</v>
      </c>
      <c r="J4652" s="1">
        <v>14811.54</v>
      </c>
    </row>
    <row r="4653" spans="3:10" ht="12.75">
      <c r="C4653">
        <v>24</v>
      </c>
      <c r="D4653" t="s">
        <v>17</v>
      </c>
      <c r="E4653" s="1">
        <v>151263.645</v>
      </c>
      <c r="F4653" s="4">
        <f t="shared" si="153"/>
        <v>0.02122243877243157</v>
      </c>
      <c r="G4653" s="15">
        <f t="shared" si="154"/>
        <v>0.24634751156104473</v>
      </c>
      <c r="H4653">
        <v>24</v>
      </c>
      <c r="I4653" t="s">
        <v>17</v>
      </c>
      <c r="J4653" s="1">
        <v>121365.545</v>
      </c>
    </row>
    <row r="4654" spans="3:10" ht="12.75">
      <c r="C4654">
        <v>25</v>
      </c>
      <c r="D4654" t="s">
        <v>18</v>
      </c>
      <c r="E4654" s="1">
        <v>68.15</v>
      </c>
      <c r="F4654" s="4">
        <f t="shared" si="153"/>
        <v>9.561512300865231E-06</v>
      </c>
      <c r="G4654" s="15"/>
      <c r="H4654">
        <v>25</v>
      </c>
      <c r="I4654" t="s">
        <v>18</v>
      </c>
      <c r="J4654" s="1">
        <v>0</v>
      </c>
    </row>
    <row r="4655" spans="3:10" ht="12.75">
      <c r="C4655">
        <v>27</v>
      </c>
      <c r="D4655" t="s">
        <v>20</v>
      </c>
      <c r="E4655" s="1">
        <v>16765.05</v>
      </c>
      <c r="F4655" s="4">
        <f t="shared" si="153"/>
        <v>0.0023521530711609778</v>
      </c>
      <c r="G4655" s="15">
        <f t="shared" si="154"/>
        <v>0.1307562419885333</v>
      </c>
      <c r="H4655">
        <v>27</v>
      </c>
      <c r="I4655" t="s">
        <v>20</v>
      </c>
      <c r="J4655" s="1">
        <v>14826.405</v>
      </c>
    </row>
    <row r="4656" spans="3:10" ht="12.75">
      <c r="C4656">
        <v>28</v>
      </c>
      <c r="D4656" t="s">
        <v>21</v>
      </c>
      <c r="E4656" s="1">
        <v>149297.97</v>
      </c>
      <c r="F4656" s="4">
        <f t="shared" si="153"/>
        <v>0.02094665262874847</v>
      </c>
      <c r="G4656" s="15">
        <f t="shared" si="154"/>
        <v>1.5987559396436382</v>
      </c>
      <c r="H4656">
        <v>28</v>
      </c>
      <c r="I4656" t="s">
        <v>21</v>
      </c>
      <c r="J4656" s="1">
        <v>57449.785</v>
      </c>
    </row>
    <row r="4657" spans="3:10" ht="12.75">
      <c r="C4657">
        <v>30</v>
      </c>
      <c r="D4657" t="s">
        <v>22</v>
      </c>
      <c r="E4657" s="1">
        <v>545511.225</v>
      </c>
      <c r="F4657" s="4">
        <f t="shared" si="153"/>
        <v>0.07653576358176904</v>
      </c>
      <c r="G4657" s="15">
        <f t="shared" si="154"/>
        <v>0.2449480227208951</v>
      </c>
      <c r="H4657">
        <v>30</v>
      </c>
      <c r="I4657" t="s">
        <v>22</v>
      </c>
      <c r="J4657" s="1">
        <v>438179.92</v>
      </c>
    </row>
    <row r="4658" spans="3:10" ht="12.75">
      <c r="C4658">
        <v>31</v>
      </c>
      <c r="D4658" t="s">
        <v>23</v>
      </c>
      <c r="E4658" s="1">
        <v>312789.74</v>
      </c>
      <c r="F4658" s="4">
        <f t="shared" si="153"/>
        <v>0.04388470941444515</v>
      </c>
      <c r="G4658" s="15">
        <f t="shared" si="154"/>
        <v>0.12462610708114852</v>
      </c>
      <c r="H4658">
        <v>31</v>
      </c>
      <c r="I4658" t="s">
        <v>23</v>
      </c>
      <c r="J4658" s="1">
        <v>278127.76</v>
      </c>
    </row>
    <row r="4659" spans="3:10" ht="12.75">
      <c r="C4659">
        <v>32</v>
      </c>
      <c r="D4659" t="s">
        <v>24</v>
      </c>
      <c r="E4659" s="1">
        <v>58952.35</v>
      </c>
      <c r="F4659" s="4">
        <f t="shared" si="153"/>
        <v>0.00827107292281603</v>
      </c>
      <c r="G4659" s="15">
        <f t="shared" si="154"/>
        <v>0.42276612600088925</v>
      </c>
      <c r="H4659">
        <v>32</v>
      </c>
      <c r="I4659" t="s">
        <v>24</v>
      </c>
      <c r="J4659" s="1">
        <v>41435.025</v>
      </c>
    </row>
    <row r="4660" spans="3:10" ht="12.75">
      <c r="C4660">
        <v>33</v>
      </c>
      <c r="D4660" t="s">
        <v>450</v>
      </c>
      <c r="E4660" s="1">
        <v>7043.24</v>
      </c>
      <c r="F4660" s="4">
        <f t="shared" si="153"/>
        <v>0.0009881735274827003</v>
      </c>
      <c r="G4660" s="15">
        <f t="shared" si="154"/>
        <v>0.31304150863197977</v>
      </c>
      <c r="H4660">
        <v>33</v>
      </c>
      <c r="I4660" t="s">
        <v>450</v>
      </c>
      <c r="J4660" s="1">
        <v>5364.065</v>
      </c>
    </row>
    <row r="4661" spans="3:10" ht="12.75">
      <c r="C4661">
        <v>34</v>
      </c>
      <c r="D4661" t="s">
        <v>510</v>
      </c>
      <c r="E4661" s="1">
        <v>10310.11</v>
      </c>
      <c r="F4661" s="4">
        <f t="shared" si="153"/>
        <v>0.0014465186146481825</v>
      </c>
      <c r="G4661" s="15">
        <f t="shared" si="154"/>
        <v>0.14281866399162024</v>
      </c>
      <c r="H4661">
        <v>34</v>
      </c>
      <c r="I4661" t="s">
        <v>510</v>
      </c>
      <c r="J4661" s="1">
        <v>9021.65</v>
      </c>
    </row>
    <row r="4662" spans="3:10" ht="12.75">
      <c r="C4662">
        <v>35</v>
      </c>
      <c r="D4662" t="s">
        <v>511</v>
      </c>
      <c r="E4662" s="1">
        <v>408448.335</v>
      </c>
      <c r="F4662" s="4">
        <f t="shared" si="153"/>
        <v>0.05730570475965404</v>
      </c>
      <c r="G4662" s="15">
        <f t="shared" si="154"/>
        <v>0.35153181344145823</v>
      </c>
      <c r="H4662">
        <v>35</v>
      </c>
      <c r="I4662" t="s">
        <v>511</v>
      </c>
      <c r="J4662" s="1">
        <v>302211.41</v>
      </c>
    </row>
    <row r="4663" spans="5:10" ht="12.75">
      <c r="E4663" s="1"/>
      <c r="F4663" s="4"/>
      <c r="J4663" s="1"/>
    </row>
    <row r="4664" ht="12.75">
      <c r="J4664" s="1"/>
    </row>
    <row r="4676" spans="1:2" ht="12.75">
      <c r="A4676" s="76">
        <v>41334</v>
      </c>
      <c r="B4676" s="1">
        <f>SUM(E4677:E4703)</f>
        <v>7129612.36</v>
      </c>
    </row>
    <row r="4677" spans="3:10" ht="12.75">
      <c r="C4677">
        <v>1</v>
      </c>
      <c r="D4677" t="s">
        <v>0</v>
      </c>
      <c r="E4677" s="1">
        <v>1484149.125</v>
      </c>
      <c r="F4677" s="4">
        <f>+E4677/$B$4676</f>
        <v>0.20816687500805442</v>
      </c>
      <c r="G4677" s="15">
        <f>(E4677/J4677)-1</f>
        <v>0.007244567472782348</v>
      </c>
      <c r="H4677">
        <v>1</v>
      </c>
      <c r="I4677" t="s">
        <v>0</v>
      </c>
      <c r="J4677" s="1">
        <v>1473474.44</v>
      </c>
    </row>
    <row r="4678" spans="3:10" ht="12.75">
      <c r="C4678">
        <v>2</v>
      </c>
      <c r="D4678" t="s">
        <v>1</v>
      </c>
      <c r="E4678" s="1">
        <v>3394986.6</v>
      </c>
      <c r="F4678" s="4">
        <f aca="true" t="shared" si="155" ref="F4678:F4702">+E4678/$B$4676</f>
        <v>0.47618109212321885</v>
      </c>
      <c r="G4678" s="15">
        <f aca="true" t="shared" si="156" ref="G4678:G4693">(E4678/J4678)-1</f>
        <v>0.06298374835774623</v>
      </c>
      <c r="H4678">
        <v>2</v>
      </c>
      <c r="I4678" t="s">
        <v>1</v>
      </c>
      <c r="J4678" s="1">
        <v>3193827.38</v>
      </c>
    </row>
    <row r="4679" spans="1:10" ht="12.75">
      <c r="A4679" s="76"/>
      <c r="C4679">
        <v>3</v>
      </c>
      <c r="D4679" t="s">
        <v>2</v>
      </c>
      <c r="E4679" s="1">
        <v>205485.245</v>
      </c>
      <c r="F4679" s="4">
        <f t="shared" si="155"/>
        <v>0.028821376903021414</v>
      </c>
      <c r="G4679" s="15">
        <f t="shared" si="156"/>
        <v>0.10603471109940577</v>
      </c>
      <c r="H4679">
        <v>3</v>
      </c>
      <c r="I4679" t="s">
        <v>2</v>
      </c>
      <c r="J4679" s="1">
        <v>185785.53</v>
      </c>
    </row>
    <row r="4680" spans="1:10" ht="12.75">
      <c r="A4680" s="76"/>
      <c r="C4680">
        <v>4</v>
      </c>
      <c r="D4680" t="s">
        <v>3</v>
      </c>
      <c r="E4680" s="1">
        <v>58688.945</v>
      </c>
      <c r="F4680" s="4">
        <f t="shared" si="155"/>
        <v>0.008231716120958923</v>
      </c>
      <c r="G4680" s="15">
        <f t="shared" si="156"/>
        <v>-0.14271677776077663</v>
      </c>
      <c r="H4680">
        <v>4</v>
      </c>
      <c r="I4680" t="s">
        <v>3</v>
      </c>
      <c r="J4680" s="1">
        <v>68459.225</v>
      </c>
    </row>
    <row r="4681" spans="1:10" ht="12.75">
      <c r="A4681" s="76"/>
      <c r="C4681">
        <v>5</v>
      </c>
      <c r="D4681" t="s">
        <v>4</v>
      </c>
      <c r="E4681" s="1">
        <v>155951.73</v>
      </c>
      <c r="F4681" s="4">
        <f t="shared" si="155"/>
        <v>0.021873802126319248</v>
      </c>
      <c r="G4681" s="15">
        <f t="shared" si="156"/>
        <v>0.01694868502559843</v>
      </c>
      <c r="H4681">
        <v>5</v>
      </c>
      <c r="I4681" t="s">
        <v>4</v>
      </c>
      <c r="J4681" s="1">
        <v>153352.605</v>
      </c>
    </row>
    <row r="4682" spans="1:10" ht="12.75">
      <c r="A4682" s="76"/>
      <c r="C4682">
        <v>6</v>
      </c>
      <c r="D4682" t="s">
        <v>5</v>
      </c>
      <c r="E4682" s="1">
        <v>14825.975</v>
      </c>
      <c r="F4682" s="4">
        <f t="shared" si="155"/>
        <v>0.002079492439614206</v>
      </c>
      <c r="G4682" s="15">
        <f t="shared" si="156"/>
        <v>0.07475800506136054</v>
      </c>
      <c r="H4682">
        <v>6</v>
      </c>
      <c r="I4682" t="s">
        <v>5</v>
      </c>
      <c r="J4682" s="1">
        <v>13794.71</v>
      </c>
    </row>
    <row r="4683" spans="1:10" ht="12.75">
      <c r="A4683" s="76"/>
      <c r="C4683">
        <v>7</v>
      </c>
      <c r="D4683" t="s">
        <v>6</v>
      </c>
      <c r="E4683" s="1">
        <v>2246.225</v>
      </c>
      <c r="F4683" s="4">
        <f t="shared" si="155"/>
        <v>0.0003150556982034855</v>
      </c>
      <c r="G4683" s="15">
        <f t="shared" si="156"/>
        <v>0.07060979562266456</v>
      </c>
      <c r="H4683">
        <v>7</v>
      </c>
      <c r="I4683" t="s">
        <v>6</v>
      </c>
      <c r="J4683" s="1">
        <v>2098.08</v>
      </c>
    </row>
    <row r="4684" spans="1:10" ht="12.75">
      <c r="A4684" s="76"/>
      <c r="C4684">
        <v>9</v>
      </c>
      <c r="D4684" t="s">
        <v>8</v>
      </c>
      <c r="E4684" s="1">
        <v>7192.815</v>
      </c>
      <c r="F4684" s="4">
        <f t="shared" si="155"/>
        <v>0.0010088648073427655</v>
      </c>
      <c r="G4684" s="15">
        <f t="shared" si="156"/>
        <v>0.1368013541449351</v>
      </c>
      <c r="H4684">
        <v>9</v>
      </c>
      <c r="I4684" t="s">
        <v>8</v>
      </c>
      <c r="J4684" s="1">
        <v>6327.24</v>
      </c>
    </row>
    <row r="4685" spans="1:10" ht="12.75">
      <c r="A4685" s="76"/>
      <c r="C4685">
        <v>10</v>
      </c>
      <c r="D4685" t="s">
        <v>9</v>
      </c>
      <c r="E4685" s="1">
        <v>41202.065</v>
      </c>
      <c r="F4685" s="4">
        <f t="shared" si="155"/>
        <v>0.00577900493316582</v>
      </c>
      <c r="G4685" s="15">
        <f t="shared" si="156"/>
        <v>-0.28647699220099554</v>
      </c>
      <c r="H4685">
        <v>10</v>
      </c>
      <c r="I4685" t="s">
        <v>9</v>
      </c>
      <c r="J4685" s="1">
        <v>57744.55</v>
      </c>
    </row>
    <row r="4686" spans="1:10" ht="12.75">
      <c r="A4686" s="76"/>
      <c r="C4686">
        <v>11</v>
      </c>
      <c r="D4686" t="s">
        <v>10</v>
      </c>
      <c r="E4686" s="1">
        <v>5506.69</v>
      </c>
      <c r="F4686" s="4">
        <f t="shared" si="155"/>
        <v>0.0007723687799486478</v>
      </c>
      <c r="G4686" s="15">
        <f t="shared" si="156"/>
        <v>0.9615050331625927</v>
      </c>
      <c r="H4686">
        <v>11</v>
      </c>
      <c r="I4686" t="s">
        <v>10</v>
      </c>
      <c r="J4686" s="1">
        <v>2807.38</v>
      </c>
    </row>
    <row r="4687" spans="1:10" ht="12.75">
      <c r="A4687" s="76"/>
      <c r="C4687">
        <v>13</v>
      </c>
      <c r="D4687" t="s">
        <v>11</v>
      </c>
      <c r="E4687" s="1">
        <v>5297.48</v>
      </c>
      <c r="F4687" s="4">
        <f t="shared" si="155"/>
        <v>0.0007430249686113369</v>
      </c>
      <c r="G4687" s="15" t="e">
        <f t="shared" si="156"/>
        <v>#DIV/0!</v>
      </c>
      <c r="H4687">
        <v>13</v>
      </c>
      <c r="I4687" t="s">
        <v>11</v>
      </c>
      <c r="J4687" s="1">
        <v>0</v>
      </c>
    </row>
    <row r="4688" spans="1:10" ht="12.75">
      <c r="A4688" s="76"/>
      <c r="C4688">
        <v>15</v>
      </c>
      <c r="D4688" t="s">
        <v>12</v>
      </c>
      <c r="E4688" s="1">
        <v>461.01</v>
      </c>
      <c r="F4688" s="4">
        <f t="shared" si="155"/>
        <v>6.466129948192583E-05</v>
      </c>
      <c r="G4688" s="15">
        <f t="shared" si="156"/>
        <v>-0.17250477908510808</v>
      </c>
      <c r="H4688">
        <v>15</v>
      </c>
      <c r="I4688" t="s">
        <v>12</v>
      </c>
      <c r="J4688" s="1">
        <v>557.115</v>
      </c>
    </row>
    <row r="4689" spans="1:10" ht="12.75">
      <c r="A4689" s="76"/>
      <c r="C4689">
        <v>16</v>
      </c>
      <c r="D4689" t="s">
        <v>13</v>
      </c>
      <c r="E4689" s="1">
        <v>63113.065</v>
      </c>
      <c r="F4689" s="4">
        <f t="shared" si="155"/>
        <v>0.008852243546099328</v>
      </c>
      <c r="G4689" s="15">
        <f t="shared" si="156"/>
        <v>0.010707518555695295</v>
      </c>
      <c r="H4689">
        <v>16</v>
      </c>
      <c r="I4689" t="s">
        <v>13</v>
      </c>
      <c r="J4689" s="1">
        <v>62444.44</v>
      </c>
    </row>
    <row r="4690" spans="1:10" ht="12.75">
      <c r="A4690" s="76"/>
      <c r="C4690">
        <v>19</v>
      </c>
      <c r="D4690" t="s">
        <v>726</v>
      </c>
      <c r="E4690" s="1">
        <v>0</v>
      </c>
      <c r="F4690" s="4">
        <f t="shared" si="155"/>
        <v>0</v>
      </c>
      <c r="G4690" s="15">
        <f t="shared" si="156"/>
        <v>-1</v>
      </c>
      <c r="H4690">
        <v>19</v>
      </c>
      <c r="I4690" t="s">
        <v>726</v>
      </c>
      <c r="J4690" s="1">
        <v>775.735</v>
      </c>
    </row>
    <row r="4691" spans="1:10" ht="12.75">
      <c r="A4691" s="76"/>
      <c r="C4691">
        <v>22</v>
      </c>
      <c r="D4691" t="s">
        <v>15</v>
      </c>
      <c r="E4691" s="1">
        <v>2341.015</v>
      </c>
      <c r="F4691" s="4">
        <f t="shared" si="155"/>
        <v>0.000328350951186917</v>
      </c>
      <c r="G4691" s="15">
        <f t="shared" si="156"/>
        <v>0.09767665400665826</v>
      </c>
      <c r="H4691">
        <v>22</v>
      </c>
      <c r="I4691" t="s">
        <v>15</v>
      </c>
      <c r="J4691" s="1">
        <v>2132.7</v>
      </c>
    </row>
    <row r="4692" spans="1:10" ht="12.75">
      <c r="A4692" s="76"/>
      <c r="C4692">
        <v>23</v>
      </c>
      <c r="D4692" t="s">
        <v>16</v>
      </c>
      <c r="E4692" s="1">
        <v>20920.08</v>
      </c>
      <c r="F4692" s="4">
        <f t="shared" si="155"/>
        <v>0.0029342520944574887</v>
      </c>
      <c r="G4692" s="15">
        <f t="shared" si="156"/>
        <v>0.5411359056404108</v>
      </c>
      <c r="H4692">
        <v>23</v>
      </c>
      <c r="I4692" t="s">
        <v>16</v>
      </c>
      <c r="J4692" s="1">
        <v>13574.455</v>
      </c>
    </row>
    <row r="4693" spans="1:10" ht="12.75">
      <c r="A4693" s="76"/>
      <c r="C4693">
        <v>24</v>
      </c>
      <c r="D4693" t="s">
        <v>17</v>
      </c>
      <c r="E4693" s="1">
        <v>153646.25</v>
      </c>
      <c r="F4693" s="4">
        <f t="shared" si="155"/>
        <v>0.021550435317075217</v>
      </c>
      <c r="G4693" s="15">
        <f t="shared" si="156"/>
        <v>0.02196316632469042</v>
      </c>
      <c r="H4693">
        <v>24</v>
      </c>
      <c r="I4693" t="s">
        <v>17</v>
      </c>
      <c r="J4693" s="1">
        <v>150344.215</v>
      </c>
    </row>
    <row r="4694" spans="1:10" ht="12.75">
      <c r="A4694" s="76"/>
      <c r="C4694">
        <v>25</v>
      </c>
      <c r="D4694" t="s">
        <v>18</v>
      </c>
      <c r="E4694" s="1">
        <v>36.56</v>
      </c>
      <c r="F4694" s="4">
        <f t="shared" si="155"/>
        <v>5.1279085248892834E-06</v>
      </c>
      <c r="G4694" s="15"/>
      <c r="H4694">
        <v>25</v>
      </c>
      <c r="I4694" t="s">
        <v>18</v>
      </c>
      <c r="J4694" s="1">
        <v>0</v>
      </c>
    </row>
    <row r="4695" spans="1:10" ht="12.75">
      <c r="A4695" s="76"/>
      <c r="C4695">
        <v>27</v>
      </c>
      <c r="D4695" t="s">
        <v>20</v>
      </c>
      <c r="E4695" s="1">
        <v>17130.93</v>
      </c>
      <c r="F4695" s="4">
        <f t="shared" si="155"/>
        <v>0.002402785612316235</v>
      </c>
      <c r="G4695" s="15">
        <f aca="true" t="shared" si="157" ref="G4695:G4702">(E4695/J4695)-1</f>
        <v>0.09847664373007792</v>
      </c>
      <c r="H4695">
        <v>27</v>
      </c>
      <c r="I4695" t="s">
        <v>20</v>
      </c>
      <c r="J4695" s="1">
        <v>15595.17</v>
      </c>
    </row>
    <row r="4696" spans="1:10" ht="12.75">
      <c r="A4696" s="76"/>
      <c r="C4696">
        <v>28</v>
      </c>
      <c r="D4696" t="s">
        <v>21</v>
      </c>
      <c r="E4696" s="1">
        <v>203488.645</v>
      </c>
      <c r="F4696" s="4">
        <f t="shared" si="155"/>
        <v>0.028541333627288536</v>
      </c>
      <c r="G4696" s="15">
        <f t="shared" si="157"/>
        <v>-0.07278514228199673</v>
      </c>
      <c r="H4696">
        <v>28</v>
      </c>
      <c r="I4696" t="s">
        <v>21</v>
      </c>
      <c r="J4696" s="1">
        <v>219462.235</v>
      </c>
    </row>
    <row r="4697" spans="1:10" ht="12.75">
      <c r="A4697" s="76"/>
      <c r="C4697">
        <v>30</v>
      </c>
      <c r="D4697" t="s">
        <v>22</v>
      </c>
      <c r="E4697" s="1">
        <v>602705.775</v>
      </c>
      <c r="F4697" s="4">
        <f t="shared" si="155"/>
        <v>0.08453556021943387</v>
      </c>
      <c r="G4697" s="15">
        <f t="shared" si="157"/>
        <v>0.0678131288589705</v>
      </c>
      <c r="H4697">
        <v>30</v>
      </c>
      <c r="I4697" t="s">
        <v>22</v>
      </c>
      <c r="J4697" s="1">
        <v>564430.01</v>
      </c>
    </row>
    <row r="4698" spans="1:10" ht="12.75">
      <c r="A4698" s="76"/>
      <c r="C4698">
        <v>31</v>
      </c>
      <c r="D4698" t="s">
        <v>23</v>
      </c>
      <c r="E4698" s="1">
        <v>291256.485</v>
      </c>
      <c r="F4698" s="4">
        <f t="shared" si="155"/>
        <v>0.04085165788733007</v>
      </c>
      <c r="G4698" s="15">
        <f t="shared" si="157"/>
        <v>0.505399508757082</v>
      </c>
      <c r="H4698">
        <v>31</v>
      </c>
      <c r="I4698" t="s">
        <v>23</v>
      </c>
      <c r="J4698" s="1">
        <v>193474.545</v>
      </c>
    </row>
    <row r="4699" spans="1:10" ht="12.75">
      <c r="A4699" s="76"/>
      <c r="C4699">
        <v>32</v>
      </c>
      <c r="D4699" t="s">
        <v>24</v>
      </c>
      <c r="E4699" s="1">
        <v>54494.72</v>
      </c>
      <c r="F4699" s="4">
        <f t="shared" si="155"/>
        <v>0.007643433786910681</v>
      </c>
      <c r="G4699" s="15">
        <f t="shared" si="157"/>
        <v>-0.07198666800972009</v>
      </c>
      <c r="H4699">
        <v>32</v>
      </c>
      <c r="I4699" t="s">
        <v>24</v>
      </c>
      <c r="J4699" s="1">
        <v>58721.915</v>
      </c>
    </row>
    <row r="4700" spans="1:10" ht="12.75">
      <c r="A4700" s="76"/>
      <c r="C4700">
        <v>33</v>
      </c>
      <c r="D4700" t="s">
        <v>450</v>
      </c>
      <c r="E4700" s="1">
        <v>6615.915</v>
      </c>
      <c r="F4700" s="4">
        <f t="shared" si="155"/>
        <v>0.0009279487671893567</v>
      </c>
      <c r="G4700" s="15">
        <f t="shared" si="157"/>
        <v>-0.07677284985155752</v>
      </c>
      <c r="H4700">
        <v>33</v>
      </c>
      <c r="I4700" t="s">
        <v>450</v>
      </c>
      <c r="J4700" s="1">
        <v>7166.075</v>
      </c>
    </row>
    <row r="4701" spans="1:10" ht="12.75">
      <c r="A4701" s="76"/>
      <c r="C4701">
        <v>34</v>
      </c>
      <c r="D4701" t="s">
        <v>510</v>
      </c>
      <c r="E4701" s="1">
        <v>11917.135</v>
      </c>
      <c r="F4701" s="4">
        <f t="shared" si="155"/>
        <v>0.0016714983084999027</v>
      </c>
      <c r="G4701" s="15">
        <f t="shared" si="157"/>
        <v>-0.023105982824008886</v>
      </c>
      <c r="H4701">
        <v>34</v>
      </c>
      <c r="I4701" t="s">
        <v>510</v>
      </c>
      <c r="J4701" s="1">
        <v>12199.005</v>
      </c>
    </row>
    <row r="4702" spans="1:10" ht="12.75">
      <c r="A4702" s="76"/>
      <c r="C4702">
        <v>35</v>
      </c>
      <c r="D4702" t="s">
        <v>511</v>
      </c>
      <c r="E4702" s="1">
        <v>325951.88</v>
      </c>
      <c r="F4702" s="4">
        <f t="shared" si="155"/>
        <v>0.04571803676574641</v>
      </c>
      <c r="G4702" s="15">
        <f t="shared" si="157"/>
        <v>-0.04079838073457531</v>
      </c>
      <c r="H4702">
        <v>35</v>
      </c>
      <c r="I4702" t="s">
        <v>511</v>
      </c>
      <c r="J4702" s="1">
        <v>339815.815</v>
      </c>
    </row>
    <row r="4703" spans="1:10" ht="12.75">
      <c r="A4703" s="76"/>
      <c r="E4703" s="1"/>
      <c r="F4703" s="4"/>
      <c r="G4703" s="15"/>
      <c r="J4703" s="1"/>
    </row>
    <row r="4704" spans="1:10" ht="12.75">
      <c r="A4704" s="76"/>
      <c r="E4704" s="1"/>
      <c r="J4704" s="1"/>
    </row>
    <row r="4705" spans="1:10" ht="12.75">
      <c r="A4705" s="76"/>
      <c r="E4705" s="1"/>
      <c r="J4705" s="1"/>
    </row>
    <row r="4706" spans="1:10" ht="12.75">
      <c r="A4706" s="76"/>
      <c r="E4706" s="1"/>
      <c r="J4706" s="1"/>
    </row>
    <row r="4707" spans="1:10" ht="12.75">
      <c r="A4707" s="76"/>
      <c r="J4707" s="1"/>
    </row>
    <row r="4708" ht="12.75">
      <c r="A4708" s="76"/>
    </row>
    <row r="4709" ht="12.75">
      <c r="A4709" s="76"/>
    </row>
    <row r="4710" ht="12.75">
      <c r="A4710" s="76"/>
    </row>
    <row r="4711" ht="12.75">
      <c r="A4711" s="76"/>
    </row>
    <row r="4712" ht="12.75">
      <c r="A4712" s="76"/>
    </row>
    <row r="4713" ht="12.75">
      <c r="A4713" s="76"/>
    </row>
    <row r="4714" ht="12.75">
      <c r="A4714" s="76"/>
    </row>
    <row r="4715" ht="12.75">
      <c r="A4715" s="76"/>
    </row>
    <row r="4716" spans="1:2" ht="12.75">
      <c r="A4716" s="76">
        <v>41365</v>
      </c>
      <c r="B4716" s="1">
        <f>SUM(E4717:E4744)</f>
        <v>8779586.819999998</v>
      </c>
    </row>
    <row r="4717" spans="1:10" ht="12.75">
      <c r="A4717" s="76"/>
      <c r="C4717">
        <v>1</v>
      </c>
      <c r="D4717" t="s">
        <v>0</v>
      </c>
      <c r="E4717" s="1">
        <v>1729211.36</v>
      </c>
      <c r="F4717" s="4">
        <f>+E4717/$B$4716</f>
        <v>0.19695817074908775</v>
      </c>
      <c r="G4717" s="15">
        <f>(E4717/J4717)-1</f>
        <v>0.21380337791988802</v>
      </c>
      <c r="H4717">
        <v>1</v>
      </c>
      <c r="I4717" t="s">
        <v>0</v>
      </c>
      <c r="J4717" s="1">
        <v>1424622.3</v>
      </c>
    </row>
    <row r="4718" spans="1:10" ht="12.75">
      <c r="A4718" s="76"/>
      <c r="C4718">
        <v>2</v>
      </c>
      <c r="D4718" t="s">
        <v>1</v>
      </c>
      <c r="E4718" s="1">
        <v>4515460.77</v>
      </c>
      <c r="F4718" s="4">
        <f aca="true" t="shared" si="158" ref="F4718:F4744">+E4718/$B$4716</f>
        <v>0.5143135847479438</v>
      </c>
      <c r="G4718" s="15">
        <f aca="true" t="shared" si="159" ref="G4718:G4736">(E4718/J4718)-1</f>
        <v>0.26749464685525326</v>
      </c>
      <c r="H4718">
        <v>2</v>
      </c>
      <c r="I4718" t="s">
        <v>1</v>
      </c>
      <c r="J4718" s="1">
        <v>3562508.75</v>
      </c>
    </row>
    <row r="4719" spans="1:10" ht="12.75">
      <c r="A4719" s="76"/>
      <c r="C4719">
        <v>3</v>
      </c>
      <c r="D4719" t="s">
        <v>2</v>
      </c>
      <c r="E4719" s="1">
        <v>187360.345</v>
      </c>
      <c r="F4719" s="4">
        <f t="shared" si="158"/>
        <v>0.021340451303834825</v>
      </c>
      <c r="G4719" s="15">
        <f t="shared" si="159"/>
        <v>-0.024789690084761618</v>
      </c>
      <c r="H4719">
        <v>3</v>
      </c>
      <c r="I4719" t="s">
        <v>2</v>
      </c>
      <c r="J4719" s="1">
        <v>192123.015</v>
      </c>
    </row>
    <row r="4720" spans="1:10" ht="12.75">
      <c r="A4720" s="76"/>
      <c r="C4720">
        <v>4</v>
      </c>
      <c r="D4720" t="s">
        <v>3</v>
      </c>
      <c r="E4720" s="1">
        <v>60705.685</v>
      </c>
      <c r="F4720" s="4">
        <f t="shared" si="158"/>
        <v>0.006914412516738459</v>
      </c>
      <c r="G4720" s="15">
        <f t="shared" si="159"/>
        <v>0.225524559170436</v>
      </c>
      <c r="H4720">
        <v>4</v>
      </c>
      <c r="I4720" t="s">
        <v>3</v>
      </c>
      <c r="J4720" s="1">
        <v>49534.45</v>
      </c>
    </row>
    <row r="4721" spans="1:10" ht="12.75">
      <c r="A4721" s="76"/>
      <c r="C4721">
        <v>5</v>
      </c>
      <c r="D4721" t="s">
        <v>4</v>
      </c>
      <c r="E4721" s="1">
        <v>193622.535</v>
      </c>
      <c r="F4721" s="4">
        <f t="shared" si="158"/>
        <v>0.02205371835482345</v>
      </c>
      <c r="G4721" s="15">
        <f t="shared" si="159"/>
        <v>0.1243447324032727</v>
      </c>
      <c r="H4721">
        <v>5</v>
      </c>
      <c r="I4721" t="s">
        <v>4</v>
      </c>
      <c r="J4721" s="1">
        <v>172209.225</v>
      </c>
    </row>
    <row r="4722" spans="1:10" ht="12.75">
      <c r="A4722" s="76"/>
      <c r="C4722">
        <v>6</v>
      </c>
      <c r="D4722" t="s">
        <v>5</v>
      </c>
      <c r="E4722" s="1">
        <v>16841.835</v>
      </c>
      <c r="F4722" s="4">
        <f t="shared" si="158"/>
        <v>0.0019182947153770502</v>
      </c>
      <c r="G4722" s="15">
        <f t="shared" si="159"/>
        <v>-0.024128177575413967</v>
      </c>
      <c r="H4722">
        <v>6</v>
      </c>
      <c r="I4722" t="s">
        <v>5</v>
      </c>
      <c r="J4722" s="1">
        <v>17258.245</v>
      </c>
    </row>
    <row r="4723" spans="1:10" ht="12.75">
      <c r="A4723" s="76"/>
      <c r="C4723">
        <v>7</v>
      </c>
      <c r="D4723" t="s">
        <v>6</v>
      </c>
      <c r="E4723" s="1">
        <v>3765.67</v>
      </c>
      <c r="F4723" s="4">
        <f t="shared" si="158"/>
        <v>0.00042891198381019035</v>
      </c>
      <c r="G4723" s="15">
        <f t="shared" si="159"/>
        <v>0.2454342203612936</v>
      </c>
      <c r="H4723">
        <v>7</v>
      </c>
      <c r="I4723" t="s">
        <v>6</v>
      </c>
      <c r="J4723" s="1">
        <v>3023.58</v>
      </c>
    </row>
    <row r="4724" spans="1:10" ht="12.75">
      <c r="A4724" s="76"/>
      <c r="C4724">
        <v>8</v>
      </c>
      <c r="D4724" t="s">
        <v>7</v>
      </c>
      <c r="E4724" s="1">
        <v>0</v>
      </c>
      <c r="F4724" s="4">
        <f t="shared" si="158"/>
        <v>0</v>
      </c>
      <c r="G4724" s="15" t="e">
        <f t="shared" si="159"/>
        <v>#DIV/0!</v>
      </c>
      <c r="H4724">
        <v>8</v>
      </c>
      <c r="I4724" t="s">
        <v>7</v>
      </c>
      <c r="J4724" s="1">
        <v>0</v>
      </c>
    </row>
    <row r="4725" spans="1:10" ht="12.75">
      <c r="A4725" s="76"/>
      <c r="C4725">
        <v>9</v>
      </c>
      <c r="D4725" t="s">
        <v>8</v>
      </c>
      <c r="E4725" s="1">
        <v>9201.155</v>
      </c>
      <c r="F4725" s="4">
        <f t="shared" si="158"/>
        <v>0.0010480168587250216</v>
      </c>
      <c r="G4725" s="15">
        <f t="shared" si="159"/>
        <v>0.07691231815487232</v>
      </c>
      <c r="H4725">
        <v>9</v>
      </c>
      <c r="I4725" t="s">
        <v>8</v>
      </c>
      <c r="J4725" s="1">
        <v>8544.015</v>
      </c>
    </row>
    <row r="4726" spans="1:10" ht="12.75">
      <c r="A4726" s="76"/>
      <c r="C4726">
        <v>10</v>
      </c>
      <c r="D4726" t="s">
        <v>9</v>
      </c>
      <c r="E4726" s="1">
        <v>49963.325</v>
      </c>
      <c r="F4726" s="4">
        <f t="shared" si="158"/>
        <v>0.005690851520049096</v>
      </c>
      <c r="G4726" s="15">
        <f t="shared" si="159"/>
        <v>0.3007888306228428</v>
      </c>
      <c r="H4726">
        <v>10</v>
      </c>
      <c r="I4726" t="s">
        <v>9</v>
      </c>
      <c r="J4726" s="1">
        <v>38410.02</v>
      </c>
    </row>
    <row r="4727" spans="1:10" ht="12.75">
      <c r="A4727" s="76"/>
      <c r="C4727">
        <v>11</v>
      </c>
      <c r="D4727" t="s">
        <v>10</v>
      </c>
      <c r="E4727" s="1">
        <v>3060.19</v>
      </c>
      <c r="F4727" s="4">
        <f t="shared" si="158"/>
        <v>0.000348557405119436</v>
      </c>
      <c r="G4727" s="15">
        <f t="shared" si="159"/>
        <v>0.021353643436207825</v>
      </c>
      <c r="H4727">
        <v>11</v>
      </c>
      <c r="I4727" t="s">
        <v>10</v>
      </c>
      <c r="J4727" s="1">
        <v>2996.21</v>
      </c>
    </row>
    <row r="4728" spans="1:10" ht="12.75">
      <c r="A4728" s="76"/>
      <c r="C4728">
        <v>13</v>
      </c>
      <c r="D4728" t="s">
        <v>11</v>
      </c>
      <c r="E4728" s="1">
        <v>0</v>
      </c>
      <c r="F4728" s="4">
        <f t="shared" si="158"/>
        <v>0</v>
      </c>
      <c r="G4728" s="15">
        <f t="shared" si="159"/>
        <v>-1</v>
      </c>
      <c r="H4728">
        <v>13</v>
      </c>
      <c r="I4728" t="s">
        <v>11</v>
      </c>
      <c r="J4728" s="1">
        <v>4582.53</v>
      </c>
    </row>
    <row r="4729" spans="1:10" ht="12.75">
      <c r="A4729" s="76"/>
      <c r="C4729">
        <v>15</v>
      </c>
      <c r="D4729" t="s">
        <v>12</v>
      </c>
      <c r="E4729" s="1">
        <v>594</v>
      </c>
      <c r="F4729" s="4">
        <f t="shared" si="158"/>
        <v>6.765694242545232E-05</v>
      </c>
      <c r="G4729" s="15">
        <f t="shared" si="159"/>
        <v>-0.09014321819713567</v>
      </c>
      <c r="H4729">
        <v>15</v>
      </c>
      <c r="I4729" t="s">
        <v>12</v>
      </c>
      <c r="J4729" s="1">
        <v>652.85</v>
      </c>
    </row>
    <row r="4730" spans="1:10" ht="12.75">
      <c r="A4730" s="76"/>
      <c r="C4730">
        <v>16</v>
      </c>
      <c r="D4730" t="s">
        <v>13</v>
      </c>
      <c r="E4730" s="1">
        <v>61726.5</v>
      </c>
      <c r="F4730" s="4">
        <f t="shared" si="158"/>
        <v>0.007030683933711588</v>
      </c>
      <c r="G4730" s="15">
        <f t="shared" si="159"/>
        <v>-0.07596256425721437</v>
      </c>
      <c r="H4730">
        <v>16</v>
      </c>
      <c r="I4730" t="s">
        <v>13</v>
      </c>
      <c r="J4730" s="1">
        <v>66800.865</v>
      </c>
    </row>
    <row r="4731" spans="1:10" ht="12.75">
      <c r="A4731" s="76"/>
      <c r="C4731">
        <v>19</v>
      </c>
      <c r="D4731" t="s">
        <v>726</v>
      </c>
      <c r="E4731" s="1">
        <v>0</v>
      </c>
      <c r="F4731" s="4">
        <f t="shared" si="158"/>
        <v>0</v>
      </c>
      <c r="G4731" s="15">
        <f t="shared" si="159"/>
        <v>-1</v>
      </c>
      <c r="H4731">
        <v>19</v>
      </c>
      <c r="I4731" t="s">
        <v>726</v>
      </c>
      <c r="J4731" s="1">
        <v>837.665</v>
      </c>
    </row>
    <row r="4732" spans="1:10" ht="12.75">
      <c r="A4732" s="76"/>
      <c r="C4732">
        <v>20</v>
      </c>
      <c r="D4732" t="s">
        <v>14</v>
      </c>
      <c r="E4732" s="1">
        <v>0</v>
      </c>
      <c r="F4732" s="4">
        <f t="shared" si="158"/>
        <v>0</v>
      </c>
      <c r="G4732" s="15" t="e">
        <f t="shared" si="159"/>
        <v>#DIV/0!</v>
      </c>
      <c r="H4732">
        <v>20</v>
      </c>
      <c r="I4732" t="s">
        <v>14</v>
      </c>
      <c r="J4732" s="1">
        <v>0</v>
      </c>
    </row>
    <row r="4733" spans="1:10" ht="12.75">
      <c r="A4733" s="76"/>
      <c r="C4733">
        <v>22</v>
      </c>
      <c r="D4733" t="s">
        <v>15</v>
      </c>
      <c r="E4733" s="1">
        <v>2888.25</v>
      </c>
      <c r="F4733" s="4">
        <f t="shared" si="158"/>
        <v>0.0003289733400005264</v>
      </c>
      <c r="G4733" s="15">
        <f t="shared" si="159"/>
        <v>0.03882487712679006</v>
      </c>
      <c r="H4733">
        <v>22</v>
      </c>
      <c r="I4733" t="s">
        <v>15</v>
      </c>
      <c r="J4733" s="1">
        <v>2780.305</v>
      </c>
    </row>
    <row r="4734" spans="1:10" ht="12.75">
      <c r="A4734" s="76"/>
      <c r="C4734">
        <v>23</v>
      </c>
      <c r="D4734" t="s">
        <v>16</v>
      </c>
      <c r="E4734" s="1">
        <v>29357.47</v>
      </c>
      <c r="F4734" s="4">
        <f t="shared" si="158"/>
        <v>0.0033438327568130373</v>
      </c>
      <c r="G4734" s="15">
        <f t="shared" si="159"/>
        <v>0.2712446822123209</v>
      </c>
      <c r="H4734">
        <v>23</v>
      </c>
      <c r="I4734" t="s">
        <v>16</v>
      </c>
      <c r="J4734" s="1">
        <v>23093.485</v>
      </c>
    </row>
    <row r="4735" spans="1:10" ht="12.75">
      <c r="A4735" s="76"/>
      <c r="C4735">
        <v>24</v>
      </c>
      <c r="D4735" t="s">
        <v>17</v>
      </c>
      <c r="E4735" s="1">
        <v>203547.12</v>
      </c>
      <c r="F4735" s="4">
        <f t="shared" si="158"/>
        <v>0.02318413430758693</v>
      </c>
      <c r="G4735" s="15">
        <f aca="true" t="shared" si="160" ref="G4735:G4744">(E4735/J4735)-1</f>
        <v>0.04926937110502205</v>
      </c>
      <c r="H4735">
        <v>24</v>
      </c>
      <c r="I4735" t="s">
        <v>17</v>
      </c>
      <c r="J4735" s="1">
        <v>193989.385</v>
      </c>
    </row>
    <row r="4736" spans="1:10" ht="12.75">
      <c r="A4736" s="76"/>
      <c r="C4736">
        <v>25</v>
      </c>
      <c r="D4736" t="s">
        <v>18</v>
      </c>
      <c r="E4736" s="1">
        <v>36.56</v>
      </c>
      <c r="F4736" s="4">
        <f t="shared" si="158"/>
        <v>4.1642050758830596E-06</v>
      </c>
      <c r="G4736" s="15" t="e">
        <f t="shared" si="159"/>
        <v>#DIV/0!</v>
      </c>
      <c r="H4736">
        <v>25</v>
      </c>
      <c r="I4736" t="s">
        <v>18</v>
      </c>
      <c r="J4736" s="1">
        <v>0</v>
      </c>
    </row>
    <row r="4737" spans="1:10" ht="12.75">
      <c r="A4737" s="76"/>
      <c r="C4737">
        <v>27</v>
      </c>
      <c r="D4737" t="s">
        <v>20</v>
      </c>
      <c r="E4737" s="1">
        <v>22119.26</v>
      </c>
      <c r="F4737" s="4">
        <f t="shared" si="158"/>
        <v>0.0025193964651744286</v>
      </c>
      <c r="G4737" s="15">
        <f t="shared" si="160"/>
        <v>0.2291140858297076</v>
      </c>
      <c r="H4737">
        <v>27</v>
      </c>
      <c r="I4737" t="s">
        <v>20</v>
      </c>
      <c r="J4737" s="1">
        <v>17996.1</v>
      </c>
    </row>
    <row r="4738" spans="1:10" ht="12.75">
      <c r="A4738" s="76"/>
      <c r="C4738">
        <v>28</v>
      </c>
      <c r="D4738" t="s">
        <v>21</v>
      </c>
      <c r="E4738" s="1">
        <v>264916.76</v>
      </c>
      <c r="F4738" s="4">
        <f t="shared" si="158"/>
        <v>0.030174171681578068</v>
      </c>
      <c r="G4738" s="15">
        <f t="shared" si="160"/>
        <v>0.9438222482980065</v>
      </c>
      <c r="H4738">
        <v>28</v>
      </c>
      <c r="I4738" t="s">
        <v>21</v>
      </c>
      <c r="J4738" s="1">
        <v>136286.515</v>
      </c>
    </row>
    <row r="4739" spans="1:10" ht="12.75">
      <c r="A4739" s="76"/>
      <c r="C4739">
        <v>30</v>
      </c>
      <c r="D4739" t="s">
        <v>22</v>
      </c>
      <c r="E4739" s="1">
        <v>648936.85</v>
      </c>
      <c r="F4739" s="4">
        <f t="shared" si="158"/>
        <v>0.07391428131010841</v>
      </c>
      <c r="G4739" s="15">
        <f t="shared" si="160"/>
        <v>0.23910963199512159</v>
      </c>
      <c r="H4739">
        <v>30</v>
      </c>
      <c r="I4739" t="s">
        <v>22</v>
      </c>
      <c r="J4739" s="1">
        <v>523712.215</v>
      </c>
    </row>
    <row r="4740" spans="1:10" ht="12.75">
      <c r="A4740" s="76"/>
      <c r="C4740">
        <v>31</v>
      </c>
      <c r="D4740" t="s">
        <v>23</v>
      </c>
      <c r="E4740" s="1">
        <v>324272.35</v>
      </c>
      <c r="F4740" s="4">
        <f t="shared" si="158"/>
        <v>0.0369348075995221</v>
      </c>
      <c r="G4740" s="15">
        <f t="shared" si="160"/>
        <v>-0.08337076390304221</v>
      </c>
      <c r="H4740">
        <v>31</v>
      </c>
      <c r="I4740" t="s">
        <v>23</v>
      </c>
      <c r="J4740" s="1">
        <v>353766.1</v>
      </c>
    </row>
    <row r="4741" spans="1:10" ht="12.75">
      <c r="A4741" s="76"/>
      <c r="C4741">
        <v>32</v>
      </c>
      <c r="D4741" t="s">
        <v>24</v>
      </c>
      <c r="E4741" s="1">
        <v>62677.42</v>
      </c>
      <c r="F4741" s="4">
        <f t="shared" si="158"/>
        <v>0.0071389942698920775</v>
      </c>
      <c r="G4741" s="15">
        <f t="shared" si="160"/>
        <v>0.13589150810937234</v>
      </c>
      <c r="H4741">
        <v>32</v>
      </c>
      <c r="I4741" t="s">
        <v>24</v>
      </c>
      <c r="J4741" s="1">
        <v>55179.055</v>
      </c>
    </row>
    <row r="4742" spans="1:10" ht="12.75">
      <c r="A4742" s="76"/>
      <c r="C4742">
        <v>33</v>
      </c>
      <c r="D4742" t="s">
        <v>450</v>
      </c>
      <c r="E4742" s="1">
        <v>7837.84</v>
      </c>
      <c r="F4742" s="4">
        <f t="shared" si="158"/>
        <v>0.0008927344943096083</v>
      </c>
      <c r="G4742" s="15">
        <f t="shared" si="160"/>
        <v>0.04073461057632621</v>
      </c>
      <c r="H4742">
        <v>33</v>
      </c>
      <c r="I4742" t="s">
        <v>450</v>
      </c>
      <c r="J4742" s="1">
        <v>7531.065</v>
      </c>
    </row>
    <row r="4743" spans="1:10" ht="12.75">
      <c r="A4743" s="76"/>
      <c r="C4743">
        <v>34</v>
      </c>
      <c r="D4743" t="s">
        <v>510</v>
      </c>
      <c r="E4743" s="1">
        <v>16681.48</v>
      </c>
      <c r="F4743" s="4">
        <f t="shared" si="158"/>
        <v>0.0019000301884365902</v>
      </c>
      <c r="G4743" s="15">
        <f t="shared" si="160"/>
        <v>0.04568249176316019</v>
      </c>
      <c r="H4743">
        <v>34</v>
      </c>
      <c r="I4743" t="s">
        <v>510</v>
      </c>
      <c r="J4743" s="1">
        <v>15952.72</v>
      </c>
    </row>
    <row r="4744" spans="1:10" ht="12.75">
      <c r="A4744" s="76"/>
      <c r="C4744">
        <v>35</v>
      </c>
      <c r="D4744" t="s">
        <v>511</v>
      </c>
      <c r="E4744" s="1">
        <v>364802.09</v>
      </c>
      <c r="F4744" s="4">
        <f t="shared" si="158"/>
        <v>0.041551168349856366</v>
      </c>
      <c r="G4744" s="15">
        <f t="shared" si="160"/>
        <v>0.0519672446152557</v>
      </c>
      <c r="H4744">
        <v>35</v>
      </c>
      <c r="I4744" t="s">
        <v>511</v>
      </c>
      <c r="J4744" s="1">
        <v>346780.845</v>
      </c>
    </row>
    <row r="4745" spans="1:10" ht="12.75">
      <c r="A4745" s="76"/>
      <c r="E4745" s="1"/>
      <c r="J4745" s="1"/>
    </row>
    <row r="4746" spans="1:2" ht="12.75">
      <c r="A4746" s="76">
        <v>41395</v>
      </c>
      <c r="B4746" s="1">
        <f>SUM(E4747:E4774)</f>
        <v>5805393.809999999</v>
      </c>
    </row>
    <row r="4747" spans="1:10" ht="12.75">
      <c r="A4747" s="76"/>
      <c r="C4747">
        <v>1</v>
      </c>
      <c r="D4747" t="s">
        <v>0</v>
      </c>
      <c r="E4747" s="1">
        <v>1140079.35</v>
      </c>
      <c r="F4747" s="4">
        <f>+E4747/$B$4746</f>
        <v>0.1963827756243121</v>
      </c>
      <c r="G4747" s="15">
        <f>(E4747/J4747)-1</f>
        <v>0.05423055677933086</v>
      </c>
      <c r="H4747">
        <v>1</v>
      </c>
      <c r="I4747" t="s">
        <v>0</v>
      </c>
      <c r="J4747" s="1">
        <v>1081432.655</v>
      </c>
    </row>
    <row r="4748" spans="1:10" ht="12.75">
      <c r="A4748" s="76"/>
      <c r="C4748">
        <v>2</v>
      </c>
      <c r="D4748" t="s">
        <v>1</v>
      </c>
      <c r="E4748" s="1">
        <v>2969546.74</v>
      </c>
      <c r="F4748" s="4">
        <f aca="true" t="shared" si="161" ref="F4748:F4774">+E4748/$B$4746</f>
        <v>0.5115151249317229</v>
      </c>
      <c r="G4748" s="15">
        <f aca="true" t="shared" si="162" ref="G4748:G4799">(E4748/J4748)-1</f>
        <v>-0.009148027397761882</v>
      </c>
      <c r="H4748">
        <v>2</v>
      </c>
      <c r="I4748" t="s">
        <v>1</v>
      </c>
      <c r="J4748" s="1">
        <v>2996963.04</v>
      </c>
    </row>
    <row r="4749" spans="1:10" ht="12.75">
      <c r="A4749" s="76"/>
      <c r="C4749">
        <v>3</v>
      </c>
      <c r="D4749" t="s">
        <v>2</v>
      </c>
      <c r="E4749" s="1">
        <v>131981.1</v>
      </c>
      <c r="F4749" s="4">
        <f t="shared" si="161"/>
        <v>0.022734219989117333</v>
      </c>
      <c r="G4749" s="15">
        <f t="shared" si="162"/>
        <v>0.028044393574924165</v>
      </c>
      <c r="H4749">
        <v>3</v>
      </c>
      <c r="I4749" t="s">
        <v>2</v>
      </c>
      <c r="J4749" s="1">
        <v>128380.74</v>
      </c>
    </row>
    <row r="4750" spans="1:10" ht="12.75">
      <c r="A4750" s="76"/>
      <c r="C4750">
        <v>4</v>
      </c>
      <c r="D4750" t="s">
        <v>3</v>
      </c>
      <c r="E4750" s="1">
        <v>54820.74</v>
      </c>
      <c r="F4750" s="4">
        <f t="shared" si="161"/>
        <v>0.009443069978399969</v>
      </c>
      <c r="G4750" s="15">
        <f t="shared" si="162"/>
        <v>0.044237290863685</v>
      </c>
      <c r="H4750">
        <v>4</v>
      </c>
      <c r="I4750" t="s">
        <v>3</v>
      </c>
      <c r="J4750" s="1">
        <v>52498.355</v>
      </c>
    </row>
    <row r="4751" spans="1:10" ht="12.75">
      <c r="A4751" s="76"/>
      <c r="C4751">
        <v>5</v>
      </c>
      <c r="D4751" t="s">
        <v>4</v>
      </c>
      <c r="E4751" s="1">
        <v>125373.965</v>
      </c>
      <c r="F4751" s="4">
        <f t="shared" si="161"/>
        <v>0.02159611718055007</v>
      </c>
      <c r="G4751" s="15">
        <f t="shared" si="162"/>
        <v>0.04628747226585084</v>
      </c>
      <c r="H4751">
        <v>5</v>
      </c>
      <c r="I4751" t="s">
        <v>4</v>
      </c>
      <c r="J4751" s="1">
        <v>119827.455</v>
      </c>
    </row>
    <row r="4752" spans="1:10" ht="12.75">
      <c r="A4752" s="76"/>
      <c r="C4752">
        <v>6</v>
      </c>
      <c r="D4752" t="s">
        <v>5</v>
      </c>
      <c r="E4752" s="1">
        <v>10806.595</v>
      </c>
      <c r="F4752" s="4">
        <f t="shared" si="161"/>
        <v>0.0018614749237829916</v>
      </c>
      <c r="G4752" s="15">
        <f t="shared" si="162"/>
        <v>-0.21654268287820255</v>
      </c>
      <c r="H4752">
        <v>6</v>
      </c>
      <c r="I4752" t="s">
        <v>5</v>
      </c>
      <c r="J4752" s="1">
        <v>13793.47</v>
      </c>
    </row>
    <row r="4753" spans="1:10" ht="12.75">
      <c r="A4753" s="76"/>
      <c r="C4753">
        <v>7</v>
      </c>
      <c r="D4753" t="s">
        <v>6</v>
      </c>
      <c r="E4753" s="1">
        <v>2609.555</v>
      </c>
      <c r="F4753" s="4">
        <f t="shared" si="161"/>
        <v>0.00044950525070408623</v>
      </c>
      <c r="G4753" s="15">
        <f t="shared" si="162"/>
        <v>0.15249285641730004</v>
      </c>
      <c r="H4753">
        <v>7</v>
      </c>
      <c r="I4753" t="s">
        <v>6</v>
      </c>
      <c r="J4753" s="1">
        <v>2264.27</v>
      </c>
    </row>
    <row r="4754" spans="1:10" ht="12.75">
      <c r="A4754" s="76"/>
      <c r="C4754">
        <v>8</v>
      </c>
      <c r="D4754" t="s">
        <v>7</v>
      </c>
      <c r="E4754" s="1">
        <v>0</v>
      </c>
      <c r="F4754" s="4">
        <f t="shared" si="161"/>
        <v>0</v>
      </c>
      <c r="G4754" s="15"/>
      <c r="H4754">
        <v>8</v>
      </c>
      <c r="I4754" t="s">
        <v>7</v>
      </c>
      <c r="J4754" s="1">
        <v>0</v>
      </c>
    </row>
    <row r="4755" spans="1:10" ht="12.75">
      <c r="A4755" s="76"/>
      <c r="C4755">
        <v>9</v>
      </c>
      <c r="D4755" t="s">
        <v>8</v>
      </c>
      <c r="E4755" s="1">
        <v>5198.19</v>
      </c>
      <c r="F4755" s="4">
        <f t="shared" si="161"/>
        <v>0.0008954069560355977</v>
      </c>
      <c r="G4755" s="15">
        <f t="shared" si="162"/>
        <v>0.028064054870270416</v>
      </c>
      <c r="H4755">
        <v>9</v>
      </c>
      <c r="I4755" t="s">
        <v>8</v>
      </c>
      <c r="J4755" s="1">
        <v>5056.29</v>
      </c>
    </row>
    <row r="4756" spans="1:10" ht="12.75">
      <c r="A4756" s="76"/>
      <c r="C4756">
        <v>10</v>
      </c>
      <c r="D4756" t="s">
        <v>9</v>
      </c>
      <c r="E4756" s="1">
        <v>27542.69</v>
      </c>
      <c r="F4756" s="4">
        <f t="shared" si="161"/>
        <v>0.004744327585935123</v>
      </c>
      <c r="G4756" s="15">
        <f t="shared" si="162"/>
        <v>0.010142245971653363</v>
      </c>
      <c r="H4756">
        <v>10</v>
      </c>
      <c r="I4756" t="s">
        <v>9</v>
      </c>
      <c r="J4756" s="1">
        <v>27266.15</v>
      </c>
    </row>
    <row r="4757" spans="1:10" ht="12.75">
      <c r="A4757" s="76"/>
      <c r="C4757">
        <v>11</v>
      </c>
      <c r="D4757" t="s">
        <v>10</v>
      </c>
      <c r="E4757" s="1">
        <v>2450.92</v>
      </c>
      <c r="F4757" s="4">
        <f t="shared" si="161"/>
        <v>0.0004221798004087514</v>
      </c>
      <c r="G4757" s="15">
        <f t="shared" si="162"/>
        <v>0.05626940705193828</v>
      </c>
      <c r="H4757">
        <v>11</v>
      </c>
      <c r="I4757" t="s">
        <v>10</v>
      </c>
      <c r="J4757" s="1">
        <v>2320.355</v>
      </c>
    </row>
    <row r="4758" spans="1:10" ht="12.75">
      <c r="A4758" s="76"/>
      <c r="C4758">
        <v>13</v>
      </c>
      <c r="D4758" t="s">
        <v>11</v>
      </c>
      <c r="E4758" s="1">
        <v>0</v>
      </c>
      <c r="F4758" s="4">
        <f t="shared" si="161"/>
        <v>0</v>
      </c>
      <c r="G4758" s="15">
        <f t="shared" si="162"/>
        <v>-1</v>
      </c>
      <c r="H4758">
        <v>13</v>
      </c>
      <c r="I4758" t="s">
        <v>11</v>
      </c>
      <c r="J4758" s="1">
        <v>4821.955</v>
      </c>
    </row>
    <row r="4759" spans="1:10" ht="12.75">
      <c r="A4759" s="76"/>
      <c r="C4759">
        <v>15</v>
      </c>
      <c r="D4759" t="s">
        <v>12</v>
      </c>
      <c r="E4759" s="1">
        <v>781.555</v>
      </c>
      <c r="F4759" s="4">
        <f t="shared" si="161"/>
        <v>0.00013462566461102835</v>
      </c>
      <c r="G4759" s="15">
        <f t="shared" si="162"/>
        <v>0.2467974794607959</v>
      </c>
      <c r="H4759">
        <v>15</v>
      </c>
      <c r="I4759" t="s">
        <v>12</v>
      </c>
      <c r="J4759" s="1">
        <v>626.85</v>
      </c>
    </row>
    <row r="4760" spans="1:10" ht="12.75">
      <c r="A4760" s="76"/>
      <c r="C4760">
        <v>16</v>
      </c>
      <c r="D4760" t="s">
        <v>13</v>
      </c>
      <c r="E4760" s="1">
        <v>34160.925</v>
      </c>
      <c r="F4760" s="4">
        <f t="shared" si="161"/>
        <v>0.005884342409494527</v>
      </c>
      <c r="G4760" s="15">
        <f t="shared" si="162"/>
        <v>-0.3004760872607879</v>
      </c>
      <c r="H4760">
        <v>16</v>
      </c>
      <c r="I4760" t="s">
        <v>13</v>
      </c>
      <c r="J4760" s="1">
        <v>48834.535</v>
      </c>
    </row>
    <row r="4761" spans="1:10" ht="12.75">
      <c r="A4761" s="76"/>
      <c r="C4761">
        <v>20</v>
      </c>
      <c r="D4761" t="s">
        <v>14</v>
      </c>
      <c r="E4761" s="1">
        <v>0</v>
      </c>
      <c r="F4761" s="4">
        <f t="shared" si="161"/>
        <v>0</v>
      </c>
      <c r="G4761" s="15"/>
      <c r="H4761">
        <v>20</v>
      </c>
      <c r="I4761" t="s">
        <v>14</v>
      </c>
      <c r="J4761" s="1">
        <v>0</v>
      </c>
    </row>
    <row r="4762" spans="1:10" ht="12.75">
      <c r="A4762" s="76"/>
      <c r="C4762">
        <v>22</v>
      </c>
      <c r="D4762" t="s">
        <v>15</v>
      </c>
      <c r="E4762" s="1">
        <v>1463.75</v>
      </c>
      <c r="F4762" s="4">
        <f t="shared" si="161"/>
        <v>0.0002521362112383553</v>
      </c>
      <c r="G4762" s="15">
        <f t="shared" si="162"/>
        <v>-0.06576503551848045</v>
      </c>
      <c r="H4762">
        <v>22</v>
      </c>
      <c r="I4762" t="s">
        <v>15</v>
      </c>
      <c r="J4762" s="1">
        <v>1566.79</v>
      </c>
    </row>
    <row r="4763" spans="1:10" ht="12.75">
      <c r="A4763" s="76"/>
      <c r="C4763">
        <v>23</v>
      </c>
      <c r="D4763" t="s">
        <v>16</v>
      </c>
      <c r="E4763" s="1">
        <v>11155.525</v>
      </c>
      <c r="F4763" s="4">
        <f t="shared" si="161"/>
        <v>0.0019215793734413346</v>
      </c>
      <c r="G4763" s="15">
        <f t="shared" si="162"/>
        <v>-0.32094318409395695</v>
      </c>
      <c r="H4763">
        <v>23</v>
      </c>
      <c r="I4763" t="s">
        <v>16</v>
      </c>
      <c r="J4763" s="1">
        <v>16427.97</v>
      </c>
    </row>
    <row r="4764" spans="1:10" ht="12.75">
      <c r="A4764" s="76"/>
      <c r="C4764">
        <v>24</v>
      </c>
      <c r="D4764" t="s">
        <v>17</v>
      </c>
      <c r="E4764" s="1">
        <v>140539.225</v>
      </c>
      <c r="F4764" s="4">
        <f t="shared" si="161"/>
        <v>0.024208387854397776</v>
      </c>
      <c r="G4764" s="15">
        <f t="shared" si="162"/>
        <v>-0.042608157127029256</v>
      </c>
      <c r="H4764">
        <v>24</v>
      </c>
      <c r="I4764" t="s">
        <v>17</v>
      </c>
      <c r="J4764" s="1">
        <v>146793.84</v>
      </c>
    </row>
    <row r="4765" spans="1:10" ht="12.75">
      <c r="A4765" s="76"/>
      <c r="C4765">
        <v>25</v>
      </c>
      <c r="D4765" t="s">
        <v>18</v>
      </c>
      <c r="E4765" s="1">
        <v>0</v>
      </c>
      <c r="F4765" s="4">
        <f t="shared" si="161"/>
        <v>0</v>
      </c>
      <c r="G4765" s="15"/>
      <c r="H4765">
        <v>25</v>
      </c>
      <c r="I4765" t="s">
        <v>18</v>
      </c>
      <c r="J4765" s="1">
        <v>0</v>
      </c>
    </row>
    <row r="4766" spans="1:10" ht="12.75">
      <c r="A4766" s="76"/>
      <c r="C4766">
        <v>26</v>
      </c>
      <c r="D4766" t="s">
        <v>19</v>
      </c>
      <c r="E4766" s="1">
        <v>0</v>
      </c>
      <c r="F4766" s="4">
        <f t="shared" si="161"/>
        <v>0</v>
      </c>
      <c r="G4766" s="15"/>
      <c r="H4766">
        <v>26</v>
      </c>
      <c r="I4766" t="s">
        <v>19</v>
      </c>
      <c r="J4766" s="1">
        <v>0</v>
      </c>
    </row>
    <row r="4767" spans="1:10" ht="12.75">
      <c r="A4767" s="76"/>
      <c r="C4767">
        <v>27</v>
      </c>
      <c r="D4767" t="s">
        <v>20</v>
      </c>
      <c r="E4767" s="1">
        <v>14223.72</v>
      </c>
      <c r="F4767" s="4">
        <f t="shared" si="161"/>
        <v>0.002450087016577434</v>
      </c>
      <c r="G4767" s="15">
        <f t="shared" si="162"/>
        <v>0.048881927668197545</v>
      </c>
      <c r="H4767">
        <v>27</v>
      </c>
      <c r="I4767" t="s">
        <v>20</v>
      </c>
      <c r="J4767" s="1">
        <v>13560.84</v>
      </c>
    </row>
    <row r="4768" spans="1:10" ht="12.75">
      <c r="A4768" s="76"/>
      <c r="C4768">
        <v>28</v>
      </c>
      <c r="D4768" t="s">
        <v>21</v>
      </c>
      <c r="E4768" s="1">
        <v>111757.12</v>
      </c>
      <c r="F4768" s="4">
        <f t="shared" si="161"/>
        <v>0.01925056656922987</v>
      </c>
      <c r="G4768" s="15">
        <f t="shared" si="162"/>
        <v>-0.04577373001001983</v>
      </c>
      <c r="H4768">
        <v>28</v>
      </c>
      <c r="I4768" t="s">
        <v>21</v>
      </c>
      <c r="J4768" s="1">
        <v>117118.05</v>
      </c>
    </row>
    <row r="4769" spans="1:10" ht="12.75">
      <c r="A4769" s="76"/>
      <c r="C4769">
        <v>30</v>
      </c>
      <c r="D4769" t="s">
        <v>22</v>
      </c>
      <c r="E4769" s="1">
        <v>442285.22</v>
      </c>
      <c r="F4769" s="4">
        <f t="shared" si="161"/>
        <v>0.07618522265244915</v>
      </c>
      <c r="G4769" s="15">
        <f t="shared" si="162"/>
        <v>-0.1238890768077231</v>
      </c>
      <c r="H4769">
        <v>30</v>
      </c>
      <c r="I4769" t="s">
        <v>22</v>
      </c>
      <c r="J4769" s="1">
        <v>504827.88</v>
      </c>
    </row>
    <row r="4770" spans="1:10" ht="12.75">
      <c r="A4770" s="76"/>
      <c r="C4770">
        <v>31</v>
      </c>
      <c r="D4770" t="s">
        <v>23</v>
      </c>
      <c r="E4770" s="1">
        <v>256232.84</v>
      </c>
      <c r="F4770" s="4">
        <f t="shared" si="161"/>
        <v>0.04413702987015795</v>
      </c>
      <c r="G4770" s="15">
        <f t="shared" si="162"/>
        <v>0.01777984847232128</v>
      </c>
      <c r="H4770">
        <v>31</v>
      </c>
      <c r="I4770" t="s">
        <v>23</v>
      </c>
      <c r="J4770" s="1">
        <v>251756.645</v>
      </c>
    </row>
    <row r="4771" spans="1:10" ht="12.75">
      <c r="A4771" s="76"/>
      <c r="C4771">
        <v>32</v>
      </c>
      <c r="D4771" t="s">
        <v>24</v>
      </c>
      <c r="E4771" s="1">
        <v>41769.675</v>
      </c>
      <c r="F4771" s="4">
        <f t="shared" si="161"/>
        <v>0.0071949770105260115</v>
      </c>
      <c r="G4771" s="15">
        <f t="shared" si="162"/>
        <v>0.04311661295377611</v>
      </c>
      <c r="H4771">
        <v>32</v>
      </c>
      <c r="I4771" t="s">
        <v>24</v>
      </c>
      <c r="J4771" s="1">
        <v>40043.15</v>
      </c>
    </row>
    <row r="4772" spans="1:10" ht="12.75">
      <c r="A4772" s="76"/>
      <c r="C4772">
        <v>33</v>
      </c>
      <c r="D4772" t="s">
        <v>450</v>
      </c>
      <c r="E4772" s="1">
        <v>4854.71</v>
      </c>
      <c r="F4772" s="4">
        <f t="shared" si="161"/>
        <v>0.0008362412885130357</v>
      </c>
      <c r="G4772" s="15">
        <f t="shared" si="162"/>
        <v>0.052597230127110706</v>
      </c>
      <c r="H4772">
        <v>33</v>
      </c>
      <c r="I4772" t="s">
        <v>450</v>
      </c>
      <c r="J4772" s="1">
        <v>4612.125</v>
      </c>
    </row>
    <row r="4773" spans="1:10" ht="12.75">
      <c r="A4773" s="76"/>
      <c r="C4773">
        <v>34</v>
      </c>
      <c r="D4773" t="s">
        <v>510</v>
      </c>
      <c r="E4773" s="1">
        <v>8113.435</v>
      </c>
      <c r="F4773" s="4">
        <f t="shared" si="161"/>
        <v>0.0013975684106088235</v>
      </c>
      <c r="G4773" s="15">
        <f t="shared" si="162"/>
        <v>0.10846998902929039</v>
      </c>
      <c r="H4773">
        <v>34</v>
      </c>
      <c r="I4773" t="s">
        <v>510</v>
      </c>
      <c r="J4773" s="1">
        <v>7319.49</v>
      </c>
    </row>
    <row r="4774" spans="1:10" ht="12.75">
      <c r="A4774" s="76"/>
      <c r="C4774">
        <v>35</v>
      </c>
      <c r="D4774" t="s">
        <v>511</v>
      </c>
      <c r="E4774" s="1">
        <v>267646.265</v>
      </c>
      <c r="F4774" s="4">
        <f t="shared" si="161"/>
        <v>0.046103033447786046</v>
      </c>
      <c r="G4774" s="15">
        <f t="shared" si="162"/>
        <v>-0.051145378167094635</v>
      </c>
      <c r="H4774">
        <v>35</v>
      </c>
      <c r="I4774" t="s">
        <v>511</v>
      </c>
      <c r="J4774" s="1">
        <v>282072.995</v>
      </c>
    </row>
    <row r="4775" ht="12.75">
      <c r="A4775" s="76"/>
    </row>
    <row r="4776" spans="1:10" ht="12.75">
      <c r="A4776" s="76">
        <v>41426</v>
      </c>
      <c r="B4776" s="1">
        <f>SUM(E4776:E4799)</f>
        <v>4873192.434999999</v>
      </c>
      <c r="C4776">
        <v>1</v>
      </c>
      <c r="D4776" t="s">
        <v>0</v>
      </c>
      <c r="E4776" s="1">
        <v>1061712.375</v>
      </c>
      <c r="F4776" s="4">
        <f>+E4776/$B$4776</f>
        <v>0.21786793547790614</v>
      </c>
      <c r="G4776" s="15">
        <f t="shared" si="162"/>
        <v>0.16240399357811297</v>
      </c>
      <c r="H4776">
        <v>1</v>
      </c>
      <c r="I4776" t="s">
        <v>0</v>
      </c>
      <c r="J4776" s="1">
        <v>913376.4</v>
      </c>
    </row>
    <row r="4777" spans="1:10" ht="12.75">
      <c r="A4777" s="76"/>
      <c r="C4777">
        <v>2</v>
      </c>
      <c r="D4777" t="s">
        <v>1</v>
      </c>
      <c r="E4777" s="1">
        <v>2359469.37</v>
      </c>
      <c r="F4777" s="4">
        <f aca="true" t="shared" si="163" ref="F4777:F4799">+E4777/$B$4776</f>
        <v>0.4841732399184439</v>
      </c>
      <c r="G4777" s="15">
        <f t="shared" si="162"/>
        <v>0.042561491645030536</v>
      </c>
      <c r="H4777">
        <v>2</v>
      </c>
      <c r="I4777" t="s">
        <v>1</v>
      </c>
      <c r="J4777" s="1">
        <v>2263146.48</v>
      </c>
    </row>
    <row r="4778" spans="1:10" ht="12.75">
      <c r="A4778" s="76"/>
      <c r="C4778">
        <v>3</v>
      </c>
      <c r="D4778" t="s">
        <v>2</v>
      </c>
      <c r="E4778" s="1">
        <v>127409.345</v>
      </c>
      <c r="F4778" s="4">
        <f t="shared" si="163"/>
        <v>0.02614494434591316</v>
      </c>
      <c r="G4778" s="15">
        <f t="shared" si="162"/>
        <v>0.09049377428503003</v>
      </c>
      <c r="H4778">
        <v>3</v>
      </c>
      <c r="I4778" t="s">
        <v>2</v>
      </c>
      <c r="J4778" s="1">
        <v>116836.38</v>
      </c>
    </row>
    <row r="4779" spans="1:10" ht="12.75">
      <c r="A4779" s="76"/>
      <c r="C4779">
        <v>4</v>
      </c>
      <c r="D4779" t="s">
        <v>3</v>
      </c>
      <c r="E4779" s="1">
        <v>52878.025</v>
      </c>
      <c r="F4779" s="4">
        <f t="shared" si="163"/>
        <v>0.010850797645547937</v>
      </c>
      <c r="G4779" s="15">
        <f t="shared" si="162"/>
        <v>0.1919567191743814</v>
      </c>
      <c r="H4779">
        <v>4</v>
      </c>
      <c r="I4779" t="s">
        <v>3</v>
      </c>
      <c r="J4779" s="1">
        <v>44362.37</v>
      </c>
    </row>
    <row r="4780" spans="1:10" ht="12.75">
      <c r="A4780" s="76"/>
      <c r="C4780">
        <v>5</v>
      </c>
      <c r="D4780" t="s">
        <v>4</v>
      </c>
      <c r="E4780" s="1">
        <v>111330.61</v>
      </c>
      <c r="F4780" s="4">
        <f t="shared" si="163"/>
        <v>0.022845518925213557</v>
      </c>
      <c r="G4780" s="15">
        <f t="shared" si="162"/>
        <v>0.051637349669250376</v>
      </c>
      <c r="H4780">
        <v>5</v>
      </c>
      <c r="I4780" t="s">
        <v>4</v>
      </c>
      <c r="J4780" s="1">
        <v>105864.07</v>
      </c>
    </row>
    <row r="4781" spans="1:10" ht="12.75">
      <c r="A4781" s="76"/>
      <c r="C4781">
        <v>6</v>
      </c>
      <c r="D4781" t="s">
        <v>5</v>
      </c>
      <c r="E4781" s="1">
        <v>12971.385</v>
      </c>
      <c r="F4781" s="4">
        <f t="shared" si="163"/>
        <v>0.0026617838661238923</v>
      </c>
      <c r="G4781" s="15">
        <f t="shared" si="162"/>
        <v>0.21301017903315556</v>
      </c>
      <c r="H4781">
        <v>6</v>
      </c>
      <c r="I4781" t="s">
        <v>5</v>
      </c>
      <c r="J4781" s="1">
        <v>10693.55</v>
      </c>
    </row>
    <row r="4782" spans="1:10" ht="12.75">
      <c r="A4782" s="76"/>
      <c r="C4782">
        <v>7</v>
      </c>
      <c r="D4782" t="s">
        <v>6</v>
      </c>
      <c r="E4782" s="1">
        <v>1917.985</v>
      </c>
      <c r="F4782" s="4">
        <f t="shared" si="163"/>
        <v>0.00039357875265190516</v>
      </c>
      <c r="G4782" s="15">
        <f t="shared" si="162"/>
        <v>0.29183771751100385</v>
      </c>
      <c r="H4782">
        <v>7</v>
      </c>
      <c r="I4782" t="s">
        <v>6</v>
      </c>
      <c r="J4782" s="1">
        <v>1484.695</v>
      </c>
    </row>
    <row r="4783" spans="1:10" ht="12.75">
      <c r="A4783" s="76"/>
      <c r="C4783">
        <v>9</v>
      </c>
      <c r="D4783" t="s">
        <v>8</v>
      </c>
      <c r="E4783" s="1">
        <v>5202.12</v>
      </c>
      <c r="F4783" s="4">
        <f t="shared" si="163"/>
        <v>0.001067497347865353</v>
      </c>
      <c r="G4783" s="15">
        <f t="shared" si="162"/>
        <v>0.24998378086141648</v>
      </c>
      <c r="H4783">
        <v>9</v>
      </c>
      <c r="I4783" t="s">
        <v>8</v>
      </c>
      <c r="J4783" s="1">
        <v>4161.75</v>
      </c>
    </row>
    <row r="4784" spans="1:10" ht="12.75">
      <c r="A4784" s="76"/>
      <c r="C4784">
        <v>10</v>
      </c>
      <c r="D4784" t="s">
        <v>9</v>
      </c>
      <c r="E4784" s="1">
        <v>20570.215</v>
      </c>
      <c r="F4784" s="4">
        <f t="shared" si="163"/>
        <v>0.0042210963909944605</v>
      </c>
      <c r="G4784" s="15">
        <f t="shared" si="162"/>
        <v>-0.25201339743818174</v>
      </c>
      <c r="H4784">
        <v>10</v>
      </c>
      <c r="I4784" t="s">
        <v>9</v>
      </c>
      <c r="J4784" s="1">
        <v>27500.78</v>
      </c>
    </row>
    <row r="4785" spans="1:10" ht="12.75">
      <c r="A4785" s="76"/>
      <c r="C4785">
        <v>11</v>
      </c>
      <c r="D4785" t="s">
        <v>10</v>
      </c>
      <c r="E4785" s="1">
        <v>2563.935</v>
      </c>
      <c r="F4785" s="4">
        <f t="shared" si="163"/>
        <v>0.0005261304646181083</v>
      </c>
      <c r="G4785" s="15">
        <f t="shared" si="162"/>
        <v>-0.01676979213204155</v>
      </c>
      <c r="H4785">
        <v>11</v>
      </c>
      <c r="I4785" t="s">
        <v>10</v>
      </c>
      <c r="J4785" s="1">
        <v>2607.665</v>
      </c>
    </row>
    <row r="4786" spans="1:10" ht="12.75">
      <c r="A4786" s="76"/>
      <c r="C4786">
        <v>15</v>
      </c>
      <c r="D4786" t="s">
        <v>12</v>
      </c>
      <c r="E4786" s="1">
        <v>627</v>
      </c>
      <c r="F4786" s="4">
        <f t="shared" si="163"/>
        <v>0.00012866309064603974</v>
      </c>
      <c r="G4786" s="15">
        <f t="shared" si="162"/>
        <v>0.03150448301390152</v>
      </c>
      <c r="H4786">
        <v>15</v>
      </c>
      <c r="I4786" t="s">
        <v>12</v>
      </c>
      <c r="J4786" s="1">
        <v>607.85</v>
      </c>
    </row>
    <row r="4787" spans="1:10" ht="12.75">
      <c r="A4787" s="76"/>
      <c r="C4787">
        <v>16</v>
      </c>
      <c r="D4787" t="s">
        <v>13</v>
      </c>
      <c r="E4787" s="1">
        <v>25128.53</v>
      </c>
      <c r="F4787" s="4">
        <f t="shared" si="163"/>
        <v>0.005156482190098451</v>
      </c>
      <c r="G4787" s="15">
        <f t="shared" si="162"/>
        <v>-0.42757383032459806</v>
      </c>
      <c r="H4787">
        <v>16</v>
      </c>
      <c r="I4787" t="s">
        <v>13</v>
      </c>
      <c r="J4787" s="1">
        <v>43898.29</v>
      </c>
    </row>
    <row r="4788" spans="1:10" ht="12.75">
      <c r="A4788" s="76"/>
      <c r="C4788">
        <v>22</v>
      </c>
      <c r="D4788" t="s">
        <v>15</v>
      </c>
      <c r="E4788" s="1">
        <v>1019.405</v>
      </c>
      <c r="F4788" s="4">
        <f t="shared" si="163"/>
        <v>0.00020918628057420437</v>
      </c>
      <c r="G4788" s="15">
        <f t="shared" si="162"/>
        <v>-0.35746048754353077</v>
      </c>
      <c r="H4788">
        <v>22</v>
      </c>
      <c r="I4788" t="s">
        <v>15</v>
      </c>
      <c r="J4788" s="1">
        <v>1586.525</v>
      </c>
    </row>
    <row r="4789" spans="1:10" ht="12.75">
      <c r="A4789" s="76"/>
      <c r="C4789">
        <v>23</v>
      </c>
      <c r="D4789" t="s">
        <v>16</v>
      </c>
      <c r="E4789" s="1">
        <v>19724.575</v>
      </c>
      <c r="F4789" s="4">
        <f t="shared" si="163"/>
        <v>0.004047567434098261</v>
      </c>
      <c r="G4789" s="15">
        <f t="shared" si="162"/>
        <v>0.36959190489515525</v>
      </c>
      <c r="H4789">
        <v>23</v>
      </c>
      <c r="I4789" t="s">
        <v>16</v>
      </c>
      <c r="J4789" s="1">
        <v>14401.79</v>
      </c>
    </row>
    <row r="4790" spans="1:10" ht="12.75">
      <c r="A4790" s="76"/>
      <c r="C4790">
        <v>24</v>
      </c>
      <c r="D4790" t="s">
        <v>17</v>
      </c>
      <c r="E4790" s="1">
        <v>116265.325</v>
      </c>
      <c r="F4790" s="4">
        <f t="shared" si="163"/>
        <v>0.02385814361956343</v>
      </c>
      <c r="G4790" s="15">
        <f t="shared" si="162"/>
        <v>0.13028417188554187</v>
      </c>
      <c r="H4790">
        <v>24</v>
      </c>
      <c r="I4790" t="s">
        <v>17</v>
      </c>
      <c r="J4790" s="1">
        <v>102863.8</v>
      </c>
    </row>
    <row r="4791" spans="1:10" ht="12.75">
      <c r="A4791" s="76"/>
      <c r="C4791">
        <v>25</v>
      </c>
      <c r="D4791" t="s">
        <v>18</v>
      </c>
      <c r="E4791" s="1">
        <v>61.18</v>
      </c>
      <c r="F4791" s="4">
        <f t="shared" si="163"/>
        <v>1.2554398541825696E-05</v>
      </c>
      <c r="G4791" s="15"/>
      <c r="H4791">
        <v>25</v>
      </c>
      <c r="I4791" t="s">
        <v>18</v>
      </c>
      <c r="J4791" s="1">
        <v>0</v>
      </c>
    </row>
    <row r="4792" spans="1:10" ht="12.75">
      <c r="A4792" s="76"/>
      <c r="C4792">
        <v>27</v>
      </c>
      <c r="D4792" t="s">
        <v>20</v>
      </c>
      <c r="E4792" s="1">
        <v>11350.44</v>
      </c>
      <c r="F4792" s="4">
        <f t="shared" si="163"/>
        <v>0.0023291589961601843</v>
      </c>
      <c r="G4792" s="15">
        <f t="shared" si="162"/>
        <v>0.0344612625224201</v>
      </c>
      <c r="H4792">
        <v>27</v>
      </c>
      <c r="I4792" t="s">
        <v>20</v>
      </c>
      <c r="J4792" s="1">
        <v>10972.32</v>
      </c>
    </row>
    <row r="4793" spans="1:10" ht="12.75">
      <c r="A4793" s="76"/>
      <c r="C4793">
        <v>28</v>
      </c>
      <c r="D4793" t="s">
        <v>21</v>
      </c>
      <c r="E4793" s="1">
        <v>36708.205</v>
      </c>
      <c r="F4793" s="4">
        <f t="shared" si="163"/>
        <v>0.007532681191975135</v>
      </c>
      <c r="G4793" s="15">
        <f t="shared" si="162"/>
        <v>-0.6011656939874281</v>
      </c>
      <c r="H4793">
        <v>28</v>
      </c>
      <c r="I4793" t="s">
        <v>21</v>
      </c>
      <c r="J4793" s="1">
        <v>92038.735</v>
      </c>
    </row>
    <row r="4794" spans="1:10" ht="12.75">
      <c r="A4794" s="76"/>
      <c r="C4794">
        <v>30</v>
      </c>
      <c r="D4794" t="s">
        <v>22</v>
      </c>
      <c r="E4794" s="1">
        <v>431061.87</v>
      </c>
      <c r="F4794" s="4">
        <f t="shared" si="163"/>
        <v>0.08845574554044881</v>
      </c>
      <c r="G4794" s="15">
        <f t="shared" si="162"/>
        <v>0.15032677000206518</v>
      </c>
      <c r="H4794">
        <v>30</v>
      </c>
      <c r="I4794" t="s">
        <v>22</v>
      </c>
      <c r="J4794" s="1">
        <v>374729.93</v>
      </c>
    </row>
    <row r="4795" spans="1:10" ht="12.75">
      <c r="A4795" s="76"/>
      <c r="C4795">
        <v>31</v>
      </c>
      <c r="D4795" t="s">
        <v>23</v>
      </c>
      <c r="E4795" s="1">
        <v>193568.76</v>
      </c>
      <c r="F4795" s="4">
        <f t="shared" si="163"/>
        <v>0.03972114021390991</v>
      </c>
      <c r="G4795" s="15">
        <f t="shared" si="162"/>
        <v>0.05685945188898667</v>
      </c>
      <c r="H4795">
        <v>31</v>
      </c>
      <c r="I4795" t="s">
        <v>23</v>
      </c>
      <c r="J4795" s="1">
        <v>183154.685</v>
      </c>
    </row>
    <row r="4796" spans="1:10" ht="12.75">
      <c r="A4796" s="76"/>
      <c r="C4796">
        <v>32</v>
      </c>
      <c r="D4796" t="s">
        <v>24</v>
      </c>
      <c r="E4796" s="1">
        <v>36036.39</v>
      </c>
      <c r="F4796" s="4">
        <f t="shared" si="163"/>
        <v>0.007394821871014419</v>
      </c>
      <c r="G4796" s="15">
        <f t="shared" si="162"/>
        <v>0.07244761138509448</v>
      </c>
      <c r="H4796">
        <v>32</v>
      </c>
      <c r="I4796" t="s">
        <v>24</v>
      </c>
      <c r="J4796" s="1">
        <v>33602.005</v>
      </c>
    </row>
    <row r="4797" spans="1:10" ht="12.75">
      <c r="A4797" s="76"/>
      <c r="C4797">
        <v>33</v>
      </c>
      <c r="D4797" t="s">
        <v>450</v>
      </c>
      <c r="E4797" s="1">
        <v>4860.645</v>
      </c>
      <c r="F4797" s="4">
        <f t="shared" si="163"/>
        <v>0.0009974252124931738</v>
      </c>
      <c r="G4797" s="15">
        <f t="shared" si="162"/>
        <v>0.25332661199346607</v>
      </c>
      <c r="H4797">
        <v>33</v>
      </c>
      <c r="I4797" t="s">
        <v>450</v>
      </c>
      <c r="J4797" s="1">
        <v>3878.195</v>
      </c>
    </row>
    <row r="4798" spans="1:10" ht="12.75">
      <c r="A4798" s="76"/>
      <c r="C4798">
        <v>34</v>
      </c>
      <c r="D4798" t="s">
        <v>510</v>
      </c>
      <c r="E4798" s="1">
        <v>7604.255</v>
      </c>
      <c r="F4798" s="4">
        <f t="shared" si="163"/>
        <v>0.0015604257581508787</v>
      </c>
      <c r="G4798" s="15">
        <f t="shared" si="162"/>
        <v>0.10714194717374514</v>
      </c>
      <c r="H4798">
        <v>34</v>
      </c>
      <c r="I4798" t="s">
        <v>510</v>
      </c>
      <c r="J4798" s="1">
        <v>6868.365</v>
      </c>
    </row>
    <row r="4799" spans="1:10" ht="12.75">
      <c r="A4799" s="76"/>
      <c r="C4799">
        <v>35</v>
      </c>
      <c r="D4799" t="s">
        <v>511</v>
      </c>
      <c r="E4799" s="1">
        <v>233150.49</v>
      </c>
      <c r="F4799" s="4">
        <f t="shared" si="163"/>
        <v>0.04784348106704718</v>
      </c>
      <c r="G4799" s="15">
        <f t="shared" si="162"/>
        <v>-0.032718422476797016</v>
      </c>
      <c r="H4799">
        <v>35</v>
      </c>
      <c r="I4799" t="s">
        <v>511</v>
      </c>
      <c r="J4799" s="1">
        <v>241036.835</v>
      </c>
    </row>
    <row r="4800" spans="1:10" ht="12.75">
      <c r="A4800" s="76"/>
      <c r="E4800" s="1"/>
      <c r="J4800" s="1"/>
    </row>
    <row r="4801" ht="12.75">
      <c r="A4801" s="76"/>
    </row>
    <row r="4802" ht="12.75">
      <c r="A4802" s="76"/>
    </row>
    <row r="4803" ht="12.75">
      <c r="A4803" s="76"/>
    </row>
    <row r="4804" ht="12.75">
      <c r="A4804" s="76"/>
    </row>
    <row r="4805" ht="12.75">
      <c r="A4805" s="76"/>
    </row>
    <row r="4806" spans="1:10" ht="12.75">
      <c r="A4806" s="76">
        <f>+DATE(2013,7,1)</f>
        <v>41456</v>
      </c>
      <c r="B4806" s="1">
        <f>SUM(E4806:E4833)</f>
        <v>4238056.194999998</v>
      </c>
      <c r="C4806">
        <v>1</v>
      </c>
      <c r="D4806" t="s">
        <v>0</v>
      </c>
      <c r="E4806" s="1">
        <v>862886.235</v>
      </c>
      <c r="F4806" s="4">
        <f>+E4806/$B$4806</f>
        <v>0.2036042457431361</v>
      </c>
      <c r="G4806" s="15">
        <f aca="true" t="shared" si="164" ref="G4806:G4812">(E4806/J4806)-1</f>
        <v>0.17520369046811934</v>
      </c>
      <c r="H4806">
        <v>1</v>
      </c>
      <c r="I4806" t="s">
        <v>0</v>
      </c>
      <c r="J4806" s="1">
        <v>734243.98</v>
      </c>
    </row>
    <row r="4807" spans="1:10" ht="12.75">
      <c r="A4807" s="76"/>
      <c r="C4807">
        <v>2</v>
      </c>
      <c r="D4807" t="s">
        <v>1</v>
      </c>
      <c r="E4807" s="1">
        <v>2079702.48</v>
      </c>
      <c r="F4807" s="4">
        <f aca="true" t="shared" si="165" ref="F4807:F4830">+E4807/$B$4806</f>
        <v>0.49072083622996904</v>
      </c>
      <c r="G4807" s="15">
        <f t="shared" si="164"/>
        <v>0.061789450512284905</v>
      </c>
      <c r="H4807">
        <v>2</v>
      </c>
      <c r="I4807" t="s">
        <v>1</v>
      </c>
      <c r="J4807" s="1">
        <v>1958676.91</v>
      </c>
    </row>
    <row r="4808" spans="1:10" ht="12.75">
      <c r="A4808" s="76"/>
      <c r="C4808">
        <v>3</v>
      </c>
      <c r="D4808" t="s">
        <v>2</v>
      </c>
      <c r="E4808" s="1">
        <v>105783.38</v>
      </c>
      <c r="F4808" s="4">
        <f t="shared" si="165"/>
        <v>0.02496035331593805</v>
      </c>
      <c r="G4808" s="15">
        <f t="shared" si="164"/>
        <v>0.15629744139927415</v>
      </c>
      <c r="H4808">
        <v>3</v>
      </c>
      <c r="I4808" t="s">
        <v>2</v>
      </c>
      <c r="J4808" s="1">
        <v>91484.575</v>
      </c>
    </row>
    <row r="4809" spans="1:10" ht="12.75">
      <c r="A4809" s="76"/>
      <c r="C4809">
        <v>4</v>
      </c>
      <c r="D4809" t="s">
        <v>3</v>
      </c>
      <c r="E4809" s="1">
        <v>44270.355</v>
      </c>
      <c r="F4809" s="4">
        <f t="shared" si="165"/>
        <v>0.010445910333192272</v>
      </c>
      <c r="G4809" s="15">
        <f t="shared" si="164"/>
        <v>0.12411407216007952</v>
      </c>
      <c r="H4809">
        <v>4</v>
      </c>
      <c r="I4809" t="s">
        <v>3</v>
      </c>
      <c r="J4809" s="1">
        <v>39382.44</v>
      </c>
    </row>
    <row r="4810" spans="1:10" ht="12.75">
      <c r="A4810" s="76"/>
      <c r="C4810">
        <v>5</v>
      </c>
      <c r="D4810" t="s">
        <v>4</v>
      </c>
      <c r="E4810" s="1">
        <v>99876.195</v>
      </c>
      <c r="F4810" s="4">
        <f t="shared" si="165"/>
        <v>0.02356651030673746</v>
      </c>
      <c r="G4810" s="15">
        <f t="shared" si="164"/>
        <v>0.019612203879574297</v>
      </c>
      <c r="H4810">
        <v>5</v>
      </c>
      <c r="I4810" t="s">
        <v>4</v>
      </c>
      <c r="J4810" s="1">
        <v>97955.08</v>
      </c>
    </row>
    <row r="4811" spans="1:10" ht="12.75">
      <c r="A4811" s="76"/>
      <c r="C4811">
        <v>6</v>
      </c>
      <c r="D4811" t="s">
        <v>5</v>
      </c>
      <c r="E4811" s="1">
        <v>8967.4</v>
      </c>
      <c r="F4811" s="4">
        <f t="shared" si="165"/>
        <v>0.00211592286354759</v>
      </c>
      <c r="G4811" s="15">
        <f t="shared" si="164"/>
        <v>-0.04609332699338664</v>
      </c>
      <c r="H4811">
        <v>6</v>
      </c>
      <c r="I4811" t="s">
        <v>5</v>
      </c>
      <c r="J4811" s="1">
        <v>9400.71</v>
      </c>
    </row>
    <row r="4812" spans="1:10" ht="12.75">
      <c r="A4812" s="76"/>
      <c r="C4812">
        <v>7</v>
      </c>
      <c r="D4812" t="s">
        <v>6</v>
      </c>
      <c r="E4812" s="1">
        <v>1146.77</v>
      </c>
      <c r="F4812" s="4">
        <f t="shared" si="165"/>
        <v>0.00027058867255062445</v>
      </c>
      <c r="G4812" s="15">
        <f t="shared" si="164"/>
        <v>-0.470548855934551</v>
      </c>
      <c r="H4812">
        <v>7</v>
      </c>
      <c r="I4812" t="s">
        <v>6</v>
      </c>
      <c r="J4812" s="1">
        <v>2165.96</v>
      </c>
    </row>
    <row r="4813" spans="1:10" ht="12.75">
      <c r="A4813" s="76"/>
      <c r="C4813">
        <v>9</v>
      </c>
      <c r="D4813" t="s">
        <v>8</v>
      </c>
      <c r="E4813" s="1">
        <v>5154.405</v>
      </c>
      <c r="F4813" s="4">
        <f t="shared" si="165"/>
        <v>0.0012162191256645197</v>
      </c>
      <c r="G4813" s="15">
        <f aca="true" t="shared" si="166" ref="G4813:G4821">(E4813/J4813)-1</f>
        <v>0.6900298043535997</v>
      </c>
      <c r="H4813">
        <v>9</v>
      </c>
      <c r="I4813" t="s">
        <v>8</v>
      </c>
      <c r="J4813" s="1">
        <v>3049.89</v>
      </c>
    </row>
    <row r="4814" spans="1:10" ht="12.75">
      <c r="A4814" s="76"/>
      <c r="C4814">
        <v>10</v>
      </c>
      <c r="D4814" t="s">
        <v>9</v>
      </c>
      <c r="E4814" s="1">
        <v>21933.285</v>
      </c>
      <c r="F4814" s="4">
        <f t="shared" si="165"/>
        <v>0.005175317171555345</v>
      </c>
      <c r="G4814" s="15">
        <f t="shared" si="166"/>
        <v>-0.018302799946827042</v>
      </c>
      <c r="H4814">
        <v>10</v>
      </c>
      <c r="I4814" t="s">
        <v>9</v>
      </c>
      <c r="J4814" s="1">
        <v>22342.21</v>
      </c>
    </row>
    <row r="4815" spans="1:10" ht="12.75">
      <c r="A4815" s="76"/>
      <c r="C4815">
        <v>11</v>
      </c>
      <c r="D4815" t="s">
        <v>10</v>
      </c>
      <c r="E4815" s="1">
        <v>2359.09</v>
      </c>
      <c r="F4815" s="4">
        <f t="shared" si="165"/>
        <v>0.0005566443415222343</v>
      </c>
      <c r="G4815" s="15">
        <f t="shared" si="166"/>
        <v>-0.23230071576522116</v>
      </c>
      <c r="H4815">
        <v>11</v>
      </c>
      <c r="I4815" t="s">
        <v>10</v>
      </c>
      <c r="J4815" s="1">
        <v>3072.935</v>
      </c>
    </row>
    <row r="4816" spans="1:10" ht="12.75">
      <c r="A4816" s="76"/>
      <c r="C4816">
        <v>13</v>
      </c>
      <c r="D4816" t="s">
        <v>11</v>
      </c>
      <c r="E4816" s="1">
        <v>11918.05</v>
      </c>
      <c r="F4816" s="4">
        <f t="shared" si="165"/>
        <v>0.0028121500639988572</v>
      </c>
      <c r="G4816" s="15">
        <f t="shared" si="166"/>
        <v>1.3568456606773478</v>
      </c>
      <c r="H4816">
        <v>13</v>
      </c>
      <c r="I4816" t="s">
        <v>11</v>
      </c>
      <c r="J4816" s="1">
        <v>5056.78</v>
      </c>
    </row>
    <row r="4817" spans="1:10" ht="12.75">
      <c r="A4817" s="76"/>
      <c r="C4817">
        <v>15</v>
      </c>
      <c r="D4817" t="s">
        <v>12</v>
      </c>
      <c r="E4817" s="1">
        <v>496.17</v>
      </c>
      <c r="F4817" s="4">
        <f t="shared" si="165"/>
        <v>0.00011707489876735818</v>
      </c>
      <c r="G4817" s="15">
        <f t="shared" si="166"/>
        <v>0.1754797441364606</v>
      </c>
      <c r="H4817">
        <v>15</v>
      </c>
      <c r="I4817" t="s">
        <v>12</v>
      </c>
      <c r="J4817" s="1">
        <v>422.1</v>
      </c>
    </row>
    <row r="4818" spans="1:10" ht="12.75">
      <c r="A4818" s="76"/>
      <c r="C4818">
        <v>16</v>
      </c>
      <c r="D4818" t="s">
        <v>13</v>
      </c>
      <c r="E4818" s="1">
        <v>18152.265</v>
      </c>
      <c r="F4818" s="4">
        <f t="shared" si="165"/>
        <v>0.004283158166098835</v>
      </c>
      <c r="G4818" s="15">
        <f t="shared" si="166"/>
        <v>-0.47641696987667626</v>
      </c>
      <c r="H4818">
        <v>16</v>
      </c>
      <c r="I4818" t="s">
        <v>13</v>
      </c>
      <c r="J4818" s="1">
        <v>34669.315</v>
      </c>
    </row>
    <row r="4819" spans="1:10" ht="12.75">
      <c r="A4819" s="76"/>
      <c r="C4819">
        <v>22</v>
      </c>
      <c r="D4819" t="s">
        <v>15</v>
      </c>
      <c r="E4819" s="1">
        <v>879.675</v>
      </c>
      <c r="F4819" s="4">
        <f t="shared" si="165"/>
        <v>0.00020756567622624462</v>
      </c>
      <c r="G4819" s="15">
        <f t="shared" si="166"/>
        <v>-0.18901539596201722</v>
      </c>
      <c r="H4819">
        <v>22</v>
      </c>
      <c r="I4819" t="s">
        <v>15</v>
      </c>
      <c r="J4819" s="1">
        <v>1084.7</v>
      </c>
    </row>
    <row r="4820" spans="1:10" ht="12.75">
      <c r="A4820" s="76"/>
      <c r="C4820">
        <v>23</v>
      </c>
      <c r="D4820" t="s">
        <v>16</v>
      </c>
      <c r="E4820" s="1">
        <v>12202.12</v>
      </c>
      <c r="F4820" s="4">
        <f t="shared" si="165"/>
        <v>0.0028791784343010596</v>
      </c>
      <c r="G4820" s="15">
        <f t="shared" si="166"/>
        <v>-0.05378675438555669</v>
      </c>
      <c r="H4820">
        <v>23</v>
      </c>
      <c r="I4820" t="s">
        <v>16</v>
      </c>
      <c r="J4820" s="1">
        <v>12895.74</v>
      </c>
    </row>
    <row r="4821" spans="1:10" ht="12.75">
      <c r="A4821" s="76"/>
      <c r="C4821">
        <v>24</v>
      </c>
      <c r="D4821" t="s">
        <v>17</v>
      </c>
      <c r="E4821" s="1">
        <v>79297.71</v>
      </c>
      <c r="F4821" s="4">
        <f t="shared" si="165"/>
        <v>0.018710867990272138</v>
      </c>
      <c r="G4821" s="15">
        <f t="shared" si="166"/>
        <v>-0.005631822606616432</v>
      </c>
      <c r="H4821">
        <v>24</v>
      </c>
      <c r="I4821" t="s">
        <v>17</v>
      </c>
      <c r="J4821" s="1">
        <v>79746.83</v>
      </c>
    </row>
    <row r="4822" spans="1:10" ht="12.75">
      <c r="A4822" s="76"/>
      <c r="C4822">
        <v>25</v>
      </c>
      <c r="D4822" t="s">
        <v>18</v>
      </c>
      <c r="E4822" s="1">
        <v>36.56</v>
      </c>
      <c r="F4822" s="4">
        <f t="shared" si="165"/>
        <v>8.626596325724279E-06</v>
      </c>
      <c r="G4822" s="15"/>
      <c r="H4822">
        <v>25</v>
      </c>
      <c r="I4822" t="s">
        <v>18</v>
      </c>
      <c r="J4822" s="1">
        <v>0</v>
      </c>
    </row>
    <row r="4823" spans="1:10" ht="12.75">
      <c r="A4823" s="76"/>
      <c r="C4823">
        <v>27</v>
      </c>
      <c r="D4823" t="s">
        <v>20</v>
      </c>
      <c r="E4823" s="1">
        <v>9437.76</v>
      </c>
      <c r="F4823" s="4">
        <f t="shared" si="165"/>
        <v>0.0022269077062108196</v>
      </c>
      <c r="G4823" s="15">
        <f aca="true" t="shared" si="167" ref="G4823:G4829">(E4823/J4823)-1</f>
        <v>0.08599084513362953</v>
      </c>
      <c r="H4823">
        <v>27</v>
      </c>
      <c r="I4823" t="s">
        <v>20</v>
      </c>
      <c r="J4823" s="1">
        <v>8690.46</v>
      </c>
    </row>
    <row r="4824" spans="1:10" ht="12.75">
      <c r="A4824" s="76"/>
      <c r="C4824">
        <v>28</v>
      </c>
      <c r="D4824" t="s">
        <v>21</v>
      </c>
      <c r="E4824" s="1">
        <v>110033.035</v>
      </c>
      <c r="F4824" s="4">
        <f t="shared" si="165"/>
        <v>0.025963090137836185</v>
      </c>
      <c r="G4824" s="15">
        <f t="shared" si="167"/>
        <v>0.4507119604691565</v>
      </c>
      <c r="H4824">
        <v>28</v>
      </c>
      <c r="I4824" t="s">
        <v>21</v>
      </c>
      <c r="J4824" s="1">
        <v>75847.61</v>
      </c>
    </row>
    <row r="4825" spans="1:10" ht="12.75">
      <c r="A4825" s="76"/>
      <c r="C4825">
        <v>30</v>
      </c>
      <c r="D4825" t="s">
        <v>22</v>
      </c>
      <c r="E4825" s="1">
        <v>347785.345</v>
      </c>
      <c r="F4825" s="4">
        <f t="shared" si="165"/>
        <v>0.08206246661153584</v>
      </c>
      <c r="G4825" s="15">
        <f t="shared" si="167"/>
        <v>0.01928618795388881</v>
      </c>
      <c r="H4825">
        <v>30</v>
      </c>
      <c r="I4825" t="s">
        <v>22</v>
      </c>
      <c r="J4825" s="1">
        <v>341204.805</v>
      </c>
    </row>
    <row r="4826" spans="1:10" ht="12.75">
      <c r="A4826" s="76"/>
      <c r="C4826">
        <v>31</v>
      </c>
      <c r="D4826" t="s">
        <v>23</v>
      </c>
      <c r="E4826" s="1">
        <v>187126.445</v>
      </c>
      <c r="F4826" s="4">
        <f t="shared" si="165"/>
        <v>0.04415383760620477</v>
      </c>
      <c r="G4826" s="15">
        <f t="shared" si="167"/>
        <v>0.12524003807957262</v>
      </c>
      <c r="H4826">
        <v>31</v>
      </c>
      <c r="I4826" t="s">
        <v>23</v>
      </c>
      <c r="J4826" s="1">
        <v>166299.135</v>
      </c>
    </row>
    <row r="4827" spans="1:10" ht="12.75">
      <c r="A4827" s="76"/>
      <c r="C4827">
        <v>32</v>
      </c>
      <c r="D4827" t="s">
        <v>24</v>
      </c>
      <c r="E4827" s="1">
        <v>35974.695</v>
      </c>
      <c r="F4827" s="4">
        <f t="shared" si="165"/>
        <v>0.008488489379268369</v>
      </c>
      <c r="G4827" s="15">
        <f t="shared" si="167"/>
        <v>0.18614097508044236</v>
      </c>
      <c r="H4827">
        <v>32</v>
      </c>
      <c r="I4827" t="s">
        <v>24</v>
      </c>
      <c r="J4827" s="1">
        <v>30329.19</v>
      </c>
    </row>
    <row r="4828" spans="1:10" ht="12.75">
      <c r="A4828" s="76"/>
      <c r="C4828">
        <v>33</v>
      </c>
      <c r="D4828" t="s">
        <v>450</v>
      </c>
      <c r="E4828" s="1">
        <v>4825.495</v>
      </c>
      <c r="F4828" s="4">
        <f t="shared" si="165"/>
        <v>0.0011386104331728903</v>
      </c>
      <c r="G4828" s="15">
        <f t="shared" si="167"/>
        <v>0.29814619527496355</v>
      </c>
      <c r="H4828">
        <v>33</v>
      </c>
      <c r="I4828" t="s">
        <v>450</v>
      </c>
      <c r="J4828" s="1">
        <v>3717.22</v>
      </c>
    </row>
    <row r="4829" spans="1:10" ht="12.75">
      <c r="A4829" s="76"/>
      <c r="C4829">
        <v>34</v>
      </c>
      <c r="D4829" t="s">
        <v>510</v>
      </c>
      <c r="E4829" s="1">
        <v>6732.215</v>
      </c>
      <c r="F4829" s="4">
        <f t="shared" si="165"/>
        <v>0.0015885148025980818</v>
      </c>
      <c r="G4829" s="15">
        <f t="shared" si="167"/>
        <v>-0.010551138630850554</v>
      </c>
      <c r="H4829">
        <v>34</v>
      </c>
      <c r="I4829" t="s">
        <v>510</v>
      </c>
      <c r="J4829" s="1">
        <v>6804.005</v>
      </c>
    </row>
    <row r="4830" spans="1:10" ht="12.75">
      <c r="A4830" s="76"/>
      <c r="C4830">
        <v>35</v>
      </c>
      <c r="D4830" t="s">
        <v>511</v>
      </c>
      <c r="E4830" s="1">
        <v>181079.06</v>
      </c>
      <c r="F4830" s="4">
        <f t="shared" si="165"/>
        <v>0.04272691339336997</v>
      </c>
      <c r="G4830" s="15">
        <f>(E4830/J4830)-1</f>
        <v>0.024476214863219603</v>
      </c>
      <c r="H4830">
        <v>35</v>
      </c>
      <c r="I4830" t="s">
        <v>511</v>
      </c>
      <c r="J4830" s="1">
        <v>176752.82</v>
      </c>
    </row>
    <row r="4831" spans="1:10" ht="12.75">
      <c r="A4831" s="76"/>
      <c r="E4831" s="1"/>
      <c r="F4831" s="4"/>
      <c r="G4831" s="15"/>
      <c r="J4831" s="1"/>
    </row>
    <row r="4832" spans="1:10" ht="12.75">
      <c r="A4832" s="76"/>
      <c r="E4832" s="1"/>
      <c r="F4832" s="4"/>
      <c r="G4832" s="15"/>
      <c r="J4832" s="1"/>
    </row>
    <row r="4833" spans="1:10" ht="12.75">
      <c r="A4833" s="76"/>
      <c r="E4833" s="1"/>
      <c r="F4833" s="4"/>
      <c r="G4833" s="15"/>
      <c r="J4833" s="1"/>
    </row>
    <row r="4834" spans="1:10" ht="12.75">
      <c r="A4834" s="76"/>
      <c r="E4834" s="1"/>
      <c r="F4834" s="4"/>
      <c r="G4834" s="15"/>
      <c r="J4834" s="1"/>
    </row>
    <row r="4835" ht="12.75">
      <c r="A4835" s="76"/>
    </row>
    <row r="4836" spans="1:10" ht="12.75">
      <c r="A4836" s="76">
        <v>41487</v>
      </c>
      <c r="B4836" s="1">
        <f>SUM(E4836:E4862)</f>
        <v>4515003.8100000005</v>
      </c>
      <c r="C4836">
        <v>1</v>
      </c>
      <c r="D4836" t="s">
        <v>0</v>
      </c>
      <c r="E4836" s="1">
        <v>813507.6</v>
      </c>
      <c r="F4836" s="4">
        <f>+E4836/$B$4836</f>
        <v>0.18017871838739377</v>
      </c>
      <c r="G4836" s="15">
        <f>(E4836/J4836)-1</f>
        <v>0.09177328266640017</v>
      </c>
      <c r="H4836">
        <v>1</v>
      </c>
      <c r="I4836" t="s">
        <v>0</v>
      </c>
      <c r="J4836" s="1">
        <v>745125.03</v>
      </c>
    </row>
    <row r="4837" spans="3:10" ht="12.75">
      <c r="C4837">
        <v>2</v>
      </c>
      <c r="D4837" t="s">
        <v>1</v>
      </c>
      <c r="E4837" s="1">
        <v>2322352.05</v>
      </c>
      <c r="F4837" s="4">
        <f aca="true" t="shared" si="168" ref="F4837:F4862">+E4837/$B$4836</f>
        <v>0.5143632536602443</v>
      </c>
      <c r="G4837" s="15">
        <f aca="true" t="shared" si="169" ref="G4837:G4862">(E4837/J4837)-1</f>
        <v>0.10332962242562416</v>
      </c>
      <c r="H4837">
        <v>2</v>
      </c>
      <c r="I4837" t="s">
        <v>1</v>
      </c>
      <c r="J4837" s="1">
        <v>2104857.88</v>
      </c>
    </row>
    <row r="4838" spans="3:10" ht="12.75">
      <c r="C4838">
        <v>3</v>
      </c>
      <c r="D4838" t="s">
        <v>2</v>
      </c>
      <c r="E4838" s="1">
        <v>88171.16</v>
      </c>
      <c r="F4838" s="4">
        <f t="shared" si="168"/>
        <v>0.019528479644848846</v>
      </c>
      <c r="G4838" s="15">
        <f t="shared" si="169"/>
        <v>0.09583747565718004</v>
      </c>
      <c r="H4838">
        <v>3</v>
      </c>
      <c r="I4838" t="s">
        <v>2</v>
      </c>
      <c r="J4838" s="1">
        <v>80460.07</v>
      </c>
    </row>
    <row r="4839" spans="3:10" ht="12.75">
      <c r="C4839">
        <v>4</v>
      </c>
      <c r="D4839" t="s">
        <v>3</v>
      </c>
      <c r="E4839" s="1">
        <v>54009.08</v>
      </c>
      <c r="F4839" s="4">
        <f t="shared" si="168"/>
        <v>0.0119621338702702</v>
      </c>
      <c r="G4839" s="15">
        <f t="shared" si="169"/>
        <v>0.28957690842009454</v>
      </c>
      <c r="H4839">
        <v>4</v>
      </c>
      <c r="I4839" t="s">
        <v>3</v>
      </c>
      <c r="J4839" s="1">
        <v>41881.24</v>
      </c>
    </row>
    <row r="4840" spans="3:10" ht="12.75">
      <c r="C4840">
        <v>5</v>
      </c>
      <c r="D4840" t="s">
        <v>4</v>
      </c>
      <c r="E4840" s="1">
        <v>109502.915</v>
      </c>
      <c r="F4840" s="4">
        <f t="shared" si="168"/>
        <v>0.024253116853958975</v>
      </c>
      <c r="G4840" s="15">
        <f t="shared" si="169"/>
        <v>0.16536207234811484</v>
      </c>
      <c r="H4840">
        <v>5</v>
      </c>
      <c r="I4840" t="s">
        <v>4</v>
      </c>
      <c r="J4840" s="1">
        <v>93964.715</v>
      </c>
    </row>
    <row r="4841" spans="3:10" ht="12.75">
      <c r="C4841">
        <v>6</v>
      </c>
      <c r="D4841" t="s">
        <v>5</v>
      </c>
      <c r="E4841" s="1">
        <v>12022.305</v>
      </c>
      <c r="F4841" s="4">
        <f t="shared" si="168"/>
        <v>0.0026627452613378856</v>
      </c>
      <c r="G4841" s="15">
        <f t="shared" si="169"/>
        <v>0.19426297456518826</v>
      </c>
      <c r="H4841">
        <v>6</v>
      </c>
      <c r="I4841" t="s">
        <v>5</v>
      </c>
      <c r="J4841" s="1">
        <v>10066.715</v>
      </c>
    </row>
    <row r="4842" spans="3:10" ht="12.75">
      <c r="C4842">
        <v>7</v>
      </c>
      <c r="D4842" t="s">
        <v>6</v>
      </c>
      <c r="E4842" s="1">
        <v>3070.675</v>
      </c>
      <c r="F4842" s="4">
        <f t="shared" si="168"/>
        <v>0.0006801046309637555</v>
      </c>
      <c r="G4842" s="15">
        <f t="shared" si="169"/>
        <v>0.2837887273008526</v>
      </c>
      <c r="H4842">
        <v>7</v>
      </c>
      <c r="I4842" t="s">
        <v>6</v>
      </c>
      <c r="J4842" s="1">
        <v>2391.885</v>
      </c>
    </row>
    <row r="4843" spans="3:10" ht="12.75">
      <c r="C4843">
        <v>9</v>
      </c>
      <c r="D4843" t="s">
        <v>8</v>
      </c>
      <c r="E4843" s="1">
        <v>5036.93</v>
      </c>
      <c r="F4843" s="4">
        <f t="shared" si="168"/>
        <v>0.00111559817266245</v>
      </c>
      <c r="G4843" s="15">
        <f t="shared" si="169"/>
        <v>0.23959117778795003</v>
      </c>
      <c r="H4843">
        <v>9</v>
      </c>
      <c r="I4843" t="s">
        <v>8</v>
      </c>
      <c r="J4843" s="1">
        <v>4063.38</v>
      </c>
    </row>
    <row r="4844" spans="3:10" ht="12.75">
      <c r="C4844">
        <v>10</v>
      </c>
      <c r="D4844" t="s">
        <v>9</v>
      </c>
      <c r="E4844" s="1">
        <v>33533.05</v>
      </c>
      <c r="F4844" s="4">
        <f t="shared" si="168"/>
        <v>0.007427025847847512</v>
      </c>
      <c r="G4844" s="15">
        <f t="shared" si="169"/>
        <v>0.3946355707441802</v>
      </c>
      <c r="H4844">
        <v>10</v>
      </c>
      <c r="I4844" t="s">
        <v>9</v>
      </c>
      <c r="J4844" s="1">
        <v>24044.31</v>
      </c>
    </row>
    <row r="4845" spans="3:10" ht="12.75">
      <c r="C4845">
        <v>11</v>
      </c>
      <c r="D4845" t="s">
        <v>10</v>
      </c>
      <c r="E4845" s="1">
        <v>1269.715</v>
      </c>
      <c r="F4845" s="4">
        <f t="shared" si="168"/>
        <v>0.0002812212466327907</v>
      </c>
      <c r="G4845" s="15">
        <f t="shared" si="169"/>
        <v>-0.3545752838345818</v>
      </c>
      <c r="H4845">
        <v>11</v>
      </c>
      <c r="I4845" t="s">
        <v>10</v>
      </c>
      <c r="J4845" s="1">
        <v>1967.255</v>
      </c>
    </row>
    <row r="4846" spans="3:10" ht="12.75">
      <c r="C4846">
        <v>13</v>
      </c>
      <c r="D4846" t="s">
        <v>11</v>
      </c>
      <c r="E4846" s="1">
        <v>3326.405</v>
      </c>
      <c r="F4846" s="4">
        <f t="shared" si="168"/>
        <v>0.0007367446717614175</v>
      </c>
      <c r="G4846" s="15">
        <f t="shared" si="169"/>
        <v>-0.05827855254143244</v>
      </c>
      <c r="H4846">
        <v>13</v>
      </c>
      <c r="I4846" t="s">
        <v>11</v>
      </c>
      <c r="J4846" s="1">
        <v>3532.26</v>
      </c>
    </row>
    <row r="4847" spans="3:10" ht="12.75">
      <c r="C4847">
        <v>16</v>
      </c>
      <c r="D4847" t="s">
        <v>13</v>
      </c>
      <c r="E4847" s="1">
        <v>24756.365</v>
      </c>
      <c r="F4847" s="4">
        <f t="shared" si="168"/>
        <v>0.0054831326930818245</v>
      </c>
      <c r="G4847" s="15">
        <f t="shared" si="169"/>
        <v>-0.20994337787628337</v>
      </c>
      <c r="H4847">
        <v>16</v>
      </c>
      <c r="I4847" t="s">
        <v>13</v>
      </c>
      <c r="J4847" s="1">
        <v>31334.925</v>
      </c>
    </row>
    <row r="4848" spans="3:10" ht="12.75">
      <c r="C4848">
        <v>19</v>
      </c>
      <c r="D4848" t="s">
        <v>726</v>
      </c>
      <c r="E4848" s="1">
        <v>0</v>
      </c>
      <c r="F4848" s="4">
        <f t="shared" si="168"/>
        <v>0</v>
      </c>
      <c r="G4848" s="15">
        <f t="shared" si="169"/>
        <v>-1</v>
      </c>
      <c r="H4848">
        <v>19</v>
      </c>
      <c r="I4848" t="s">
        <v>726</v>
      </c>
      <c r="J4848" s="1">
        <v>-2285.195</v>
      </c>
    </row>
    <row r="4849" spans="5:10" ht="12.75">
      <c r="E4849" s="1"/>
      <c r="F4849" s="4"/>
      <c r="G4849" s="15"/>
      <c r="J4849" s="1"/>
    </row>
    <row r="4850" spans="3:10" ht="12.75">
      <c r="C4850">
        <v>22</v>
      </c>
      <c r="D4850" t="s">
        <v>15</v>
      </c>
      <c r="E4850" s="1">
        <v>1193.98</v>
      </c>
      <c r="F4850" s="4">
        <f t="shared" si="168"/>
        <v>0.00026444717440891815</v>
      </c>
      <c r="G4850" s="15">
        <f t="shared" si="169"/>
        <v>-0.09865513167480078</v>
      </c>
      <c r="H4850">
        <v>22</v>
      </c>
      <c r="I4850" t="s">
        <v>15</v>
      </c>
      <c r="J4850" s="1">
        <v>1324.665</v>
      </c>
    </row>
    <row r="4851" spans="3:10" ht="12.75">
      <c r="C4851">
        <v>23</v>
      </c>
      <c r="D4851" t="s">
        <v>16</v>
      </c>
      <c r="E4851" s="1">
        <v>13561.44</v>
      </c>
      <c r="F4851" s="4">
        <f t="shared" si="168"/>
        <v>0.0030036386613813285</v>
      </c>
      <c r="G4851" s="15">
        <f t="shared" si="169"/>
        <v>-0.08702132615594649</v>
      </c>
      <c r="H4851">
        <v>23</v>
      </c>
      <c r="I4851" t="s">
        <v>16</v>
      </c>
      <c r="J4851" s="1">
        <v>14854.06</v>
      </c>
    </row>
    <row r="4852" spans="3:10" ht="12.75">
      <c r="C4852">
        <v>24</v>
      </c>
      <c r="D4852" t="s">
        <v>17</v>
      </c>
      <c r="E4852" s="1">
        <v>96754.29</v>
      </c>
      <c r="F4852" s="4">
        <f t="shared" si="168"/>
        <v>0.02142950351131597</v>
      </c>
      <c r="G4852" s="15">
        <f t="shared" si="169"/>
        <v>0.22000900055619832</v>
      </c>
      <c r="H4852">
        <v>24</v>
      </c>
      <c r="I4852" t="s">
        <v>17</v>
      </c>
      <c r="J4852" s="1">
        <v>79306.21</v>
      </c>
    </row>
    <row r="4853" spans="3:10" ht="12.75">
      <c r="C4853">
        <v>25</v>
      </c>
      <c r="D4853" t="s">
        <v>18</v>
      </c>
      <c r="E4853" s="1">
        <v>0</v>
      </c>
      <c r="F4853" s="4">
        <f t="shared" si="168"/>
        <v>0</v>
      </c>
      <c r="G4853" s="15">
        <f t="shared" si="169"/>
        <v>-1</v>
      </c>
      <c r="H4853">
        <v>25</v>
      </c>
      <c r="I4853" t="s">
        <v>18</v>
      </c>
      <c r="J4853" s="1">
        <v>36.56</v>
      </c>
    </row>
    <row r="4854" spans="3:10" ht="12.75">
      <c r="C4854">
        <v>26</v>
      </c>
      <c r="D4854" t="s">
        <v>19</v>
      </c>
      <c r="E4854" s="1">
        <v>0</v>
      </c>
      <c r="F4854" s="4">
        <f t="shared" si="168"/>
        <v>0</v>
      </c>
      <c r="G4854" s="15" t="e">
        <f t="shared" si="169"/>
        <v>#DIV/0!</v>
      </c>
      <c r="H4854">
        <v>26</v>
      </c>
      <c r="I4854" t="s">
        <v>19</v>
      </c>
      <c r="J4854" s="1">
        <v>0</v>
      </c>
    </row>
    <row r="4855" spans="3:10" ht="12.75">
      <c r="C4855">
        <v>27</v>
      </c>
      <c r="D4855" t="s">
        <v>20</v>
      </c>
      <c r="E4855" s="1">
        <v>11574.39</v>
      </c>
      <c r="F4855" s="4">
        <f t="shared" si="168"/>
        <v>0.002563539364986715</v>
      </c>
      <c r="G4855" s="15">
        <f t="shared" si="169"/>
        <v>-0.06840257432245356</v>
      </c>
      <c r="H4855">
        <v>27</v>
      </c>
      <c r="I4855" t="s">
        <v>20</v>
      </c>
      <c r="J4855" s="1">
        <v>12424.24</v>
      </c>
    </row>
    <row r="4856" spans="3:10" ht="12.75">
      <c r="C4856">
        <v>28</v>
      </c>
      <c r="D4856" t="s">
        <v>21</v>
      </c>
      <c r="E4856" s="1">
        <v>91182.815</v>
      </c>
      <c r="F4856" s="4">
        <f t="shared" si="168"/>
        <v>0.020195512304562152</v>
      </c>
      <c r="G4856" s="15">
        <f t="shared" si="169"/>
        <v>0.15826457487680012</v>
      </c>
      <c r="H4856">
        <v>28</v>
      </c>
      <c r="I4856" t="s">
        <v>21</v>
      </c>
      <c r="J4856" s="1">
        <v>78723.65</v>
      </c>
    </row>
    <row r="4857" spans="3:10" ht="12.75">
      <c r="C4857">
        <v>30</v>
      </c>
      <c r="D4857" t="s">
        <v>22</v>
      </c>
      <c r="E4857" s="1">
        <v>358818.715</v>
      </c>
      <c r="F4857" s="4">
        <f t="shared" si="168"/>
        <v>0.07947251654700153</v>
      </c>
      <c r="G4857" s="15">
        <f t="shared" si="169"/>
        <v>0.07041551195798812</v>
      </c>
      <c r="H4857">
        <v>30</v>
      </c>
      <c r="I4857" t="s">
        <v>22</v>
      </c>
      <c r="J4857" s="1">
        <v>335214.42</v>
      </c>
    </row>
    <row r="4858" spans="3:10" ht="12.75">
      <c r="C4858">
        <v>31</v>
      </c>
      <c r="D4858" t="s">
        <v>23</v>
      </c>
      <c r="E4858" s="1">
        <v>222581.525</v>
      </c>
      <c r="F4858" s="4">
        <f t="shared" si="168"/>
        <v>0.04929819206509152</v>
      </c>
      <c r="G4858" s="15">
        <f t="shared" si="169"/>
        <v>0.027046439918194887</v>
      </c>
      <c r="H4858">
        <v>31</v>
      </c>
      <c r="I4858" t="s">
        <v>23</v>
      </c>
      <c r="J4858" s="1">
        <v>216720.02</v>
      </c>
    </row>
    <row r="4859" spans="3:10" ht="12.75">
      <c r="C4859">
        <v>32</v>
      </c>
      <c r="D4859" t="s">
        <v>24</v>
      </c>
      <c r="E4859" s="1">
        <v>32941.38</v>
      </c>
      <c r="F4859" s="4">
        <f t="shared" si="168"/>
        <v>0.007295980554222388</v>
      </c>
      <c r="G4859" s="15">
        <f t="shared" si="169"/>
        <v>0.08332487877645312</v>
      </c>
      <c r="H4859">
        <v>32</v>
      </c>
      <c r="I4859" t="s">
        <v>24</v>
      </c>
      <c r="J4859" s="1">
        <v>30407.665</v>
      </c>
    </row>
    <row r="4860" spans="3:10" ht="12.75">
      <c r="C4860">
        <v>33</v>
      </c>
      <c r="D4860" t="s">
        <v>450</v>
      </c>
      <c r="E4860" s="1">
        <v>4567.075</v>
      </c>
      <c r="F4860" s="4">
        <f t="shared" si="168"/>
        <v>0.0010115329227152964</v>
      </c>
      <c r="G4860" s="15">
        <f t="shared" si="169"/>
        <v>0.29811170057798697</v>
      </c>
      <c r="H4860">
        <v>33</v>
      </c>
      <c r="I4860" t="s">
        <v>450</v>
      </c>
      <c r="J4860" s="1">
        <v>3518.245</v>
      </c>
    </row>
    <row r="4861" spans="3:10" ht="12.75">
      <c r="C4861">
        <v>34</v>
      </c>
      <c r="D4861" t="s">
        <v>510</v>
      </c>
      <c r="E4861" s="1">
        <v>7473.96</v>
      </c>
      <c r="F4861" s="4">
        <f t="shared" si="168"/>
        <v>0.001655360729363371</v>
      </c>
      <c r="G4861" s="15">
        <f t="shared" si="169"/>
        <v>0.12865429076670076</v>
      </c>
      <c r="H4861">
        <v>34</v>
      </c>
      <c r="I4861" t="s">
        <v>510</v>
      </c>
      <c r="J4861" s="1">
        <v>6622.01</v>
      </c>
    </row>
    <row r="4862" spans="3:10" ht="12.75">
      <c r="C4862">
        <v>35</v>
      </c>
      <c r="D4862" t="s">
        <v>511</v>
      </c>
      <c r="E4862" s="1">
        <v>203795.99</v>
      </c>
      <c r="F4862" s="4">
        <f t="shared" si="168"/>
        <v>0.04513750122394691</v>
      </c>
      <c r="G4862" s="15">
        <f t="shared" si="169"/>
        <v>-0.04422167993163484</v>
      </c>
      <c r="H4862">
        <v>35</v>
      </c>
      <c r="I4862" t="s">
        <v>511</v>
      </c>
      <c r="J4862" s="1">
        <v>213225.165</v>
      </c>
    </row>
    <row r="4863" spans="5:10" ht="12.75">
      <c r="E4863" s="1"/>
      <c r="J4863" s="1"/>
    </row>
    <row r="4864" ht="12.75">
      <c r="J4864" s="1"/>
    </row>
    <row r="4866" spans="1:10" ht="12.75">
      <c r="A4866" s="76">
        <v>41518</v>
      </c>
      <c r="B4866" s="1">
        <f>SUM(E4866:E4890)</f>
        <v>4299048.61</v>
      </c>
      <c r="C4866">
        <v>1</v>
      </c>
      <c r="D4866" t="s">
        <v>0</v>
      </c>
      <c r="E4866" s="1">
        <v>806527.265</v>
      </c>
      <c r="F4866" s="4">
        <f>+E4866/$B$4866</f>
        <v>0.18760598871200015</v>
      </c>
      <c r="G4866" s="15">
        <f>(E4866/J4866)-1</f>
        <v>0.23104703268739124</v>
      </c>
      <c r="H4866">
        <v>1</v>
      </c>
      <c r="I4866" t="s">
        <v>0</v>
      </c>
      <c r="J4866" s="1">
        <v>655155.525</v>
      </c>
    </row>
    <row r="4867" spans="3:10" ht="12.75">
      <c r="C4867">
        <v>2</v>
      </c>
      <c r="D4867" t="s">
        <v>1</v>
      </c>
      <c r="E4867" s="1">
        <v>2186111.98</v>
      </c>
      <c r="F4867" s="4">
        <f aca="true" t="shared" si="170" ref="F4867:F4890">+E4867/$B$4866</f>
        <v>0.5085106446377213</v>
      </c>
      <c r="G4867" s="15">
        <f aca="true" t="shared" si="171" ref="G4867:G4890">(E4867/J4867)-1</f>
        <v>0.15033580533939062</v>
      </c>
      <c r="H4867">
        <v>2</v>
      </c>
      <c r="I4867" t="s">
        <v>1</v>
      </c>
      <c r="J4867" s="1">
        <v>1900412.01</v>
      </c>
    </row>
    <row r="4868" spans="3:10" ht="12.75">
      <c r="C4868">
        <v>3</v>
      </c>
      <c r="D4868" t="s">
        <v>2</v>
      </c>
      <c r="E4868" s="1">
        <v>94779.73</v>
      </c>
      <c r="F4868" s="4">
        <f t="shared" si="170"/>
        <v>0.022046675578297308</v>
      </c>
      <c r="G4868" s="15">
        <f t="shared" si="171"/>
        <v>0.18237846872445362</v>
      </c>
      <c r="H4868">
        <v>3</v>
      </c>
      <c r="I4868" t="s">
        <v>2</v>
      </c>
      <c r="J4868" s="1">
        <v>80160.23</v>
      </c>
    </row>
    <row r="4869" spans="3:10" ht="12.75">
      <c r="C4869">
        <v>4</v>
      </c>
      <c r="D4869" t="s">
        <v>3</v>
      </c>
      <c r="E4869" s="1">
        <v>46297.905</v>
      </c>
      <c r="F4869" s="4">
        <f t="shared" si="170"/>
        <v>0.01076933740463102</v>
      </c>
      <c r="G4869" s="15">
        <f t="shared" si="171"/>
        <v>0.0028229769486485257</v>
      </c>
      <c r="H4869">
        <v>4</v>
      </c>
      <c r="I4869" t="s">
        <v>3</v>
      </c>
      <c r="J4869" s="1">
        <v>46167.575</v>
      </c>
    </row>
    <row r="4870" spans="3:10" ht="12.75">
      <c r="C4870">
        <v>5</v>
      </c>
      <c r="D4870" t="s">
        <v>4</v>
      </c>
      <c r="E4870" s="1">
        <v>115826.45</v>
      </c>
      <c r="F4870" s="4">
        <f t="shared" si="170"/>
        <v>0.02694234480870408</v>
      </c>
      <c r="G4870" s="15">
        <f t="shared" si="171"/>
        <v>0.2206170359226285</v>
      </c>
      <c r="H4870">
        <v>5</v>
      </c>
      <c r="I4870" t="s">
        <v>4</v>
      </c>
      <c r="J4870" s="1">
        <v>94891.72</v>
      </c>
    </row>
    <row r="4871" spans="3:10" ht="12.75">
      <c r="C4871">
        <v>6</v>
      </c>
      <c r="D4871" t="s">
        <v>5</v>
      </c>
      <c r="E4871" s="1">
        <v>8201.725</v>
      </c>
      <c r="F4871" s="4">
        <f t="shared" si="170"/>
        <v>0.0019078000143850431</v>
      </c>
      <c r="G4871" s="15">
        <f t="shared" si="171"/>
        <v>-0.13183719655094295</v>
      </c>
      <c r="H4871">
        <v>6</v>
      </c>
      <c r="I4871" t="s">
        <v>5</v>
      </c>
      <c r="J4871" s="1">
        <v>9447.22</v>
      </c>
    </row>
    <row r="4872" spans="3:10" ht="12.75">
      <c r="C4872">
        <v>7</v>
      </c>
      <c r="D4872" t="s">
        <v>6</v>
      </c>
      <c r="E4872" s="1">
        <v>1209.34</v>
      </c>
      <c r="F4872" s="4">
        <f t="shared" si="170"/>
        <v>0.00028130409997852987</v>
      </c>
      <c r="G4872" s="15">
        <f t="shared" si="171"/>
        <v>-0.5379825178031113</v>
      </c>
      <c r="H4872">
        <v>7</v>
      </c>
      <c r="I4872" t="s">
        <v>6</v>
      </c>
      <c r="J4872" s="1">
        <v>2617.52</v>
      </c>
    </row>
    <row r="4873" spans="3:10" ht="12.75">
      <c r="C4873">
        <v>9</v>
      </c>
      <c r="D4873" t="s">
        <v>8</v>
      </c>
      <c r="E4873" s="1">
        <v>5396.91</v>
      </c>
      <c r="F4873" s="4">
        <f t="shared" si="170"/>
        <v>0.0012553731045157918</v>
      </c>
      <c r="G4873" s="15">
        <f t="shared" si="171"/>
        <v>0.06717247966020756</v>
      </c>
      <c r="H4873">
        <v>9</v>
      </c>
      <c r="I4873" t="s">
        <v>8</v>
      </c>
      <c r="J4873" s="1">
        <v>5057.205</v>
      </c>
    </row>
    <row r="4874" spans="3:10" ht="12.75">
      <c r="C4874">
        <v>10</v>
      </c>
      <c r="D4874" t="s">
        <v>9</v>
      </c>
      <c r="E4874" s="1">
        <v>27266.54</v>
      </c>
      <c r="F4874" s="4">
        <f t="shared" si="170"/>
        <v>0.006342459105155361</v>
      </c>
      <c r="G4874" s="15">
        <f t="shared" si="171"/>
        <v>0.2921514231581781</v>
      </c>
      <c r="H4874">
        <v>10</v>
      </c>
      <c r="I4874" t="s">
        <v>9</v>
      </c>
      <c r="J4874" s="1">
        <v>21101.66</v>
      </c>
    </row>
    <row r="4875" spans="3:10" ht="12.75">
      <c r="C4875">
        <v>11</v>
      </c>
      <c r="D4875" t="s">
        <v>10</v>
      </c>
      <c r="E4875" s="1">
        <v>2996.86</v>
      </c>
      <c r="F4875" s="4">
        <f t="shared" si="170"/>
        <v>0.0006970984215040081</v>
      </c>
      <c r="G4875" s="15">
        <f t="shared" si="171"/>
        <v>0.4403756590615251</v>
      </c>
      <c r="H4875">
        <v>11</v>
      </c>
      <c r="I4875" t="s">
        <v>10</v>
      </c>
      <c r="J4875" s="1">
        <v>2080.61</v>
      </c>
    </row>
    <row r="4876" spans="3:10" ht="12.75">
      <c r="C4876">
        <v>13</v>
      </c>
      <c r="D4876" t="s">
        <v>11</v>
      </c>
      <c r="E4876" s="1">
        <v>3589.705</v>
      </c>
      <c r="F4876" s="4">
        <f t="shared" si="170"/>
        <v>0.0008349998629115291</v>
      </c>
      <c r="G4876" s="15">
        <f t="shared" si="171"/>
        <v>-0.4648022662044803</v>
      </c>
      <c r="H4876">
        <v>13</v>
      </c>
      <c r="I4876" t="s">
        <v>11</v>
      </c>
      <c r="J4876" s="1">
        <v>6707.25</v>
      </c>
    </row>
    <row r="4877" spans="3:10" ht="12.75">
      <c r="C4877">
        <v>15</v>
      </c>
      <c r="D4877" t="s">
        <v>12</v>
      </c>
      <c r="E4877" s="1">
        <v>673.74</v>
      </c>
      <c r="F4877" s="4">
        <f t="shared" si="170"/>
        <v>0.0001567183954219117</v>
      </c>
      <c r="G4877" s="15">
        <f t="shared" si="171"/>
        <v>-0.12941678134630663</v>
      </c>
      <c r="H4877">
        <v>15</v>
      </c>
      <c r="I4877" t="s">
        <v>12</v>
      </c>
      <c r="J4877" s="1">
        <v>773.895</v>
      </c>
    </row>
    <row r="4878" spans="3:10" ht="12.75">
      <c r="C4878">
        <v>16</v>
      </c>
      <c r="D4878" t="s">
        <v>13</v>
      </c>
      <c r="E4878" s="1">
        <v>19660.22</v>
      </c>
      <c r="F4878" s="4">
        <f t="shared" si="170"/>
        <v>0.004573156012767206</v>
      </c>
      <c r="G4878" s="15">
        <f t="shared" si="171"/>
        <v>0.26397696321681763</v>
      </c>
      <c r="H4878">
        <v>16</v>
      </c>
      <c r="I4878" t="s">
        <v>13</v>
      </c>
      <c r="J4878" s="1">
        <v>15554.255</v>
      </c>
    </row>
    <row r="4879" spans="3:10" ht="12.75">
      <c r="C4879">
        <v>22</v>
      </c>
      <c r="D4879" t="s">
        <v>15</v>
      </c>
      <c r="E4879" s="1">
        <v>0</v>
      </c>
      <c r="F4879" s="4">
        <f t="shared" si="170"/>
        <v>0</v>
      </c>
      <c r="G4879" s="15">
        <f t="shared" si="171"/>
        <v>-1</v>
      </c>
      <c r="H4879">
        <v>22</v>
      </c>
      <c r="I4879" t="s">
        <v>15</v>
      </c>
      <c r="J4879" s="1">
        <v>1849.705</v>
      </c>
    </row>
    <row r="4880" spans="3:10" ht="12.75">
      <c r="C4880">
        <v>23</v>
      </c>
      <c r="D4880" t="s">
        <v>16</v>
      </c>
      <c r="E4880" s="1">
        <v>9988.235</v>
      </c>
      <c r="F4880" s="4">
        <f t="shared" si="170"/>
        <v>0.002323359400209248</v>
      </c>
      <c r="G4880" s="15">
        <f t="shared" si="171"/>
        <v>1.1644527127616926</v>
      </c>
      <c r="H4880">
        <v>23</v>
      </c>
      <c r="I4880" t="s">
        <v>16</v>
      </c>
      <c r="J4880" s="1">
        <v>4614.67</v>
      </c>
    </row>
    <row r="4881" spans="3:10" ht="12.75">
      <c r="C4881">
        <v>24</v>
      </c>
      <c r="D4881" t="s">
        <v>17</v>
      </c>
      <c r="E4881" s="1">
        <v>78274.38</v>
      </c>
      <c r="F4881" s="4">
        <f t="shared" si="170"/>
        <v>0.018207372630755156</v>
      </c>
      <c r="G4881" s="15">
        <f t="shared" si="171"/>
        <v>0.1504175302827493</v>
      </c>
      <c r="H4881">
        <v>24</v>
      </c>
      <c r="I4881" t="s">
        <v>17</v>
      </c>
      <c r="J4881" s="1">
        <v>68039.975</v>
      </c>
    </row>
    <row r="4882" spans="3:10" ht="12.75">
      <c r="C4882">
        <v>25</v>
      </c>
      <c r="D4882" t="s">
        <v>18</v>
      </c>
      <c r="E4882" s="1">
        <v>36.56</v>
      </c>
      <c r="F4882" s="4">
        <f t="shared" si="170"/>
        <v>8.504207166896863E-06</v>
      </c>
      <c r="G4882" s="15">
        <f t="shared" si="171"/>
        <v>-0.43943575590309714</v>
      </c>
      <c r="H4882">
        <v>25</v>
      </c>
      <c r="I4882" t="s">
        <v>18</v>
      </c>
      <c r="J4882" s="1">
        <v>65.22</v>
      </c>
    </row>
    <row r="4883" spans="3:10" ht="12.75">
      <c r="C4883">
        <v>27</v>
      </c>
      <c r="D4883" t="s">
        <v>20</v>
      </c>
      <c r="E4883" s="1">
        <v>13583.87</v>
      </c>
      <c r="F4883" s="4">
        <f t="shared" si="170"/>
        <v>0.00315973863807974</v>
      </c>
      <c r="G4883" s="15">
        <f t="shared" si="171"/>
        <v>0.08853485524527516</v>
      </c>
      <c r="H4883">
        <v>27</v>
      </c>
      <c r="I4883" t="s">
        <v>20</v>
      </c>
      <c r="J4883" s="1">
        <v>12479.04</v>
      </c>
    </row>
    <row r="4884" spans="3:10" ht="12.75">
      <c r="C4884">
        <v>28</v>
      </c>
      <c r="D4884" t="s">
        <v>21</v>
      </c>
      <c r="E4884" s="1">
        <v>78929.945</v>
      </c>
      <c r="F4884" s="4">
        <f t="shared" si="170"/>
        <v>0.018359863346602168</v>
      </c>
      <c r="G4884" s="15">
        <f t="shared" si="171"/>
        <v>1.3187522794984172</v>
      </c>
      <c r="H4884">
        <v>28</v>
      </c>
      <c r="I4884" t="s">
        <v>21</v>
      </c>
      <c r="J4884" s="1">
        <v>34039.835</v>
      </c>
    </row>
    <row r="4885" spans="3:10" ht="12.75">
      <c r="C4885">
        <v>30</v>
      </c>
      <c r="D4885" t="s">
        <v>22</v>
      </c>
      <c r="E4885" s="1">
        <v>347490.37</v>
      </c>
      <c r="F4885" s="4">
        <f t="shared" si="170"/>
        <v>0.08082959778396177</v>
      </c>
      <c r="G4885" s="15">
        <f t="shared" si="171"/>
        <v>0.07483914934346547</v>
      </c>
      <c r="H4885">
        <v>30</v>
      </c>
      <c r="I4885" t="s">
        <v>22</v>
      </c>
      <c r="J4885" s="1">
        <v>323295.23</v>
      </c>
    </row>
    <row r="4886" spans="3:10" ht="12.75">
      <c r="C4886">
        <v>31</v>
      </c>
      <c r="D4886" t="s">
        <v>23</v>
      </c>
      <c r="E4886" s="1">
        <v>210817.525</v>
      </c>
      <c r="F4886" s="4">
        <f t="shared" si="170"/>
        <v>0.04903818126401692</v>
      </c>
      <c r="G4886" s="15">
        <f t="shared" si="171"/>
        <v>0.18275402419220965</v>
      </c>
      <c r="H4886">
        <v>31</v>
      </c>
      <c r="I4886" t="s">
        <v>23</v>
      </c>
      <c r="J4886" s="1">
        <v>178242.915</v>
      </c>
    </row>
    <row r="4887" spans="3:10" ht="12.75">
      <c r="C4887">
        <v>32</v>
      </c>
      <c r="D4887" t="s">
        <v>24</v>
      </c>
      <c r="E4887" s="1">
        <v>37323</v>
      </c>
      <c r="F4887" s="4">
        <f t="shared" si="170"/>
        <v>0.008681688295680843</v>
      </c>
      <c r="G4887" s="15">
        <f t="shared" si="171"/>
        <v>0.1809263451653782</v>
      </c>
      <c r="H4887">
        <v>32</v>
      </c>
      <c r="I4887" t="s">
        <v>24</v>
      </c>
      <c r="J4887" s="1">
        <v>31604.85</v>
      </c>
    </row>
    <row r="4888" spans="3:10" ht="12.75">
      <c r="C4888">
        <v>33</v>
      </c>
      <c r="D4888" t="s">
        <v>450</v>
      </c>
      <c r="E4888" s="1">
        <v>4795.81</v>
      </c>
      <c r="F4888" s="4">
        <f t="shared" si="170"/>
        <v>0.0011155514708171676</v>
      </c>
      <c r="G4888" s="15">
        <f t="shared" si="171"/>
        <v>0.4006515799572721</v>
      </c>
      <c r="H4888">
        <v>33</v>
      </c>
      <c r="I4888" t="s">
        <v>450</v>
      </c>
      <c r="J4888" s="1">
        <v>3423.985</v>
      </c>
    </row>
    <row r="4889" spans="3:10" ht="12.75">
      <c r="C4889">
        <v>34</v>
      </c>
      <c r="D4889" t="s">
        <v>510</v>
      </c>
      <c r="E4889" s="1">
        <v>5398.575</v>
      </c>
      <c r="F4889" s="4">
        <f t="shared" si="170"/>
        <v>0.0012557603995084856</v>
      </c>
      <c r="G4889" s="15">
        <f t="shared" si="171"/>
        <v>-0.1201786508778534</v>
      </c>
      <c r="H4889">
        <v>34</v>
      </c>
      <c r="I4889" t="s">
        <v>510</v>
      </c>
      <c r="J4889" s="1">
        <v>6135.99</v>
      </c>
    </row>
    <row r="4890" spans="3:10" ht="12.75">
      <c r="C4890">
        <v>35</v>
      </c>
      <c r="D4890" t="s">
        <v>511</v>
      </c>
      <c r="E4890" s="1">
        <v>193871.97</v>
      </c>
      <c r="F4890" s="4">
        <f t="shared" si="170"/>
        <v>0.04509648240520825</v>
      </c>
      <c r="G4890" s="15">
        <f t="shared" si="171"/>
        <v>-0.025500689360653528</v>
      </c>
      <c r="H4890">
        <v>35</v>
      </c>
      <c r="I4890" t="s">
        <v>511</v>
      </c>
      <c r="J4890" s="1">
        <v>198945.21</v>
      </c>
    </row>
    <row r="4891" spans="5:10" ht="12.75">
      <c r="E4891" s="1"/>
      <c r="J4891" s="1"/>
    </row>
    <row r="4892" ht="12.75">
      <c r="J4892" s="1"/>
    </row>
    <row r="4893" ht="12.75">
      <c r="J4893" s="1"/>
    </row>
    <row r="4896" spans="1:10" ht="12.75">
      <c r="A4896" s="76">
        <v>41548</v>
      </c>
      <c r="B4896" s="1">
        <f>SUM(E4896:E4924)</f>
        <v>3673598.439999999</v>
      </c>
      <c r="C4896">
        <v>1</v>
      </c>
      <c r="D4896" t="s">
        <v>0</v>
      </c>
      <c r="E4896" s="1">
        <v>766470.185</v>
      </c>
      <c r="F4896" s="4">
        <f>+E4896/$B$4896</f>
        <v>0.20864288721768956</v>
      </c>
      <c r="G4896" s="15">
        <f aca="true" t="shared" si="172" ref="G4896:G4902">(E4896/J4896)-1</f>
        <v>0.0927101161028634</v>
      </c>
      <c r="H4896">
        <v>1</v>
      </c>
      <c r="I4896" t="s">
        <v>0</v>
      </c>
      <c r="J4896" s="1">
        <v>701439.635</v>
      </c>
    </row>
    <row r="4897" spans="3:10" ht="12.75">
      <c r="C4897">
        <v>2</v>
      </c>
      <c r="D4897" t="s">
        <v>1</v>
      </c>
      <c r="E4897" s="1">
        <v>1737069.77</v>
      </c>
      <c r="F4897" s="4">
        <f aca="true" t="shared" si="173" ref="F4897:F4921">+E4897/$B$4896</f>
        <v>0.4728523812199791</v>
      </c>
      <c r="G4897" s="15">
        <f t="shared" si="172"/>
        <v>0.16521729161841425</v>
      </c>
      <c r="H4897">
        <v>2</v>
      </c>
      <c r="I4897" t="s">
        <v>1</v>
      </c>
      <c r="J4897" s="1">
        <v>1490768.96</v>
      </c>
    </row>
    <row r="4898" spans="3:10" ht="12.75">
      <c r="C4898">
        <v>3</v>
      </c>
      <c r="D4898" t="s">
        <v>2</v>
      </c>
      <c r="E4898" s="1">
        <v>81446.655</v>
      </c>
      <c r="F4898" s="4">
        <f t="shared" si="173"/>
        <v>0.02217081053638514</v>
      </c>
      <c r="G4898" s="15">
        <f t="shared" si="172"/>
        <v>-0.006537847126059537</v>
      </c>
      <c r="H4898">
        <v>3</v>
      </c>
      <c r="I4898" t="s">
        <v>2</v>
      </c>
      <c r="J4898" s="1">
        <v>81982.645</v>
      </c>
    </row>
    <row r="4899" spans="3:10" ht="12.75">
      <c r="C4899">
        <v>4</v>
      </c>
      <c r="D4899" t="s">
        <v>3</v>
      </c>
      <c r="E4899" s="1">
        <v>49869.375</v>
      </c>
      <c r="F4899" s="4">
        <f t="shared" si="173"/>
        <v>0.01357507517887557</v>
      </c>
      <c r="G4899" s="15">
        <f t="shared" si="172"/>
        <v>0.218296293762841</v>
      </c>
      <c r="H4899">
        <v>4</v>
      </c>
      <c r="I4899" t="s">
        <v>3</v>
      </c>
      <c r="J4899" s="1">
        <v>40933.7</v>
      </c>
    </row>
    <row r="4900" spans="3:10" ht="12.75">
      <c r="C4900">
        <v>5</v>
      </c>
      <c r="D4900" t="s">
        <v>4</v>
      </c>
      <c r="E4900" s="1">
        <v>93637.61</v>
      </c>
      <c r="F4900" s="4">
        <f t="shared" si="173"/>
        <v>0.02548934281450752</v>
      </c>
      <c r="G4900" s="15">
        <f t="shared" si="172"/>
        <v>0.05537281483420475</v>
      </c>
      <c r="H4900">
        <v>5</v>
      </c>
      <c r="I4900" t="s">
        <v>4</v>
      </c>
      <c r="J4900" s="1">
        <v>88724.675</v>
      </c>
    </row>
    <row r="4901" spans="3:10" ht="12.75">
      <c r="C4901">
        <v>6</v>
      </c>
      <c r="D4901" t="s">
        <v>5</v>
      </c>
      <c r="E4901" s="1">
        <v>11839.81</v>
      </c>
      <c r="F4901" s="4">
        <f t="shared" si="173"/>
        <v>0.00322294616392531</v>
      </c>
      <c r="G4901" s="15">
        <f t="shared" si="172"/>
        <v>0.49738711872295105</v>
      </c>
      <c r="H4901">
        <v>6</v>
      </c>
      <c r="I4901" t="s">
        <v>5</v>
      </c>
      <c r="J4901" s="1">
        <v>7906.98</v>
      </c>
    </row>
    <row r="4902" spans="3:10" ht="12.75">
      <c r="C4902">
        <v>7</v>
      </c>
      <c r="D4902" t="s">
        <v>6</v>
      </c>
      <c r="E4902" s="1">
        <v>1741.86</v>
      </c>
      <c r="F4902" s="4">
        <f t="shared" si="173"/>
        <v>0.00047415634246621694</v>
      </c>
      <c r="G4902" s="15">
        <f t="shared" si="172"/>
        <v>0.07055341980805929</v>
      </c>
      <c r="H4902">
        <v>7</v>
      </c>
      <c r="I4902" t="s">
        <v>6</v>
      </c>
      <c r="J4902" s="1">
        <v>1627.065</v>
      </c>
    </row>
    <row r="4903" spans="3:10" ht="12.75">
      <c r="C4903">
        <v>9</v>
      </c>
      <c r="D4903" t="s">
        <v>8</v>
      </c>
      <c r="E4903" s="1">
        <v>4612.335</v>
      </c>
      <c r="F4903" s="4">
        <f t="shared" si="173"/>
        <v>0.0012555359752384916</v>
      </c>
      <c r="G4903" s="15">
        <f>(E4903/J4903)-1</f>
        <v>-0.04533007405812883</v>
      </c>
      <c r="H4903">
        <v>9</v>
      </c>
      <c r="I4903" t="s">
        <v>8</v>
      </c>
      <c r="J4903" s="1">
        <v>4831.34</v>
      </c>
    </row>
    <row r="4904" spans="3:10" ht="12.75">
      <c r="C4904">
        <v>10</v>
      </c>
      <c r="D4904" t="s">
        <v>9</v>
      </c>
      <c r="E4904" s="1">
        <v>20411.83</v>
      </c>
      <c r="F4904" s="4">
        <f t="shared" si="173"/>
        <v>0.005556358522408347</v>
      </c>
      <c r="G4904" s="15">
        <f>(E4904/J4904)-1</f>
        <v>-0.09272751396067602</v>
      </c>
      <c r="H4904">
        <v>10</v>
      </c>
      <c r="I4904" t="s">
        <v>9</v>
      </c>
      <c r="J4904" s="1">
        <v>22498.015</v>
      </c>
    </row>
    <row r="4905" spans="3:10" ht="12.75">
      <c r="C4905">
        <v>11</v>
      </c>
      <c r="D4905" t="s">
        <v>10</v>
      </c>
      <c r="E4905" s="1">
        <v>2195.11</v>
      </c>
      <c r="F4905" s="4">
        <f t="shared" si="173"/>
        <v>0.0005975367302257458</v>
      </c>
      <c r="G4905" s="15">
        <f>(E4905/J4905)-1</f>
        <v>0.13742162806363023</v>
      </c>
      <c r="H4905">
        <v>11</v>
      </c>
      <c r="I4905" t="s">
        <v>10</v>
      </c>
      <c r="J4905" s="1">
        <v>1929.9</v>
      </c>
    </row>
    <row r="4906" spans="3:10" ht="12.75">
      <c r="C4906">
        <v>13</v>
      </c>
      <c r="D4906" t="s">
        <v>11</v>
      </c>
      <c r="E4906" s="1">
        <v>3176.735</v>
      </c>
      <c r="F4906" s="4">
        <f t="shared" si="173"/>
        <v>0.0008647474817634126</v>
      </c>
      <c r="G4906" s="15"/>
      <c r="H4906">
        <v>13</v>
      </c>
      <c r="I4906" t="s">
        <v>11</v>
      </c>
      <c r="J4906" s="1">
        <v>0</v>
      </c>
    </row>
    <row r="4907" spans="3:10" ht="12.75">
      <c r="C4907">
        <v>15</v>
      </c>
      <c r="D4907" t="s">
        <v>12</v>
      </c>
      <c r="E4907" s="1">
        <v>513.16</v>
      </c>
      <c r="F4907" s="4">
        <f t="shared" si="173"/>
        <v>0.0001396886481691777</v>
      </c>
      <c r="G4907" s="15">
        <f>(E4907/J4907)-1</f>
        <v>0.1997568502758813</v>
      </c>
      <c r="H4907">
        <v>15</v>
      </c>
      <c r="I4907" t="s">
        <v>12</v>
      </c>
      <c r="J4907" s="1">
        <v>427.72</v>
      </c>
    </row>
    <row r="4908" spans="3:10" ht="12.75">
      <c r="C4908">
        <v>16</v>
      </c>
      <c r="D4908" t="s">
        <v>13</v>
      </c>
      <c r="E4908" s="1">
        <v>19215.4</v>
      </c>
      <c r="F4908" s="4">
        <f t="shared" si="173"/>
        <v>0.005230675130622063</v>
      </c>
      <c r="G4908" s="15">
        <f>(E4908/J4908)-1</f>
        <v>-0.3008491149912803</v>
      </c>
      <c r="H4908">
        <v>16</v>
      </c>
      <c r="I4908" t="s">
        <v>13</v>
      </c>
      <c r="J4908" s="1">
        <v>27483.91</v>
      </c>
    </row>
    <row r="4909" spans="3:10" ht="12.75">
      <c r="C4909">
        <v>19</v>
      </c>
      <c r="D4909" t="s">
        <v>726</v>
      </c>
      <c r="E4909" s="1"/>
      <c r="F4909" s="4"/>
      <c r="G4909" s="15"/>
      <c r="H4909">
        <v>19</v>
      </c>
      <c r="I4909" t="s">
        <v>726</v>
      </c>
      <c r="J4909" s="1">
        <v>1578</v>
      </c>
    </row>
    <row r="4910" spans="3:10" ht="12.75">
      <c r="C4910">
        <v>22</v>
      </c>
      <c r="D4910" t="s">
        <v>15</v>
      </c>
      <c r="E4910" s="1">
        <v>2429.91</v>
      </c>
      <c r="F4910" s="4">
        <f t="shared" si="173"/>
        <v>0.0006614522625940576</v>
      </c>
      <c r="G4910" s="15">
        <f aca="true" t="shared" si="174" ref="G4910:G4921">(E4910/J4910)-1</f>
        <v>0.632099138582439</v>
      </c>
      <c r="H4910">
        <v>22</v>
      </c>
      <c r="I4910" t="s">
        <v>15</v>
      </c>
      <c r="J4910" s="1">
        <v>1488.825</v>
      </c>
    </row>
    <row r="4911" spans="3:10" ht="12.75">
      <c r="C4911">
        <v>23</v>
      </c>
      <c r="D4911" t="s">
        <v>16</v>
      </c>
      <c r="E4911" s="1">
        <v>13323.52</v>
      </c>
      <c r="F4911" s="4">
        <f t="shared" si="173"/>
        <v>0.0036268308084320736</v>
      </c>
      <c r="G4911" s="15">
        <f t="shared" si="174"/>
        <v>-0.303342627487428</v>
      </c>
      <c r="H4911">
        <v>23</v>
      </c>
      <c r="I4911" t="s">
        <v>16</v>
      </c>
      <c r="J4911" s="1">
        <v>19124.925</v>
      </c>
    </row>
    <row r="4912" spans="3:10" ht="12.75">
      <c r="C4912">
        <v>24</v>
      </c>
      <c r="D4912" t="s">
        <v>17</v>
      </c>
      <c r="E4912" s="1">
        <v>57352.405</v>
      </c>
      <c r="F4912" s="4">
        <f t="shared" si="173"/>
        <v>0.015612050673671348</v>
      </c>
      <c r="G4912" s="15">
        <f t="shared" si="174"/>
        <v>0.14776361583811348</v>
      </c>
      <c r="H4912">
        <v>24</v>
      </c>
      <c r="I4912" t="s">
        <v>17</v>
      </c>
      <c r="J4912" s="1">
        <v>49968.83</v>
      </c>
    </row>
    <row r="4913" spans="3:10" ht="12.75">
      <c r="C4913">
        <v>25</v>
      </c>
      <c r="D4913" t="s">
        <v>18</v>
      </c>
      <c r="E4913" s="1">
        <v>29.25</v>
      </c>
      <c r="F4913" s="4">
        <f t="shared" si="173"/>
        <v>7.962220280124032E-06</v>
      </c>
      <c r="G4913" s="15">
        <f t="shared" si="174"/>
        <v>-0.1999452954048141</v>
      </c>
      <c r="H4913">
        <v>25</v>
      </c>
      <c r="I4913" t="s">
        <v>18</v>
      </c>
      <c r="J4913" s="1">
        <v>36.56</v>
      </c>
    </row>
    <row r="4914" spans="3:10" ht="12.75">
      <c r="C4914">
        <v>27</v>
      </c>
      <c r="D4914" t="s">
        <v>20</v>
      </c>
      <c r="E4914" s="1">
        <v>11141.88</v>
      </c>
      <c r="F4914" s="4">
        <f t="shared" si="173"/>
        <v>0.0030329607827250717</v>
      </c>
      <c r="G4914" s="15">
        <f t="shared" si="174"/>
        <v>0.06094955150545611</v>
      </c>
      <c r="H4914">
        <v>27</v>
      </c>
      <c r="I4914" t="s">
        <v>20</v>
      </c>
      <c r="J4914" s="1">
        <v>10501.8</v>
      </c>
    </row>
    <row r="4915" spans="3:10" ht="12.75">
      <c r="C4915">
        <v>28</v>
      </c>
      <c r="D4915" t="s">
        <v>21</v>
      </c>
      <c r="E4915" s="1">
        <v>68925.34</v>
      </c>
      <c r="F4915" s="4">
        <f t="shared" si="173"/>
        <v>0.018762350084186124</v>
      </c>
      <c r="G4915" s="15">
        <f t="shared" si="174"/>
        <v>0.2062862737287634</v>
      </c>
      <c r="H4915">
        <v>28</v>
      </c>
      <c r="I4915" t="s">
        <v>21</v>
      </c>
      <c r="J4915" s="1">
        <v>57138.46</v>
      </c>
    </row>
    <row r="4916" spans="3:10" ht="12.75">
      <c r="C4916">
        <v>30</v>
      </c>
      <c r="D4916" t="s">
        <v>22</v>
      </c>
      <c r="E4916" s="1">
        <v>342666.435</v>
      </c>
      <c r="F4916" s="4">
        <f t="shared" si="173"/>
        <v>0.09327814147264285</v>
      </c>
      <c r="G4916" s="15">
        <f t="shared" si="174"/>
        <v>0.10910629044784859</v>
      </c>
      <c r="H4916">
        <v>30</v>
      </c>
      <c r="I4916" t="s">
        <v>22</v>
      </c>
      <c r="J4916" s="1">
        <v>308957.255</v>
      </c>
    </row>
    <row r="4917" spans="3:10" ht="12.75">
      <c r="C4917">
        <v>31</v>
      </c>
      <c r="D4917" t="s">
        <v>23</v>
      </c>
      <c r="E4917" s="1">
        <v>149578.865</v>
      </c>
      <c r="F4917" s="4">
        <f t="shared" si="173"/>
        <v>0.04071726059421999</v>
      </c>
      <c r="G4917" s="15">
        <f t="shared" si="174"/>
        <v>0.08095940030073856</v>
      </c>
      <c r="H4917">
        <v>31</v>
      </c>
      <c r="I4917" t="s">
        <v>23</v>
      </c>
      <c r="J4917" s="1">
        <v>138376.025</v>
      </c>
    </row>
    <row r="4918" spans="3:10" ht="12.75">
      <c r="C4918">
        <v>32</v>
      </c>
      <c r="D4918" t="s">
        <v>24</v>
      </c>
      <c r="E4918" s="1">
        <v>30227.155</v>
      </c>
      <c r="F4918" s="4">
        <f t="shared" si="173"/>
        <v>0.0082282142410753</v>
      </c>
      <c r="G4918" s="15">
        <f t="shared" si="174"/>
        <v>0.07162139381680421</v>
      </c>
      <c r="H4918">
        <v>32</v>
      </c>
      <c r="I4918" t="s">
        <v>24</v>
      </c>
      <c r="J4918" s="1">
        <v>28206.935</v>
      </c>
    </row>
    <row r="4919" spans="3:10" ht="12.75">
      <c r="C4919">
        <v>33</v>
      </c>
      <c r="D4919" t="s">
        <v>450</v>
      </c>
      <c r="E4919" s="1">
        <v>3203.55</v>
      </c>
      <c r="F4919" s="4">
        <f t="shared" si="173"/>
        <v>0.0008720468642185075</v>
      </c>
      <c r="G4919" s="15">
        <f t="shared" si="174"/>
        <v>0.016588523692790957</v>
      </c>
      <c r="H4919">
        <v>33</v>
      </c>
      <c r="I4919" t="s">
        <v>450</v>
      </c>
      <c r="J4919" s="1">
        <v>3151.275</v>
      </c>
    </row>
    <row r="4920" spans="3:10" ht="12.75">
      <c r="C4920">
        <v>34</v>
      </c>
      <c r="D4920" t="s">
        <v>510</v>
      </c>
      <c r="E4920" s="1">
        <v>8518.045</v>
      </c>
      <c r="F4920" s="4">
        <f t="shared" si="173"/>
        <v>0.0023187196802054396</v>
      </c>
      <c r="G4920" s="15">
        <f t="shared" si="174"/>
        <v>0.7435752314554211</v>
      </c>
      <c r="H4920">
        <v>34</v>
      </c>
      <c r="I4920" t="s">
        <v>510</v>
      </c>
      <c r="J4920" s="1">
        <v>4885.39</v>
      </c>
    </row>
    <row r="4921" spans="3:10" ht="12.75">
      <c r="C4921">
        <v>35</v>
      </c>
      <c r="D4921" t="s">
        <v>511</v>
      </c>
      <c r="E4921" s="1">
        <v>194002.25</v>
      </c>
      <c r="F4921" s="4">
        <f t="shared" si="173"/>
        <v>0.052809868353493765</v>
      </c>
      <c r="G4921" s="15">
        <f t="shared" si="174"/>
        <v>0.13169996893402947</v>
      </c>
      <c r="H4921">
        <v>35</v>
      </c>
      <c r="I4921" t="s">
        <v>511</v>
      </c>
      <c r="J4921" s="1">
        <v>171425.515</v>
      </c>
    </row>
    <row r="4922" spans="5:10" ht="12.75">
      <c r="E4922" s="1"/>
      <c r="F4922" s="4"/>
      <c r="J4922" s="1"/>
    </row>
    <row r="4923" spans="5:10" ht="12.75">
      <c r="E4923" s="1"/>
      <c r="J4923" s="1"/>
    </row>
    <row r="4924" ht="12.75">
      <c r="E4924" s="1"/>
    </row>
    <row r="4926" spans="1:10" ht="12.75">
      <c r="A4926" s="76">
        <f>DATE(2013,11,1)</f>
        <v>41579</v>
      </c>
      <c r="B4926" s="1">
        <f>SUM(E4926:E4952)</f>
        <v>4284047.674999999</v>
      </c>
      <c r="C4926">
        <v>1</v>
      </c>
      <c r="D4926" t="s">
        <v>0</v>
      </c>
      <c r="E4926" s="1">
        <v>815007.48</v>
      </c>
      <c r="F4926" s="4">
        <f>+E4926/$B$4926</f>
        <v>0.19024239266898452</v>
      </c>
      <c r="G4926" s="15">
        <f aca="true" t="shared" si="175" ref="G4926:G4950">(E4926/J4926)-1</f>
        <v>-0.2658184064437491</v>
      </c>
      <c r="H4926">
        <v>1</v>
      </c>
      <c r="I4926" t="s">
        <v>0</v>
      </c>
      <c r="J4926" s="1">
        <v>1110089.775</v>
      </c>
    </row>
    <row r="4927" spans="3:10" ht="12.75">
      <c r="C4927">
        <v>2</v>
      </c>
      <c r="D4927" t="s">
        <v>1</v>
      </c>
      <c r="E4927" s="1">
        <v>2111093.01</v>
      </c>
      <c r="F4927" s="4">
        <f aca="true" t="shared" si="176" ref="F4927:F4950">+E4927/$B$4926</f>
        <v>0.49277999923285176</v>
      </c>
      <c r="G4927" s="15">
        <f t="shared" si="175"/>
        <v>-0.06950379224630299</v>
      </c>
      <c r="H4927">
        <v>2</v>
      </c>
      <c r="I4927" t="s">
        <v>1</v>
      </c>
      <c r="J4927" s="1">
        <v>2268781.96</v>
      </c>
    </row>
    <row r="4928" spans="3:10" ht="12.75">
      <c r="C4928">
        <v>3</v>
      </c>
      <c r="D4928" t="s">
        <v>2</v>
      </c>
      <c r="E4928" s="1">
        <v>116612.13</v>
      </c>
      <c r="F4928" s="4">
        <f t="shared" si="176"/>
        <v>0.027220082232161442</v>
      </c>
      <c r="G4928" s="15">
        <f t="shared" si="175"/>
        <v>-0.003989988834488312</v>
      </c>
      <c r="H4928">
        <v>3</v>
      </c>
      <c r="I4928" t="s">
        <v>2</v>
      </c>
      <c r="J4928" s="1">
        <v>117079.275</v>
      </c>
    </row>
    <row r="4929" spans="3:10" ht="12.75">
      <c r="C4929">
        <v>4</v>
      </c>
      <c r="D4929" t="s">
        <v>3</v>
      </c>
      <c r="E4929" s="1">
        <v>53034.415</v>
      </c>
      <c r="F4929" s="4">
        <f t="shared" si="176"/>
        <v>0.01237951092596093</v>
      </c>
      <c r="G4929" s="15">
        <f t="shared" si="175"/>
        <v>0.2778280947465712</v>
      </c>
      <c r="H4929">
        <v>4</v>
      </c>
      <c r="I4929" t="s">
        <v>3</v>
      </c>
      <c r="J4929" s="1">
        <v>41503.56</v>
      </c>
    </row>
    <row r="4930" spans="3:10" ht="12.75">
      <c r="C4930">
        <v>5</v>
      </c>
      <c r="D4930" t="s">
        <v>4</v>
      </c>
      <c r="E4930" s="1">
        <v>128299.4</v>
      </c>
      <c r="F4930" s="4">
        <f t="shared" si="176"/>
        <v>0.029948172787316152</v>
      </c>
      <c r="G4930" s="15">
        <f t="shared" si="175"/>
        <v>0.1327736569472966</v>
      </c>
      <c r="H4930">
        <v>5</v>
      </c>
      <c r="I4930" t="s">
        <v>4</v>
      </c>
      <c r="J4930" s="1">
        <v>113261.285</v>
      </c>
    </row>
    <row r="4931" spans="3:10" ht="12.75">
      <c r="C4931">
        <v>6</v>
      </c>
      <c r="D4931" t="s">
        <v>5</v>
      </c>
      <c r="E4931" s="1">
        <v>11233.53</v>
      </c>
      <c r="F4931" s="4">
        <f t="shared" si="176"/>
        <v>0.002622176701149808</v>
      </c>
      <c r="G4931" s="15">
        <f t="shared" si="175"/>
        <v>0.10557534839776417</v>
      </c>
      <c r="H4931">
        <v>6</v>
      </c>
      <c r="I4931" t="s">
        <v>5</v>
      </c>
      <c r="J4931" s="1">
        <v>10160.8</v>
      </c>
    </row>
    <row r="4932" spans="3:10" ht="12.75">
      <c r="C4932">
        <v>7</v>
      </c>
      <c r="D4932" t="s">
        <v>6</v>
      </c>
      <c r="E4932" s="1">
        <v>985.275</v>
      </c>
      <c r="F4932" s="4">
        <f t="shared" si="176"/>
        <v>0.00022998693636153343</v>
      </c>
      <c r="G4932" s="15">
        <f t="shared" si="175"/>
        <v>-0.5130175833137689</v>
      </c>
      <c r="H4932">
        <v>7</v>
      </c>
      <c r="I4932" t="s">
        <v>6</v>
      </c>
      <c r="J4932" s="1">
        <v>2023.225</v>
      </c>
    </row>
    <row r="4933" spans="3:10" ht="12.75">
      <c r="C4933">
        <v>9</v>
      </c>
      <c r="D4933" t="s">
        <v>8</v>
      </c>
      <c r="E4933" s="1">
        <v>6684.21</v>
      </c>
      <c r="F4933" s="4">
        <f t="shared" si="176"/>
        <v>0.0015602557457533434</v>
      </c>
      <c r="G4933" s="15">
        <f t="shared" si="175"/>
        <v>0.37500951409217054</v>
      </c>
      <c r="H4933">
        <v>9</v>
      </c>
      <c r="I4933" t="s">
        <v>8</v>
      </c>
      <c r="J4933" s="1">
        <v>4861.21</v>
      </c>
    </row>
    <row r="4934" spans="3:10" ht="12.75">
      <c r="C4934">
        <v>10</v>
      </c>
      <c r="D4934" t="s">
        <v>9</v>
      </c>
      <c r="E4934" s="1">
        <v>20644.59</v>
      </c>
      <c r="F4934" s="4">
        <f t="shared" si="176"/>
        <v>0.00481894497124148</v>
      </c>
      <c r="G4934" s="15">
        <f t="shared" si="175"/>
        <v>-0.24258548186021323</v>
      </c>
      <c r="H4934">
        <v>10</v>
      </c>
      <c r="I4934" t="s">
        <v>9</v>
      </c>
      <c r="J4934" s="1">
        <v>27256.66</v>
      </c>
    </row>
    <row r="4935" spans="3:10" ht="12.75">
      <c r="C4935">
        <v>11</v>
      </c>
      <c r="D4935" t="s">
        <v>10</v>
      </c>
      <c r="E4935" s="1">
        <v>1740.495</v>
      </c>
      <c r="F4935" s="4">
        <f t="shared" si="176"/>
        <v>0.0004062734899419625</v>
      </c>
      <c r="G4935" s="15">
        <f t="shared" si="175"/>
        <v>0.1809053067953985</v>
      </c>
      <c r="H4935">
        <v>11</v>
      </c>
      <c r="I4935" t="s">
        <v>10</v>
      </c>
      <c r="J4935" s="1">
        <v>1473.865</v>
      </c>
    </row>
    <row r="4936" spans="3:10" ht="12.75">
      <c r="C4936">
        <v>13</v>
      </c>
      <c r="D4936" t="s">
        <v>11</v>
      </c>
      <c r="E4936" s="1">
        <v>4080.48</v>
      </c>
      <c r="F4936" s="4">
        <f t="shared" si="176"/>
        <v>0.0009524823973860191</v>
      </c>
      <c r="G4936" s="15"/>
      <c r="H4936">
        <v>13</v>
      </c>
      <c r="I4936" t="s">
        <v>11</v>
      </c>
      <c r="J4936" s="1">
        <v>0</v>
      </c>
    </row>
    <row r="4937" spans="3:10" ht="12.75">
      <c r="C4937">
        <v>15</v>
      </c>
      <c r="D4937" t="s">
        <v>12</v>
      </c>
      <c r="E4937" s="1">
        <v>629.49</v>
      </c>
      <c r="F4937" s="4">
        <f t="shared" si="176"/>
        <v>0.00014693814069191005</v>
      </c>
      <c r="G4937" s="15">
        <f t="shared" si="175"/>
        <v>0.10364234056541743</v>
      </c>
      <c r="H4937">
        <v>15</v>
      </c>
      <c r="I4937" t="s">
        <v>12</v>
      </c>
      <c r="J4937" s="1">
        <v>570.375</v>
      </c>
    </row>
    <row r="4938" spans="3:10" ht="12.75">
      <c r="C4938">
        <v>16</v>
      </c>
      <c r="D4938" t="s">
        <v>13</v>
      </c>
      <c r="E4938" s="1">
        <v>21778.4</v>
      </c>
      <c r="F4938" s="4">
        <f t="shared" si="176"/>
        <v>0.005083603557236325</v>
      </c>
      <c r="G4938" s="15">
        <f t="shared" si="175"/>
        <v>-0.29117730819616106</v>
      </c>
      <c r="H4938">
        <v>16</v>
      </c>
      <c r="I4938" t="s">
        <v>13</v>
      </c>
      <c r="J4938" s="1">
        <v>30724.75</v>
      </c>
    </row>
    <row r="4939" spans="3:10" ht="12.75">
      <c r="C4939">
        <v>22</v>
      </c>
      <c r="D4939" t="s">
        <v>15</v>
      </c>
      <c r="E4939" s="1">
        <v>1445.29</v>
      </c>
      <c r="F4939" s="4">
        <f t="shared" si="176"/>
        <v>0.000337365526633641</v>
      </c>
      <c r="G4939" s="15">
        <f t="shared" si="175"/>
        <v>-0.20328434561150122</v>
      </c>
      <c r="H4939">
        <v>22</v>
      </c>
      <c r="I4939" t="s">
        <v>15</v>
      </c>
      <c r="J4939" s="1">
        <v>1814.06</v>
      </c>
    </row>
    <row r="4940" spans="3:10" ht="12.75">
      <c r="C4940">
        <v>23</v>
      </c>
      <c r="D4940" t="s">
        <v>16</v>
      </c>
      <c r="E4940" s="1">
        <v>12730.09</v>
      </c>
      <c r="F4940" s="4">
        <f t="shared" si="176"/>
        <v>0.002971509881714844</v>
      </c>
      <c r="G4940" s="15">
        <f t="shared" si="175"/>
        <v>-0.17453099199209943</v>
      </c>
      <c r="H4940">
        <v>23</v>
      </c>
      <c r="I4940" t="s">
        <v>16</v>
      </c>
      <c r="J4940" s="1">
        <v>15421.645</v>
      </c>
    </row>
    <row r="4941" spans="3:10" ht="12.75">
      <c r="C4941">
        <v>24</v>
      </c>
      <c r="D4941" t="s">
        <v>17</v>
      </c>
      <c r="E4941" s="1">
        <v>83653</v>
      </c>
      <c r="F4941" s="4">
        <f t="shared" si="176"/>
        <v>0.019526626766589384</v>
      </c>
      <c r="G4941" s="15">
        <f t="shared" si="175"/>
        <v>0.0500893485405256</v>
      </c>
      <c r="H4941">
        <v>24</v>
      </c>
      <c r="I4941" t="s">
        <v>17</v>
      </c>
      <c r="J4941" s="1">
        <v>79662.745</v>
      </c>
    </row>
    <row r="4942" spans="3:10" ht="12.75">
      <c r="C4942">
        <v>25</v>
      </c>
      <c r="D4942" t="s">
        <v>18</v>
      </c>
      <c r="E4942" s="1">
        <v>17.55</v>
      </c>
      <c r="F4942" s="4">
        <f t="shared" si="176"/>
        <v>4.096593066042386E-06</v>
      </c>
      <c r="G4942" s="15"/>
      <c r="H4942">
        <v>25</v>
      </c>
      <c r="I4942" t="s">
        <v>18</v>
      </c>
      <c r="J4942" s="1"/>
    </row>
    <row r="4943" spans="3:10" ht="12.75">
      <c r="C4943">
        <v>27</v>
      </c>
      <c r="D4943" t="s">
        <v>20</v>
      </c>
      <c r="E4943" s="1">
        <v>13957.71</v>
      </c>
      <c r="F4943" s="4">
        <f t="shared" si="176"/>
        <v>0.003258065983124243</v>
      </c>
      <c r="G4943" s="15">
        <f t="shared" si="175"/>
        <v>0.0761928443794202</v>
      </c>
      <c r="H4943">
        <v>27</v>
      </c>
      <c r="I4943" t="s">
        <v>20</v>
      </c>
      <c r="J4943" s="1">
        <v>12969.525</v>
      </c>
    </row>
    <row r="4944" spans="3:10" ht="12.75">
      <c r="C4944">
        <v>28</v>
      </c>
      <c r="D4944" t="s">
        <v>21</v>
      </c>
      <c r="E4944" s="1">
        <v>88674.795</v>
      </c>
      <c r="F4944" s="4">
        <f t="shared" si="176"/>
        <v>0.020698834776622793</v>
      </c>
      <c r="G4944" s="15">
        <f t="shared" si="175"/>
        <v>0.2560106107115183</v>
      </c>
      <c r="H4944">
        <v>28</v>
      </c>
      <c r="I4944" t="s">
        <v>21</v>
      </c>
      <c r="J4944" s="1">
        <v>70600.355</v>
      </c>
    </row>
    <row r="4945" spans="3:10" ht="12.75">
      <c r="C4945">
        <v>30</v>
      </c>
      <c r="D4945" t="s">
        <v>22</v>
      </c>
      <c r="E4945" s="1">
        <v>394109.915</v>
      </c>
      <c r="F4945" s="4">
        <f t="shared" si="176"/>
        <v>0.09199475470356433</v>
      </c>
      <c r="G4945" s="15">
        <f t="shared" si="175"/>
        <v>-0.05900674369095238</v>
      </c>
      <c r="H4945">
        <v>30</v>
      </c>
      <c r="I4945" t="s">
        <v>22</v>
      </c>
      <c r="J4945" s="1">
        <v>418823.315</v>
      </c>
    </row>
    <row r="4946" spans="3:10" ht="12.75">
      <c r="C4946">
        <v>31</v>
      </c>
      <c r="D4946" t="s">
        <v>23</v>
      </c>
      <c r="E4946" s="1">
        <v>158758.46</v>
      </c>
      <c r="F4946" s="4">
        <f t="shared" si="176"/>
        <v>0.03705805164738276</v>
      </c>
      <c r="G4946" s="15">
        <f t="shared" si="175"/>
        <v>-0.15778398488113166</v>
      </c>
      <c r="H4946">
        <v>31</v>
      </c>
      <c r="I4946" t="s">
        <v>23</v>
      </c>
      <c r="J4946" s="1">
        <v>188500.88</v>
      </c>
    </row>
    <row r="4947" spans="3:10" ht="12.75">
      <c r="C4947">
        <v>32</v>
      </c>
      <c r="D4947" t="s">
        <v>24</v>
      </c>
      <c r="E4947" s="1">
        <v>24419.07</v>
      </c>
      <c r="F4947" s="4">
        <f t="shared" si="176"/>
        <v>0.005699999592091376</v>
      </c>
      <c r="G4947" s="15">
        <f t="shared" si="175"/>
        <v>-0.4802085928708596</v>
      </c>
      <c r="H4947">
        <v>32</v>
      </c>
      <c r="I4947" t="s">
        <v>24</v>
      </c>
      <c r="J4947" s="1">
        <v>46978.595</v>
      </c>
    </row>
    <row r="4948" spans="3:10" ht="12.75">
      <c r="C4948">
        <v>33</v>
      </c>
      <c r="D4948" t="s">
        <v>450</v>
      </c>
      <c r="E4948" s="1">
        <v>4363.115</v>
      </c>
      <c r="F4948" s="4">
        <f t="shared" si="176"/>
        <v>0.0010184562196778077</v>
      </c>
      <c r="G4948" s="15">
        <f t="shared" si="175"/>
        <v>0.16402347194265143</v>
      </c>
      <c r="H4948">
        <v>33</v>
      </c>
      <c r="I4948" t="s">
        <v>450</v>
      </c>
      <c r="J4948" s="1">
        <v>3748.305</v>
      </c>
    </row>
    <row r="4949" spans="3:10" ht="12.75">
      <c r="C4949">
        <v>34</v>
      </c>
      <c r="D4949" t="s">
        <v>510</v>
      </c>
      <c r="E4949" s="1">
        <v>7455.81</v>
      </c>
      <c r="F4949" s="4">
        <f t="shared" si="176"/>
        <v>0.0017403657861954122</v>
      </c>
      <c r="G4949" s="15">
        <f t="shared" si="175"/>
        <v>0.01893746822572462</v>
      </c>
      <c r="H4949">
        <v>34</v>
      </c>
      <c r="I4949" t="s">
        <v>510</v>
      </c>
      <c r="J4949" s="1">
        <v>7317.24</v>
      </c>
    </row>
    <row r="4950" spans="3:10" ht="12.75">
      <c r="C4950">
        <v>35</v>
      </c>
      <c r="D4950" t="s">
        <v>511</v>
      </c>
      <c r="E4950" s="1">
        <v>202639.965</v>
      </c>
      <c r="F4950" s="4">
        <f t="shared" si="176"/>
        <v>0.047301052736300385</v>
      </c>
      <c r="G4950" s="15">
        <f t="shared" si="175"/>
        <v>-0.2512820835880296</v>
      </c>
      <c r="H4950">
        <v>35</v>
      </c>
      <c r="I4950" t="s">
        <v>511</v>
      </c>
      <c r="J4950" s="1">
        <v>270649.28</v>
      </c>
    </row>
    <row r="4951" spans="5:6" ht="12.75">
      <c r="E4951" s="1"/>
      <c r="F4951" s="4"/>
    </row>
    <row r="4952" spans="5:6" ht="12.75">
      <c r="E4952" s="1"/>
      <c r="F4952" s="4"/>
    </row>
    <row r="4956" spans="1:12" ht="12.75">
      <c r="A4956" s="76">
        <f>DATE(2013,12,1)</f>
        <v>41609</v>
      </c>
      <c r="B4956" s="1">
        <f>SUM(E4956:E4982)</f>
        <v>5061775.430000001</v>
      </c>
      <c r="C4956">
        <v>1</v>
      </c>
      <c r="D4956" t="s">
        <v>0</v>
      </c>
      <c r="E4956" s="1">
        <v>1314459.71</v>
      </c>
      <c r="F4956" s="4">
        <f>+E4956/$B$4956</f>
        <v>0.2596835296582883</v>
      </c>
      <c r="G4956" s="15">
        <f aca="true" t="shared" si="177" ref="G4956:G4980">(E4956/J4956)-1</f>
        <v>0.39798819769320404</v>
      </c>
      <c r="H4956">
        <v>1</v>
      </c>
      <c r="I4956" t="s">
        <v>0</v>
      </c>
      <c r="J4956" s="1">
        <v>940250.935</v>
      </c>
      <c r="L4956" s="1"/>
    </row>
    <row r="4957" spans="3:10" ht="12.75">
      <c r="C4957">
        <v>2</v>
      </c>
      <c r="D4957" t="s">
        <v>1</v>
      </c>
      <c r="E4957" s="1">
        <v>2143712.22</v>
      </c>
      <c r="F4957" s="4">
        <f aca="true" t="shared" si="178" ref="F4957:F4980">+E4957/$B$4956</f>
        <v>0.42350994224174815</v>
      </c>
      <c r="G4957" s="15">
        <f t="shared" si="177"/>
        <v>0.10316746664935406</v>
      </c>
      <c r="H4957">
        <v>2</v>
      </c>
      <c r="I4957" t="s">
        <v>1</v>
      </c>
      <c r="J4957" s="1">
        <v>1943233.72</v>
      </c>
    </row>
    <row r="4958" spans="3:10" ht="12.75">
      <c r="C4958">
        <v>3</v>
      </c>
      <c r="D4958" t="s">
        <v>2</v>
      </c>
      <c r="E4958" s="1">
        <v>136155.145</v>
      </c>
      <c r="F4958" s="4">
        <f t="shared" si="178"/>
        <v>0.02689869333061265</v>
      </c>
      <c r="G4958" s="15">
        <f t="shared" si="177"/>
        <v>0.14309655379696884</v>
      </c>
      <c r="H4958">
        <v>3</v>
      </c>
      <c r="I4958" t="s">
        <v>2</v>
      </c>
      <c r="J4958" s="1">
        <v>119110.8</v>
      </c>
    </row>
    <row r="4959" spans="3:10" ht="12.75">
      <c r="C4959">
        <v>4</v>
      </c>
      <c r="D4959" t="s">
        <v>3</v>
      </c>
      <c r="E4959" s="1">
        <v>49842.645</v>
      </c>
      <c r="F4959" s="4">
        <f t="shared" si="178"/>
        <v>0.009846870073412164</v>
      </c>
      <c r="G4959" s="15">
        <f t="shared" si="177"/>
        <v>-0.09134298541795915</v>
      </c>
      <c r="H4959">
        <v>4</v>
      </c>
      <c r="I4959" t="s">
        <v>3</v>
      </c>
      <c r="J4959" s="1">
        <v>54853.09</v>
      </c>
    </row>
    <row r="4960" spans="3:10" ht="12.75">
      <c r="C4960">
        <v>5</v>
      </c>
      <c r="D4960" t="s">
        <v>4</v>
      </c>
      <c r="E4960" s="1">
        <v>147314.725</v>
      </c>
      <c r="F4960" s="4">
        <f t="shared" si="178"/>
        <v>0.029103370356357353</v>
      </c>
      <c r="G4960" s="15">
        <f t="shared" si="177"/>
        <v>0.1749863081516716</v>
      </c>
      <c r="H4960">
        <v>5</v>
      </c>
      <c r="I4960" t="s">
        <v>4</v>
      </c>
      <c r="J4960" s="1">
        <v>125375.695</v>
      </c>
    </row>
    <row r="4961" spans="3:10" ht="12.75">
      <c r="C4961">
        <v>6</v>
      </c>
      <c r="D4961" t="s">
        <v>5</v>
      </c>
      <c r="E4961" s="1">
        <v>11569.65</v>
      </c>
      <c r="F4961" s="4">
        <f t="shared" si="178"/>
        <v>0.0022856901022177507</v>
      </c>
      <c r="G4961" s="15">
        <f t="shared" si="177"/>
        <v>-0.01790739189227053</v>
      </c>
      <c r="H4961">
        <v>6</v>
      </c>
      <c r="I4961" t="s">
        <v>5</v>
      </c>
      <c r="J4961" s="1">
        <v>11780.61</v>
      </c>
    </row>
    <row r="4962" spans="3:10" ht="12.75">
      <c r="C4962">
        <v>7</v>
      </c>
      <c r="D4962" t="s">
        <v>6</v>
      </c>
      <c r="E4962" s="1">
        <v>1886.945</v>
      </c>
      <c r="F4962" s="4">
        <f t="shared" si="178"/>
        <v>0.0003727832311201526</v>
      </c>
      <c r="G4962" s="15">
        <f t="shared" si="177"/>
        <v>-0.3594402152234981</v>
      </c>
      <c r="H4962">
        <v>7</v>
      </c>
      <c r="I4962" t="s">
        <v>6</v>
      </c>
      <c r="J4962" s="1">
        <v>2945.775</v>
      </c>
    </row>
    <row r="4963" spans="3:10" ht="12.75">
      <c r="C4963">
        <v>9</v>
      </c>
      <c r="D4963" t="s">
        <v>8</v>
      </c>
      <c r="E4963" s="1">
        <v>7471.125</v>
      </c>
      <c r="F4963" s="4">
        <f t="shared" si="178"/>
        <v>0.001475989028616388</v>
      </c>
      <c r="G4963" s="15">
        <f t="shared" si="177"/>
        <v>0.5174541887209401</v>
      </c>
      <c r="H4963">
        <v>9</v>
      </c>
      <c r="I4963" t="s">
        <v>8</v>
      </c>
      <c r="J4963" s="1">
        <v>4923.46</v>
      </c>
    </row>
    <row r="4964" spans="3:10" ht="12.75">
      <c r="C4964">
        <v>10</v>
      </c>
      <c r="D4964" t="s">
        <v>9</v>
      </c>
      <c r="E4964" s="1">
        <v>29164.84</v>
      </c>
      <c r="F4964" s="4">
        <f t="shared" si="178"/>
        <v>0.005761780703890294</v>
      </c>
      <c r="G4964" s="15">
        <f t="shared" si="177"/>
        <v>-0.21570776678116266</v>
      </c>
      <c r="H4964">
        <v>10</v>
      </c>
      <c r="I4964" t="s">
        <v>9</v>
      </c>
      <c r="J4964" s="1">
        <v>37186.19</v>
      </c>
    </row>
    <row r="4965" spans="3:10" ht="12.75">
      <c r="C4965">
        <v>11</v>
      </c>
      <c r="D4965" t="s">
        <v>10</v>
      </c>
      <c r="E4965" s="1">
        <v>3299.245</v>
      </c>
      <c r="F4965" s="4">
        <f t="shared" si="178"/>
        <v>0.0006517960043122654</v>
      </c>
      <c r="G4965" s="15">
        <f t="shared" si="177"/>
        <v>0.09302079036861444</v>
      </c>
      <c r="H4965">
        <v>11</v>
      </c>
      <c r="I4965" t="s">
        <v>10</v>
      </c>
      <c r="J4965" s="1">
        <v>3018.465</v>
      </c>
    </row>
    <row r="4966" spans="3:10" ht="12.75">
      <c r="C4966">
        <v>13</v>
      </c>
      <c r="D4966" t="s">
        <v>11</v>
      </c>
      <c r="E4966" s="1">
        <v>4614.99</v>
      </c>
      <c r="F4966" s="4">
        <f t="shared" si="178"/>
        <v>0.0009117334547573951</v>
      </c>
      <c r="G4966" s="15">
        <f t="shared" si="177"/>
        <v>-0.6450007692307693</v>
      </c>
      <c r="H4966">
        <v>13</v>
      </c>
      <c r="I4966" t="s">
        <v>11</v>
      </c>
      <c r="J4966" s="1">
        <v>13000</v>
      </c>
    </row>
    <row r="4967" spans="3:10" ht="12.75">
      <c r="C4967">
        <v>15</v>
      </c>
      <c r="D4967" t="s">
        <v>12</v>
      </c>
      <c r="E4967" s="1">
        <v>1213.51</v>
      </c>
      <c r="F4967" s="4">
        <f t="shared" si="178"/>
        <v>0.00023973999178387095</v>
      </c>
      <c r="G4967" s="15">
        <f t="shared" si="177"/>
        <v>0.9476302823117786</v>
      </c>
      <c r="H4967">
        <v>15</v>
      </c>
      <c r="I4967" t="s">
        <v>12</v>
      </c>
      <c r="J4967" s="1">
        <v>623.07</v>
      </c>
    </row>
    <row r="4968" spans="3:10" ht="12.75">
      <c r="C4968">
        <v>16</v>
      </c>
      <c r="D4968" t="s">
        <v>13</v>
      </c>
      <c r="E4968" s="1">
        <v>27764.89</v>
      </c>
      <c r="F4968" s="4">
        <f t="shared" si="178"/>
        <v>0.005485207786075171</v>
      </c>
      <c r="G4968" s="15">
        <f t="shared" si="177"/>
        <v>-0.3331885147060555</v>
      </c>
      <c r="H4968">
        <v>16</v>
      </c>
      <c r="I4968" t="s">
        <v>13</v>
      </c>
      <c r="J4968" s="1">
        <v>41638.29</v>
      </c>
    </row>
    <row r="4969" spans="3:10" ht="12.75">
      <c r="C4969">
        <v>22</v>
      </c>
      <c r="D4969" t="s">
        <v>15</v>
      </c>
      <c r="E4969" s="1">
        <v>1889.435</v>
      </c>
      <c r="F4969" s="4">
        <f t="shared" si="178"/>
        <v>0.00037327515337834725</v>
      </c>
      <c r="G4969" s="15">
        <f t="shared" si="177"/>
        <v>-0.012594491347166392</v>
      </c>
      <c r="H4969">
        <v>22</v>
      </c>
      <c r="I4969" t="s">
        <v>15</v>
      </c>
      <c r="J4969" s="1">
        <v>1913.535</v>
      </c>
    </row>
    <row r="4970" spans="3:10" ht="12.75">
      <c r="C4970">
        <v>23</v>
      </c>
      <c r="D4970" t="s">
        <v>16</v>
      </c>
      <c r="E4970" s="1">
        <v>13279.37</v>
      </c>
      <c r="F4970" s="4">
        <f t="shared" si="178"/>
        <v>0.0026234609147802513</v>
      </c>
      <c r="G4970" s="15">
        <f t="shared" si="177"/>
        <v>-0.03984090103059312</v>
      </c>
      <c r="H4970">
        <v>23</v>
      </c>
      <c r="I4970" t="s">
        <v>16</v>
      </c>
      <c r="J4970" s="1">
        <v>13830.385</v>
      </c>
    </row>
    <row r="4971" spans="3:10" ht="12.75">
      <c r="C4971">
        <v>24</v>
      </c>
      <c r="D4971" t="s">
        <v>17</v>
      </c>
      <c r="E4971" s="1">
        <v>108226.69</v>
      </c>
      <c r="F4971" s="4">
        <f t="shared" si="178"/>
        <v>0.021381171783830005</v>
      </c>
      <c r="G4971" s="15">
        <f t="shared" si="177"/>
        <v>0.24815053734795023</v>
      </c>
      <c r="H4971">
        <v>24</v>
      </c>
      <c r="I4971" t="s">
        <v>17</v>
      </c>
      <c r="J4971" s="1">
        <v>86709.645</v>
      </c>
    </row>
    <row r="4972" spans="3:10" ht="12.75">
      <c r="C4972">
        <v>25</v>
      </c>
      <c r="D4972" t="s">
        <v>18</v>
      </c>
      <c r="E4972" s="1">
        <v>17.55</v>
      </c>
      <c r="F4972" s="4">
        <f t="shared" si="178"/>
        <v>3.4671629041432995E-06</v>
      </c>
      <c r="G4972" s="15">
        <f t="shared" si="177"/>
        <v>-0.7055369127516778</v>
      </c>
      <c r="H4972">
        <v>25</v>
      </c>
      <c r="I4972" t="s">
        <v>18</v>
      </c>
      <c r="J4972" s="1">
        <v>59.6</v>
      </c>
    </row>
    <row r="4973" spans="3:10" ht="12.75">
      <c r="C4973">
        <v>27</v>
      </c>
      <c r="D4973" t="s">
        <v>20</v>
      </c>
      <c r="E4973" s="1">
        <v>15927.9</v>
      </c>
      <c r="F4973" s="4">
        <f t="shared" si="178"/>
        <v>0.0031467022234133364</v>
      </c>
      <c r="G4973" s="15">
        <f t="shared" si="177"/>
        <v>-0.02332554588767677</v>
      </c>
      <c r="H4973">
        <v>27</v>
      </c>
      <c r="I4973" t="s">
        <v>20</v>
      </c>
      <c r="J4973" s="1">
        <v>16308.3</v>
      </c>
    </row>
    <row r="4974" spans="3:10" ht="12.75">
      <c r="C4974">
        <v>28</v>
      </c>
      <c r="D4974" t="s">
        <v>21</v>
      </c>
      <c r="E4974" s="1">
        <v>116491.65</v>
      </c>
      <c r="F4974" s="4">
        <f t="shared" si="178"/>
        <v>0.023013990172219074</v>
      </c>
      <c r="G4974" s="15">
        <f t="shared" si="177"/>
        <v>0.28749347503481726</v>
      </c>
      <c r="H4974">
        <v>28</v>
      </c>
      <c r="I4974" t="s">
        <v>21</v>
      </c>
      <c r="J4974" s="1">
        <v>90479.41</v>
      </c>
    </row>
    <row r="4975" spans="3:10" ht="12.75">
      <c r="C4975">
        <v>30</v>
      </c>
      <c r="D4975" t="s">
        <v>22</v>
      </c>
      <c r="E4975" s="1">
        <v>421259.39</v>
      </c>
      <c r="F4975" s="4">
        <f t="shared" si="178"/>
        <v>0.08322364273675412</v>
      </c>
      <c r="G4975" s="15">
        <f t="shared" si="177"/>
        <v>-0.024483437863729973</v>
      </c>
      <c r="H4975">
        <v>30</v>
      </c>
      <c r="I4975" t="s">
        <v>22</v>
      </c>
      <c r="J4975" s="1">
        <v>431832.125</v>
      </c>
    </row>
    <row r="4976" spans="3:10" ht="12.75">
      <c r="C4976">
        <v>31</v>
      </c>
      <c r="D4976" t="s">
        <v>23</v>
      </c>
      <c r="E4976" s="1">
        <v>171579.61</v>
      </c>
      <c r="F4976" s="4">
        <f t="shared" si="178"/>
        <v>0.03389712016520653</v>
      </c>
      <c r="G4976" s="15">
        <f t="shared" si="177"/>
        <v>-0.04924190611860335</v>
      </c>
      <c r="H4976">
        <v>31</v>
      </c>
      <c r="I4976" t="s">
        <v>23</v>
      </c>
      <c r="J4976" s="1">
        <v>180466.105</v>
      </c>
    </row>
    <row r="4977" spans="3:10" ht="12.75">
      <c r="C4977">
        <v>32</v>
      </c>
      <c r="D4977" t="s">
        <v>24</v>
      </c>
      <c r="E4977" s="1">
        <v>61359.95</v>
      </c>
      <c r="F4977" s="4">
        <f t="shared" si="178"/>
        <v>0.012122218942455135</v>
      </c>
      <c r="G4977" s="15">
        <f t="shared" si="177"/>
        <v>0.6918747757974579</v>
      </c>
      <c r="H4977">
        <v>32</v>
      </c>
      <c r="I4977" t="s">
        <v>24</v>
      </c>
      <c r="J4977" s="1">
        <v>36267.43</v>
      </c>
    </row>
    <row r="4978" spans="3:10" ht="12.75">
      <c r="C4978">
        <v>33</v>
      </c>
      <c r="D4978" t="s">
        <v>450</v>
      </c>
      <c r="E4978" s="1">
        <v>5597.685</v>
      </c>
      <c r="F4978" s="4">
        <f t="shared" si="178"/>
        <v>0.001105873833679737</v>
      </c>
      <c r="G4978" s="15">
        <f t="shared" si="177"/>
        <v>0.19965602781781278</v>
      </c>
      <c r="H4978">
        <v>33</v>
      </c>
      <c r="I4978" t="s">
        <v>450</v>
      </c>
      <c r="J4978" s="1">
        <v>4666.075</v>
      </c>
    </row>
    <row r="4979" spans="3:10" ht="12.75">
      <c r="C4979">
        <v>34</v>
      </c>
      <c r="D4979" t="s">
        <v>510</v>
      </c>
      <c r="E4979" s="1">
        <v>9159.985</v>
      </c>
      <c r="F4979" s="4">
        <f t="shared" si="178"/>
        <v>0.001809638757521884</v>
      </c>
      <c r="G4979" s="15">
        <f t="shared" si="177"/>
        <v>0.09011427772372826</v>
      </c>
      <c r="H4979">
        <v>34</v>
      </c>
      <c r="I4979" t="s">
        <v>510</v>
      </c>
      <c r="J4979" s="1">
        <v>8402.775</v>
      </c>
    </row>
    <row r="4980" spans="3:10" ht="12.75">
      <c r="C4980">
        <v>35</v>
      </c>
      <c r="D4980" t="s">
        <v>511</v>
      </c>
      <c r="E4980" s="1">
        <v>258516.575</v>
      </c>
      <c r="F4980" s="4">
        <f t="shared" si="178"/>
        <v>0.05107231219066548</v>
      </c>
      <c r="G4980" s="15">
        <f t="shared" si="177"/>
        <v>0.016095992078654087</v>
      </c>
      <c r="H4980">
        <v>35</v>
      </c>
      <c r="I4980" t="s">
        <v>511</v>
      </c>
      <c r="J4980" s="1">
        <v>254421.41</v>
      </c>
    </row>
    <row r="4981" ht="12.75">
      <c r="E4981" s="1"/>
    </row>
    <row r="4982" ht="12.75">
      <c r="E4982" s="1"/>
    </row>
    <row r="4983" ht="12.75">
      <c r="E4983" s="1"/>
    </row>
    <row r="4984" ht="12.75">
      <c r="E4984" s="1"/>
    </row>
    <row r="4986" spans="1:10" ht="12.75">
      <c r="A4986" s="76">
        <f>DATE(2014,1,1)</f>
        <v>41640</v>
      </c>
      <c r="B4986" s="1">
        <f>SUM(E4986:E5012)</f>
        <v>7092124.065000001</v>
      </c>
      <c r="C4986">
        <v>1</v>
      </c>
      <c r="D4986" t="s">
        <v>0</v>
      </c>
      <c r="E4986" s="1">
        <v>1301297.35</v>
      </c>
      <c r="F4986" s="4">
        <f>+E4986/$B$4986</f>
        <v>0.183484854195088</v>
      </c>
      <c r="G4986" s="15">
        <f aca="true" t="shared" si="179" ref="G4986:G5010">(E4986/J4986)-1</f>
        <v>0.19677081276326636</v>
      </c>
      <c r="H4986">
        <v>1</v>
      </c>
      <c r="I4986" t="s">
        <v>0</v>
      </c>
      <c r="J4986" s="1">
        <v>1087340.48</v>
      </c>
    </row>
    <row r="4987" spans="3:10" ht="12.75">
      <c r="C4987">
        <v>2</v>
      </c>
      <c r="D4987" t="s">
        <v>1</v>
      </c>
      <c r="E4987" s="1">
        <v>3878525.72</v>
      </c>
      <c r="F4987" s="4">
        <f aca="true" t="shared" si="180" ref="F4987:F5007">+E4987/$B$4986</f>
        <v>0.5468778724755712</v>
      </c>
      <c r="G4987" s="15">
        <f t="shared" si="179"/>
        <v>0.20022839868489029</v>
      </c>
      <c r="H4987">
        <v>2</v>
      </c>
      <c r="I4987" t="s">
        <v>1</v>
      </c>
      <c r="J4987" s="1">
        <v>3231489.71</v>
      </c>
    </row>
    <row r="4988" spans="3:10" ht="12.75">
      <c r="C4988">
        <v>3</v>
      </c>
      <c r="D4988" t="s">
        <v>2</v>
      </c>
      <c r="E4988" s="1">
        <v>145663.06</v>
      </c>
      <c r="F4988" s="4">
        <f t="shared" si="180"/>
        <v>0.020538707256808255</v>
      </c>
      <c r="G4988" s="15">
        <f t="shared" si="179"/>
        <v>0.12537300471833968</v>
      </c>
      <c r="H4988">
        <v>3</v>
      </c>
      <c r="I4988" t="s">
        <v>2</v>
      </c>
      <c r="J4988" s="1">
        <v>129435.36</v>
      </c>
    </row>
    <row r="4989" spans="3:10" ht="12.75">
      <c r="C4989">
        <v>4</v>
      </c>
      <c r="D4989" t="s">
        <v>3</v>
      </c>
      <c r="E4989" s="1">
        <v>56870.5</v>
      </c>
      <c r="F4989" s="4">
        <f t="shared" si="180"/>
        <v>0.008018824752468567</v>
      </c>
      <c r="G4989" s="15">
        <f t="shared" si="179"/>
        <v>0.09723771338982878</v>
      </c>
      <c r="H4989">
        <v>4</v>
      </c>
      <c r="I4989" t="s">
        <v>3</v>
      </c>
      <c r="J4989" s="1">
        <v>51830.61</v>
      </c>
    </row>
    <row r="4990" spans="3:10" ht="12.75">
      <c r="C4990">
        <v>5</v>
      </c>
      <c r="D4990" t="s">
        <v>4</v>
      </c>
      <c r="E4990" s="1">
        <v>161722.51</v>
      </c>
      <c r="F4990" s="4">
        <f t="shared" si="180"/>
        <v>0.022803113498551013</v>
      </c>
      <c r="G4990" s="15">
        <f t="shared" si="179"/>
        <v>0.23116246745429292</v>
      </c>
      <c r="H4990">
        <v>5</v>
      </c>
      <c r="I4990" t="s">
        <v>4</v>
      </c>
      <c r="J4990" s="1">
        <v>131357.57</v>
      </c>
    </row>
    <row r="4991" spans="3:10" ht="12.75">
      <c r="C4991">
        <v>6</v>
      </c>
      <c r="D4991" t="s">
        <v>5</v>
      </c>
      <c r="E4991" s="1">
        <v>12706.1</v>
      </c>
      <c r="F4991" s="4">
        <f t="shared" si="180"/>
        <v>0.0017915789238241418</v>
      </c>
      <c r="G4991" s="15">
        <f t="shared" si="179"/>
        <v>0.31182559237400254</v>
      </c>
      <c r="H4991">
        <v>6</v>
      </c>
      <c r="I4991" t="s">
        <v>5</v>
      </c>
      <c r="J4991" s="1">
        <v>9685.815</v>
      </c>
    </row>
    <row r="4992" spans="3:10" ht="12.75">
      <c r="C4992">
        <v>7</v>
      </c>
      <c r="D4992" t="s">
        <v>6</v>
      </c>
      <c r="E4992" s="1">
        <v>2779.19</v>
      </c>
      <c r="F4992" s="4">
        <f t="shared" si="180"/>
        <v>0.0003918699073124575</v>
      </c>
      <c r="G4992" s="15">
        <f t="shared" si="179"/>
        <v>-0.2575997991195452</v>
      </c>
      <c r="H4992">
        <v>7</v>
      </c>
      <c r="I4992" t="s">
        <v>6</v>
      </c>
      <c r="J4992" s="1">
        <v>3743.52</v>
      </c>
    </row>
    <row r="4993" spans="3:10" ht="12.75">
      <c r="C4993">
        <v>9</v>
      </c>
      <c r="D4993" t="s">
        <v>8</v>
      </c>
      <c r="E4993" s="1">
        <v>6525.29</v>
      </c>
      <c r="F4993" s="4">
        <f t="shared" si="180"/>
        <v>0.0009200755570820656</v>
      </c>
      <c r="G4993" s="15">
        <f t="shared" si="179"/>
        <v>0.14792942087115613</v>
      </c>
      <c r="H4993">
        <v>9</v>
      </c>
      <c r="I4993" t="s">
        <v>8</v>
      </c>
      <c r="J4993" s="1">
        <v>5684.4</v>
      </c>
    </row>
    <row r="4994" spans="3:10" ht="12.75">
      <c r="C4994">
        <v>10</v>
      </c>
      <c r="D4994" t="s">
        <v>9</v>
      </c>
      <c r="E4994" s="1">
        <v>36967.235</v>
      </c>
      <c r="F4994" s="4">
        <f t="shared" si="180"/>
        <v>0.005212434901193454</v>
      </c>
      <c r="G4994" s="15">
        <f t="shared" si="179"/>
        <v>-0.17840318928754983</v>
      </c>
      <c r="H4994">
        <v>10</v>
      </c>
      <c r="I4994" t="s">
        <v>9</v>
      </c>
      <c r="J4994" s="1">
        <v>44994.375</v>
      </c>
    </row>
    <row r="4995" spans="3:10" ht="12.75">
      <c r="C4995">
        <v>11</v>
      </c>
      <c r="D4995" t="s">
        <v>10</v>
      </c>
      <c r="E4995" s="1">
        <v>1755.945</v>
      </c>
      <c r="F4995" s="4">
        <f t="shared" si="180"/>
        <v>0.00024759084639617055</v>
      </c>
      <c r="G4995" s="15">
        <f t="shared" si="179"/>
        <v>0.02640323829843183</v>
      </c>
      <c r="H4995">
        <v>11</v>
      </c>
      <c r="I4995" t="s">
        <v>10</v>
      </c>
      <c r="J4995" s="1">
        <v>1710.775</v>
      </c>
    </row>
    <row r="4996" spans="3:10" ht="12.75">
      <c r="C4996">
        <v>13</v>
      </c>
      <c r="D4996" t="s">
        <v>11</v>
      </c>
      <c r="E4996" s="1">
        <v>4820.52</v>
      </c>
      <c r="F4996" s="4">
        <f t="shared" si="180"/>
        <v>0.0006797004615005984</v>
      </c>
      <c r="G4996" s="15"/>
      <c r="H4996">
        <v>13</v>
      </c>
      <c r="I4996" t="s">
        <v>11</v>
      </c>
      <c r="J4996" s="1">
        <v>0</v>
      </c>
    </row>
    <row r="4997" spans="3:10" ht="12.75">
      <c r="C4997">
        <v>15</v>
      </c>
      <c r="D4997" t="s">
        <v>12</v>
      </c>
      <c r="E4997" s="1">
        <v>877.56</v>
      </c>
      <c r="F4997" s="4">
        <f t="shared" si="180"/>
        <v>0.00012373726008697505</v>
      </c>
      <c r="G4997" s="15"/>
      <c r="H4997">
        <v>15</v>
      </c>
      <c r="I4997" t="s">
        <v>12</v>
      </c>
      <c r="J4997" s="1">
        <v>0</v>
      </c>
    </row>
    <row r="4998" spans="3:10" ht="12.75">
      <c r="C4998">
        <v>16</v>
      </c>
      <c r="D4998" t="s">
        <v>13</v>
      </c>
      <c r="E4998" s="1">
        <v>50769.41</v>
      </c>
      <c r="F4998" s="4">
        <f t="shared" si="180"/>
        <v>0.007158562023830021</v>
      </c>
      <c r="G4998" s="15">
        <f t="shared" si="179"/>
        <v>0.174064007235482</v>
      </c>
      <c r="H4998">
        <v>16</v>
      </c>
      <c r="I4998" t="s">
        <v>13</v>
      </c>
      <c r="J4998" s="1">
        <v>43242.455</v>
      </c>
    </row>
    <row r="4999" spans="3:10" ht="12.75">
      <c r="C4999">
        <v>22</v>
      </c>
      <c r="D4999" t="s">
        <v>15</v>
      </c>
      <c r="E4999" s="1"/>
      <c r="F4999" s="4"/>
      <c r="G4999" s="15"/>
      <c r="H4999">
        <v>22</v>
      </c>
      <c r="I4999" t="s">
        <v>15</v>
      </c>
      <c r="J4999" s="1">
        <v>2163.73</v>
      </c>
    </row>
    <row r="5000" spans="3:10" ht="12.75">
      <c r="C5000">
        <v>23</v>
      </c>
      <c r="D5000" t="s">
        <v>16</v>
      </c>
      <c r="E5000" s="1">
        <v>15243.715</v>
      </c>
      <c r="F5000" s="4">
        <f t="shared" si="180"/>
        <v>0.0021493863982482374</v>
      </c>
      <c r="G5000" s="15">
        <f t="shared" si="179"/>
        <v>1.7328133767656326</v>
      </c>
      <c r="H5000">
        <v>23</v>
      </c>
      <c r="I5000" t="s">
        <v>16</v>
      </c>
      <c r="J5000" s="1">
        <v>5578.03</v>
      </c>
    </row>
    <row r="5001" spans="3:10" ht="12.75">
      <c r="C5001">
        <v>24</v>
      </c>
      <c r="D5001" t="s">
        <v>17</v>
      </c>
      <c r="E5001" s="1">
        <v>151046.785</v>
      </c>
      <c r="F5001" s="4">
        <f t="shared" si="180"/>
        <v>0.021297820457685405</v>
      </c>
      <c r="G5001" s="15">
        <f t="shared" si="179"/>
        <v>0.1127940407192567</v>
      </c>
      <c r="H5001">
        <v>24</v>
      </c>
      <c r="I5001" t="s">
        <v>17</v>
      </c>
      <c r="J5001" s="1">
        <v>135736.515</v>
      </c>
    </row>
    <row r="5002" spans="3:10" ht="12.75">
      <c r="C5002">
        <v>25</v>
      </c>
      <c r="D5002" t="s">
        <v>18</v>
      </c>
      <c r="E5002" s="1">
        <v>35.1</v>
      </c>
      <c r="F5002" s="4">
        <f t="shared" si="180"/>
        <v>4.949151999923452E-06</v>
      </c>
      <c r="G5002" s="15"/>
      <c r="H5002">
        <v>25</v>
      </c>
      <c r="I5002" t="s">
        <v>18</v>
      </c>
      <c r="J5002" s="1"/>
    </row>
    <row r="5003" spans="3:10" ht="12.75">
      <c r="C5003">
        <v>27</v>
      </c>
      <c r="D5003" t="s">
        <v>20</v>
      </c>
      <c r="E5003" s="1">
        <v>16214.28</v>
      </c>
      <c r="F5003" s="4">
        <f t="shared" si="180"/>
        <v>0.002286237501120195</v>
      </c>
      <c r="G5003" s="15">
        <f t="shared" si="179"/>
        <v>0.050212286377724125</v>
      </c>
      <c r="H5003">
        <v>27</v>
      </c>
      <c r="I5003" t="s">
        <v>20</v>
      </c>
      <c r="J5003" s="1">
        <v>15439.05</v>
      </c>
    </row>
    <row r="5004" spans="3:10" ht="12.75">
      <c r="C5004">
        <v>28</v>
      </c>
      <c r="D5004" t="s">
        <v>21</v>
      </c>
      <c r="E5004" s="1">
        <v>137710.905</v>
      </c>
      <c r="F5004" s="4">
        <f t="shared" si="180"/>
        <v>0.01941744162085523</v>
      </c>
      <c r="G5004" s="15">
        <f t="shared" si="179"/>
        <v>1.7934136036380872</v>
      </c>
      <c r="H5004">
        <v>28</v>
      </c>
      <c r="I5004" t="s">
        <v>21</v>
      </c>
      <c r="J5004" s="1">
        <v>49298.43</v>
      </c>
    </row>
    <row r="5005" spans="3:10" ht="12.75">
      <c r="C5005">
        <v>30</v>
      </c>
      <c r="D5005" t="s">
        <v>22</v>
      </c>
      <c r="E5005" s="1">
        <v>470526.945</v>
      </c>
      <c r="F5005" s="4">
        <f t="shared" si="180"/>
        <v>0.06634499632092941</v>
      </c>
      <c r="G5005" s="15">
        <f t="shared" si="179"/>
        <v>0.01762678454860822</v>
      </c>
      <c r="H5005">
        <v>30</v>
      </c>
      <c r="I5005" t="s">
        <v>22</v>
      </c>
      <c r="J5005" s="1">
        <v>462376.73</v>
      </c>
    </row>
    <row r="5006" spans="3:10" ht="12.75">
      <c r="C5006">
        <v>31</v>
      </c>
      <c r="D5006" t="s">
        <v>23</v>
      </c>
      <c r="E5006" s="1">
        <v>290622.985</v>
      </c>
      <c r="F5006" s="4">
        <f t="shared" si="180"/>
        <v>0.04097827143693656</v>
      </c>
      <c r="G5006" s="15">
        <f t="shared" si="179"/>
        <v>0.1926113149057176</v>
      </c>
      <c r="H5006">
        <v>31</v>
      </c>
      <c r="I5006" t="s">
        <v>23</v>
      </c>
      <c r="J5006" s="1">
        <v>243686.255</v>
      </c>
    </row>
    <row r="5007" spans="3:10" ht="12.75">
      <c r="C5007">
        <v>32</v>
      </c>
      <c r="D5007" t="s">
        <v>24</v>
      </c>
      <c r="E5007" s="1">
        <v>46383.03</v>
      </c>
      <c r="F5007" s="4">
        <f t="shared" si="180"/>
        <v>0.006540075945498845</v>
      </c>
      <c r="G5007" s="15">
        <f t="shared" si="179"/>
        <v>0.12189942240950491</v>
      </c>
      <c r="H5007">
        <v>32</v>
      </c>
      <c r="I5007" t="s">
        <v>24</v>
      </c>
      <c r="J5007" s="1">
        <v>41343.305</v>
      </c>
    </row>
    <row r="5008" spans="3:10" ht="12.75">
      <c r="C5008">
        <v>33</v>
      </c>
      <c r="D5008" t="s">
        <v>450</v>
      </c>
      <c r="E5008" s="1">
        <v>6574.495</v>
      </c>
      <c r="F5008" s="4">
        <f>+E5008/$B$4986</f>
        <v>0.0009270135349782546</v>
      </c>
      <c r="G5008" s="15">
        <f t="shared" si="179"/>
        <v>0.14882186476410664</v>
      </c>
      <c r="H5008">
        <v>33</v>
      </c>
      <c r="I5008" t="s">
        <v>450</v>
      </c>
      <c r="J5008" s="1">
        <v>5722.815</v>
      </c>
    </row>
    <row r="5009" spans="3:10" ht="12.75">
      <c r="C5009">
        <v>34</v>
      </c>
      <c r="D5009" t="s">
        <v>510</v>
      </c>
      <c r="E5009" s="1">
        <v>11375.12</v>
      </c>
      <c r="F5009" s="4">
        <f>+E5009/$B$4986</f>
        <v>0.0016039087720048223</v>
      </c>
      <c r="G5009" s="15">
        <f t="shared" si="179"/>
        <v>0.14834259316745912</v>
      </c>
      <c r="H5009">
        <v>34</v>
      </c>
      <c r="I5009" t="s">
        <v>510</v>
      </c>
      <c r="J5009" s="1">
        <v>9905.685</v>
      </c>
    </row>
    <row r="5010" spans="3:10" ht="12.75">
      <c r="C5010">
        <v>35</v>
      </c>
      <c r="D5010" t="s">
        <v>511</v>
      </c>
      <c r="E5010" s="1">
        <v>285110.315</v>
      </c>
      <c r="F5010" s="4">
        <f>+E5010/$B$4986</f>
        <v>0.04020097680003007</v>
      </c>
      <c r="G5010" s="15">
        <f t="shared" si="179"/>
        <v>0.3489365006976508</v>
      </c>
      <c r="H5010">
        <v>35</v>
      </c>
      <c r="I5010" t="s">
        <v>511</v>
      </c>
      <c r="J5010" s="1">
        <v>211359.33</v>
      </c>
    </row>
    <row r="5011" spans="5:10" ht="12.75">
      <c r="E5011" s="1"/>
      <c r="F5011" s="4"/>
      <c r="J5011" s="1"/>
    </row>
    <row r="5012" spans="5:6" ht="12.75">
      <c r="E5012" s="1"/>
      <c r="F5012" s="4"/>
    </row>
    <row r="5013" ht="12.75">
      <c r="E5013" s="1"/>
    </row>
    <row r="5016" spans="1:10" ht="12.75">
      <c r="A5016" s="76">
        <f>DATE(2014,2,1)</f>
        <v>41671</v>
      </c>
      <c r="B5016" s="1">
        <f>SUM(E5016:E5043)</f>
        <v>7639730.224999998</v>
      </c>
      <c r="C5016">
        <v>1</v>
      </c>
      <c r="D5016" t="s">
        <v>0</v>
      </c>
      <c r="E5016" s="1">
        <v>1569613.835</v>
      </c>
      <c r="F5016" s="4">
        <f>+E5016/$B$5016</f>
        <v>0.20545409180335297</v>
      </c>
      <c r="G5016" s="15">
        <f aca="true" t="shared" si="181" ref="G5016:G5040">(E5016/J5016)-1</f>
        <v>0.07687932275316034</v>
      </c>
      <c r="H5016">
        <v>1</v>
      </c>
      <c r="I5016" t="s">
        <v>0</v>
      </c>
      <c r="J5016" s="1">
        <v>1457557.78</v>
      </c>
    </row>
    <row r="5017" spans="3:10" ht="12.75">
      <c r="C5017">
        <v>2</v>
      </c>
      <c r="D5017" t="s">
        <v>1</v>
      </c>
      <c r="E5017" s="1">
        <v>3755907.88</v>
      </c>
      <c r="F5017" s="4">
        <f aca="true" t="shared" si="182" ref="F5017:F5040">+E5017/$B$5016</f>
        <v>0.4916283388789427</v>
      </c>
      <c r="G5017" s="15">
        <f t="shared" si="181"/>
        <v>0.07720438621310222</v>
      </c>
      <c r="H5017">
        <v>2</v>
      </c>
      <c r="I5017" t="s">
        <v>1</v>
      </c>
      <c r="J5017" s="1">
        <v>3486717.96</v>
      </c>
    </row>
    <row r="5018" spans="3:10" ht="12.75">
      <c r="C5018">
        <v>3</v>
      </c>
      <c r="D5018" t="s">
        <v>2</v>
      </c>
      <c r="E5018" s="1">
        <v>141788.8</v>
      </c>
      <c r="F5018" s="4">
        <f t="shared" si="182"/>
        <v>0.01855939880390214</v>
      </c>
      <c r="G5018" s="15">
        <f t="shared" si="181"/>
        <v>0.01595854447068512</v>
      </c>
      <c r="H5018">
        <v>3</v>
      </c>
      <c r="I5018" t="s">
        <v>2</v>
      </c>
      <c r="J5018" s="1">
        <v>139561.6</v>
      </c>
    </row>
    <row r="5019" spans="3:10" ht="12.75">
      <c r="C5019">
        <v>4</v>
      </c>
      <c r="D5019" t="s">
        <v>3</v>
      </c>
      <c r="E5019" s="1">
        <v>57577.155</v>
      </c>
      <c r="F5019" s="4">
        <f t="shared" si="182"/>
        <v>0.007536542954303078</v>
      </c>
      <c r="G5019" s="15">
        <f t="shared" si="181"/>
        <v>0.044551753039654196</v>
      </c>
      <c r="H5019">
        <v>4</v>
      </c>
      <c r="I5019" t="s">
        <v>3</v>
      </c>
      <c r="J5019" s="1">
        <v>55121.4</v>
      </c>
    </row>
    <row r="5020" spans="3:10" ht="12.75">
      <c r="C5020">
        <v>5</v>
      </c>
      <c r="D5020" t="s">
        <v>4</v>
      </c>
      <c r="E5020" s="1">
        <v>210023.475</v>
      </c>
      <c r="F5020" s="4">
        <f t="shared" si="182"/>
        <v>0.02749095436809093</v>
      </c>
      <c r="G5020" s="15">
        <f t="shared" si="181"/>
        <v>0.2720915265672512</v>
      </c>
      <c r="H5020">
        <v>5</v>
      </c>
      <c r="I5020" t="s">
        <v>4</v>
      </c>
      <c r="J5020" s="1">
        <v>165100.915</v>
      </c>
    </row>
    <row r="5021" spans="3:10" ht="12.75">
      <c r="C5021">
        <v>6</v>
      </c>
      <c r="D5021" t="s">
        <v>5</v>
      </c>
      <c r="E5021" s="1">
        <v>16270.705</v>
      </c>
      <c r="F5021" s="4">
        <f t="shared" si="182"/>
        <v>0.002129748632583424</v>
      </c>
      <c r="G5021" s="15">
        <f t="shared" si="181"/>
        <v>0.010322289401638152</v>
      </c>
      <c r="H5021">
        <v>6</v>
      </c>
      <c r="I5021" t="s">
        <v>5</v>
      </c>
      <c r="J5021" s="1">
        <v>16104.47</v>
      </c>
    </row>
    <row r="5022" spans="3:10" ht="12.75">
      <c r="C5022">
        <v>7</v>
      </c>
      <c r="D5022" t="s">
        <v>6</v>
      </c>
      <c r="E5022" s="1">
        <v>4237.455</v>
      </c>
      <c r="F5022" s="4">
        <f t="shared" si="182"/>
        <v>0.0005546602923403622</v>
      </c>
      <c r="G5022" s="15">
        <f t="shared" si="181"/>
        <v>0.016417566760453806</v>
      </c>
      <c r="H5022">
        <v>7</v>
      </c>
      <c r="I5022" t="s">
        <v>6</v>
      </c>
      <c r="J5022" s="1">
        <v>4169.01</v>
      </c>
    </row>
    <row r="5023" spans="3:10" ht="12.75">
      <c r="C5023">
        <v>9</v>
      </c>
      <c r="D5023" t="s">
        <v>8</v>
      </c>
      <c r="E5023" s="1">
        <v>7332.515</v>
      </c>
      <c r="F5023" s="4">
        <f t="shared" si="182"/>
        <v>0.0009597871631651761</v>
      </c>
      <c r="G5023" s="15">
        <f t="shared" si="181"/>
        <v>-0.0407803250809432</v>
      </c>
      <c r="H5023">
        <v>9</v>
      </c>
      <c r="I5023" t="s">
        <v>8</v>
      </c>
      <c r="J5023" s="1">
        <v>7644.25</v>
      </c>
    </row>
    <row r="5024" spans="3:10" ht="12.75">
      <c r="C5024">
        <v>10</v>
      </c>
      <c r="D5024" t="s">
        <v>9</v>
      </c>
      <c r="E5024" s="1">
        <v>44865.03</v>
      </c>
      <c r="F5024" s="4">
        <f t="shared" si="182"/>
        <v>0.005872593492003838</v>
      </c>
      <c r="G5024" s="15">
        <f t="shared" si="181"/>
        <v>-0.001306659086411699</v>
      </c>
      <c r="H5024">
        <v>10</v>
      </c>
      <c r="I5024" t="s">
        <v>9</v>
      </c>
      <c r="J5024" s="1">
        <v>44923.73</v>
      </c>
    </row>
    <row r="5025" spans="3:10" ht="12.75">
      <c r="C5025">
        <v>11</v>
      </c>
      <c r="D5025" t="s">
        <v>10</v>
      </c>
      <c r="E5025" s="1">
        <v>4158.845</v>
      </c>
      <c r="F5025" s="4">
        <f t="shared" si="182"/>
        <v>0.0005443706619889188</v>
      </c>
      <c r="G5025" s="15">
        <f t="shared" si="181"/>
        <v>3.640791162193829</v>
      </c>
      <c r="H5025">
        <v>11</v>
      </c>
      <c r="I5025" t="s">
        <v>10</v>
      </c>
      <c r="J5025" s="1">
        <v>896.15</v>
      </c>
    </row>
    <row r="5026" spans="3:10" ht="12.75">
      <c r="C5026">
        <v>13</v>
      </c>
      <c r="D5026" t="s">
        <v>11</v>
      </c>
      <c r="E5026" s="1">
        <v>13344.965</v>
      </c>
      <c r="F5026" s="4">
        <f t="shared" si="182"/>
        <v>0.0017467848480212538</v>
      </c>
      <c r="G5026" s="15">
        <f t="shared" si="181"/>
        <v>0.3263671954590315</v>
      </c>
      <c r="H5026">
        <v>13</v>
      </c>
      <c r="I5026" t="s">
        <v>11</v>
      </c>
      <c r="J5026" s="1">
        <v>10061.29</v>
      </c>
    </row>
    <row r="5027" spans="3:10" ht="12.75">
      <c r="C5027">
        <v>15</v>
      </c>
      <c r="D5027" t="s">
        <v>12</v>
      </c>
      <c r="E5027" s="1">
        <v>759.42</v>
      </c>
      <c r="F5027" s="4">
        <f t="shared" si="182"/>
        <v>9.940403360250855E-05</v>
      </c>
      <c r="G5027" s="15">
        <f t="shared" si="181"/>
        <v>-0.42246135711162236</v>
      </c>
      <c r="H5027">
        <v>15</v>
      </c>
      <c r="I5027" t="s">
        <v>12</v>
      </c>
      <c r="J5027" s="1">
        <v>1314.925</v>
      </c>
    </row>
    <row r="5028" spans="3:10" ht="12.75">
      <c r="C5028">
        <v>16</v>
      </c>
      <c r="D5028" t="s">
        <v>13</v>
      </c>
      <c r="E5028" s="1">
        <v>56815.385</v>
      </c>
      <c r="F5028" s="4">
        <f t="shared" si="182"/>
        <v>0.007436831318215823</v>
      </c>
      <c r="G5028" s="15">
        <f t="shared" si="181"/>
        <v>0.0881221683926352</v>
      </c>
      <c r="H5028">
        <v>16</v>
      </c>
      <c r="I5028" t="s">
        <v>13</v>
      </c>
      <c r="J5028" s="1">
        <v>52214.16</v>
      </c>
    </row>
    <row r="5029" spans="3:10" ht="12.75">
      <c r="C5029">
        <v>22</v>
      </c>
      <c r="D5029" t="s">
        <v>15</v>
      </c>
      <c r="E5029" s="1">
        <v>5807.23</v>
      </c>
      <c r="F5029" s="4">
        <f t="shared" si="182"/>
        <v>0.0007601354797839083</v>
      </c>
      <c r="G5029" s="15">
        <f t="shared" si="181"/>
        <v>1.7367356989191571</v>
      </c>
      <c r="H5029">
        <v>22</v>
      </c>
      <c r="I5029" t="s">
        <v>15</v>
      </c>
      <c r="J5029" s="1">
        <v>2121.955</v>
      </c>
    </row>
    <row r="5030" spans="3:10" ht="12.75">
      <c r="C5030">
        <v>23</v>
      </c>
      <c r="D5030" t="s">
        <v>16</v>
      </c>
      <c r="E5030" s="1">
        <v>17183.945</v>
      </c>
      <c r="F5030" s="4">
        <f t="shared" si="182"/>
        <v>0.0022492868849959954</v>
      </c>
      <c r="G5030" s="15">
        <f t="shared" si="181"/>
        <v>-0.2710689284076597</v>
      </c>
      <c r="H5030">
        <v>23</v>
      </c>
      <c r="I5030" t="s">
        <v>16</v>
      </c>
      <c r="J5030" s="1">
        <v>23574.17</v>
      </c>
    </row>
    <row r="5031" spans="3:10" ht="12.75">
      <c r="C5031">
        <v>24</v>
      </c>
      <c r="D5031" t="s">
        <v>17</v>
      </c>
      <c r="E5031" s="1">
        <v>131211.95</v>
      </c>
      <c r="F5031" s="4">
        <f t="shared" si="182"/>
        <v>0.017174945467397056</v>
      </c>
      <c r="G5031" s="15">
        <f t="shared" si="181"/>
        <v>-0.13256123108761508</v>
      </c>
      <c r="H5031">
        <v>24</v>
      </c>
      <c r="I5031" t="s">
        <v>17</v>
      </c>
      <c r="J5031" s="1">
        <v>151263.645</v>
      </c>
    </row>
    <row r="5032" spans="3:10" ht="12.75">
      <c r="C5032">
        <v>25</v>
      </c>
      <c r="D5032" t="s">
        <v>18</v>
      </c>
      <c r="E5032" s="1">
        <v>35.1</v>
      </c>
      <c r="F5032" s="4">
        <f t="shared" si="182"/>
        <v>4.594403070037727E-06</v>
      </c>
      <c r="G5032" s="15">
        <f t="shared" si="181"/>
        <v>-0.4849596478356567</v>
      </c>
      <c r="H5032">
        <v>25</v>
      </c>
      <c r="I5032" t="s">
        <v>18</v>
      </c>
      <c r="J5032" s="1">
        <v>68.15</v>
      </c>
    </row>
    <row r="5033" spans="3:10" ht="12.75">
      <c r="C5033">
        <v>27</v>
      </c>
      <c r="D5033" t="s">
        <v>20</v>
      </c>
      <c r="E5033" s="1">
        <v>18542.1</v>
      </c>
      <c r="F5033" s="4">
        <f t="shared" si="182"/>
        <v>0.002427062141451468</v>
      </c>
      <c r="G5033" s="15">
        <f t="shared" si="181"/>
        <v>0.10599729795019996</v>
      </c>
      <c r="H5033">
        <v>27</v>
      </c>
      <c r="I5033" t="s">
        <v>20</v>
      </c>
      <c r="J5033" s="1">
        <v>16765.05</v>
      </c>
    </row>
    <row r="5034" spans="3:10" ht="12.75">
      <c r="C5034">
        <v>28</v>
      </c>
      <c r="D5034" t="s">
        <v>21</v>
      </c>
      <c r="E5034" s="1">
        <v>193627.015</v>
      </c>
      <c r="F5034" s="4">
        <f t="shared" si="182"/>
        <v>0.025344745075733362</v>
      </c>
      <c r="G5034" s="15">
        <f t="shared" si="181"/>
        <v>0.2969165957179458</v>
      </c>
      <c r="H5034">
        <v>28</v>
      </c>
      <c r="I5034" t="s">
        <v>21</v>
      </c>
      <c r="J5034" s="1">
        <v>149297.97</v>
      </c>
    </row>
    <row r="5035" spans="3:10" ht="12.75">
      <c r="C5035">
        <v>30</v>
      </c>
      <c r="D5035" t="s">
        <v>22</v>
      </c>
      <c r="E5035" s="1">
        <v>589879.685</v>
      </c>
      <c r="F5035" s="4">
        <f t="shared" si="182"/>
        <v>0.0772121092796834</v>
      </c>
      <c r="G5035" s="15">
        <f t="shared" si="181"/>
        <v>0.08133372507595982</v>
      </c>
      <c r="H5035">
        <v>30</v>
      </c>
      <c r="I5035" t="s">
        <v>22</v>
      </c>
      <c r="J5035" s="1">
        <v>545511.225</v>
      </c>
    </row>
    <row r="5036" spans="3:10" ht="12.75">
      <c r="C5036">
        <v>31</v>
      </c>
      <c r="D5036" t="s">
        <v>23</v>
      </c>
      <c r="E5036" s="1">
        <v>342981.975</v>
      </c>
      <c r="F5036" s="4">
        <f t="shared" si="182"/>
        <v>0.04489451392899153</v>
      </c>
      <c r="G5036" s="15">
        <f t="shared" si="181"/>
        <v>0.09652565650011402</v>
      </c>
      <c r="H5036">
        <v>31</v>
      </c>
      <c r="I5036" t="s">
        <v>23</v>
      </c>
      <c r="J5036" s="1">
        <v>312789.74</v>
      </c>
    </row>
    <row r="5037" spans="3:10" ht="12.75">
      <c r="C5037">
        <v>32</v>
      </c>
      <c r="D5037" t="s">
        <v>24</v>
      </c>
      <c r="E5037" s="1">
        <v>61683.005</v>
      </c>
      <c r="F5037" s="4">
        <f t="shared" si="182"/>
        <v>0.008073976853024285</v>
      </c>
      <c r="G5037" s="15">
        <f t="shared" si="181"/>
        <v>0.0463196971791624</v>
      </c>
      <c r="H5037">
        <v>32</v>
      </c>
      <c r="I5037" t="s">
        <v>24</v>
      </c>
      <c r="J5037" s="1">
        <v>58952.35</v>
      </c>
    </row>
    <row r="5038" spans="3:10" ht="12.75">
      <c r="C5038">
        <v>33</v>
      </c>
      <c r="D5038" t="s">
        <v>450</v>
      </c>
      <c r="E5038" s="1">
        <v>7109.375</v>
      </c>
      <c r="F5038" s="4">
        <f t="shared" si="182"/>
        <v>0.0009305793255284747</v>
      </c>
      <c r="G5038" s="15">
        <f t="shared" si="181"/>
        <v>0.009389854669157982</v>
      </c>
      <c r="H5038">
        <v>33</v>
      </c>
      <c r="I5038" t="s">
        <v>450</v>
      </c>
      <c r="J5038" s="1">
        <v>7043.24</v>
      </c>
    </row>
    <row r="5039" spans="3:10" ht="12.75">
      <c r="C5039">
        <v>34</v>
      </c>
      <c r="D5039" t="s">
        <v>510</v>
      </c>
      <c r="E5039" s="1">
        <v>12350.635</v>
      </c>
      <c r="F5039" s="4">
        <f t="shared" si="182"/>
        <v>0.001616632346464826</v>
      </c>
      <c r="G5039" s="15">
        <f t="shared" si="181"/>
        <v>0.19791495920024138</v>
      </c>
      <c r="H5039">
        <v>34</v>
      </c>
      <c r="I5039" t="s">
        <v>510</v>
      </c>
      <c r="J5039" s="1">
        <v>10310.11</v>
      </c>
    </row>
    <row r="5040" spans="3:10" ht="12.75">
      <c r="C5040">
        <v>35</v>
      </c>
      <c r="D5040" t="s">
        <v>511</v>
      </c>
      <c r="E5040" s="1">
        <v>376622.745</v>
      </c>
      <c r="F5040" s="4">
        <f t="shared" si="182"/>
        <v>0.04929791156336284</v>
      </c>
      <c r="G5040" s="15">
        <f t="shared" si="181"/>
        <v>-0.07791827575940546</v>
      </c>
      <c r="H5040">
        <v>35</v>
      </c>
      <c r="I5040" t="s">
        <v>511</v>
      </c>
      <c r="J5040" s="1">
        <v>408448.335</v>
      </c>
    </row>
    <row r="5041" spans="5:10" ht="12.75">
      <c r="E5041" s="1"/>
      <c r="J5041" s="1"/>
    </row>
    <row r="5042" ht="12.75">
      <c r="E5042" s="1"/>
    </row>
    <row r="5043" ht="12.75">
      <c r="E5043" s="1"/>
    </row>
    <row r="5046" spans="1:10" ht="12.75">
      <c r="A5046" s="76">
        <f>DATE(2014,3,1)</f>
        <v>41699</v>
      </c>
      <c r="B5046" s="1">
        <f>SUM(E5046:E5070)</f>
        <v>7922946.03</v>
      </c>
      <c r="C5046">
        <v>1</v>
      </c>
      <c r="D5046" t="s">
        <v>0</v>
      </c>
      <c r="E5046" s="1">
        <v>1669707.245</v>
      </c>
      <c r="F5046" s="4">
        <f>+E5046/$B$5046</f>
        <v>0.21074323094940986</v>
      </c>
      <c r="G5046" s="15">
        <f aca="true" t="shared" si="183" ref="G5046:G5070">(E5046/J5046)-1</f>
        <v>0.12502660067936233</v>
      </c>
      <c r="H5046">
        <v>1</v>
      </c>
      <c r="I5046" t="s">
        <v>0</v>
      </c>
      <c r="J5046" s="1">
        <v>1484149.125</v>
      </c>
    </row>
    <row r="5047" spans="3:10" ht="12.75">
      <c r="C5047">
        <v>2</v>
      </c>
      <c r="D5047" t="s">
        <v>1</v>
      </c>
      <c r="E5047" s="1">
        <v>3788620.34</v>
      </c>
      <c r="F5047" s="4">
        <f aca="true" t="shared" si="184" ref="F5047:F5070">+E5047/$B$5046</f>
        <v>0.4781832825384019</v>
      </c>
      <c r="G5047" s="15">
        <f t="shared" si="183"/>
        <v>0.11594559460116871</v>
      </c>
      <c r="H5047">
        <v>2</v>
      </c>
      <c r="I5047" t="s">
        <v>1</v>
      </c>
      <c r="J5047" s="1">
        <v>3394986.6</v>
      </c>
    </row>
    <row r="5048" spans="3:10" ht="12.75">
      <c r="C5048">
        <v>3</v>
      </c>
      <c r="D5048" t="s">
        <v>2</v>
      </c>
      <c r="E5048" s="1">
        <v>207870.56</v>
      </c>
      <c r="F5048" s="4">
        <f t="shared" si="184"/>
        <v>0.02623652353719239</v>
      </c>
      <c r="G5048" s="15">
        <f t="shared" si="183"/>
        <v>0.011608205737594357</v>
      </c>
      <c r="H5048">
        <v>3</v>
      </c>
      <c r="I5048" t="s">
        <v>2</v>
      </c>
      <c r="J5048" s="1">
        <v>205485.245</v>
      </c>
    </row>
    <row r="5049" spans="3:10" ht="12.75">
      <c r="C5049">
        <v>4</v>
      </c>
      <c r="D5049" t="s">
        <v>3</v>
      </c>
      <c r="E5049" s="1">
        <v>73402.245</v>
      </c>
      <c r="F5049" s="4">
        <f t="shared" si="184"/>
        <v>0.00926451407368731</v>
      </c>
      <c r="G5049" s="15">
        <f t="shared" si="183"/>
        <v>0.25069968458284597</v>
      </c>
      <c r="H5049">
        <v>4</v>
      </c>
      <c r="I5049" t="s">
        <v>3</v>
      </c>
      <c r="J5049" s="1">
        <v>58688.945</v>
      </c>
    </row>
    <row r="5050" spans="3:10" ht="12.75">
      <c r="C5050">
        <v>5</v>
      </c>
      <c r="D5050" t="s">
        <v>4</v>
      </c>
      <c r="E5050" s="1">
        <v>200911.54</v>
      </c>
      <c r="F5050" s="4">
        <f t="shared" si="184"/>
        <v>0.02535818611401042</v>
      </c>
      <c r="G5050" s="15">
        <f t="shared" si="183"/>
        <v>0.28829311479904707</v>
      </c>
      <c r="H5050">
        <v>5</v>
      </c>
      <c r="I5050" t="s">
        <v>4</v>
      </c>
      <c r="J5050" s="1">
        <v>155951.73</v>
      </c>
    </row>
    <row r="5051" spans="3:10" ht="12.75">
      <c r="C5051">
        <v>6</v>
      </c>
      <c r="D5051" t="s">
        <v>5</v>
      </c>
      <c r="E5051" s="1">
        <v>17400.55</v>
      </c>
      <c r="F5051" s="4">
        <f t="shared" si="184"/>
        <v>0.0021962222049870506</v>
      </c>
      <c r="G5051" s="15">
        <f t="shared" si="183"/>
        <v>0.1736529975263008</v>
      </c>
      <c r="H5051">
        <v>6</v>
      </c>
      <c r="I5051" t="s">
        <v>5</v>
      </c>
      <c r="J5051" s="1">
        <v>14825.975</v>
      </c>
    </row>
    <row r="5052" spans="3:10" ht="12.75">
      <c r="C5052">
        <v>7</v>
      </c>
      <c r="D5052" t="s">
        <v>6</v>
      </c>
      <c r="E5052" s="1">
        <v>2239.14</v>
      </c>
      <c r="F5052" s="4">
        <f t="shared" si="184"/>
        <v>0.0002826145718425397</v>
      </c>
      <c r="G5052" s="15">
        <f t="shared" si="183"/>
        <v>-0.003154180903515935</v>
      </c>
      <c r="H5052">
        <v>7</v>
      </c>
      <c r="I5052" t="s">
        <v>6</v>
      </c>
      <c r="J5052" s="1">
        <v>2246.225</v>
      </c>
    </row>
    <row r="5053" spans="3:10" ht="12.75">
      <c r="C5053">
        <v>9</v>
      </c>
      <c r="D5053" t="s">
        <v>8</v>
      </c>
      <c r="E5053" s="1">
        <v>9882.765</v>
      </c>
      <c r="F5053" s="4">
        <f t="shared" si="184"/>
        <v>0.001247359878835373</v>
      </c>
      <c r="G5053" s="15">
        <f t="shared" si="183"/>
        <v>0.37397736491206857</v>
      </c>
      <c r="H5053">
        <v>9</v>
      </c>
      <c r="I5053" t="s">
        <v>8</v>
      </c>
      <c r="J5053" s="1">
        <v>7192.815</v>
      </c>
    </row>
    <row r="5054" spans="3:10" ht="12.75">
      <c r="C5054">
        <v>10</v>
      </c>
      <c r="D5054" t="s">
        <v>9</v>
      </c>
      <c r="E5054" s="1">
        <v>53306.165</v>
      </c>
      <c r="F5054" s="4">
        <f t="shared" si="184"/>
        <v>0.006728073723859507</v>
      </c>
      <c r="G5054" s="15">
        <f t="shared" si="183"/>
        <v>0.2937741105937286</v>
      </c>
      <c r="H5054">
        <v>10</v>
      </c>
      <c r="I5054" t="s">
        <v>9</v>
      </c>
      <c r="J5054" s="1">
        <v>41202.065</v>
      </c>
    </row>
    <row r="5055" spans="3:10" ht="12.75">
      <c r="C5055">
        <v>11</v>
      </c>
      <c r="D5055" t="s">
        <v>10</v>
      </c>
      <c r="E5055" s="1">
        <v>1921.95</v>
      </c>
      <c r="F5055" s="4">
        <f t="shared" si="184"/>
        <v>0.00024258022113524355</v>
      </c>
      <c r="G5055" s="15">
        <f t="shared" si="183"/>
        <v>-0.6509790818077648</v>
      </c>
      <c r="H5055">
        <v>11</v>
      </c>
      <c r="I5055" t="s">
        <v>10</v>
      </c>
      <c r="J5055" s="1">
        <v>5506.69</v>
      </c>
    </row>
    <row r="5056" spans="3:10" ht="12.75">
      <c r="C5056">
        <v>13</v>
      </c>
      <c r="D5056" t="s">
        <v>11</v>
      </c>
      <c r="E5056" s="1">
        <v>6271.2</v>
      </c>
      <c r="F5056" s="4">
        <f t="shared" si="184"/>
        <v>0.0007915237559683339</v>
      </c>
      <c r="G5056" s="15">
        <f t="shared" si="183"/>
        <v>0.18380815029032682</v>
      </c>
      <c r="H5056">
        <v>13</v>
      </c>
      <c r="I5056" t="s">
        <v>11</v>
      </c>
      <c r="J5056" s="1">
        <v>5297.48</v>
      </c>
    </row>
    <row r="5057" spans="3:10" ht="12.75">
      <c r="C5057">
        <v>15</v>
      </c>
      <c r="D5057" t="s">
        <v>12</v>
      </c>
      <c r="E5057" s="1">
        <v>627</v>
      </c>
      <c r="F5057" s="4">
        <f t="shared" si="184"/>
        <v>7.913722971554812E-05</v>
      </c>
      <c r="G5057" s="15">
        <f t="shared" si="183"/>
        <v>0.3600572655690766</v>
      </c>
      <c r="H5057">
        <v>15</v>
      </c>
      <c r="I5057" t="s">
        <v>12</v>
      </c>
      <c r="J5057" s="1">
        <v>461.01</v>
      </c>
    </row>
    <row r="5058" spans="3:10" ht="12.75">
      <c r="C5058">
        <v>16</v>
      </c>
      <c r="D5058" t="s">
        <v>13</v>
      </c>
      <c r="E5058" s="1">
        <v>65449.98</v>
      </c>
      <c r="F5058" s="4">
        <f t="shared" si="184"/>
        <v>0.008260813560028757</v>
      </c>
      <c r="G5058" s="15">
        <f t="shared" si="183"/>
        <v>0.03702743639530115</v>
      </c>
      <c r="H5058">
        <v>16</v>
      </c>
      <c r="I5058" t="s">
        <v>13</v>
      </c>
      <c r="J5058" s="1">
        <v>63113.065</v>
      </c>
    </row>
    <row r="5059" spans="3:10" ht="12.75">
      <c r="C5059">
        <v>22</v>
      </c>
      <c r="D5059" t="s">
        <v>15</v>
      </c>
      <c r="E5059" s="1">
        <v>2539.42</v>
      </c>
      <c r="F5059" s="4">
        <f t="shared" si="184"/>
        <v>0.00032051461544538626</v>
      </c>
      <c r="G5059" s="15">
        <f t="shared" si="183"/>
        <v>0.08475169958330042</v>
      </c>
      <c r="H5059">
        <v>22</v>
      </c>
      <c r="I5059" t="s">
        <v>15</v>
      </c>
      <c r="J5059" s="1">
        <v>2341.015</v>
      </c>
    </row>
    <row r="5060" spans="3:10" ht="12.75">
      <c r="C5060">
        <v>23</v>
      </c>
      <c r="D5060" t="s">
        <v>16</v>
      </c>
      <c r="E5060" s="1">
        <v>14845.95</v>
      </c>
      <c r="F5060" s="4">
        <f t="shared" si="184"/>
        <v>0.0018737916355590775</v>
      </c>
      <c r="G5060" s="15">
        <f t="shared" si="183"/>
        <v>-0.29034927208691363</v>
      </c>
      <c r="H5060">
        <v>23</v>
      </c>
      <c r="I5060" t="s">
        <v>16</v>
      </c>
      <c r="J5060" s="1">
        <v>20920.08</v>
      </c>
    </row>
    <row r="5061" spans="3:10" ht="12.75">
      <c r="C5061">
        <v>24</v>
      </c>
      <c r="D5061" t="s">
        <v>17</v>
      </c>
      <c r="E5061" s="1">
        <v>168835.325</v>
      </c>
      <c r="F5061" s="4">
        <f t="shared" si="184"/>
        <v>0.021309664910086484</v>
      </c>
      <c r="G5061" s="15">
        <f t="shared" si="183"/>
        <v>0.09885744038660249</v>
      </c>
      <c r="H5061">
        <v>24</v>
      </c>
      <c r="I5061" t="s">
        <v>17</v>
      </c>
      <c r="J5061" s="1">
        <v>153646.25</v>
      </c>
    </row>
    <row r="5062" spans="3:10" ht="12.75">
      <c r="C5062">
        <v>25</v>
      </c>
      <c r="D5062" t="s">
        <v>18</v>
      </c>
      <c r="E5062" s="1">
        <v>63.18</v>
      </c>
      <c r="F5062" s="4">
        <f t="shared" si="184"/>
        <v>7.974306496695901E-06</v>
      </c>
      <c r="G5062" s="15">
        <f t="shared" si="183"/>
        <v>0.7281181619256016</v>
      </c>
      <c r="H5062">
        <v>25</v>
      </c>
      <c r="I5062" t="s">
        <v>18</v>
      </c>
      <c r="J5062" s="1">
        <v>36.56</v>
      </c>
    </row>
    <row r="5063" spans="3:10" ht="12.75">
      <c r="C5063">
        <v>27</v>
      </c>
      <c r="D5063" t="s">
        <v>20</v>
      </c>
      <c r="E5063" s="1">
        <v>19290.15</v>
      </c>
      <c r="F5063" s="4">
        <f t="shared" si="184"/>
        <v>0.00243471934895914</v>
      </c>
      <c r="G5063" s="15">
        <f t="shared" si="183"/>
        <v>0.1260421938563756</v>
      </c>
      <c r="H5063">
        <v>27</v>
      </c>
      <c r="I5063" t="s">
        <v>20</v>
      </c>
      <c r="J5063" s="1">
        <v>17130.93</v>
      </c>
    </row>
    <row r="5064" spans="3:10" ht="12.75">
      <c r="C5064">
        <v>28</v>
      </c>
      <c r="D5064" t="s">
        <v>21</v>
      </c>
      <c r="E5064" s="1">
        <v>166086.97</v>
      </c>
      <c r="F5064" s="4">
        <f t="shared" si="184"/>
        <v>0.020962779422088275</v>
      </c>
      <c r="G5064" s="15">
        <f t="shared" si="183"/>
        <v>-0.18380227063775467</v>
      </c>
      <c r="H5064">
        <v>28</v>
      </c>
      <c r="I5064" t="s">
        <v>21</v>
      </c>
      <c r="J5064" s="1">
        <v>203488.645</v>
      </c>
    </row>
    <row r="5065" spans="3:10" ht="12.75">
      <c r="C5065">
        <v>30</v>
      </c>
      <c r="D5065" t="s">
        <v>22</v>
      </c>
      <c r="E5065" s="1">
        <v>657521.12</v>
      </c>
      <c r="F5065" s="4">
        <f t="shared" si="184"/>
        <v>0.08298947355066105</v>
      </c>
      <c r="G5065" s="15">
        <f t="shared" si="183"/>
        <v>0.09094876351566406</v>
      </c>
      <c r="H5065">
        <v>30</v>
      </c>
      <c r="I5065" t="s">
        <v>22</v>
      </c>
      <c r="J5065" s="1">
        <v>602705.775</v>
      </c>
    </row>
    <row r="5066" spans="3:10" ht="12.75">
      <c r="C5066">
        <v>31</v>
      </c>
      <c r="D5066" t="s">
        <v>23</v>
      </c>
      <c r="E5066" s="1">
        <v>338644.875</v>
      </c>
      <c r="F5066" s="4">
        <f t="shared" si="184"/>
        <v>0.042742292288465836</v>
      </c>
      <c r="G5066" s="15">
        <f t="shared" si="183"/>
        <v>0.16270329568799125</v>
      </c>
      <c r="H5066">
        <v>31</v>
      </c>
      <c r="I5066" t="s">
        <v>23</v>
      </c>
      <c r="J5066" s="1">
        <v>291256.485</v>
      </c>
    </row>
    <row r="5067" spans="3:10" ht="12.75">
      <c r="C5067">
        <v>32</v>
      </c>
      <c r="D5067" t="s">
        <v>24</v>
      </c>
      <c r="E5067" s="1">
        <v>62623.225</v>
      </c>
      <c r="F5067" s="4">
        <f t="shared" si="184"/>
        <v>0.007904032762924172</v>
      </c>
      <c r="G5067" s="15">
        <f t="shared" si="183"/>
        <v>0.14916133159322587</v>
      </c>
      <c r="H5067">
        <v>32</v>
      </c>
      <c r="I5067" t="s">
        <v>24</v>
      </c>
      <c r="J5067" s="1">
        <v>54494.72</v>
      </c>
    </row>
    <row r="5068" spans="3:10" ht="12.75">
      <c r="C5068">
        <v>33</v>
      </c>
      <c r="D5068" t="s">
        <v>450</v>
      </c>
      <c r="E5068" s="1">
        <v>8007.28</v>
      </c>
      <c r="F5068" s="4">
        <f t="shared" si="184"/>
        <v>0.0010106442691494642</v>
      </c>
      <c r="G5068" s="15">
        <f t="shared" si="183"/>
        <v>0.21030575513742233</v>
      </c>
      <c r="H5068">
        <v>33</v>
      </c>
      <c r="I5068" t="s">
        <v>450</v>
      </c>
      <c r="J5068" s="1">
        <v>6615.915</v>
      </c>
    </row>
    <row r="5069" spans="3:10" ht="12.75">
      <c r="C5069">
        <v>34</v>
      </c>
      <c r="D5069" t="s">
        <v>510</v>
      </c>
      <c r="E5069" s="1">
        <v>15162.41</v>
      </c>
      <c r="F5069" s="4">
        <f t="shared" si="184"/>
        <v>0.0019137338488218881</v>
      </c>
      <c r="G5069" s="15">
        <f t="shared" si="183"/>
        <v>0.27232006686170784</v>
      </c>
      <c r="H5069">
        <v>34</v>
      </c>
      <c r="I5069" t="s">
        <v>510</v>
      </c>
      <c r="J5069" s="1">
        <v>11917.135</v>
      </c>
    </row>
    <row r="5070" spans="3:10" ht="12.75">
      <c r="C5070">
        <v>35</v>
      </c>
      <c r="D5070" t="s">
        <v>511</v>
      </c>
      <c r="E5070" s="1">
        <v>371715.445</v>
      </c>
      <c r="F5070" s="4">
        <f t="shared" si="184"/>
        <v>0.04691631668226825</v>
      </c>
      <c r="G5070" s="15">
        <f t="shared" si="183"/>
        <v>0.14039975778019742</v>
      </c>
      <c r="H5070">
        <v>35</v>
      </c>
      <c r="I5070" t="s">
        <v>511</v>
      </c>
      <c r="J5070" s="1">
        <v>325951.88</v>
      </c>
    </row>
    <row r="5071" ht="12.75">
      <c r="E5071" s="1"/>
    </row>
    <row r="5072" ht="12.75">
      <c r="E5072" s="1"/>
    </row>
    <row r="5073" ht="12.75">
      <c r="E5073" s="1"/>
    </row>
    <row r="5074" ht="12.75">
      <c r="E5074" s="1"/>
    </row>
    <row r="5086" spans="1:10" ht="12.75">
      <c r="A5086" s="76">
        <f>DATE(2014,4,1)</f>
        <v>41730</v>
      </c>
      <c r="B5086" s="1">
        <f>SUM(E5086:E5110)</f>
        <v>8578861.205000002</v>
      </c>
      <c r="C5086">
        <v>1</v>
      </c>
      <c r="D5086" t="s">
        <v>0</v>
      </c>
      <c r="E5086" s="1">
        <v>1729410.795</v>
      </c>
      <c r="F5086" s="4">
        <f>+E5086/$B$5086</f>
        <v>0.20158978606531722</v>
      </c>
      <c r="G5086" s="15">
        <f aca="true" t="shared" si="185" ref="G5086:G5110">(E5086/J5086)-1</f>
        <v>0.00011533292263354866</v>
      </c>
      <c r="H5086">
        <v>1</v>
      </c>
      <c r="I5086" t="s">
        <v>0</v>
      </c>
      <c r="J5086" s="1">
        <v>1729211.36</v>
      </c>
    </row>
    <row r="5087" spans="3:10" ht="12.75">
      <c r="C5087">
        <v>2</v>
      </c>
      <c r="D5087" t="s">
        <v>1</v>
      </c>
      <c r="E5087" s="1">
        <v>4285431.75</v>
      </c>
      <c r="F5087" s="4">
        <f aca="true" t="shared" si="186" ref="F5087:F5110">+E5087/$B$5086</f>
        <v>0.49953387140735295</v>
      </c>
      <c r="G5087" s="15">
        <f t="shared" si="185"/>
        <v>-0.050942535372752173</v>
      </c>
      <c r="H5087">
        <v>2</v>
      </c>
      <c r="I5087" t="s">
        <v>1</v>
      </c>
      <c r="J5087" s="1">
        <v>4515460.77</v>
      </c>
    </row>
    <row r="5088" spans="3:10" ht="12.75">
      <c r="C5088">
        <v>3</v>
      </c>
      <c r="D5088" t="s">
        <v>2</v>
      </c>
      <c r="E5088" s="1">
        <v>194478.675</v>
      </c>
      <c r="F5088" s="4">
        <f t="shared" si="186"/>
        <v>0.022669521088259634</v>
      </c>
      <c r="G5088" s="15">
        <f t="shared" si="185"/>
        <v>0.03799272466113357</v>
      </c>
      <c r="H5088">
        <v>3</v>
      </c>
      <c r="I5088" t="s">
        <v>2</v>
      </c>
      <c r="J5088" s="1">
        <v>187360.345</v>
      </c>
    </row>
    <row r="5089" spans="3:10" ht="12.75">
      <c r="C5089">
        <v>4</v>
      </c>
      <c r="D5089" t="s">
        <v>3</v>
      </c>
      <c r="E5089" s="1">
        <v>70933.485</v>
      </c>
      <c r="F5089" s="4">
        <f t="shared" si="186"/>
        <v>0.00826840338186821</v>
      </c>
      <c r="G5089" s="15">
        <f t="shared" si="185"/>
        <v>0.16848174927933024</v>
      </c>
      <c r="H5089">
        <v>4</v>
      </c>
      <c r="I5089" t="s">
        <v>3</v>
      </c>
      <c r="J5089" s="1">
        <v>60705.685</v>
      </c>
    </row>
    <row r="5090" spans="3:10" ht="12.75">
      <c r="C5090">
        <v>5</v>
      </c>
      <c r="D5090" t="s">
        <v>4</v>
      </c>
      <c r="E5090" s="1">
        <v>222399.515</v>
      </c>
      <c r="F5090" s="4">
        <f t="shared" si="186"/>
        <v>0.02592413021793374</v>
      </c>
      <c r="G5090" s="15">
        <f t="shared" si="185"/>
        <v>0.1486241258022989</v>
      </c>
      <c r="H5090">
        <v>5</v>
      </c>
      <c r="I5090" t="s">
        <v>4</v>
      </c>
      <c r="J5090" s="1">
        <v>193622.535</v>
      </c>
    </row>
    <row r="5091" spans="3:10" ht="12.75">
      <c r="C5091">
        <v>6</v>
      </c>
      <c r="D5091" t="s">
        <v>5</v>
      </c>
      <c r="E5091" s="1">
        <v>20200.955</v>
      </c>
      <c r="F5091" s="4">
        <f t="shared" si="186"/>
        <v>0.0023547361960147245</v>
      </c>
      <c r="G5091" s="15">
        <f t="shared" si="185"/>
        <v>0.1994509505644726</v>
      </c>
      <c r="H5091">
        <v>6</v>
      </c>
      <c r="I5091" t="s">
        <v>5</v>
      </c>
      <c r="J5091" s="1">
        <v>16841.835</v>
      </c>
    </row>
    <row r="5092" spans="3:10" ht="12.75">
      <c r="C5092">
        <v>7</v>
      </c>
      <c r="D5092" t="s">
        <v>6</v>
      </c>
      <c r="E5092" s="1">
        <v>4025.23</v>
      </c>
      <c r="F5092" s="4">
        <f t="shared" si="186"/>
        <v>0.00046920330144215207</v>
      </c>
      <c r="G5092" s="15">
        <f t="shared" si="185"/>
        <v>0.06892797297692033</v>
      </c>
      <c r="H5092">
        <v>7</v>
      </c>
      <c r="I5092" t="s">
        <v>6</v>
      </c>
      <c r="J5092" s="1">
        <v>3765.67</v>
      </c>
    </row>
    <row r="5093" spans="3:10" ht="12.75">
      <c r="C5093">
        <v>9</v>
      </c>
      <c r="D5093" t="s">
        <v>8</v>
      </c>
      <c r="E5093" s="1">
        <v>8233.135</v>
      </c>
      <c r="F5093" s="4">
        <f t="shared" si="186"/>
        <v>0.000959700221656634</v>
      </c>
      <c r="G5093" s="15">
        <f t="shared" si="185"/>
        <v>-0.10520635724536764</v>
      </c>
      <c r="H5093">
        <v>9</v>
      </c>
      <c r="I5093" t="s">
        <v>8</v>
      </c>
      <c r="J5093" s="1">
        <v>9201.155</v>
      </c>
    </row>
    <row r="5094" spans="3:10" ht="12.75">
      <c r="C5094">
        <v>10</v>
      </c>
      <c r="D5094" t="s">
        <v>9</v>
      </c>
      <c r="E5094" s="1">
        <v>44579.19</v>
      </c>
      <c r="F5094" s="4">
        <f t="shared" si="186"/>
        <v>0.005196399491114042</v>
      </c>
      <c r="G5094" s="15">
        <f t="shared" si="185"/>
        <v>-0.1077617432386655</v>
      </c>
      <c r="H5094">
        <v>10</v>
      </c>
      <c r="I5094" t="s">
        <v>9</v>
      </c>
      <c r="J5094" s="1">
        <v>49963.325</v>
      </c>
    </row>
    <row r="5095" spans="3:10" ht="12.75">
      <c r="C5095">
        <v>11</v>
      </c>
      <c r="D5095" t="s">
        <v>10</v>
      </c>
      <c r="E5095" s="1">
        <v>4620.065</v>
      </c>
      <c r="F5095" s="4">
        <f t="shared" si="186"/>
        <v>0.0005385405929294317</v>
      </c>
      <c r="G5095" s="15">
        <f t="shared" si="185"/>
        <v>0.5097314219051756</v>
      </c>
      <c r="H5095">
        <v>11</v>
      </c>
      <c r="I5095" t="s">
        <v>10</v>
      </c>
      <c r="J5095" s="1">
        <v>3060.19</v>
      </c>
    </row>
    <row r="5096" spans="3:10" ht="12.75">
      <c r="C5096">
        <v>13</v>
      </c>
      <c r="D5096" t="s">
        <v>11</v>
      </c>
      <c r="E5096" s="1">
        <v>7049.41</v>
      </c>
      <c r="F5096" s="4">
        <f t="shared" si="186"/>
        <v>0.0008217186211022281</v>
      </c>
      <c r="G5096" s="15"/>
      <c r="H5096">
        <v>13</v>
      </c>
      <c r="I5096" t="s">
        <v>11</v>
      </c>
      <c r="J5096" s="1">
        <v>0</v>
      </c>
    </row>
    <row r="5097" spans="3:10" ht="12.75">
      <c r="C5097">
        <v>15</v>
      </c>
      <c r="D5097" t="s">
        <v>12</v>
      </c>
      <c r="E5097" s="1">
        <v>972.5</v>
      </c>
      <c r="F5097" s="4">
        <f t="shared" si="186"/>
        <v>0.00011336003424710958</v>
      </c>
      <c r="G5097" s="15">
        <f t="shared" si="185"/>
        <v>0.6372053872053871</v>
      </c>
      <c r="H5097">
        <v>15</v>
      </c>
      <c r="I5097" t="s">
        <v>12</v>
      </c>
      <c r="J5097" s="1">
        <v>594</v>
      </c>
    </row>
    <row r="5098" spans="3:10" ht="12.75">
      <c r="C5098">
        <v>16</v>
      </c>
      <c r="D5098" t="s">
        <v>13</v>
      </c>
      <c r="E5098" s="1">
        <v>76731.52</v>
      </c>
      <c r="F5098" s="4">
        <f t="shared" si="186"/>
        <v>0.008944254740393598</v>
      </c>
      <c r="G5098" s="15">
        <f t="shared" si="185"/>
        <v>0.24308878682575563</v>
      </c>
      <c r="H5098">
        <v>16</v>
      </c>
      <c r="I5098" t="s">
        <v>13</v>
      </c>
      <c r="J5098" s="1">
        <v>61726.5</v>
      </c>
    </row>
    <row r="5099" spans="3:10" ht="12.75">
      <c r="C5099">
        <v>22</v>
      </c>
      <c r="D5099" t="s">
        <v>15</v>
      </c>
      <c r="E5099" s="1">
        <v>2961.275</v>
      </c>
      <c r="F5099" s="4">
        <f t="shared" si="186"/>
        <v>0.00034518276135229764</v>
      </c>
      <c r="G5099" s="15">
        <f t="shared" si="185"/>
        <v>0.025283476153380002</v>
      </c>
      <c r="H5099">
        <v>22</v>
      </c>
      <c r="I5099" t="s">
        <v>15</v>
      </c>
      <c r="J5099" s="1">
        <v>2888.25</v>
      </c>
    </row>
    <row r="5100" spans="3:10" ht="12.75">
      <c r="C5100">
        <v>23</v>
      </c>
      <c r="D5100" t="s">
        <v>16</v>
      </c>
      <c r="E5100" s="1">
        <v>20062.485</v>
      </c>
      <c r="F5100" s="4">
        <f t="shared" si="186"/>
        <v>0.002338595359056167</v>
      </c>
      <c r="G5100" s="15">
        <f t="shared" si="185"/>
        <v>-0.3166139657129855</v>
      </c>
      <c r="H5100">
        <v>23</v>
      </c>
      <c r="I5100" t="s">
        <v>16</v>
      </c>
      <c r="J5100" s="1">
        <v>29357.47</v>
      </c>
    </row>
    <row r="5101" spans="3:10" ht="12.75">
      <c r="C5101">
        <v>24</v>
      </c>
      <c r="D5101" t="s">
        <v>17</v>
      </c>
      <c r="E5101" s="1">
        <v>202759.07</v>
      </c>
      <c r="F5101" s="4">
        <f t="shared" si="186"/>
        <v>0.02363473019960112</v>
      </c>
      <c r="G5101" s="15">
        <f t="shared" si="185"/>
        <v>-0.0038715851150337155</v>
      </c>
      <c r="H5101">
        <v>24</v>
      </c>
      <c r="I5101" t="s">
        <v>17</v>
      </c>
      <c r="J5101" s="1">
        <v>203547.12</v>
      </c>
    </row>
    <row r="5102" spans="3:10" ht="12.75">
      <c r="C5102">
        <v>25</v>
      </c>
      <c r="D5102" t="s">
        <v>18</v>
      </c>
      <c r="E5102" s="1">
        <v>0</v>
      </c>
      <c r="F5102" s="4">
        <f t="shared" si="186"/>
        <v>0</v>
      </c>
      <c r="G5102" s="15">
        <f t="shared" si="185"/>
        <v>-1</v>
      </c>
      <c r="H5102">
        <v>25</v>
      </c>
      <c r="I5102" t="s">
        <v>18</v>
      </c>
      <c r="J5102" s="1">
        <v>36.56</v>
      </c>
    </row>
    <row r="5103" spans="3:10" ht="12.75">
      <c r="C5103">
        <v>27</v>
      </c>
      <c r="D5103" t="s">
        <v>20</v>
      </c>
      <c r="E5103" s="1">
        <v>22017</v>
      </c>
      <c r="F5103" s="4">
        <f t="shared" si="186"/>
        <v>0.0025664245491193952</v>
      </c>
      <c r="G5103" s="15">
        <f t="shared" si="185"/>
        <v>-0.0046231203033012536</v>
      </c>
      <c r="H5103">
        <v>27</v>
      </c>
      <c r="I5103" t="s">
        <v>20</v>
      </c>
      <c r="J5103" s="1">
        <v>22119.26</v>
      </c>
    </row>
    <row r="5104" spans="3:10" ht="12.75">
      <c r="C5104">
        <v>28</v>
      </c>
      <c r="D5104" t="s">
        <v>21</v>
      </c>
      <c r="E5104" s="1">
        <v>162489.44</v>
      </c>
      <c r="F5104" s="4">
        <f t="shared" si="186"/>
        <v>0.018940677103541036</v>
      </c>
      <c r="G5104" s="15">
        <f t="shared" si="185"/>
        <v>-0.38663963729588113</v>
      </c>
      <c r="H5104">
        <v>28</v>
      </c>
      <c r="I5104" t="s">
        <v>21</v>
      </c>
      <c r="J5104" s="1">
        <v>264916.76</v>
      </c>
    </row>
    <row r="5105" spans="3:10" ht="12.75">
      <c r="C5105">
        <v>30</v>
      </c>
      <c r="D5105" t="s">
        <v>22</v>
      </c>
      <c r="E5105" s="1">
        <v>664100.355</v>
      </c>
      <c r="F5105" s="4">
        <f t="shared" si="186"/>
        <v>0.07741124831497957</v>
      </c>
      <c r="G5105" s="15">
        <f t="shared" si="185"/>
        <v>0.023366688145387338</v>
      </c>
      <c r="H5105">
        <v>30</v>
      </c>
      <c r="I5105" t="s">
        <v>22</v>
      </c>
      <c r="J5105" s="1">
        <v>648936.85</v>
      </c>
    </row>
    <row r="5106" spans="3:10" ht="12.75">
      <c r="C5106">
        <v>31</v>
      </c>
      <c r="D5106" t="s">
        <v>23</v>
      </c>
      <c r="E5106" s="1">
        <v>333627.29</v>
      </c>
      <c r="F5106" s="4">
        <f t="shared" si="186"/>
        <v>0.038889461203260006</v>
      </c>
      <c r="G5106" s="15">
        <f t="shared" si="185"/>
        <v>0.028849021509234518</v>
      </c>
      <c r="H5106">
        <v>31</v>
      </c>
      <c r="I5106" t="s">
        <v>23</v>
      </c>
      <c r="J5106" s="1">
        <v>324272.35</v>
      </c>
    </row>
    <row r="5107" spans="3:10" ht="12.75">
      <c r="C5107">
        <v>32</v>
      </c>
      <c r="D5107" t="s">
        <v>24</v>
      </c>
      <c r="E5107" s="1">
        <v>64290.825</v>
      </c>
      <c r="F5107" s="4">
        <f t="shared" si="186"/>
        <v>0.007494097813650312</v>
      </c>
      <c r="G5107" s="15">
        <f t="shared" si="185"/>
        <v>0.02574140735212138</v>
      </c>
      <c r="H5107">
        <v>32</v>
      </c>
      <c r="I5107" t="s">
        <v>24</v>
      </c>
      <c r="J5107" s="1">
        <v>62677.42</v>
      </c>
    </row>
    <row r="5108" spans="3:10" ht="12.75">
      <c r="C5108">
        <v>33</v>
      </c>
      <c r="D5108" t="s">
        <v>450</v>
      </c>
      <c r="E5108" s="1">
        <v>8499.27</v>
      </c>
      <c r="F5108" s="4">
        <f t="shared" si="186"/>
        <v>0.00099072240439633</v>
      </c>
      <c r="G5108" s="15">
        <f t="shared" si="185"/>
        <v>0.08438932154777334</v>
      </c>
      <c r="H5108">
        <v>33</v>
      </c>
      <c r="I5108" t="s">
        <v>450</v>
      </c>
      <c r="J5108" s="1">
        <v>7837.84</v>
      </c>
    </row>
    <row r="5109" spans="3:10" ht="12.75">
      <c r="C5109">
        <v>34</v>
      </c>
      <c r="D5109" t="s">
        <v>510</v>
      </c>
      <c r="E5109" s="1">
        <v>17736.78</v>
      </c>
      <c r="F5109" s="4">
        <f t="shared" si="186"/>
        <v>0.0020674981884148567</v>
      </c>
      <c r="G5109" s="15">
        <f t="shared" si="185"/>
        <v>0.06326177293621416</v>
      </c>
      <c r="H5109">
        <v>34</v>
      </c>
      <c r="I5109" t="s">
        <v>510</v>
      </c>
      <c r="J5109" s="1">
        <v>16681.48</v>
      </c>
    </row>
    <row r="5110" spans="3:10" ht="12.75">
      <c r="C5110">
        <v>35</v>
      </c>
      <c r="D5110" t="s">
        <v>511</v>
      </c>
      <c r="E5110" s="1">
        <v>411251.19</v>
      </c>
      <c r="F5110" s="4">
        <f t="shared" si="186"/>
        <v>0.047937736742996985</v>
      </c>
      <c r="G5110" s="15">
        <f t="shared" si="185"/>
        <v>0.12732684727765675</v>
      </c>
      <c r="H5110">
        <v>35</v>
      </c>
      <c r="I5110" t="s">
        <v>511</v>
      </c>
      <c r="J5110" s="1">
        <v>364802.09</v>
      </c>
    </row>
    <row r="5111" spans="5:10" ht="12.75">
      <c r="E5111" s="1"/>
      <c r="J5111" s="1"/>
    </row>
    <row r="5112" ht="12.75">
      <c r="E5112" s="1"/>
    </row>
    <row r="5126" spans="1:10" ht="12.75">
      <c r="A5126" s="76">
        <f>DATE(2014,5,1)</f>
        <v>41760</v>
      </c>
      <c r="B5126" s="1">
        <f>SUM(E5126:E5149)</f>
        <v>6627101.545</v>
      </c>
      <c r="C5126">
        <v>1</v>
      </c>
      <c r="D5126" t="s">
        <v>0</v>
      </c>
      <c r="E5126" s="1">
        <v>1313118.885</v>
      </c>
      <c r="F5126" s="4">
        <f>+E5126/$B$5126</f>
        <v>0.19814377010575895</v>
      </c>
      <c r="G5126" s="15">
        <f>(E5126/J5126)-1</f>
        <v>0.15177850120695546</v>
      </c>
      <c r="H5126">
        <v>1</v>
      </c>
      <c r="I5126" t="s">
        <v>0</v>
      </c>
      <c r="J5126" s="1">
        <v>1140079.35</v>
      </c>
    </row>
    <row r="5127" spans="3:10" ht="12.75">
      <c r="C5127">
        <v>2</v>
      </c>
      <c r="D5127" t="s">
        <v>1</v>
      </c>
      <c r="E5127" s="1">
        <v>3429860.72</v>
      </c>
      <c r="F5127" s="4">
        <f aca="true" t="shared" si="187" ref="F5127:F5149">+E5127/$B$5126</f>
        <v>0.5175506511723444</v>
      </c>
      <c r="G5127" s="15">
        <f aca="true" t="shared" si="188" ref="G5127:G5149">(E5127/J5127)-1</f>
        <v>0.15501152879647884</v>
      </c>
      <c r="H5127">
        <v>2</v>
      </c>
      <c r="I5127" t="s">
        <v>1</v>
      </c>
      <c r="J5127" s="1">
        <v>2969546.74</v>
      </c>
    </row>
    <row r="5128" spans="3:10" ht="12.75">
      <c r="C5128">
        <v>3</v>
      </c>
      <c r="D5128" t="s">
        <v>2</v>
      </c>
      <c r="E5128" s="1">
        <v>142809.215</v>
      </c>
      <c r="F5128" s="4">
        <f t="shared" si="187"/>
        <v>0.02154927218638235</v>
      </c>
      <c r="G5128" s="15">
        <f t="shared" si="188"/>
        <v>0.08204292129706436</v>
      </c>
      <c r="H5128">
        <v>3</v>
      </c>
      <c r="I5128" t="s">
        <v>2</v>
      </c>
      <c r="J5128" s="1">
        <v>131981.1</v>
      </c>
    </row>
    <row r="5129" spans="3:10" ht="12.75">
      <c r="C5129">
        <v>4</v>
      </c>
      <c r="D5129" t="s">
        <v>3</v>
      </c>
      <c r="E5129" s="1">
        <v>58336.465</v>
      </c>
      <c r="F5129" s="4">
        <f t="shared" si="187"/>
        <v>0.008802711804531432</v>
      </c>
      <c r="G5129" s="15">
        <f t="shared" si="188"/>
        <v>0.0641312941051142</v>
      </c>
      <c r="H5129">
        <v>4</v>
      </c>
      <c r="I5129" t="s">
        <v>3</v>
      </c>
      <c r="J5129" s="1">
        <v>54820.74</v>
      </c>
    </row>
    <row r="5130" spans="3:10" ht="12.75">
      <c r="C5130">
        <v>5</v>
      </c>
      <c r="D5130" t="s">
        <v>4</v>
      </c>
      <c r="E5130" s="1">
        <v>156972.945</v>
      </c>
      <c r="F5130" s="4">
        <f t="shared" si="187"/>
        <v>0.02368651573151653</v>
      </c>
      <c r="G5130" s="15">
        <f t="shared" si="188"/>
        <v>0.25203781343279696</v>
      </c>
      <c r="H5130">
        <v>5</v>
      </c>
      <c r="I5130" t="s">
        <v>4</v>
      </c>
      <c r="J5130" s="1">
        <v>125373.965</v>
      </c>
    </row>
    <row r="5131" spans="3:10" ht="12.75">
      <c r="C5131">
        <v>6</v>
      </c>
      <c r="D5131" t="s">
        <v>5</v>
      </c>
      <c r="E5131" s="1">
        <v>12183.4</v>
      </c>
      <c r="F5131" s="4">
        <f t="shared" si="187"/>
        <v>0.001838420600208262</v>
      </c>
      <c r="G5131" s="15">
        <f t="shared" si="188"/>
        <v>0.1274041453390269</v>
      </c>
      <c r="H5131">
        <v>6</v>
      </c>
      <c r="I5131" t="s">
        <v>5</v>
      </c>
      <c r="J5131" s="1">
        <v>10806.595</v>
      </c>
    </row>
    <row r="5132" spans="3:10" ht="12.75">
      <c r="C5132">
        <v>7</v>
      </c>
      <c r="D5132" t="s">
        <v>6</v>
      </c>
      <c r="E5132" s="1">
        <v>1574.12</v>
      </c>
      <c r="F5132" s="4">
        <f t="shared" si="187"/>
        <v>0.00023752767168440904</v>
      </c>
      <c r="G5132" s="15">
        <f t="shared" si="188"/>
        <v>-0.3967860420646432</v>
      </c>
      <c r="H5132">
        <v>7</v>
      </c>
      <c r="I5132" t="s">
        <v>6</v>
      </c>
      <c r="J5132" s="1">
        <v>2609.555</v>
      </c>
    </row>
    <row r="5133" spans="3:10" ht="12.75">
      <c r="C5133">
        <v>9</v>
      </c>
      <c r="D5133" t="s">
        <v>8</v>
      </c>
      <c r="E5133" s="1">
        <v>5515.89</v>
      </c>
      <c r="F5133" s="4">
        <f t="shared" si="187"/>
        <v>0.000832323144974535</v>
      </c>
      <c r="G5133" s="15">
        <f t="shared" si="188"/>
        <v>0.061117427412233916</v>
      </c>
      <c r="H5133">
        <v>9</v>
      </c>
      <c r="I5133" t="s">
        <v>8</v>
      </c>
      <c r="J5133" s="1">
        <v>5198.19</v>
      </c>
    </row>
    <row r="5134" spans="3:10" ht="12.75">
      <c r="C5134">
        <v>10</v>
      </c>
      <c r="D5134" t="s">
        <v>9</v>
      </c>
      <c r="E5134" s="1">
        <v>35236.11</v>
      </c>
      <c r="F5134" s="4">
        <f t="shared" si="187"/>
        <v>0.00531697149360641</v>
      </c>
      <c r="G5134" s="15">
        <f t="shared" si="188"/>
        <v>0.27932711002447475</v>
      </c>
      <c r="H5134">
        <v>10</v>
      </c>
      <c r="I5134" t="s">
        <v>9</v>
      </c>
      <c r="J5134" s="1">
        <v>27542.69</v>
      </c>
    </row>
    <row r="5135" spans="3:10" ht="12.75">
      <c r="C5135">
        <v>11</v>
      </c>
      <c r="D5135" t="s">
        <v>10</v>
      </c>
      <c r="E5135" s="1">
        <v>3041.245</v>
      </c>
      <c r="F5135" s="4">
        <f t="shared" si="187"/>
        <v>0.0004589102761364131</v>
      </c>
      <c r="G5135" s="15">
        <f t="shared" si="188"/>
        <v>0.2408585347542962</v>
      </c>
      <c r="H5135">
        <v>11</v>
      </c>
      <c r="I5135" t="s">
        <v>10</v>
      </c>
      <c r="J5135" s="1">
        <v>2450.92</v>
      </c>
    </row>
    <row r="5136" spans="3:10" ht="12.75">
      <c r="C5136">
        <v>13</v>
      </c>
      <c r="D5136" t="s">
        <v>11</v>
      </c>
      <c r="E5136" s="1">
        <v>5218.825</v>
      </c>
      <c r="F5136" s="4">
        <f t="shared" si="187"/>
        <v>0.0007874973643549324</v>
      </c>
      <c r="G5136" s="15"/>
      <c r="H5136">
        <v>13</v>
      </c>
      <c r="I5136" t="s">
        <v>11</v>
      </c>
      <c r="J5136" s="1">
        <v>0</v>
      </c>
    </row>
    <row r="5137" spans="3:10" ht="12.75">
      <c r="C5137">
        <v>15</v>
      </c>
      <c r="D5137" t="s">
        <v>12</v>
      </c>
      <c r="E5137" s="1">
        <v>752.34</v>
      </c>
      <c r="F5137" s="4">
        <f t="shared" si="187"/>
        <v>0.0001135247430405867</v>
      </c>
      <c r="G5137" s="15">
        <f t="shared" si="188"/>
        <v>-0.037380606611178924</v>
      </c>
      <c r="H5137">
        <v>15</v>
      </c>
      <c r="I5137" t="s">
        <v>12</v>
      </c>
      <c r="J5137" s="1">
        <v>781.555</v>
      </c>
    </row>
    <row r="5138" spans="3:10" ht="12.75">
      <c r="C5138">
        <v>16</v>
      </c>
      <c r="D5138" t="s">
        <v>13</v>
      </c>
      <c r="E5138" s="1">
        <v>44435.99</v>
      </c>
      <c r="F5138" s="4">
        <f t="shared" si="187"/>
        <v>0.0067051922621475385</v>
      </c>
      <c r="G5138" s="15">
        <f t="shared" si="188"/>
        <v>0.30078415616673126</v>
      </c>
      <c r="H5138">
        <v>16</v>
      </c>
      <c r="I5138" t="s">
        <v>13</v>
      </c>
      <c r="J5138" s="1">
        <v>34160.925</v>
      </c>
    </row>
    <row r="5139" spans="3:10" ht="12.75">
      <c r="C5139">
        <v>22</v>
      </c>
      <c r="D5139" t="s">
        <v>15</v>
      </c>
      <c r="E5139" s="1">
        <v>2004.1</v>
      </c>
      <c r="F5139" s="4">
        <f t="shared" si="187"/>
        <v>0.00030240973167403</v>
      </c>
      <c r="G5139" s="15">
        <f t="shared" si="188"/>
        <v>0.3691545687446627</v>
      </c>
      <c r="H5139">
        <v>22</v>
      </c>
      <c r="I5139" t="s">
        <v>15</v>
      </c>
      <c r="J5139" s="1">
        <v>1463.75</v>
      </c>
    </row>
    <row r="5140" spans="3:10" ht="12.75">
      <c r="C5140">
        <v>23</v>
      </c>
      <c r="D5140" t="s">
        <v>16</v>
      </c>
      <c r="E5140" s="1">
        <v>11906.265</v>
      </c>
      <c r="F5140" s="4">
        <f t="shared" si="187"/>
        <v>0.0017966021675015695</v>
      </c>
      <c r="G5140" s="15">
        <f t="shared" si="188"/>
        <v>0.06729759468962682</v>
      </c>
      <c r="H5140">
        <v>23</v>
      </c>
      <c r="I5140" t="s">
        <v>16</v>
      </c>
      <c r="J5140" s="1">
        <v>11155.525</v>
      </c>
    </row>
    <row r="5141" spans="3:10" ht="12.75">
      <c r="C5141">
        <v>24</v>
      </c>
      <c r="D5141" t="s">
        <v>17</v>
      </c>
      <c r="E5141" s="1">
        <v>161490.655</v>
      </c>
      <c r="F5141" s="4">
        <f t="shared" si="187"/>
        <v>0.02436821797635515</v>
      </c>
      <c r="G5141" s="15">
        <f t="shared" si="188"/>
        <v>0.14907887815661414</v>
      </c>
      <c r="H5141">
        <v>24</v>
      </c>
      <c r="I5141" t="s">
        <v>17</v>
      </c>
      <c r="J5141" s="1">
        <v>140539.225</v>
      </c>
    </row>
    <row r="5142" spans="3:10" ht="12.75">
      <c r="C5142">
        <v>27</v>
      </c>
      <c r="D5142" t="s">
        <v>20</v>
      </c>
      <c r="E5142" s="1">
        <v>15364.84</v>
      </c>
      <c r="F5142" s="4">
        <f t="shared" si="187"/>
        <v>0.002318485675173097</v>
      </c>
      <c r="G5142" s="15">
        <f t="shared" si="188"/>
        <v>0.08022655114133292</v>
      </c>
      <c r="H5142">
        <v>27</v>
      </c>
      <c r="I5142" t="s">
        <v>20</v>
      </c>
      <c r="J5142" s="1">
        <v>14223.72</v>
      </c>
    </row>
    <row r="5143" spans="3:10" ht="12.75">
      <c r="C5143">
        <v>28</v>
      </c>
      <c r="D5143" t="s">
        <v>21</v>
      </c>
      <c r="E5143" s="1">
        <v>147179.705</v>
      </c>
      <c r="F5143" s="4">
        <f t="shared" si="187"/>
        <v>0.022208759591294296</v>
      </c>
      <c r="G5143" s="15">
        <f t="shared" si="188"/>
        <v>0.31696043169330057</v>
      </c>
      <c r="H5143">
        <v>28</v>
      </c>
      <c r="I5143" t="s">
        <v>21</v>
      </c>
      <c r="J5143" s="1">
        <v>111757.12</v>
      </c>
    </row>
    <row r="5144" spans="3:10" ht="12.75">
      <c r="C5144">
        <v>30</v>
      </c>
      <c r="D5144" t="s">
        <v>22</v>
      </c>
      <c r="E5144" s="1">
        <v>499200.48</v>
      </c>
      <c r="F5144" s="4">
        <f t="shared" si="187"/>
        <v>0.07532712100611097</v>
      </c>
      <c r="G5144" s="15">
        <f t="shared" si="188"/>
        <v>0.12868451719910512</v>
      </c>
      <c r="H5144">
        <v>30</v>
      </c>
      <c r="I5144" t="s">
        <v>22</v>
      </c>
      <c r="J5144" s="1">
        <v>442285.22</v>
      </c>
    </row>
    <row r="5145" spans="3:10" ht="12.75">
      <c r="C5145">
        <v>31</v>
      </c>
      <c r="D5145" t="s">
        <v>23</v>
      </c>
      <c r="E5145" s="1">
        <v>247744.82</v>
      </c>
      <c r="F5145" s="4">
        <f t="shared" si="187"/>
        <v>0.037383585918781936</v>
      </c>
      <c r="G5145" s="15">
        <f t="shared" si="188"/>
        <v>-0.03312619881198675</v>
      </c>
      <c r="H5145">
        <v>31</v>
      </c>
      <c r="I5145" t="s">
        <v>23</v>
      </c>
      <c r="J5145" s="1">
        <v>256232.84</v>
      </c>
    </row>
    <row r="5146" spans="3:10" ht="12.75">
      <c r="C5146">
        <v>32</v>
      </c>
      <c r="D5146" t="s">
        <v>24</v>
      </c>
      <c r="E5146" s="1">
        <v>50906.13</v>
      </c>
      <c r="F5146" s="4">
        <f t="shared" si="187"/>
        <v>0.007681507466625064</v>
      </c>
      <c r="G5146" s="15">
        <f t="shared" si="188"/>
        <v>0.21873416539630708</v>
      </c>
      <c r="H5146">
        <v>32</v>
      </c>
      <c r="I5146" t="s">
        <v>24</v>
      </c>
      <c r="J5146" s="1">
        <v>41769.675</v>
      </c>
    </row>
    <row r="5147" spans="3:10" ht="12.75">
      <c r="C5147">
        <v>33</v>
      </c>
      <c r="D5147" t="s">
        <v>450</v>
      </c>
      <c r="E5147" s="1">
        <v>5081.715</v>
      </c>
      <c r="F5147" s="4">
        <f t="shared" si="187"/>
        <v>0.0007668080782365619</v>
      </c>
      <c r="G5147" s="15">
        <f t="shared" si="188"/>
        <v>0.046759744660340274</v>
      </c>
      <c r="H5147">
        <v>33</v>
      </c>
      <c r="I5147" t="s">
        <v>450</v>
      </c>
      <c r="J5147" s="1">
        <v>4854.71</v>
      </c>
    </row>
    <row r="5148" spans="3:10" ht="12.75">
      <c r="C5148">
        <v>34</v>
      </c>
      <c r="D5148" t="s">
        <v>510</v>
      </c>
      <c r="E5148" s="1">
        <v>11007.64</v>
      </c>
      <c r="F5148" s="4">
        <f t="shared" si="187"/>
        <v>0.0016610036718548576</v>
      </c>
      <c r="G5148" s="15">
        <f t="shared" si="188"/>
        <v>0.35671759248702917</v>
      </c>
      <c r="H5148">
        <v>34</v>
      </c>
      <c r="I5148" t="s">
        <v>510</v>
      </c>
      <c r="J5148" s="1">
        <v>8113.435</v>
      </c>
    </row>
    <row r="5149" spans="3:10" ht="12.75">
      <c r="C5149">
        <v>35</v>
      </c>
      <c r="D5149" t="s">
        <v>511</v>
      </c>
      <c r="E5149" s="1">
        <v>266159.045</v>
      </c>
      <c r="F5149" s="4">
        <f t="shared" si="187"/>
        <v>0.04016221015970565</v>
      </c>
      <c r="G5149" s="15">
        <f t="shared" si="188"/>
        <v>-0.005556662634541243</v>
      </c>
      <c r="H5149">
        <v>35</v>
      </c>
      <c r="I5149" t="s">
        <v>511</v>
      </c>
      <c r="J5149" s="1">
        <v>267646.265</v>
      </c>
    </row>
    <row r="5150" spans="5:7" ht="12.75">
      <c r="E5150" s="1"/>
      <c r="F5150" s="4"/>
      <c r="G5150" s="15"/>
    </row>
    <row r="5156" spans="1:10" ht="12.75">
      <c r="A5156" s="76">
        <f>DATE(2014,6,1)</f>
        <v>41791</v>
      </c>
      <c r="B5156" s="1">
        <f>SUM(E5156:E5184)</f>
        <v>5744652.065</v>
      </c>
      <c r="C5156">
        <v>1</v>
      </c>
      <c r="D5156" t="s">
        <v>0</v>
      </c>
      <c r="E5156" s="1">
        <v>1227796.16</v>
      </c>
      <c r="F5156" s="4">
        <f>+E5156/$B$5156</f>
        <v>0.21372855067768143</v>
      </c>
      <c r="G5156" s="15">
        <f>(E5156/J5156)-1</f>
        <v>0.15643011130957185</v>
      </c>
      <c r="H5156">
        <v>1</v>
      </c>
      <c r="I5156" t="s">
        <v>0</v>
      </c>
      <c r="J5156" s="1">
        <v>1061712.375</v>
      </c>
    </row>
    <row r="5157" spans="3:10" ht="12.75">
      <c r="C5157">
        <v>2</v>
      </c>
      <c r="D5157" t="s">
        <v>1</v>
      </c>
      <c r="E5157" s="1">
        <v>2854861.1</v>
      </c>
      <c r="F5157" s="4">
        <f aca="true" t="shared" si="189" ref="F5157:F5179">+E5157/$B$5156</f>
        <v>0.49695979281209957</v>
      </c>
      <c r="G5157" s="15">
        <f aca="true" t="shared" si="190" ref="G5157:G5179">(E5157/J5157)-1</f>
        <v>0.2099589578482215</v>
      </c>
      <c r="H5157">
        <v>2</v>
      </c>
      <c r="I5157" t="s">
        <v>1</v>
      </c>
      <c r="J5157" s="1">
        <v>2359469.37</v>
      </c>
    </row>
    <row r="5158" spans="3:10" ht="12.75">
      <c r="C5158">
        <v>3</v>
      </c>
      <c r="D5158" t="s">
        <v>2</v>
      </c>
      <c r="E5158" s="1">
        <v>137132.925</v>
      </c>
      <c r="F5158" s="4">
        <f t="shared" si="189"/>
        <v>0.023871406561852406</v>
      </c>
      <c r="G5158" s="15">
        <f t="shared" si="190"/>
        <v>0.07631763588455764</v>
      </c>
      <c r="H5158">
        <v>3</v>
      </c>
      <c r="I5158" t="s">
        <v>2</v>
      </c>
      <c r="J5158" s="1">
        <v>127409.345</v>
      </c>
    </row>
    <row r="5159" spans="3:10" ht="12.75">
      <c r="C5159">
        <v>4</v>
      </c>
      <c r="D5159" t="s">
        <v>3</v>
      </c>
      <c r="E5159" s="1">
        <v>54105.235</v>
      </c>
      <c r="F5159" s="4">
        <f t="shared" si="189"/>
        <v>0.009418365879744537</v>
      </c>
      <c r="G5159" s="15">
        <f t="shared" si="190"/>
        <v>0.023208317632891884</v>
      </c>
      <c r="H5159">
        <v>4</v>
      </c>
      <c r="I5159" t="s">
        <v>3</v>
      </c>
      <c r="J5159" s="1">
        <v>52878.025</v>
      </c>
    </row>
    <row r="5160" spans="3:10" ht="12.75">
      <c r="C5160">
        <v>5</v>
      </c>
      <c r="D5160" t="s">
        <v>4</v>
      </c>
      <c r="E5160" s="1">
        <v>133093.785</v>
      </c>
      <c r="F5160" s="4">
        <f t="shared" si="189"/>
        <v>0.02316829348306232</v>
      </c>
      <c r="G5160" s="15">
        <f t="shared" si="190"/>
        <v>0.1954824014707186</v>
      </c>
      <c r="H5160">
        <v>5</v>
      </c>
      <c r="I5160" t="s">
        <v>4</v>
      </c>
      <c r="J5160" s="1">
        <v>111330.61</v>
      </c>
    </row>
    <row r="5161" spans="3:10" ht="12.75">
      <c r="C5161">
        <v>6</v>
      </c>
      <c r="D5161" t="s">
        <v>5</v>
      </c>
      <c r="E5161" s="1">
        <v>11688.015</v>
      </c>
      <c r="F5161" s="4">
        <f t="shared" si="189"/>
        <v>0.0020345905840339173</v>
      </c>
      <c r="G5161" s="15">
        <f t="shared" si="190"/>
        <v>-0.09893854819666525</v>
      </c>
      <c r="H5161">
        <v>6</v>
      </c>
      <c r="I5161" t="s">
        <v>5</v>
      </c>
      <c r="J5161" s="1">
        <v>12971.385</v>
      </c>
    </row>
    <row r="5162" spans="3:10" ht="12.75">
      <c r="C5162">
        <v>7</v>
      </c>
      <c r="D5162" t="s">
        <v>6</v>
      </c>
      <c r="E5162" s="1">
        <v>1740.965</v>
      </c>
      <c r="F5162" s="4">
        <f t="shared" si="189"/>
        <v>0.0003030583889678965</v>
      </c>
      <c r="G5162" s="15">
        <f t="shared" si="190"/>
        <v>-0.09229477811348885</v>
      </c>
      <c r="H5162">
        <v>7</v>
      </c>
      <c r="I5162" t="s">
        <v>6</v>
      </c>
      <c r="J5162" s="1">
        <v>1917.985</v>
      </c>
    </row>
    <row r="5163" spans="3:10" ht="12.75">
      <c r="C5163">
        <v>9</v>
      </c>
      <c r="D5163" t="s">
        <v>8</v>
      </c>
      <c r="E5163" s="1">
        <v>6170.355</v>
      </c>
      <c r="F5163" s="4">
        <f t="shared" si="189"/>
        <v>0.0010741042155701032</v>
      </c>
      <c r="G5163" s="15">
        <f t="shared" si="190"/>
        <v>0.18612315748194952</v>
      </c>
      <c r="H5163">
        <v>9</v>
      </c>
      <c r="I5163" t="s">
        <v>8</v>
      </c>
      <c r="J5163" s="1">
        <v>5202.12</v>
      </c>
    </row>
    <row r="5164" spans="3:10" ht="12.75">
      <c r="C5164">
        <v>10</v>
      </c>
      <c r="D5164" t="s">
        <v>9</v>
      </c>
      <c r="E5164" s="1">
        <v>29216.485</v>
      </c>
      <c r="F5164" s="4">
        <f t="shared" si="189"/>
        <v>0.005085858058837894</v>
      </c>
      <c r="G5164" s="15">
        <f t="shared" si="190"/>
        <v>0.4203295881934146</v>
      </c>
      <c r="H5164">
        <v>10</v>
      </c>
      <c r="I5164" t="s">
        <v>9</v>
      </c>
      <c r="J5164" s="1">
        <v>20570.215</v>
      </c>
    </row>
    <row r="5165" spans="3:10" ht="12.75">
      <c r="C5165">
        <v>11</v>
      </c>
      <c r="D5165" t="s">
        <v>10</v>
      </c>
      <c r="E5165" s="1">
        <v>3086.315</v>
      </c>
      <c r="F5165" s="4">
        <f t="shared" si="189"/>
        <v>0.000537250118036522</v>
      </c>
      <c r="G5165" s="15">
        <f t="shared" si="190"/>
        <v>0.20374151450797306</v>
      </c>
      <c r="H5165">
        <v>11</v>
      </c>
      <c r="I5165" t="s">
        <v>10</v>
      </c>
      <c r="J5165" s="1">
        <v>2563.935</v>
      </c>
    </row>
    <row r="5166" spans="3:10" ht="12.75">
      <c r="C5166">
        <v>15</v>
      </c>
      <c r="D5166" t="s">
        <v>12</v>
      </c>
      <c r="E5166" s="1">
        <v>776.5</v>
      </c>
      <c r="F5166" s="4">
        <f t="shared" si="189"/>
        <v>0.0001351691958388432</v>
      </c>
      <c r="G5166" s="15">
        <f t="shared" si="190"/>
        <v>0.23843700159489623</v>
      </c>
      <c r="H5166">
        <v>15</v>
      </c>
      <c r="I5166" t="s">
        <v>12</v>
      </c>
      <c r="J5166" s="1">
        <v>627</v>
      </c>
    </row>
    <row r="5167" spans="3:10" ht="12.75">
      <c r="C5167">
        <v>16</v>
      </c>
      <c r="D5167" t="s">
        <v>13</v>
      </c>
      <c r="E5167" s="1">
        <v>26081.02</v>
      </c>
      <c r="F5167" s="4">
        <f t="shared" si="189"/>
        <v>0.004540052157188392</v>
      </c>
      <c r="G5167" s="15">
        <f t="shared" si="190"/>
        <v>0.037904724231779596</v>
      </c>
      <c r="H5167">
        <v>16</v>
      </c>
      <c r="I5167" t="s">
        <v>13</v>
      </c>
      <c r="J5167" s="1">
        <v>25128.53</v>
      </c>
    </row>
    <row r="5168" spans="3:10" ht="12.75">
      <c r="C5168">
        <v>22</v>
      </c>
      <c r="D5168" t="s">
        <v>15</v>
      </c>
      <c r="E5168" s="1">
        <v>2171.46</v>
      </c>
      <c r="F5168" s="4">
        <f t="shared" si="189"/>
        <v>0.00037799678299576877</v>
      </c>
      <c r="G5168" s="15">
        <f t="shared" si="190"/>
        <v>1.1301249258145685</v>
      </c>
      <c r="H5168">
        <v>22</v>
      </c>
      <c r="I5168" t="s">
        <v>15</v>
      </c>
      <c r="J5168" s="1">
        <v>1019.405</v>
      </c>
    </row>
    <row r="5169" spans="3:10" ht="12.75">
      <c r="C5169">
        <v>23</v>
      </c>
      <c r="D5169" t="s">
        <v>16</v>
      </c>
      <c r="E5169" s="1">
        <v>11203.8</v>
      </c>
      <c r="F5169" s="4">
        <f t="shared" si="189"/>
        <v>0.0019503008838882565</v>
      </c>
      <c r="G5169" s="15">
        <f t="shared" si="190"/>
        <v>-0.43198776146000617</v>
      </c>
      <c r="H5169">
        <v>23</v>
      </c>
      <c r="I5169" t="s">
        <v>16</v>
      </c>
      <c r="J5169" s="1">
        <v>19724.575</v>
      </c>
    </row>
    <row r="5170" spans="3:10" ht="12.75">
      <c r="C5170">
        <v>24</v>
      </c>
      <c r="D5170" t="s">
        <v>17</v>
      </c>
      <c r="E5170" s="1">
        <v>108524.78</v>
      </c>
      <c r="F5170" s="4">
        <f t="shared" si="189"/>
        <v>0.01889144525587556</v>
      </c>
      <c r="G5170" s="15">
        <f t="shared" si="190"/>
        <v>-0.06657655668188256</v>
      </c>
      <c r="H5170">
        <v>24</v>
      </c>
      <c r="I5170" t="s">
        <v>17</v>
      </c>
      <c r="J5170" s="1">
        <v>116265.325</v>
      </c>
    </row>
    <row r="5171" spans="3:10" ht="12.75">
      <c r="C5171">
        <v>25</v>
      </c>
      <c r="D5171" t="s">
        <v>18</v>
      </c>
      <c r="E5171" s="1">
        <v>0</v>
      </c>
      <c r="F5171" s="4">
        <f t="shared" si="189"/>
        <v>0</v>
      </c>
      <c r="G5171" s="15">
        <f t="shared" si="190"/>
        <v>-1</v>
      </c>
      <c r="H5171">
        <v>25</v>
      </c>
      <c r="I5171" t="s">
        <v>18</v>
      </c>
      <c r="J5171" s="1">
        <v>61.18</v>
      </c>
    </row>
    <row r="5172" spans="3:10" ht="12.75">
      <c r="C5172">
        <v>27</v>
      </c>
      <c r="D5172" t="s">
        <v>20</v>
      </c>
      <c r="E5172" s="1">
        <v>14202.03</v>
      </c>
      <c r="F5172" s="4">
        <f t="shared" si="189"/>
        <v>0.0024722176102757584</v>
      </c>
      <c r="G5172" s="15">
        <f t="shared" si="190"/>
        <v>0.25123167031410243</v>
      </c>
      <c r="H5172">
        <v>27</v>
      </c>
      <c r="I5172" t="s">
        <v>20</v>
      </c>
      <c r="J5172" s="1">
        <v>11350.44</v>
      </c>
    </row>
    <row r="5173" spans="3:10" ht="12.75">
      <c r="C5173">
        <v>28</v>
      </c>
      <c r="D5173" t="s">
        <v>21</v>
      </c>
      <c r="E5173" s="1">
        <v>89995.155</v>
      </c>
      <c r="F5173" s="4">
        <f t="shared" si="189"/>
        <v>0.015665901778161042</v>
      </c>
      <c r="G5173" s="15">
        <f t="shared" si="190"/>
        <v>1.4516359489656332</v>
      </c>
      <c r="H5173">
        <v>28</v>
      </c>
      <c r="I5173" t="s">
        <v>21</v>
      </c>
      <c r="J5173" s="1">
        <v>36708.205</v>
      </c>
    </row>
    <row r="5174" spans="3:10" ht="12.75">
      <c r="C5174">
        <v>30</v>
      </c>
      <c r="D5174" t="s">
        <v>22</v>
      </c>
      <c r="E5174" s="1">
        <v>466136.215</v>
      </c>
      <c r="F5174" s="4">
        <f t="shared" si="189"/>
        <v>0.0811426366167574</v>
      </c>
      <c r="G5174" s="15">
        <f t="shared" si="190"/>
        <v>0.08136731045128176</v>
      </c>
      <c r="H5174">
        <v>30</v>
      </c>
      <c r="I5174" t="s">
        <v>22</v>
      </c>
      <c r="J5174" s="1">
        <v>431061.87</v>
      </c>
    </row>
    <row r="5175" spans="3:10" ht="12.75">
      <c r="C5175">
        <v>31</v>
      </c>
      <c r="D5175" t="s">
        <v>23</v>
      </c>
      <c r="E5175" s="1">
        <v>242112.785</v>
      </c>
      <c r="F5175" s="4">
        <f t="shared" si="189"/>
        <v>0.04214577005892175</v>
      </c>
      <c r="G5175" s="15">
        <f t="shared" si="190"/>
        <v>0.2507843982675717</v>
      </c>
      <c r="H5175">
        <v>31</v>
      </c>
      <c r="I5175" t="s">
        <v>23</v>
      </c>
      <c r="J5175" s="1">
        <v>193568.76</v>
      </c>
    </row>
    <row r="5176" spans="3:10" ht="12.75">
      <c r="C5176">
        <v>32</v>
      </c>
      <c r="D5176" t="s">
        <v>24</v>
      </c>
      <c r="E5176" s="1">
        <v>42248.135</v>
      </c>
      <c r="F5176" s="4">
        <f t="shared" si="189"/>
        <v>0.007354341833407451</v>
      </c>
      <c r="G5176" s="15">
        <f t="shared" si="190"/>
        <v>0.17237423060412005</v>
      </c>
      <c r="H5176">
        <v>32</v>
      </c>
      <c r="I5176" t="s">
        <v>24</v>
      </c>
      <c r="J5176" s="1">
        <v>36036.39</v>
      </c>
    </row>
    <row r="5177" spans="3:10" ht="12.75">
      <c r="C5177">
        <v>33</v>
      </c>
      <c r="D5177" t="s">
        <v>450</v>
      </c>
      <c r="E5177" s="1">
        <v>4385.775</v>
      </c>
      <c r="F5177" s="4">
        <f t="shared" si="189"/>
        <v>0.0007634535478172601</v>
      </c>
      <c r="G5177" s="15">
        <f t="shared" si="190"/>
        <v>-0.09769691059519892</v>
      </c>
      <c r="H5177">
        <v>33</v>
      </c>
      <c r="I5177" t="s">
        <v>450</v>
      </c>
      <c r="J5177" s="1">
        <v>4860.645</v>
      </c>
    </row>
    <row r="5178" spans="3:10" ht="12.75">
      <c r="C5178">
        <v>34</v>
      </c>
      <c r="D5178" t="s">
        <v>510</v>
      </c>
      <c r="E5178" s="1">
        <v>10623.93</v>
      </c>
      <c r="F5178" s="4">
        <f t="shared" si="189"/>
        <v>0.001849360044749725</v>
      </c>
      <c r="G5178" s="15">
        <f t="shared" si="190"/>
        <v>0.3971033322790991</v>
      </c>
      <c r="H5178">
        <v>34</v>
      </c>
      <c r="I5178" t="s">
        <v>510</v>
      </c>
      <c r="J5178" s="1">
        <v>7604.255</v>
      </c>
    </row>
    <row r="5179" spans="3:10" ht="12.75">
      <c r="C5179">
        <v>35</v>
      </c>
      <c r="D5179" t="s">
        <v>511</v>
      </c>
      <c r="E5179" s="1">
        <v>267299.14</v>
      </c>
      <c r="F5179" s="4">
        <f t="shared" si="189"/>
        <v>0.04653008345423614</v>
      </c>
      <c r="G5179" s="15">
        <f t="shared" si="190"/>
        <v>0.14646613009477272</v>
      </c>
      <c r="H5179">
        <v>35</v>
      </c>
      <c r="I5179" t="s">
        <v>511</v>
      </c>
      <c r="J5179" s="1">
        <v>233150.49</v>
      </c>
    </row>
    <row r="5180" spans="5:6" ht="12.75">
      <c r="E5180" s="1"/>
      <c r="F5180" s="4"/>
    </row>
    <row r="5181" spans="5:6" ht="12.75">
      <c r="E5181" s="1"/>
      <c r="F5181" s="4"/>
    </row>
    <row r="5182" spans="5:6" ht="12.75">
      <c r="E5182" s="1"/>
      <c r="F5182" s="4"/>
    </row>
    <row r="5183" spans="5:6" ht="12.75">
      <c r="E5183" s="1"/>
      <c r="F5183" s="4"/>
    </row>
    <row r="5184" ht="12.75">
      <c r="E5184" s="1"/>
    </row>
    <row r="5186" spans="1:10" ht="12.75">
      <c r="A5186" s="76">
        <f>DATE(2014,7,1)</f>
        <v>41821</v>
      </c>
      <c r="B5186" s="1">
        <f>SUM(E5186:E5214)</f>
        <v>4409782.069999999</v>
      </c>
      <c r="C5186">
        <v>1</v>
      </c>
      <c r="D5186" t="s">
        <v>0</v>
      </c>
      <c r="E5186" s="1">
        <v>889547.46</v>
      </c>
      <c r="F5186" s="4">
        <f>+E5186/$B$5186</f>
        <v>0.20172141069093696</v>
      </c>
      <c r="G5186" s="15">
        <f>(E5186/J5186)-1</f>
        <v>0.030897728945693537</v>
      </c>
      <c r="H5186">
        <v>1</v>
      </c>
      <c r="I5186" t="s">
        <v>0</v>
      </c>
      <c r="J5186" s="1">
        <v>862886.235</v>
      </c>
    </row>
    <row r="5187" spans="3:10" ht="12.75">
      <c r="C5187">
        <v>2</v>
      </c>
      <c r="D5187" t="s">
        <v>1</v>
      </c>
      <c r="E5187" s="1">
        <v>2162762.26</v>
      </c>
      <c r="F5187" s="4">
        <f aca="true" t="shared" si="191" ref="F5187:F5210">+E5187/$B$5186</f>
        <v>0.49044651768925174</v>
      </c>
      <c r="G5187" s="15">
        <f aca="true" t="shared" si="192" ref="G5187:G5210">(E5187/J5187)-1</f>
        <v>0.039938299251342846</v>
      </c>
      <c r="H5187">
        <v>2</v>
      </c>
      <c r="I5187" t="s">
        <v>1</v>
      </c>
      <c r="J5187" s="1">
        <v>2079702.48</v>
      </c>
    </row>
    <row r="5188" spans="3:10" ht="12.75">
      <c r="C5188">
        <v>3</v>
      </c>
      <c r="D5188" t="s">
        <v>2</v>
      </c>
      <c r="E5188" s="1">
        <v>100454.21</v>
      </c>
      <c r="F5188" s="4">
        <f t="shared" si="191"/>
        <v>0.02277985814387422</v>
      </c>
      <c r="G5188" s="15">
        <f t="shared" si="192"/>
        <v>-0.05037814068712876</v>
      </c>
      <c r="H5188">
        <v>3</v>
      </c>
      <c r="I5188" t="s">
        <v>2</v>
      </c>
      <c r="J5188" s="1">
        <v>105783.38</v>
      </c>
    </row>
    <row r="5189" spans="3:10" ht="12.75">
      <c r="C5189">
        <v>4</v>
      </c>
      <c r="D5189" t="s">
        <v>3</v>
      </c>
      <c r="E5189" s="1">
        <v>48005.71</v>
      </c>
      <c r="F5189" s="4">
        <f t="shared" si="191"/>
        <v>0.010886186491297517</v>
      </c>
      <c r="G5189" s="15">
        <f t="shared" si="192"/>
        <v>0.08437598930480661</v>
      </c>
      <c r="H5189">
        <v>4</v>
      </c>
      <c r="I5189" t="s">
        <v>3</v>
      </c>
      <c r="J5189" s="1">
        <v>44270.355</v>
      </c>
    </row>
    <row r="5190" spans="3:10" ht="12.75">
      <c r="C5190">
        <v>5</v>
      </c>
      <c r="D5190" t="s">
        <v>4</v>
      </c>
      <c r="E5190" s="1">
        <v>110228.805</v>
      </c>
      <c r="F5190" s="4">
        <f t="shared" si="191"/>
        <v>0.024996429131927605</v>
      </c>
      <c r="G5190" s="15">
        <f t="shared" si="192"/>
        <v>0.10365442936627667</v>
      </c>
      <c r="H5190">
        <v>5</v>
      </c>
      <c r="I5190" t="s">
        <v>4</v>
      </c>
      <c r="J5190" s="1">
        <v>99876.195</v>
      </c>
    </row>
    <row r="5191" spans="3:10" ht="12.75">
      <c r="C5191">
        <v>6</v>
      </c>
      <c r="D5191" t="s">
        <v>5</v>
      </c>
      <c r="E5191" s="1">
        <v>12000.595</v>
      </c>
      <c r="F5191" s="4">
        <f t="shared" si="191"/>
        <v>0.0027213578379849507</v>
      </c>
      <c r="G5191" s="15">
        <f t="shared" si="192"/>
        <v>0.33824687200303316</v>
      </c>
      <c r="H5191">
        <v>6</v>
      </c>
      <c r="I5191" t="s">
        <v>5</v>
      </c>
      <c r="J5191" s="1">
        <v>8967.4</v>
      </c>
    </row>
    <row r="5192" spans="3:10" ht="12.75">
      <c r="C5192">
        <v>7</v>
      </c>
      <c r="D5192" t="s">
        <v>6</v>
      </c>
      <c r="E5192" s="1">
        <v>2945.385</v>
      </c>
      <c r="F5192" s="4">
        <f t="shared" si="191"/>
        <v>0.0006679207618983313</v>
      </c>
      <c r="G5192" s="15">
        <f t="shared" si="192"/>
        <v>1.56841825300627</v>
      </c>
      <c r="H5192">
        <v>7</v>
      </c>
      <c r="I5192" t="s">
        <v>6</v>
      </c>
      <c r="J5192" s="1">
        <v>1146.77</v>
      </c>
    </row>
    <row r="5193" spans="3:10" ht="12.75">
      <c r="C5193">
        <v>9</v>
      </c>
      <c r="D5193" t="s">
        <v>8</v>
      </c>
      <c r="E5193" s="1">
        <v>4354.11</v>
      </c>
      <c r="F5193" s="4">
        <f t="shared" si="191"/>
        <v>0.000987375323969241</v>
      </c>
      <c r="G5193" s="15">
        <f t="shared" si="192"/>
        <v>-0.15526428365640654</v>
      </c>
      <c r="H5193">
        <v>9</v>
      </c>
      <c r="I5193" t="s">
        <v>8</v>
      </c>
      <c r="J5193" s="1">
        <v>5154.405</v>
      </c>
    </row>
    <row r="5194" spans="3:10" ht="12.75">
      <c r="C5194">
        <v>10</v>
      </c>
      <c r="D5194" t="s">
        <v>9</v>
      </c>
      <c r="E5194" s="1">
        <v>31471.24</v>
      </c>
      <c r="F5194" s="4">
        <f t="shared" si="191"/>
        <v>0.007136688276298426</v>
      </c>
      <c r="G5194" s="15">
        <f t="shared" si="192"/>
        <v>0.43486212849557204</v>
      </c>
      <c r="H5194">
        <v>10</v>
      </c>
      <c r="I5194" t="s">
        <v>9</v>
      </c>
      <c r="J5194" s="1">
        <v>21933.285</v>
      </c>
    </row>
    <row r="5195" spans="3:10" ht="12.75">
      <c r="C5195">
        <v>11</v>
      </c>
      <c r="D5195" t="s">
        <v>10</v>
      </c>
      <c r="E5195" s="1">
        <v>2570.795</v>
      </c>
      <c r="F5195" s="4">
        <f t="shared" si="191"/>
        <v>0.0005829755210556245</v>
      </c>
      <c r="G5195" s="15">
        <f t="shared" si="192"/>
        <v>0.08974011165322215</v>
      </c>
      <c r="H5195">
        <v>11</v>
      </c>
      <c r="I5195" t="s">
        <v>10</v>
      </c>
      <c r="J5195" s="1">
        <v>2359.09</v>
      </c>
    </row>
    <row r="5196" spans="3:10" ht="12.75">
      <c r="C5196">
        <v>13</v>
      </c>
      <c r="D5196" t="s">
        <v>11</v>
      </c>
      <c r="E5196" s="1">
        <v>7623.745</v>
      </c>
      <c r="F5196" s="4">
        <f t="shared" si="191"/>
        <v>0.001728825796599967</v>
      </c>
      <c r="G5196" s="15">
        <f t="shared" si="192"/>
        <v>-0.36031943145061485</v>
      </c>
      <c r="H5196">
        <v>13</v>
      </c>
      <c r="I5196" t="s">
        <v>11</v>
      </c>
      <c r="J5196" s="1">
        <v>11918.05</v>
      </c>
    </row>
    <row r="5197" spans="3:10" ht="12.75">
      <c r="C5197">
        <v>15</v>
      </c>
      <c r="D5197" t="s">
        <v>12</v>
      </c>
      <c r="E5197" s="1">
        <v>561.815</v>
      </c>
      <c r="F5197" s="4">
        <f t="shared" si="191"/>
        <v>0.00012740198746374786</v>
      </c>
      <c r="G5197" s="15">
        <f t="shared" si="192"/>
        <v>0.13230344438398145</v>
      </c>
      <c r="H5197">
        <v>15</v>
      </c>
      <c r="I5197" t="s">
        <v>12</v>
      </c>
      <c r="J5197" s="1">
        <v>496.17</v>
      </c>
    </row>
    <row r="5198" spans="3:10" ht="12.75">
      <c r="C5198">
        <v>16</v>
      </c>
      <c r="D5198" t="s">
        <v>13</v>
      </c>
      <c r="E5198" s="1">
        <v>32372.84</v>
      </c>
      <c r="F5198" s="4">
        <f t="shared" si="191"/>
        <v>0.007341142824321022</v>
      </c>
      <c r="G5198" s="15">
        <f t="shared" si="192"/>
        <v>0.7834049910575898</v>
      </c>
      <c r="H5198">
        <v>16</v>
      </c>
      <c r="I5198" t="s">
        <v>13</v>
      </c>
      <c r="J5198" s="1">
        <v>18152.265</v>
      </c>
    </row>
    <row r="5199" spans="3:10" ht="12.75">
      <c r="C5199">
        <v>22</v>
      </c>
      <c r="D5199" t="s">
        <v>15</v>
      </c>
      <c r="E5199" s="1">
        <v>1629.34</v>
      </c>
      <c r="F5199" s="4">
        <f t="shared" si="191"/>
        <v>0.00036948311144092435</v>
      </c>
      <c r="G5199" s="15">
        <f t="shared" si="192"/>
        <v>0.8522067809134055</v>
      </c>
      <c r="H5199">
        <v>22</v>
      </c>
      <c r="I5199" t="s">
        <v>15</v>
      </c>
      <c r="J5199" s="1">
        <v>879.675</v>
      </c>
    </row>
    <row r="5200" spans="3:10" ht="12.75">
      <c r="C5200">
        <v>23</v>
      </c>
      <c r="D5200" t="s">
        <v>16</v>
      </c>
      <c r="E5200" s="1">
        <v>8530.355</v>
      </c>
      <c r="F5200" s="4">
        <f t="shared" si="191"/>
        <v>0.001934416455187773</v>
      </c>
      <c r="G5200" s="15">
        <f t="shared" si="192"/>
        <v>-0.3009120546265732</v>
      </c>
      <c r="H5200">
        <v>23</v>
      </c>
      <c r="I5200" t="s">
        <v>16</v>
      </c>
      <c r="J5200" s="1">
        <v>12202.12</v>
      </c>
    </row>
    <row r="5201" spans="3:10" ht="12.75">
      <c r="C5201">
        <v>24</v>
      </c>
      <c r="D5201" t="s">
        <v>17</v>
      </c>
      <c r="E5201" s="1">
        <v>86048.07</v>
      </c>
      <c r="F5201" s="4">
        <f t="shared" si="191"/>
        <v>0.0195129982919995</v>
      </c>
      <c r="G5201" s="15">
        <f t="shared" si="192"/>
        <v>0.0851267962214799</v>
      </c>
      <c r="H5201">
        <v>24</v>
      </c>
      <c r="I5201" t="s">
        <v>17</v>
      </c>
      <c r="J5201" s="1">
        <v>79297.71</v>
      </c>
    </row>
    <row r="5202" spans="3:10" ht="12.75">
      <c r="C5202">
        <v>25</v>
      </c>
      <c r="D5202" t="s">
        <v>18</v>
      </c>
      <c r="E5202" s="1">
        <v>0</v>
      </c>
      <c r="F5202" s="4">
        <f t="shared" si="191"/>
        <v>0</v>
      </c>
      <c r="G5202" s="15">
        <f t="shared" si="192"/>
        <v>-1</v>
      </c>
      <c r="H5202">
        <v>25</v>
      </c>
      <c r="I5202" t="s">
        <v>18</v>
      </c>
      <c r="J5202" s="1">
        <v>36.56</v>
      </c>
    </row>
    <row r="5203" spans="3:10" ht="12.75">
      <c r="C5203">
        <v>27</v>
      </c>
      <c r="D5203" t="s">
        <v>20</v>
      </c>
      <c r="E5203" s="1">
        <v>12073.92</v>
      </c>
      <c r="F5203" s="4">
        <f t="shared" si="191"/>
        <v>0.002737985643812099</v>
      </c>
      <c r="G5203" s="15">
        <f t="shared" si="192"/>
        <v>0.27932051673278413</v>
      </c>
      <c r="H5203">
        <v>27</v>
      </c>
      <c r="I5203" t="s">
        <v>20</v>
      </c>
      <c r="J5203" s="1">
        <v>9437.76</v>
      </c>
    </row>
    <row r="5204" spans="3:10" ht="12.75">
      <c r="C5204">
        <v>28</v>
      </c>
      <c r="D5204" t="s">
        <v>21</v>
      </c>
      <c r="E5204" s="1">
        <v>78226.685</v>
      </c>
      <c r="F5204" s="4">
        <f t="shared" si="191"/>
        <v>0.017739353954060594</v>
      </c>
      <c r="G5204" s="15">
        <f t="shared" si="192"/>
        <v>-0.2890618258416666</v>
      </c>
      <c r="H5204">
        <v>28</v>
      </c>
      <c r="I5204" t="s">
        <v>21</v>
      </c>
      <c r="J5204" s="1">
        <v>110033.035</v>
      </c>
    </row>
    <row r="5205" spans="3:10" ht="12.75">
      <c r="C5205">
        <v>30</v>
      </c>
      <c r="D5205" t="s">
        <v>22</v>
      </c>
      <c r="E5205" s="1">
        <v>393114.445</v>
      </c>
      <c r="F5205" s="4">
        <f t="shared" si="191"/>
        <v>0.08914600285451296</v>
      </c>
      <c r="G5205" s="15">
        <f t="shared" si="192"/>
        <v>0.13033642921325517</v>
      </c>
      <c r="H5205">
        <v>30</v>
      </c>
      <c r="I5205" t="s">
        <v>22</v>
      </c>
      <c r="J5205" s="1">
        <v>347785.345</v>
      </c>
    </row>
    <row r="5206" spans="3:10" ht="12.75">
      <c r="C5206">
        <v>31</v>
      </c>
      <c r="D5206" t="s">
        <v>23</v>
      </c>
      <c r="E5206" s="1">
        <v>182178.635</v>
      </c>
      <c r="F5206" s="4">
        <f t="shared" si="191"/>
        <v>0.041312389616568974</v>
      </c>
      <c r="G5206" s="15">
        <f t="shared" si="192"/>
        <v>-0.02644099822448931</v>
      </c>
      <c r="H5206">
        <v>31</v>
      </c>
      <c r="I5206" t="s">
        <v>23</v>
      </c>
      <c r="J5206" s="1">
        <v>187126.445</v>
      </c>
    </row>
    <row r="5207" spans="3:10" ht="12.75">
      <c r="C5207">
        <v>32</v>
      </c>
      <c r="D5207" t="s">
        <v>24</v>
      </c>
      <c r="E5207" s="1">
        <v>34913.605</v>
      </c>
      <c r="F5207" s="4">
        <f t="shared" si="191"/>
        <v>0.007917308485042665</v>
      </c>
      <c r="G5207" s="15">
        <f t="shared" si="192"/>
        <v>-0.029495455069181165</v>
      </c>
      <c r="H5207">
        <v>32</v>
      </c>
      <c r="I5207" t="s">
        <v>24</v>
      </c>
      <c r="J5207" s="1">
        <v>35974.695</v>
      </c>
    </row>
    <row r="5208" spans="3:10" ht="12.75">
      <c r="C5208">
        <v>33</v>
      </c>
      <c r="D5208" t="s">
        <v>450</v>
      </c>
      <c r="E5208" s="1">
        <v>4415.145</v>
      </c>
      <c r="F5208" s="4">
        <f t="shared" si="191"/>
        <v>0.0010012161439986991</v>
      </c>
      <c r="G5208" s="15">
        <f t="shared" si="192"/>
        <v>-0.0850379080280882</v>
      </c>
      <c r="H5208">
        <v>33</v>
      </c>
      <c r="I5208" t="s">
        <v>450</v>
      </c>
      <c r="J5208" s="1">
        <v>4825.495</v>
      </c>
    </row>
    <row r="5209" spans="3:10" ht="12.75">
      <c r="C5209">
        <v>34</v>
      </c>
      <c r="D5209" t="s">
        <v>510</v>
      </c>
      <c r="E5209" s="1">
        <v>7826</v>
      </c>
      <c r="F5209" s="4">
        <f t="shared" si="191"/>
        <v>0.0017746908749166376</v>
      </c>
      <c r="G5209" s="15">
        <f t="shared" si="192"/>
        <v>0.16247030137926366</v>
      </c>
      <c r="H5209">
        <v>34</v>
      </c>
      <c r="I5209" t="s">
        <v>510</v>
      </c>
      <c r="J5209" s="1">
        <v>6732.215</v>
      </c>
    </row>
    <row r="5210" spans="3:10" ht="12.75">
      <c r="C5210">
        <v>35</v>
      </c>
      <c r="D5210" t="s">
        <v>511</v>
      </c>
      <c r="E5210" s="1">
        <v>195926.9</v>
      </c>
      <c r="F5210" s="4">
        <f t="shared" si="191"/>
        <v>0.04443006409157993</v>
      </c>
      <c r="G5210" s="15">
        <f t="shared" si="192"/>
        <v>0.08199644950664098</v>
      </c>
      <c r="H5210">
        <v>35</v>
      </c>
      <c r="I5210" t="s">
        <v>511</v>
      </c>
      <c r="J5210" s="1">
        <v>181079.06</v>
      </c>
    </row>
    <row r="5211" ht="12.75">
      <c r="E5211" s="1"/>
    </row>
    <row r="5212" ht="12.75">
      <c r="E5212" s="1"/>
    </row>
    <row r="5213" ht="12.75">
      <c r="E5213" s="1"/>
    </row>
    <row r="5214" ht="12.75">
      <c r="E5214" s="1"/>
    </row>
    <row r="5216" spans="1:14" ht="12.75">
      <c r="A5216" s="77">
        <v>41852</v>
      </c>
      <c r="B5216" s="1">
        <f>SUM(E5216:E5240)</f>
        <v>4703234.675</v>
      </c>
      <c r="C5216">
        <v>1</v>
      </c>
      <c r="D5216" t="s">
        <v>0</v>
      </c>
      <c r="E5216" s="1">
        <v>885297.025</v>
      </c>
      <c r="F5216" s="4">
        <f>+E5216/$B$5216</f>
        <v>0.1882315228082894</v>
      </c>
      <c r="G5216" s="15">
        <f aca="true" t="shared" si="193" ref="G5216:G5239">(E5216/J5216)-1</f>
        <v>0.08824677851811091</v>
      </c>
      <c r="H5216">
        <v>1</v>
      </c>
      <c r="I5216" t="s">
        <v>0</v>
      </c>
      <c r="J5216" s="1">
        <v>813507.6</v>
      </c>
      <c r="N5216" s="1"/>
    </row>
    <row r="5217" spans="3:14" ht="12.75">
      <c r="C5217">
        <v>2</v>
      </c>
      <c r="D5217" t="s">
        <v>1</v>
      </c>
      <c r="E5217" s="1">
        <v>2430587.33</v>
      </c>
      <c r="F5217" s="4">
        <f aca="true" t="shared" si="194" ref="F5217:F5239">+E5217/$B$5216</f>
        <v>0.5167905703110595</v>
      </c>
      <c r="G5217" s="15">
        <f t="shared" si="193"/>
        <v>0.046605888198561596</v>
      </c>
      <c r="H5217">
        <v>2</v>
      </c>
      <c r="I5217" t="s">
        <v>1</v>
      </c>
      <c r="J5217" s="1">
        <v>2322352.05</v>
      </c>
      <c r="N5217" s="1"/>
    </row>
    <row r="5218" spans="3:14" ht="12.75">
      <c r="C5218">
        <v>3</v>
      </c>
      <c r="D5218" t="s">
        <v>2</v>
      </c>
      <c r="E5218" s="1">
        <v>87998.325</v>
      </c>
      <c r="F5218" s="4">
        <f t="shared" si="194"/>
        <v>0.018710170995241696</v>
      </c>
      <c r="G5218" s="15">
        <f t="shared" si="193"/>
        <v>-0.0019602214601691648</v>
      </c>
      <c r="H5218">
        <v>3</v>
      </c>
      <c r="I5218" t="s">
        <v>2</v>
      </c>
      <c r="J5218" s="1">
        <v>88171.16</v>
      </c>
      <c r="N5218" s="1"/>
    </row>
    <row r="5219" spans="3:14" ht="12.75">
      <c r="C5219">
        <v>4</v>
      </c>
      <c r="D5219" t="s">
        <v>3</v>
      </c>
      <c r="E5219" s="1">
        <v>48683.065</v>
      </c>
      <c r="F5219" s="4">
        <f t="shared" si="194"/>
        <v>0.01035097509779267</v>
      </c>
      <c r="G5219" s="15">
        <f t="shared" si="193"/>
        <v>-0.09861332575929826</v>
      </c>
      <c r="H5219">
        <v>4</v>
      </c>
      <c r="I5219" t="s">
        <v>3</v>
      </c>
      <c r="J5219" s="1">
        <v>54009.08</v>
      </c>
      <c r="N5219" s="1"/>
    </row>
    <row r="5220" spans="3:14" ht="12.75">
      <c r="C5220">
        <v>5</v>
      </c>
      <c r="D5220" t="s">
        <v>4</v>
      </c>
      <c r="E5220" s="1">
        <v>111695.64</v>
      </c>
      <c r="F5220" s="4">
        <f t="shared" si="194"/>
        <v>0.023748685259895097</v>
      </c>
      <c r="G5220" s="15">
        <f t="shared" si="193"/>
        <v>0.020024352776362164</v>
      </c>
      <c r="H5220">
        <v>5</v>
      </c>
      <c r="I5220" t="s">
        <v>4</v>
      </c>
      <c r="J5220" s="1">
        <v>109502.915</v>
      </c>
      <c r="N5220" s="1"/>
    </row>
    <row r="5221" spans="3:14" ht="12.75">
      <c r="C5221">
        <v>6</v>
      </c>
      <c r="D5221" t="s">
        <v>5</v>
      </c>
      <c r="E5221" s="1">
        <v>10586.475</v>
      </c>
      <c r="F5221" s="4">
        <f t="shared" si="194"/>
        <v>0.002250892360585856</v>
      </c>
      <c r="G5221" s="15">
        <f t="shared" si="193"/>
        <v>-0.11943050854224713</v>
      </c>
      <c r="H5221">
        <v>6</v>
      </c>
      <c r="I5221" t="s">
        <v>5</v>
      </c>
      <c r="J5221" s="1">
        <v>12022.305</v>
      </c>
      <c r="N5221" s="1"/>
    </row>
    <row r="5222" spans="3:14" ht="12.75">
      <c r="C5222">
        <v>7</v>
      </c>
      <c r="D5222" t="s">
        <v>6</v>
      </c>
      <c r="E5222" s="1">
        <v>1656.73</v>
      </c>
      <c r="F5222" s="4">
        <f t="shared" si="194"/>
        <v>0.0003522533138323573</v>
      </c>
      <c r="G5222" s="15">
        <f t="shared" si="193"/>
        <v>-0.4604671611290677</v>
      </c>
      <c r="H5222">
        <v>7</v>
      </c>
      <c r="I5222" t="s">
        <v>6</v>
      </c>
      <c r="J5222" s="1">
        <v>3070.675</v>
      </c>
      <c r="N5222" s="1"/>
    </row>
    <row r="5223" spans="3:14" ht="12.75">
      <c r="C5223">
        <v>9</v>
      </c>
      <c r="D5223" t="s">
        <v>8</v>
      </c>
      <c r="E5223" s="1">
        <v>5326.35</v>
      </c>
      <c r="F5223" s="4">
        <f t="shared" si="194"/>
        <v>0.0011324865476758292</v>
      </c>
      <c r="G5223" s="15">
        <f t="shared" si="193"/>
        <v>0.057459603369512724</v>
      </c>
      <c r="H5223">
        <v>9</v>
      </c>
      <c r="I5223" t="s">
        <v>8</v>
      </c>
      <c r="J5223" s="1">
        <v>5036.93</v>
      </c>
      <c r="N5223" s="1"/>
    </row>
    <row r="5224" spans="3:14" ht="12.75">
      <c r="C5224">
        <v>10</v>
      </c>
      <c r="D5224" t="s">
        <v>9</v>
      </c>
      <c r="E5224" s="1">
        <v>24647.265</v>
      </c>
      <c r="F5224" s="4">
        <f t="shared" si="194"/>
        <v>0.0052404922788591235</v>
      </c>
      <c r="G5224" s="15">
        <f t="shared" si="193"/>
        <v>-0.2649858870576939</v>
      </c>
      <c r="H5224">
        <v>10</v>
      </c>
      <c r="I5224" t="s">
        <v>9</v>
      </c>
      <c r="J5224" s="1">
        <v>33533.05</v>
      </c>
      <c r="N5224" s="1"/>
    </row>
    <row r="5225" spans="3:14" ht="12.75">
      <c r="C5225">
        <v>11</v>
      </c>
      <c r="D5225" t="s">
        <v>10</v>
      </c>
      <c r="E5225" s="1">
        <v>2808.8</v>
      </c>
      <c r="F5225" s="4">
        <f t="shared" si="194"/>
        <v>0.0005972060069488241</v>
      </c>
      <c r="G5225" s="15">
        <f t="shared" si="193"/>
        <v>1.2121499706627081</v>
      </c>
      <c r="H5225">
        <v>11</v>
      </c>
      <c r="I5225" t="s">
        <v>10</v>
      </c>
      <c r="J5225" s="1">
        <v>1269.715</v>
      </c>
      <c r="N5225" s="1"/>
    </row>
    <row r="5226" spans="3:14" ht="12.75">
      <c r="C5226">
        <v>13</v>
      </c>
      <c r="D5226" t="s">
        <v>11</v>
      </c>
      <c r="E5226" s="1">
        <v>3688.55</v>
      </c>
      <c r="F5226" s="4">
        <f t="shared" si="194"/>
        <v>0.0007842581233733569</v>
      </c>
      <c r="G5226" s="15">
        <f t="shared" si="193"/>
        <v>0.10886978584988904</v>
      </c>
      <c r="H5226">
        <v>13</v>
      </c>
      <c r="I5226" t="s">
        <v>11</v>
      </c>
      <c r="J5226" s="1">
        <v>3326.405</v>
      </c>
      <c r="N5226" s="1"/>
    </row>
    <row r="5227" spans="3:14" ht="12.75">
      <c r="C5227">
        <v>15</v>
      </c>
      <c r="D5227" t="s">
        <v>12</v>
      </c>
      <c r="E5227" s="1">
        <v>670.74</v>
      </c>
      <c r="F5227" s="4">
        <f t="shared" si="194"/>
        <v>0.000142612488287117</v>
      </c>
      <c r="G5227" s="15"/>
      <c r="H5227">
        <v>15</v>
      </c>
      <c r="I5227" t="s">
        <v>12</v>
      </c>
      <c r="J5227" s="1">
        <v>0</v>
      </c>
      <c r="N5227" s="1"/>
    </row>
    <row r="5228" spans="3:14" ht="12.75">
      <c r="C5228">
        <v>16</v>
      </c>
      <c r="D5228" t="s">
        <v>13</v>
      </c>
      <c r="E5228" s="1">
        <v>25033.27</v>
      </c>
      <c r="F5228" s="4">
        <f t="shared" si="194"/>
        <v>0.005322564517791152</v>
      </c>
      <c r="G5228" s="15">
        <f t="shared" si="193"/>
        <v>0.011185204289886563</v>
      </c>
      <c r="H5228">
        <v>16</v>
      </c>
      <c r="I5228" t="s">
        <v>13</v>
      </c>
      <c r="J5228" s="1">
        <v>24756.365</v>
      </c>
      <c r="N5228" s="1"/>
    </row>
    <row r="5229" spans="3:14" ht="12.75">
      <c r="C5229">
        <v>22</v>
      </c>
      <c r="D5229" t="s">
        <v>15</v>
      </c>
      <c r="E5229" s="1">
        <v>1707.38</v>
      </c>
      <c r="F5229" s="4">
        <f t="shared" si="194"/>
        <v>0.00036302249791522474</v>
      </c>
      <c r="G5229" s="15">
        <f t="shared" si="193"/>
        <v>0.4299904521013753</v>
      </c>
      <c r="H5229">
        <v>22</v>
      </c>
      <c r="I5229" t="s">
        <v>15</v>
      </c>
      <c r="J5229" s="1">
        <v>1193.98</v>
      </c>
      <c r="N5229" s="1"/>
    </row>
    <row r="5230" spans="3:14" ht="12.75">
      <c r="C5230">
        <v>23</v>
      </c>
      <c r="D5230" t="s">
        <v>16</v>
      </c>
      <c r="E5230" s="1">
        <v>9842.855</v>
      </c>
      <c r="F5230" s="4">
        <f t="shared" si="194"/>
        <v>0.0020927841539184946</v>
      </c>
      <c r="G5230" s="15">
        <f t="shared" si="193"/>
        <v>-0.27420281327056717</v>
      </c>
      <c r="H5230">
        <v>23</v>
      </c>
      <c r="I5230" t="s">
        <v>16</v>
      </c>
      <c r="J5230" s="1">
        <v>13561.44</v>
      </c>
      <c r="N5230" s="1"/>
    </row>
    <row r="5231" spans="3:14" ht="12.75">
      <c r="C5231">
        <v>24</v>
      </c>
      <c r="D5231" t="s">
        <v>17</v>
      </c>
      <c r="E5231" s="1">
        <v>102456.115</v>
      </c>
      <c r="F5231" s="4">
        <f t="shared" si="194"/>
        <v>0.0217841809052405</v>
      </c>
      <c r="G5231" s="15">
        <f t="shared" si="193"/>
        <v>0.05893097866771613</v>
      </c>
      <c r="H5231">
        <v>24</v>
      </c>
      <c r="I5231" t="s">
        <v>17</v>
      </c>
      <c r="J5231" s="1">
        <v>96754.29</v>
      </c>
      <c r="N5231" s="1"/>
    </row>
    <row r="5232" spans="3:14" ht="12.75">
      <c r="C5232">
        <v>27</v>
      </c>
      <c r="D5232" t="s">
        <v>20</v>
      </c>
      <c r="E5232" s="1">
        <v>12088.35</v>
      </c>
      <c r="F5232" s="4">
        <f t="shared" si="194"/>
        <v>0.0025702204621545917</v>
      </c>
      <c r="G5232" s="15">
        <f t="shared" si="193"/>
        <v>0.04440493192297823</v>
      </c>
      <c r="H5232">
        <v>27</v>
      </c>
      <c r="I5232" t="s">
        <v>20</v>
      </c>
      <c r="J5232" s="1">
        <v>11574.39</v>
      </c>
      <c r="N5232" s="1"/>
    </row>
    <row r="5233" spans="3:14" ht="12.75">
      <c r="C5233">
        <v>28</v>
      </c>
      <c r="D5233" t="s">
        <v>21</v>
      </c>
      <c r="E5233" s="1">
        <v>78809.13</v>
      </c>
      <c r="F5233" s="4">
        <f t="shared" si="194"/>
        <v>0.016756367786389482</v>
      </c>
      <c r="G5233" s="15">
        <f t="shared" si="193"/>
        <v>-0.13570194120460088</v>
      </c>
      <c r="H5233">
        <v>28</v>
      </c>
      <c r="I5233" t="s">
        <v>21</v>
      </c>
      <c r="J5233" s="1">
        <v>91182.815</v>
      </c>
      <c r="N5233" s="1"/>
    </row>
    <row r="5234" spans="3:14" ht="12.75">
      <c r="C5234">
        <v>30</v>
      </c>
      <c r="D5234" t="s">
        <v>22</v>
      </c>
      <c r="E5234" s="1">
        <v>381210.175</v>
      </c>
      <c r="F5234" s="4">
        <f t="shared" si="194"/>
        <v>0.08105276503133453</v>
      </c>
      <c r="G5234" s="15">
        <f t="shared" si="193"/>
        <v>0.062403266786126066</v>
      </c>
      <c r="H5234">
        <v>30</v>
      </c>
      <c r="I5234" t="s">
        <v>22</v>
      </c>
      <c r="J5234" s="1">
        <v>358818.715</v>
      </c>
      <c r="N5234" s="1"/>
    </row>
    <row r="5235" spans="3:14" ht="12.75">
      <c r="C5235">
        <v>31</v>
      </c>
      <c r="D5235" t="s">
        <v>23</v>
      </c>
      <c r="E5235" s="1">
        <v>242933.295</v>
      </c>
      <c r="F5235" s="4">
        <f t="shared" si="194"/>
        <v>0.051652386450395445</v>
      </c>
      <c r="G5235" s="15">
        <f t="shared" si="193"/>
        <v>0.09143512697201639</v>
      </c>
      <c r="H5235">
        <v>31</v>
      </c>
      <c r="I5235" t="s">
        <v>23</v>
      </c>
      <c r="J5235" s="1">
        <v>222581.525</v>
      </c>
      <c r="N5235" s="1"/>
    </row>
    <row r="5236" spans="3:14" ht="12.75">
      <c r="C5236">
        <v>32</v>
      </c>
      <c r="D5236" t="s">
        <v>24</v>
      </c>
      <c r="E5236" s="1">
        <v>38114.895</v>
      </c>
      <c r="F5236" s="4">
        <f t="shared" si="194"/>
        <v>0.008103974739470127</v>
      </c>
      <c r="G5236" s="15">
        <f t="shared" si="193"/>
        <v>0.15705216357056084</v>
      </c>
      <c r="H5236">
        <v>32</v>
      </c>
      <c r="I5236" t="s">
        <v>24</v>
      </c>
      <c r="J5236" s="1">
        <v>32941.38</v>
      </c>
      <c r="N5236" s="1"/>
    </row>
    <row r="5237" spans="3:14" ht="12.75">
      <c r="C5237">
        <v>33</v>
      </c>
      <c r="D5237" t="s">
        <v>450</v>
      </c>
      <c r="E5237" s="1">
        <v>4329.455</v>
      </c>
      <c r="F5237" s="4">
        <f t="shared" si="194"/>
        <v>0.000920527105103468</v>
      </c>
      <c r="G5237" s="15">
        <f t="shared" si="193"/>
        <v>-0.052028924420991496</v>
      </c>
      <c r="H5237">
        <v>33</v>
      </c>
      <c r="I5237" t="s">
        <v>450</v>
      </c>
      <c r="J5237" s="1">
        <v>4567.075</v>
      </c>
      <c r="N5237" s="1"/>
    </row>
    <row r="5238" spans="3:14" ht="12.75">
      <c r="C5238">
        <v>34</v>
      </c>
      <c r="D5238" t="s">
        <v>510</v>
      </c>
      <c r="E5238" s="1">
        <v>8386.695</v>
      </c>
      <c r="F5238" s="4">
        <f t="shared" si="194"/>
        <v>0.001783175958575786</v>
      </c>
      <c r="G5238" s="15">
        <f t="shared" si="193"/>
        <v>0.12212200761042324</v>
      </c>
      <c r="H5238">
        <v>34</v>
      </c>
      <c r="I5238" t="s">
        <v>510</v>
      </c>
      <c r="J5238" s="1">
        <v>7473.96</v>
      </c>
      <c r="N5238" s="1"/>
    </row>
    <row r="5239" spans="3:14" ht="12.75">
      <c r="C5239">
        <v>35</v>
      </c>
      <c r="D5239" t="s">
        <v>511</v>
      </c>
      <c r="E5239" s="1">
        <v>184676.765</v>
      </c>
      <c r="F5239" s="4">
        <f t="shared" si="194"/>
        <v>0.039265904799870535</v>
      </c>
      <c r="G5239" s="15">
        <f t="shared" si="193"/>
        <v>-0.09381551128655663</v>
      </c>
      <c r="H5239">
        <v>35</v>
      </c>
      <c r="I5239" t="s">
        <v>511</v>
      </c>
      <c r="J5239" s="1">
        <v>203795.99</v>
      </c>
      <c r="N5239" s="1"/>
    </row>
    <row r="5240" spans="5:14" ht="12.75">
      <c r="E5240" s="1"/>
      <c r="J5240" s="1"/>
      <c r="N5240" s="1"/>
    </row>
    <row r="5241" spans="10:14" ht="12.75">
      <c r="J5241" s="1"/>
      <c r="N5241" s="1"/>
    </row>
    <row r="5242" spans="10:14" ht="12.75">
      <c r="J5242" s="1"/>
      <c r="N5242" s="1"/>
    </row>
    <row r="5246" spans="1:10" ht="12.75">
      <c r="A5246" s="77">
        <v>41883</v>
      </c>
      <c r="B5246" s="1">
        <f>SUM(E5246:E5270)</f>
        <v>4866067.700000001</v>
      </c>
      <c r="C5246">
        <v>1</v>
      </c>
      <c r="D5246" t="s">
        <v>0</v>
      </c>
      <c r="E5246" s="1">
        <v>931654.035</v>
      </c>
      <c r="F5246" s="4">
        <f>+E5246/$B$5246</f>
        <v>0.19145932453837414</v>
      </c>
      <c r="G5246" s="15">
        <f aca="true" t="shared" si="195" ref="G5246:G5270">(E5246/J5246)-1</f>
        <v>0.15514264108603948</v>
      </c>
      <c r="H5246">
        <v>1</v>
      </c>
      <c r="I5246" t="s">
        <v>0</v>
      </c>
      <c r="J5246" s="1">
        <v>806527.265</v>
      </c>
    </row>
    <row r="5247" spans="3:10" ht="12.75">
      <c r="C5247">
        <v>2</v>
      </c>
      <c r="D5247" t="s">
        <v>1</v>
      </c>
      <c r="E5247" s="1">
        <v>2522344.46</v>
      </c>
      <c r="F5247" s="4">
        <f aca="true" t="shared" si="196" ref="F5247:F5270">+E5247/$B$5246</f>
        <v>0.5183537541000507</v>
      </c>
      <c r="G5247" s="15">
        <f t="shared" si="195"/>
        <v>0.15380386872954244</v>
      </c>
      <c r="H5247">
        <v>2</v>
      </c>
      <c r="I5247" t="s">
        <v>1</v>
      </c>
      <c r="J5247" s="1">
        <v>2186111.98</v>
      </c>
    </row>
    <row r="5248" spans="3:10" ht="12.75">
      <c r="C5248">
        <v>3</v>
      </c>
      <c r="D5248" t="s">
        <v>2</v>
      </c>
      <c r="E5248" s="1">
        <v>101783.29</v>
      </c>
      <c r="F5248" s="4">
        <f t="shared" si="196"/>
        <v>0.020916949018197992</v>
      </c>
      <c r="G5248" s="15">
        <f t="shared" si="195"/>
        <v>0.0738930148883099</v>
      </c>
      <c r="H5248">
        <v>3</v>
      </c>
      <c r="I5248" t="s">
        <v>2</v>
      </c>
      <c r="J5248" s="1">
        <v>94779.73</v>
      </c>
    </row>
    <row r="5249" spans="3:10" ht="12.75">
      <c r="C5249">
        <v>4</v>
      </c>
      <c r="D5249" t="s">
        <v>3</v>
      </c>
      <c r="E5249" s="1">
        <v>53607.755</v>
      </c>
      <c r="F5249" s="4">
        <f t="shared" si="196"/>
        <v>0.011016648001013218</v>
      </c>
      <c r="G5249" s="15">
        <f t="shared" si="195"/>
        <v>0.15788727373301237</v>
      </c>
      <c r="H5249">
        <v>4</v>
      </c>
      <c r="I5249" t="s">
        <v>3</v>
      </c>
      <c r="J5249" s="1">
        <v>46297.905</v>
      </c>
    </row>
    <row r="5250" spans="3:10" ht="12.75">
      <c r="C5250">
        <v>5</v>
      </c>
      <c r="D5250" t="s">
        <v>4</v>
      </c>
      <c r="E5250" s="1">
        <v>129567.165</v>
      </c>
      <c r="F5250" s="4">
        <f t="shared" si="196"/>
        <v>0.026626667154671928</v>
      </c>
      <c r="G5250" s="15">
        <f t="shared" si="195"/>
        <v>0.11863192733611361</v>
      </c>
      <c r="H5250">
        <v>5</v>
      </c>
      <c r="I5250" t="s">
        <v>4</v>
      </c>
      <c r="J5250" s="1">
        <v>115826.45</v>
      </c>
    </row>
    <row r="5251" spans="3:10" ht="12.75">
      <c r="C5251">
        <v>6</v>
      </c>
      <c r="D5251" t="s">
        <v>5</v>
      </c>
      <c r="E5251" s="1">
        <v>11200.06</v>
      </c>
      <c r="F5251" s="4">
        <f t="shared" si="196"/>
        <v>0.002301665470046789</v>
      </c>
      <c r="G5251" s="15">
        <f t="shared" si="195"/>
        <v>0.3655737055314583</v>
      </c>
      <c r="H5251">
        <v>6</v>
      </c>
      <c r="I5251" t="s">
        <v>5</v>
      </c>
      <c r="J5251" s="1">
        <v>8201.725</v>
      </c>
    </row>
    <row r="5252" spans="3:10" ht="12.75">
      <c r="C5252">
        <v>7</v>
      </c>
      <c r="D5252" t="s">
        <v>6</v>
      </c>
      <c r="E5252" s="1">
        <v>1729.145</v>
      </c>
      <c r="F5252" s="4">
        <f t="shared" si="196"/>
        <v>0.0003553475016387461</v>
      </c>
      <c r="G5252" s="15">
        <f t="shared" si="195"/>
        <v>0.4298253592868839</v>
      </c>
      <c r="H5252">
        <v>7</v>
      </c>
      <c r="I5252" t="s">
        <v>6</v>
      </c>
      <c r="J5252" s="1">
        <v>1209.34</v>
      </c>
    </row>
    <row r="5253" spans="3:10" ht="12.75">
      <c r="C5253">
        <v>9</v>
      </c>
      <c r="D5253" t="s">
        <v>8</v>
      </c>
      <c r="E5253" s="1">
        <v>5825.125</v>
      </c>
      <c r="F5253" s="4">
        <f t="shared" si="196"/>
        <v>0.0011970908255139975</v>
      </c>
      <c r="G5253" s="15">
        <f t="shared" si="195"/>
        <v>0.07934447674687917</v>
      </c>
      <c r="H5253">
        <v>9</v>
      </c>
      <c r="I5253" t="s">
        <v>8</v>
      </c>
      <c r="J5253" s="1">
        <v>5396.91</v>
      </c>
    </row>
    <row r="5254" spans="3:10" ht="12.75">
      <c r="C5254">
        <v>10</v>
      </c>
      <c r="D5254" t="s">
        <v>9</v>
      </c>
      <c r="E5254" s="1">
        <v>27810.44</v>
      </c>
      <c r="F5254" s="4">
        <f t="shared" si="196"/>
        <v>0.005715177370014805</v>
      </c>
      <c r="G5254" s="15">
        <f t="shared" si="195"/>
        <v>0.01994752542860212</v>
      </c>
      <c r="H5254">
        <v>10</v>
      </c>
      <c r="I5254" t="s">
        <v>9</v>
      </c>
      <c r="J5254" s="1">
        <v>27266.54</v>
      </c>
    </row>
    <row r="5255" spans="3:10" ht="12.75">
      <c r="C5255">
        <v>11</v>
      </c>
      <c r="D5255" t="s">
        <v>10</v>
      </c>
      <c r="E5255" s="1">
        <v>2735.7</v>
      </c>
      <c r="F5255" s="4">
        <f t="shared" si="196"/>
        <v>0.0005621993298613579</v>
      </c>
      <c r="G5255" s="15">
        <f t="shared" si="195"/>
        <v>-0.08714454462337251</v>
      </c>
      <c r="H5255">
        <v>11</v>
      </c>
      <c r="I5255" t="s">
        <v>10</v>
      </c>
      <c r="J5255" s="1">
        <v>2996.86</v>
      </c>
    </row>
    <row r="5256" spans="3:10" ht="12.75">
      <c r="C5256">
        <v>13</v>
      </c>
      <c r="D5256" t="s">
        <v>11</v>
      </c>
      <c r="E5256" s="1">
        <v>3985.995</v>
      </c>
      <c r="F5256" s="4">
        <f t="shared" si="196"/>
        <v>0.0008191408845380427</v>
      </c>
      <c r="G5256" s="15">
        <f t="shared" si="195"/>
        <v>0.11039625818834686</v>
      </c>
      <c r="H5256">
        <v>13</v>
      </c>
      <c r="I5256" t="s">
        <v>11</v>
      </c>
      <c r="J5256" s="1">
        <v>3589.705</v>
      </c>
    </row>
    <row r="5257" spans="3:10" ht="12.75">
      <c r="C5257">
        <v>15</v>
      </c>
      <c r="D5257" t="s">
        <v>12</v>
      </c>
      <c r="E5257" s="1">
        <v>564.455</v>
      </c>
      <c r="F5257" s="4">
        <f t="shared" si="196"/>
        <v>0.0001159981806253949</v>
      </c>
      <c r="G5257" s="15">
        <f t="shared" si="195"/>
        <v>-0.16220648915011726</v>
      </c>
      <c r="H5257">
        <v>15</v>
      </c>
      <c r="I5257" t="s">
        <v>12</v>
      </c>
      <c r="J5257" s="1">
        <v>673.74</v>
      </c>
    </row>
    <row r="5258" spans="3:10" ht="12.75">
      <c r="C5258">
        <v>16</v>
      </c>
      <c r="D5258" t="s">
        <v>13</v>
      </c>
      <c r="E5258" s="1">
        <v>22987.875</v>
      </c>
      <c r="F5258" s="4">
        <f t="shared" si="196"/>
        <v>0.004724117381268656</v>
      </c>
      <c r="G5258" s="15">
        <f t="shared" si="195"/>
        <v>0.16925827890023615</v>
      </c>
      <c r="H5258">
        <v>16</v>
      </c>
      <c r="I5258" t="s">
        <v>13</v>
      </c>
      <c r="J5258" s="1">
        <v>19660.22</v>
      </c>
    </row>
    <row r="5259" spans="3:10" ht="12.75">
      <c r="C5259">
        <v>22</v>
      </c>
      <c r="D5259" t="s">
        <v>15</v>
      </c>
      <c r="E5259" s="1">
        <v>1930.31</v>
      </c>
      <c r="F5259" s="4">
        <f t="shared" si="196"/>
        <v>0.00039668786359055373</v>
      </c>
      <c r="G5259" s="15"/>
      <c r="H5259">
        <v>22</v>
      </c>
      <c r="I5259" t="s">
        <v>15</v>
      </c>
      <c r="J5259" s="1">
        <v>0</v>
      </c>
    </row>
    <row r="5260" spans="3:10" ht="12.75">
      <c r="C5260">
        <v>23</v>
      </c>
      <c r="D5260" t="s">
        <v>16</v>
      </c>
      <c r="E5260" s="1">
        <v>10833.99</v>
      </c>
      <c r="F5260" s="4">
        <f t="shared" si="196"/>
        <v>0.002226436348183154</v>
      </c>
      <c r="G5260" s="15">
        <f t="shared" si="195"/>
        <v>0.08467512027900814</v>
      </c>
      <c r="H5260">
        <v>23</v>
      </c>
      <c r="I5260" t="s">
        <v>16</v>
      </c>
      <c r="J5260" s="1">
        <v>9988.235</v>
      </c>
    </row>
    <row r="5261" spans="3:10" ht="12.75">
      <c r="C5261">
        <v>24</v>
      </c>
      <c r="D5261" t="s">
        <v>17</v>
      </c>
      <c r="E5261" s="1">
        <v>93595.545</v>
      </c>
      <c r="F5261" s="4">
        <f t="shared" si="196"/>
        <v>0.01923432857294607</v>
      </c>
      <c r="G5261" s="15">
        <f t="shared" si="195"/>
        <v>0.19573665099614956</v>
      </c>
      <c r="H5261">
        <v>24</v>
      </c>
      <c r="I5261" t="s">
        <v>17</v>
      </c>
      <c r="J5261" s="1">
        <v>78274.38</v>
      </c>
    </row>
    <row r="5262" spans="3:10" ht="12.75">
      <c r="C5262">
        <v>25</v>
      </c>
      <c r="D5262" t="s">
        <v>18</v>
      </c>
      <c r="E5262" s="1">
        <v>0</v>
      </c>
      <c r="F5262" s="4">
        <f t="shared" si="196"/>
        <v>0</v>
      </c>
      <c r="G5262" s="15"/>
      <c r="H5262">
        <v>25</v>
      </c>
      <c r="I5262" t="s">
        <v>18</v>
      </c>
      <c r="J5262" s="1">
        <v>36.56</v>
      </c>
    </row>
    <row r="5263" spans="3:10" ht="12.75">
      <c r="C5263">
        <v>27</v>
      </c>
      <c r="D5263" t="s">
        <v>20</v>
      </c>
      <c r="E5263" s="1">
        <v>13738.71</v>
      </c>
      <c r="F5263" s="4">
        <f t="shared" si="196"/>
        <v>0.002823370089980457</v>
      </c>
      <c r="G5263" s="15">
        <f t="shared" si="195"/>
        <v>0.011398813445652634</v>
      </c>
      <c r="H5263">
        <v>27</v>
      </c>
      <c r="I5263" t="s">
        <v>20</v>
      </c>
      <c r="J5263" s="1">
        <v>13583.87</v>
      </c>
    </row>
    <row r="5264" spans="3:10" ht="12.75">
      <c r="C5264">
        <v>28</v>
      </c>
      <c r="D5264" t="s">
        <v>21</v>
      </c>
      <c r="E5264" s="1">
        <v>77080.055</v>
      </c>
      <c r="F5264" s="4">
        <f t="shared" si="196"/>
        <v>0.0158403170181952</v>
      </c>
      <c r="G5264" s="15">
        <f t="shared" si="195"/>
        <v>-0.023437112492603607</v>
      </c>
      <c r="H5264">
        <v>28</v>
      </c>
      <c r="I5264" t="s">
        <v>21</v>
      </c>
      <c r="J5264" s="1">
        <v>78929.945</v>
      </c>
    </row>
    <row r="5265" spans="3:10" ht="12.75">
      <c r="C5265">
        <v>30</v>
      </c>
      <c r="D5265" t="s">
        <v>22</v>
      </c>
      <c r="E5265" s="1">
        <v>396049.72</v>
      </c>
      <c r="F5265" s="4">
        <f t="shared" si="196"/>
        <v>0.08139009656606296</v>
      </c>
      <c r="G5265" s="15">
        <f t="shared" si="195"/>
        <v>0.13974300928109162</v>
      </c>
      <c r="H5265">
        <v>30</v>
      </c>
      <c r="I5265" t="s">
        <v>22</v>
      </c>
      <c r="J5265" s="1">
        <v>347490.37</v>
      </c>
    </row>
    <row r="5266" spans="3:10" ht="12.75">
      <c r="C5266">
        <v>31</v>
      </c>
      <c r="D5266" t="s">
        <v>23</v>
      </c>
      <c r="E5266" s="1">
        <v>201579.08</v>
      </c>
      <c r="F5266" s="4">
        <f t="shared" si="196"/>
        <v>0.04142545735646053</v>
      </c>
      <c r="G5266" s="15">
        <f t="shared" si="195"/>
        <v>-0.04382199724619673</v>
      </c>
      <c r="H5266">
        <v>31</v>
      </c>
      <c r="I5266" t="s">
        <v>23</v>
      </c>
      <c r="J5266" s="1">
        <v>210817.525</v>
      </c>
    </row>
    <row r="5267" spans="3:10" ht="12.75">
      <c r="C5267">
        <v>32</v>
      </c>
      <c r="D5267" t="s">
        <v>24</v>
      </c>
      <c r="E5267" s="1">
        <v>38032.27</v>
      </c>
      <c r="F5267" s="4">
        <f t="shared" si="196"/>
        <v>0.007815811933730389</v>
      </c>
      <c r="G5267" s="15">
        <f t="shared" si="195"/>
        <v>0.01900356348632193</v>
      </c>
      <c r="H5267">
        <v>32</v>
      </c>
      <c r="I5267" t="s">
        <v>24</v>
      </c>
      <c r="J5267" s="1">
        <v>37323</v>
      </c>
    </row>
    <row r="5268" spans="3:10" ht="12.75">
      <c r="C5268">
        <v>33</v>
      </c>
      <c r="D5268" t="s">
        <v>450</v>
      </c>
      <c r="E5268" s="1">
        <v>3846.525</v>
      </c>
      <c r="F5268" s="4">
        <f t="shared" si="196"/>
        <v>0.0007904791378056658</v>
      </c>
      <c r="G5268" s="15">
        <f t="shared" si="195"/>
        <v>-0.19794049388945767</v>
      </c>
      <c r="H5268">
        <v>33</v>
      </c>
      <c r="I5268" t="s">
        <v>450</v>
      </c>
      <c r="J5268" s="1">
        <v>4795.81</v>
      </c>
    </row>
    <row r="5269" spans="3:10" ht="12.75">
      <c r="C5269">
        <v>34</v>
      </c>
      <c r="D5269" t="s">
        <v>510</v>
      </c>
      <c r="E5269" s="1">
        <v>8613.495</v>
      </c>
      <c r="F5269" s="4">
        <f t="shared" si="196"/>
        <v>0.0017701140902745762</v>
      </c>
      <c r="G5269" s="15">
        <f t="shared" si="195"/>
        <v>0.5955127047415292</v>
      </c>
      <c r="H5269">
        <v>34</v>
      </c>
      <c r="I5269" t="s">
        <v>510</v>
      </c>
      <c r="J5269" s="1">
        <v>5398.575</v>
      </c>
    </row>
    <row r="5270" spans="3:10" ht="12.75">
      <c r="C5270">
        <v>35</v>
      </c>
      <c r="D5270" t="s">
        <v>511</v>
      </c>
      <c r="E5270" s="1">
        <v>204972.5</v>
      </c>
      <c r="F5270" s="4">
        <f t="shared" si="196"/>
        <v>0.042122821266954415</v>
      </c>
      <c r="G5270" s="15">
        <f t="shared" si="195"/>
        <v>0.05725701348162904</v>
      </c>
      <c r="H5270">
        <v>35</v>
      </c>
      <c r="I5270" t="s">
        <v>511</v>
      </c>
      <c r="J5270" s="1">
        <v>193871.97</v>
      </c>
    </row>
    <row r="5271" ht="12.75">
      <c r="E5271" s="1"/>
    </row>
    <row r="5272" ht="12.75">
      <c r="E5272" s="1"/>
    </row>
    <row r="5273" ht="12.75">
      <c r="E5273" s="1"/>
    </row>
    <row r="5276" spans="1:12" ht="12.75">
      <c r="A5276" s="76">
        <v>41913</v>
      </c>
      <c r="B5276" s="1">
        <f>SUM(E5276:E5300)</f>
        <v>3889013.990000001</v>
      </c>
      <c r="C5276">
        <v>1</v>
      </c>
      <c r="D5276" t="s">
        <v>0</v>
      </c>
      <c r="E5276" s="1">
        <v>819659.66</v>
      </c>
      <c r="F5276" s="4">
        <f>+E5276/$B$5276</f>
        <v>0.21076284685723123</v>
      </c>
      <c r="G5276" s="15">
        <f aca="true" t="shared" si="197" ref="G5276:G5300">(E5276/J5276)-1</f>
        <v>0.06939536076018404</v>
      </c>
      <c r="H5276">
        <v>1</v>
      </c>
      <c r="I5276" t="s">
        <v>0</v>
      </c>
      <c r="J5276" s="1">
        <v>766470.185</v>
      </c>
      <c r="K5276" s="4"/>
      <c r="L5276" s="15"/>
    </row>
    <row r="5277" spans="3:12" ht="12.75">
      <c r="C5277">
        <v>2</v>
      </c>
      <c r="D5277" t="s">
        <v>1</v>
      </c>
      <c r="E5277" s="1">
        <v>1825615.12</v>
      </c>
      <c r="F5277" s="4">
        <f aca="true" t="shared" si="198" ref="F5277:F5300">+E5277/$B$5276</f>
        <v>0.46942878701241175</v>
      </c>
      <c r="G5277" s="15">
        <f t="shared" si="197"/>
        <v>0.05097397440748752</v>
      </c>
      <c r="H5277">
        <v>2</v>
      </c>
      <c r="I5277" t="s">
        <v>1</v>
      </c>
      <c r="J5277" s="1">
        <v>1737069.77</v>
      </c>
      <c r="K5277" s="4"/>
      <c r="L5277" s="15"/>
    </row>
    <row r="5278" spans="3:12" ht="12.75">
      <c r="C5278">
        <v>3</v>
      </c>
      <c r="D5278" t="s">
        <v>2</v>
      </c>
      <c r="E5278" s="1">
        <v>82910.255</v>
      </c>
      <c r="F5278" s="4">
        <f t="shared" si="198"/>
        <v>0.02131909404625206</v>
      </c>
      <c r="G5278" s="15">
        <f t="shared" si="197"/>
        <v>0.0179700443191928</v>
      </c>
      <c r="H5278">
        <v>3</v>
      </c>
      <c r="I5278" t="s">
        <v>2</v>
      </c>
      <c r="J5278" s="1">
        <v>81446.655</v>
      </c>
      <c r="K5278" s="4"/>
      <c r="L5278" s="15"/>
    </row>
    <row r="5279" spans="3:12" ht="12.75">
      <c r="C5279">
        <v>4</v>
      </c>
      <c r="D5279" t="s">
        <v>3</v>
      </c>
      <c r="E5279" s="1">
        <v>48264.49</v>
      </c>
      <c r="F5279" s="4">
        <f t="shared" si="198"/>
        <v>0.012410469626518362</v>
      </c>
      <c r="G5279" s="15">
        <f t="shared" si="197"/>
        <v>-0.032181774886892</v>
      </c>
      <c r="H5279">
        <v>4</v>
      </c>
      <c r="I5279" t="s">
        <v>3</v>
      </c>
      <c r="J5279" s="1">
        <v>49869.375</v>
      </c>
      <c r="K5279" s="4"/>
      <c r="L5279" s="15"/>
    </row>
    <row r="5280" spans="3:12" ht="12.75">
      <c r="C5280">
        <v>5</v>
      </c>
      <c r="D5280" t="s">
        <v>4</v>
      </c>
      <c r="E5280" s="1">
        <v>123778.39</v>
      </c>
      <c r="F5280" s="4">
        <f t="shared" si="198"/>
        <v>0.03182770499624764</v>
      </c>
      <c r="G5280" s="15">
        <f t="shared" si="197"/>
        <v>0.3218875407007933</v>
      </c>
      <c r="H5280">
        <v>5</v>
      </c>
      <c r="I5280" t="s">
        <v>4</v>
      </c>
      <c r="J5280" s="1">
        <v>93637.61</v>
      </c>
      <c r="K5280" s="4"/>
      <c r="L5280" s="15"/>
    </row>
    <row r="5281" spans="3:12" ht="12.75">
      <c r="C5281">
        <v>6</v>
      </c>
      <c r="D5281" t="s">
        <v>5</v>
      </c>
      <c r="E5281" s="1">
        <v>9619.295</v>
      </c>
      <c r="F5281" s="4">
        <f t="shared" si="198"/>
        <v>0.0024734534318299013</v>
      </c>
      <c r="G5281" s="15">
        <f t="shared" si="197"/>
        <v>-0.1875465062361642</v>
      </c>
      <c r="H5281">
        <v>6</v>
      </c>
      <c r="I5281" t="s">
        <v>5</v>
      </c>
      <c r="J5281" s="1">
        <v>11839.81</v>
      </c>
      <c r="K5281" s="4"/>
      <c r="L5281" s="15"/>
    </row>
    <row r="5282" spans="3:12" ht="12.75">
      <c r="C5282">
        <v>7</v>
      </c>
      <c r="D5282" t="s">
        <v>6</v>
      </c>
      <c r="E5282" s="1">
        <v>1021.03</v>
      </c>
      <c r="F5282" s="4">
        <f t="shared" si="198"/>
        <v>0.0002625421257484342</v>
      </c>
      <c r="G5282" s="15">
        <f t="shared" si="197"/>
        <v>-0.4138277473505333</v>
      </c>
      <c r="H5282">
        <v>7</v>
      </c>
      <c r="I5282" t="s">
        <v>6</v>
      </c>
      <c r="J5282" s="1">
        <v>1741.86</v>
      </c>
      <c r="K5282" s="4"/>
      <c r="L5282" s="15"/>
    </row>
    <row r="5283" spans="3:12" ht="12.75">
      <c r="C5283">
        <v>9</v>
      </c>
      <c r="D5283" t="s">
        <v>8</v>
      </c>
      <c r="E5283" s="1">
        <v>6117.45</v>
      </c>
      <c r="F5283" s="4">
        <f t="shared" si="198"/>
        <v>0.0015730079695599137</v>
      </c>
      <c r="G5283" s="15">
        <f t="shared" si="197"/>
        <v>0.3263238684961087</v>
      </c>
      <c r="H5283">
        <v>9</v>
      </c>
      <c r="I5283" t="s">
        <v>8</v>
      </c>
      <c r="J5283" s="1">
        <v>4612.335</v>
      </c>
      <c r="K5283" s="4"/>
      <c r="L5283" s="15"/>
    </row>
    <row r="5284" spans="3:12" ht="12.75">
      <c r="C5284">
        <v>10</v>
      </c>
      <c r="D5284" t="s">
        <v>9</v>
      </c>
      <c r="E5284" s="1">
        <v>33818.22</v>
      </c>
      <c r="F5284" s="4">
        <f t="shared" si="198"/>
        <v>0.008695833979244696</v>
      </c>
      <c r="G5284" s="15">
        <f t="shared" si="197"/>
        <v>0.6567951036237318</v>
      </c>
      <c r="H5284">
        <v>10</v>
      </c>
      <c r="I5284" t="s">
        <v>9</v>
      </c>
      <c r="J5284" s="1">
        <v>20411.83</v>
      </c>
      <c r="K5284" s="4"/>
      <c r="L5284" s="15"/>
    </row>
    <row r="5285" spans="3:12" ht="12.75">
      <c r="C5285">
        <v>11</v>
      </c>
      <c r="D5285" t="s">
        <v>10</v>
      </c>
      <c r="E5285" s="1">
        <v>1565.07</v>
      </c>
      <c r="F5285" s="4">
        <f t="shared" si="198"/>
        <v>0.0004024336255987599</v>
      </c>
      <c r="G5285" s="15">
        <f t="shared" si="197"/>
        <v>-0.2870197848854955</v>
      </c>
      <c r="H5285">
        <v>11</v>
      </c>
      <c r="I5285" t="s">
        <v>10</v>
      </c>
      <c r="J5285" s="1">
        <v>2195.11</v>
      </c>
      <c r="K5285" s="4"/>
      <c r="L5285" s="15"/>
    </row>
    <row r="5286" spans="3:12" ht="12.75">
      <c r="C5286">
        <v>13</v>
      </c>
      <c r="D5286" t="s">
        <v>11</v>
      </c>
      <c r="E5286" s="1">
        <v>3213.035</v>
      </c>
      <c r="F5286" s="4">
        <f t="shared" si="198"/>
        <v>0.0008261824226556714</v>
      </c>
      <c r="G5286" s="15">
        <f t="shared" si="197"/>
        <v>0.01142682660026706</v>
      </c>
      <c r="H5286">
        <v>13</v>
      </c>
      <c r="I5286" t="s">
        <v>11</v>
      </c>
      <c r="J5286" s="1">
        <v>3176.735</v>
      </c>
      <c r="K5286" s="4"/>
      <c r="L5286" s="15"/>
    </row>
    <row r="5287" spans="3:12" ht="12.75">
      <c r="C5287">
        <v>15</v>
      </c>
      <c r="D5287" t="s">
        <v>12</v>
      </c>
      <c r="E5287" s="1">
        <v>0</v>
      </c>
      <c r="F5287" s="4">
        <f t="shared" si="198"/>
        <v>0</v>
      </c>
      <c r="G5287" s="15"/>
      <c r="H5287">
        <v>15</v>
      </c>
      <c r="I5287" t="s">
        <v>12</v>
      </c>
      <c r="J5287" s="1">
        <v>513.16</v>
      </c>
      <c r="K5287" s="4"/>
      <c r="L5287" s="15"/>
    </row>
    <row r="5288" spans="3:12" ht="12.75">
      <c r="C5288">
        <v>16</v>
      </c>
      <c r="D5288" t="s">
        <v>13</v>
      </c>
      <c r="E5288" s="1">
        <v>22100.575</v>
      </c>
      <c r="F5288" s="4">
        <f t="shared" si="198"/>
        <v>0.005682822190104797</v>
      </c>
      <c r="G5288" s="15">
        <f t="shared" si="197"/>
        <v>0.1501490991600487</v>
      </c>
      <c r="H5288">
        <v>16</v>
      </c>
      <c r="I5288" t="s">
        <v>13</v>
      </c>
      <c r="J5288" s="1">
        <v>19215.4</v>
      </c>
      <c r="K5288" s="4"/>
      <c r="L5288" s="15"/>
    </row>
    <row r="5289" spans="3:12" ht="12.75">
      <c r="C5289">
        <v>22</v>
      </c>
      <c r="D5289" t="s">
        <v>15</v>
      </c>
      <c r="E5289" s="1">
        <v>1993.635</v>
      </c>
      <c r="F5289" s="4">
        <f t="shared" si="198"/>
        <v>0.0005126325091980447</v>
      </c>
      <c r="G5289" s="15">
        <f t="shared" si="197"/>
        <v>-0.17954368680321486</v>
      </c>
      <c r="H5289">
        <v>22</v>
      </c>
      <c r="I5289" t="s">
        <v>15</v>
      </c>
      <c r="J5289" s="1">
        <v>2429.91</v>
      </c>
      <c r="K5289" s="4"/>
      <c r="L5289" s="15"/>
    </row>
    <row r="5290" spans="3:12" ht="12.75">
      <c r="C5290">
        <v>23</v>
      </c>
      <c r="D5290" t="s">
        <v>16</v>
      </c>
      <c r="E5290" s="1">
        <v>8587.915</v>
      </c>
      <c r="F5290" s="4">
        <f t="shared" si="198"/>
        <v>0.0022082499631224</v>
      </c>
      <c r="G5290" s="15">
        <f t="shared" si="197"/>
        <v>-0.35543197293207796</v>
      </c>
      <c r="H5290">
        <v>23</v>
      </c>
      <c r="I5290" t="s">
        <v>16</v>
      </c>
      <c r="J5290" s="1">
        <v>13323.52</v>
      </c>
      <c r="K5290" s="4"/>
      <c r="L5290" s="15"/>
    </row>
    <row r="5291" spans="3:12" ht="12.75">
      <c r="C5291">
        <v>24</v>
      </c>
      <c r="D5291" t="s">
        <v>17</v>
      </c>
      <c r="E5291" s="1">
        <v>54360.91</v>
      </c>
      <c r="F5291" s="4">
        <f t="shared" si="198"/>
        <v>0.013978070055746954</v>
      </c>
      <c r="G5291" s="15">
        <f t="shared" si="197"/>
        <v>-0.05215988762807755</v>
      </c>
      <c r="H5291">
        <v>24</v>
      </c>
      <c r="I5291" t="s">
        <v>17</v>
      </c>
      <c r="J5291" s="1">
        <v>57352.405</v>
      </c>
      <c r="K5291" s="4"/>
      <c r="L5291" s="15"/>
    </row>
    <row r="5292" spans="3:12" ht="12.75">
      <c r="C5292">
        <v>25</v>
      </c>
      <c r="D5292" t="s">
        <v>18</v>
      </c>
      <c r="E5292" s="1">
        <v>0</v>
      </c>
      <c r="F5292" s="4">
        <f t="shared" si="198"/>
        <v>0</v>
      </c>
      <c r="G5292" s="15">
        <f t="shared" si="197"/>
        <v>-1</v>
      </c>
      <c r="H5292">
        <v>25</v>
      </c>
      <c r="I5292" t="s">
        <v>18</v>
      </c>
      <c r="J5292" s="1">
        <v>29.25</v>
      </c>
      <c r="K5292" s="4"/>
      <c r="L5292" s="15"/>
    </row>
    <row r="5293" spans="3:12" ht="12.75">
      <c r="C5293">
        <v>27</v>
      </c>
      <c r="D5293" t="s">
        <v>20</v>
      </c>
      <c r="E5293" s="1">
        <v>11145.18</v>
      </c>
      <c r="F5293" s="4">
        <f t="shared" si="198"/>
        <v>0.0028658112386990915</v>
      </c>
      <c r="G5293" s="15">
        <f t="shared" si="197"/>
        <v>0.00029617981884566547</v>
      </c>
      <c r="H5293">
        <v>27</v>
      </c>
      <c r="I5293" t="s">
        <v>20</v>
      </c>
      <c r="J5293" s="1">
        <v>11141.88</v>
      </c>
      <c r="K5293" s="4"/>
      <c r="L5293" s="15"/>
    </row>
    <row r="5294" spans="3:12" ht="12.75">
      <c r="C5294">
        <v>28</v>
      </c>
      <c r="D5294" t="s">
        <v>21</v>
      </c>
      <c r="E5294" s="1">
        <v>77568.6</v>
      </c>
      <c r="F5294" s="4">
        <f t="shared" si="198"/>
        <v>0.019945569802385817</v>
      </c>
      <c r="G5294" s="15">
        <f t="shared" si="197"/>
        <v>0.12540032446702498</v>
      </c>
      <c r="H5294">
        <v>28</v>
      </c>
      <c r="I5294" t="s">
        <v>21</v>
      </c>
      <c r="J5294" s="1">
        <v>68925.34</v>
      </c>
      <c r="K5294" s="4"/>
      <c r="L5294" s="15"/>
    </row>
    <row r="5295" spans="3:12" ht="12.75">
      <c r="C5295">
        <v>30</v>
      </c>
      <c r="D5295" t="s">
        <v>22</v>
      </c>
      <c r="E5295" s="1">
        <v>352583.595</v>
      </c>
      <c r="F5295" s="4">
        <f t="shared" si="198"/>
        <v>0.09066143652520002</v>
      </c>
      <c r="G5295" s="15">
        <f t="shared" si="197"/>
        <v>0.028941147970912295</v>
      </c>
      <c r="H5295">
        <v>30</v>
      </c>
      <c r="I5295" t="s">
        <v>22</v>
      </c>
      <c r="J5295" s="1">
        <v>342666.435</v>
      </c>
      <c r="K5295" s="4"/>
      <c r="L5295" s="15"/>
    </row>
    <row r="5296" spans="3:12" ht="12.75">
      <c r="C5296">
        <v>31</v>
      </c>
      <c r="D5296" t="s">
        <v>23</v>
      </c>
      <c r="E5296" s="1">
        <v>137873.325</v>
      </c>
      <c r="F5296" s="4">
        <f t="shared" si="198"/>
        <v>0.03545200026395379</v>
      </c>
      <c r="G5296" s="15">
        <f t="shared" si="197"/>
        <v>-0.0782566440786937</v>
      </c>
      <c r="H5296">
        <v>31</v>
      </c>
      <c r="I5296" t="s">
        <v>23</v>
      </c>
      <c r="J5296" s="1">
        <v>149578.865</v>
      </c>
      <c r="K5296" s="4"/>
      <c r="L5296" s="15"/>
    </row>
    <row r="5297" spans="3:12" ht="12.75">
      <c r="C5297">
        <v>32</v>
      </c>
      <c r="D5297" t="s">
        <v>24</v>
      </c>
      <c r="E5297" s="1">
        <v>37395.085</v>
      </c>
      <c r="F5297" s="4">
        <f t="shared" si="198"/>
        <v>0.009615569678112675</v>
      </c>
      <c r="G5297" s="15">
        <f t="shared" si="197"/>
        <v>0.2371354498959628</v>
      </c>
      <c r="H5297">
        <v>32</v>
      </c>
      <c r="I5297" t="s">
        <v>24</v>
      </c>
      <c r="J5297" s="1">
        <v>30227.155</v>
      </c>
      <c r="K5297" s="4"/>
      <c r="L5297" s="15"/>
    </row>
    <row r="5298" spans="3:12" ht="12.75">
      <c r="C5298">
        <v>33</v>
      </c>
      <c r="D5298" t="s">
        <v>450</v>
      </c>
      <c r="E5298" s="1">
        <v>3386.325</v>
      </c>
      <c r="F5298" s="4">
        <f t="shared" si="198"/>
        <v>0.0008707412749626028</v>
      </c>
      <c r="G5298" s="15">
        <f t="shared" si="197"/>
        <v>0.057053893337079</v>
      </c>
      <c r="H5298">
        <v>33</v>
      </c>
      <c r="I5298" t="s">
        <v>450</v>
      </c>
      <c r="J5298" s="1">
        <v>3203.55</v>
      </c>
      <c r="K5298" s="4"/>
      <c r="L5298" s="15"/>
    </row>
    <row r="5299" spans="3:12" ht="12.75">
      <c r="C5299">
        <v>34</v>
      </c>
      <c r="D5299" t="s">
        <v>510</v>
      </c>
      <c r="E5299" s="1">
        <v>6260.465</v>
      </c>
      <c r="F5299" s="4">
        <f t="shared" si="198"/>
        <v>0.001609782072293342</v>
      </c>
      <c r="G5299" s="15">
        <f t="shared" si="197"/>
        <v>-0.2650349933582178</v>
      </c>
      <c r="H5299">
        <v>34</v>
      </c>
      <c r="I5299" t="s">
        <v>510</v>
      </c>
      <c r="J5299" s="1">
        <v>8518.045</v>
      </c>
      <c r="K5299" s="4"/>
      <c r="L5299" s="15"/>
    </row>
    <row r="5300" spans="3:12" ht="12.75">
      <c r="C5300">
        <v>35</v>
      </c>
      <c r="D5300" t="s">
        <v>511</v>
      </c>
      <c r="E5300" s="1">
        <v>220176.365</v>
      </c>
      <c r="F5300" s="4">
        <f t="shared" si="198"/>
        <v>0.056614958332921794</v>
      </c>
      <c r="G5300" s="15">
        <f t="shared" si="197"/>
        <v>0.1349165538028554</v>
      </c>
      <c r="H5300">
        <v>35</v>
      </c>
      <c r="I5300" t="s">
        <v>511</v>
      </c>
      <c r="J5300" s="1">
        <v>194002.25</v>
      </c>
      <c r="K5300" s="4"/>
      <c r="L5300" s="15"/>
    </row>
    <row r="5301" ht="12.75">
      <c r="E5301" s="1"/>
    </row>
    <row r="5302" ht="12.75">
      <c r="E5302" s="1"/>
    </row>
    <row r="5303" ht="12.75">
      <c r="E5303" s="1"/>
    </row>
    <row r="5306" spans="1:10" ht="12.75">
      <c r="A5306" s="76">
        <f>DATE(2014,11,1)</f>
        <v>41944</v>
      </c>
      <c r="B5306" s="1">
        <f>SUM(E5306:E5332)</f>
        <v>4564328.805000001</v>
      </c>
      <c r="C5306">
        <v>1</v>
      </c>
      <c r="D5306" t="s">
        <v>0</v>
      </c>
      <c r="E5306" s="1">
        <v>1071728.28</v>
      </c>
      <c r="F5306" s="4">
        <f>+E5306/$B$5306</f>
        <v>0.2348052311275151</v>
      </c>
      <c r="G5306" s="15">
        <f aca="true" t="shared" si="199" ref="G5306:G5330">(E5306/J5306)-1</f>
        <v>0.3149919556566525</v>
      </c>
      <c r="H5306">
        <v>1</v>
      </c>
      <c r="I5306" t="s">
        <v>0</v>
      </c>
      <c r="J5306" s="1">
        <v>815007.48</v>
      </c>
    </row>
    <row r="5307" spans="3:10" ht="12.75">
      <c r="C5307">
        <v>2</v>
      </c>
      <c r="D5307" t="s">
        <v>1</v>
      </c>
      <c r="E5307" s="1">
        <v>2262932.12</v>
      </c>
      <c r="F5307" s="4">
        <f aca="true" t="shared" si="200" ref="F5307:F5330">+E5307/$B$5306</f>
        <v>0.4957863941618465</v>
      </c>
      <c r="G5307" s="15">
        <f t="shared" si="199"/>
        <v>0.07192440564236446</v>
      </c>
      <c r="H5307">
        <v>2</v>
      </c>
      <c r="I5307" t="s">
        <v>1</v>
      </c>
      <c r="J5307" s="1">
        <v>2111093.01</v>
      </c>
    </row>
    <row r="5308" spans="3:10" ht="12.75">
      <c r="C5308">
        <v>3</v>
      </c>
      <c r="D5308" t="s">
        <v>2</v>
      </c>
      <c r="E5308" s="1">
        <v>86875.8</v>
      </c>
      <c r="F5308" s="4">
        <f t="shared" si="200"/>
        <v>0.019033641902579803</v>
      </c>
      <c r="G5308" s="15">
        <f t="shared" si="199"/>
        <v>-0.2550020310923058</v>
      </c>
      <c r="H5308">
        <v>3</v>
      </c>
      <c r="I5308" t="s">
        <v>2</v>
      </c>
      <c r="J5308" s="1">
        <v>116612.13</v>
      </c>
    </row>
    <row r="5309" spans="3:10" ht="12.75">
      <c r="C5309">
        <v>4</v>
      </c>
      <c r="D5309" t="s">
        <v>3</v>
      </c>
      <c r="E5309" s="1">
        <v>38259.67</v>
      </c>
      <c r="F5309" s="4">
        <f t="shared" si="200"/>
        <v>0.008382321176793483</v>
      </c>
      <c r="G5309" s="15">
        <f t="shared" si="199"/>
        <v>-0.27858787543899566</v>
      </c>
      <c r="H5309">
        <v>4</v>
      </c>
      <c r="I5309" t="s">
        <v>3</v>
      </c>
      <c r="J5309" s="1">
        <v>53034.415</v>
      </c>
    </row>
    <row r="5310" spans="3:10" ht="12.75">
      <c r="C5310">
        <v>5</v>
      </c>
      <c r="D5310" t="s">
        <v>4</v>
      </c>
      <c r="E5310" s="1">
        <v>110542.165</v>
      </c>
      <c r="F5310" s="4">
        <f t="shared" si="200"/>
        <v>0.024218712043467688</v>
      </c>
      <c r="G5310" s="15">
        <f t="shared" si="199"/>
        <v>-0.13840466128446427</v>
      </c>
      <c r="H5310">
        <v>5</v>
      </c>
      <c r="I5310" t="s">
        <v>4</v>
      </c>
      <c r="J5310" s="1">
        <v>128299.4</v>
      </c>
    </row>
    <row r="5311" spans="3:10" ht="12.75">
      <c r="C5311">
        <v>6</v>
      </c>
      <c r="D5311" t="s">
        <v>5</v>
      </c>
      <c r="E5311" s="1">
        <v>10174.16</v>
      </c>
      <c r="F5311" s="4">
        <f t="shared" si="200"/>
        <v>0.002229059393980272</v>
      </c>
      <c r="G5311" s="15">
        <f t="shared" si="199"/>
        <v>-0.0943042836935496</v>
      </c>
      <c r="H5311">
        <v>6</v>
      </c>
      <c r="I5311" t="s">
        <v>5</v>
      </c>
      <c r="J5311" s="1">
        <v>11233.53</v>
      </c>
    </row>
    <row r="5312" spans="3:10" ht="12.75">
      <c r="C5312">
        <v>7</v>
      </c>
      <c r="D5312" t="s">
        <v>6</v>
      </c>
      <c r="E5312" s="1">
        <v>1264.09</v>
      </c>
      <c r="F5312" s="4">
        <f t="shared" si="200"/>
        <v>0.0002769498110248435</v>
      </c>
      <c r="G5312" s="15">
        <f t="shared" si="199"/>
        <v>0.2829819086041967</v>
      </c>
      <c r="H5312">
        <v>7</v>
      </c>
      <c r="I5312" t="s">
        <v>6</v>
      </c>
      <c r="J5312" s="1">
        <v>985.275</v>
      </c>
    </row>
    <row r="5313" spans="3:10" ht="12.75">
      <c r="C5313">
        <v>9</v>
      </c>
      <c r="D5313" t="s">
        <v>8</v>
      </c>
      <c r="E5313" s="1">
        <v>4473.87</v>
      </c>
      <c r="F5313" s="4">
        <f t="shared" si="200"/>
        <v>0.0009801813565883098</v>
      </c>
      <c r="G5313" s="15">
        <f t="shared" si="199"/>
        <v>-0.3306808134394341</v>
      </c>
      <c r="H5313">
        <v>9</v>
      </c>
      <c r="I5313" t="s">
        <v>8</v>
      </c>
      <c r="J5313" s="1">
        <v>6684.21</v>
      </c>
    </row>
    <row r="5314" spans="3:10" ht="12.75">
      <c r="C5314">
        <v>10</v>
      </c>
      <c r="D5314" t="s">
        <v>9</v>
      </c>
      <c r="E5314" s="1">
        <v>9647.345</v>
      </c>
      <c r="F5314" s="4">
        <f t="shared" si="200"/>
        <v>0.0021136393568823965</v>
      </c>
      <c r="G5314" s="15">
        <f t="shared" si="199"/>
        <v>-0.5326937953236175</v>
      </c>
      <c r="H5314">
        <v>10</v>
      </c>
      <c r="I5314" t="s">
        <v>9</v>
      </c>
      <c r="J5314" s="1">
        <v>20644.59</v>
      </c>
    </row>
    <row r="5315" spans="3:10" ht="12.75">
      <c r="C5315">
        <v>11</v>
      </c>
      <c r="D5315" t="s">
        <v>10</v>
      </c>
      <c r="E5315" s="1">
        <v>2934.665</v>
      </c>
      <c r="F5315" s="4">
        <f t="shared" si="200"/>
        <v>0.000642956527756111</v>
      </c>
      <c r="G5315" s="15">
        <f t="shared" si="199"/>
        <v>0.6861094114030779</v>
      </c>
      <c r="H5315">
        <v>11</v>
      </c>
      <c r="I5315" t="s">
        <v>10</v>
      </c>
      <c r="J5315" s="1">
        <v>1740.495</v>
      </c>
    </row>
    <row r="5316" spans="3:10" ht="12.75">
      <c r="C5316">
        <v>13</v>
      </c>
      <c r="D5316" t="s">
        <v>11</v>
      </c>
      <c r="E5316" s="1">
        <v>0</v>
      </c>
      <c r="F5316" s="4">
        <f t="shared" si="200"/>
        <v>0</v>
      </c>
      <c r="G5316" s="15">
        <f t="shared" si="199"/>
        <v>-1</v>
      </c>
      <c r="H5316">
        <v>13</v>
      </c>
      <c r="I5316" t="s">
        <v>11</v>
      </c>
      <c r="J5316" s="1">
        <v>4080.48</v>
      </c>
    </row>
    <row r="5317" spans="3:10" ht="12.75">
      <c r="C5317">
        <v>15</v>
      </c>
      <c r="D5317" t="s">
        <v>12</v>
      </c>
      <c r="E5317" s="1">
        <v>1593.06</v>
      </c>
      <c r="F5317" s="4">
        <f t="shared" si="200"/>
        <v>0.0003490239349660524</v>
      </c>
      <c r="G5317" s="15">
        <f t="shared" si="199"/>
        <v>1.5307153409903256</v>
      </c>
      <c r="H5317">
        <v>15</v>
      </c>
      <c r="I5317" t="s">
        <v>12</v>
      </c>
      <c r="J5317" s="1">
        <v>629.49</v>
      </c>
    </row>
    <row r="5318" spans="3:10" ht="12.75">
      <c r="C5318">
        <v>16</v>
      </c>
      <c r="D5318" t="s">
        <v>13</v>
      </c>
      <c r="E5318" s="1">
        <v>21520.19</v>
      </c>
      <c r="F5318" s="4">
        <f t="shared" si="200"/>
        <v>0.004714864094897299</v>
      </c>
      <c r="G5318" s="15">
        <f t="shared" si="199"/>
        <v>-0.011856242882856582</v>
      </c>
      <c r="H5318">
        <v>16</v>
      </c>
      <c r="I5318" t="s">
        <v>13</v>
      </c>
      <c r="J5318" s="1">
        <v>21778.4</v>
      </c>
    </row>
    <row r="5319" spans="3:10" ht="12.75">
      <c r="C5319">
        <v>22</v>
      </c>
      <c r="D5319" t="s">
        <v>15</v>
      </c>
      <c r="E5319" s="1">
        <v>2001.57</v>
      </c>
      <c r="F5319" s="4">
        <f t="shared" si="200"/>
        <v>0.000438524498455803</v>
      </c>
      <c r="G5319" s="15">
        <f t="shared" si="199"/>
        <v>0.3848916134478202</v>
      </c>
      <c r="H5319">
        <v>22</v>
      </c>
      <c r="I5319" t="s">
        <v>15</v>
      </c>
      <c r="J5319" s="1">
        <v>1445.29</v>
      </c>
    </row>
    <row r="5320" spans="3:10" ht="12.75">
      <c r="C5320">
        <v>23</v>
      </c>
      <c r="D5320" t="s">
        <v>16</v>
      </c>
      <c r="E5320" s="1">
        <v>10291.27</v>
      </c>
      <c r="F5320" s="4">
        <f t="shared" si="200"/>
        <v>0.002254717054723668</v>
      </c>
      <c r="G5320" s="15">
        <f t="shared" si="199"/>
        <v>-0.19157916401219466</v>
      </c>
      <c r="H5320">
        <v>23</v>
      </c>
      <c r="I5320" t="s">
        <v>16</v>
      </c>
      <c r="J5320" s="1">
        <v>12730.09</v>
      </c>
    </row>
    <row r="5321" spans="3:10" ht="12.75">
      <c r="C5321">
        <v>24</v>
      </c>
      <c r="D5321" t="s">
        <v>17</v>
      </c>
      <c r="E5321" s="1">
        <v>93036.19</v>
      </c>
      <c r="F5321" s="4">
        <f t="shared" si="200"/>
        <v>0.02038332337014883</v>
      </c>
      <c r="G5321" s="15">
        <f t="shared" si="199"/>
        <v>0.11216800353842671</v>
      </c>
      <c r="H5321">
        <v>24</v>
      </c>
      <c r="I5321" t="s">
        <v>17</v>
      </c>
      <c r="J5321" s="1">
        <v>83653</v>
      </c>
    </row>
    <row r="5322" spans="3:10" ht="12.75">
      <c r="C5322">
        <v>25</v>
      </c>
      <c r="D5322" t="s">
        <v>18</v>
      </c>
      <c r="E5322" s="1">
        <v>0</v>
      </c>
      <c r="F5322" s="4">
        <f t="shared" si="200"/>
        <v>0</v>
      </c>
      <c r="G5322" s="15">
        <f t="shared" si="199"/>
        <v>-1</v>
      </c>
      <c r="H5322">
        <v>25</v>
      </c>
      <c r="I5322" t="s">
        <v>18</v>
      </c>
      <c r="J5322" s="1">
        <v>17.55</v>
      </c>
    </row>
    <row r="5323" spans="3:10" ht="12.75">
      <c r="C5323">
        <v>27</v>
      </c>
      <c r="D5323" t="s">
        <v>20</v>
      </c>
      <c r="E5323" s="1">
        <v>13982.82</v>
      </c>
      <c r="F5323" s="4">
        <f t="shared" si="200"/>
        <v>0.0030634997164714554</v>
      </c>
      <c r="G5323" s="15">
        <f t="shared" si="199"/>
        <v>0.0017990057108221436</v>
      </c>
      <c r="H5323">
        <v>27</v>
      </c>
      <c r="I5323" t="s">
        <v>20</v>
      </c>
      <c r="J5323" s="1">
        <v>13957.71</v>
      </c>
    </row>
    <row r="5324" spans="3:10" ht="12.75">
      <c r="C5324">
        <v>28</v>
      </c>
      <c r="D5324" t="s">
        <v>21</v>
      </c>
      <c r="E5324" s="1">
        <v>97346.16</v>
      </c>
      <c r="F5324" s="4">
        <f t="shared" si="200"/>
        <v>0.02132759583257061</v>
      </c>
      <c r="G5324" s="15">
        <f t="shared" si="199"/>
        <v>0.09778838507605236</v>
      </c>
      <c r="H5324">
        <v>28</v>
      </c>
      <c r="I5324" t="s">
        <v>21</v>
      </c>
      <c r="J5324" s="1">
        <v>88674.795</v>
      </c>
    </row>
    <row r="5325" spans="3:10" ht="12.75">
      <c r="C5325">
        <v>30</v>
      </c>
      <c r="D5325" t="s">
        <v>22</v>
      </c>
      <c r="E5325" s="1">
        <v>374032.81</v>
      </c>
      <c r="F5325" s="4">
        <f t="shared" si="200"/>
        <v>0.08194694685235324</v>
      </c>
      <c r="G5325" s="15">
        <f t="shared" si="199"/>
        <v>-0.05094290764037235</v>
      </c>
      <c r="H5325">
        <v>30</v>
      </c>
      <c r="I5325" t="s">
        <v>22</v>
      </c>
      <c r="J5325" s="1">
        <v>394109.915</v>
      </c>
    </row>
    <row r="5326" spans="3:10" ht="12.75">
      <c r="C5326">
        <v>31</v>
      </c>
      <c r="D5326" t="s">
        <v>23</v>
      </c>
      <c r="E5326" s="1">
        <v>130464.205</v>
      </c>
      <c r="F5326" s="4">
        <f t="shared" si="200"/>
        <v>0.028583437033958378</v>
      </c>
      <c r="G5326" s="15">
        <f t="shared" si="199"/>
        <v>-0.17822202986851843</v>
      </c>
      <c r="H5326">
        <v>31</v>
      </c>
      <c r="I5326" t="s">
        <v>23</v>
      </c>
      <c r="J5326" s="1">
        <v>158758.46</v>
      </c>
    </row>
    <row r="5327" spans="3:10" ht="12.75">
      <c r="C5327">
        <v>32</v>
      </c>
      <c r="D5327" t="s">
        <v>24</v>
      </c>
      <c r="E5327" s="1">
        <v>43935.72</v>
      </c>
      <c r="F5327" s="4">
        <f t="shared" si="200"/>
        <v>0.009625888466201328</v>
      </c>
      <c r="G5327" s="15">
        <f t="shared" si="199"/>
        <v>0.799238054520504</v>
      </c>
      <c r="H5327">
        <v>32</v>
      </c>
      <c r="I5327" t="s">
        <v>24</v>
      </c>
      <c r="J5327" s="1">
        <v>24419.07</v>
      </c>
    </row>
    <row r="5328" spans="3:10" ht="12.75">
      <c r="C5328">
        <v>33</v>
      </c>
      <c r="D5328" t="s">
        <v>450</v>
      </c>
      <c r="E5328" s="1">
        <v>3958.855</v>
      </c>
      <c r="F5328" s="4">
        <f t="shared" si="200"/>
        <v>0.0008673465845982144</v>
      </c>
      <c r="G5328" s="15">
        <f t="shared" si="199"/>
        <v>-0.09265398688780835</v>
      </c>
      <c r="H5328">
        <v>33</v>
      </c>
      <c r="I5328" t="s">
        <v>450</v>
      </c>
      <c r="J5328" s="1">
        <v>4363.115</v>
      </c>
    </row>
    <row r="5329" spans="3:10" ht="12.75">
      <c r="C5329">
        <v>34</v>
      </c>
      <c r="D5329" t="s">
        <v>510</v>
      </c>
      <c r="E5329" s="1">
        <v>8333.235</v>
      </c>
      <c r="F5329" s="4">
        <f t="shared" si="200"/>
        <v>0.0018257306508837282</v>
      </c>
      <c r="G5329" s="15">
        <f t="shared" si="199"/>
        <v>0.11768339053704424</v>
      </c>
      <c r="H5329">
        <v>34</v>
      </c>
      <c r="I5329" t="s">
        <v>510</v>
      </c>
      <c r="J5329" s="1">
        <v>7455.81</v>
      </c>
    </row>
    <row r="5330" spans="3:10" ht="12.75">
      <c r="C5330">
        <v>35</v>
      </c>
      <c r="D5330" t="s">
        <v>511</v>
      </c>
      <c r="E5330" s="1">
        <v>165000.555</v>
      </c>
      <c r="F5330" s="4">
        <f t="shared" si="200"/>
        <v>0.03615001505133677</v>
      </c>
      <c r="G5330" s="15">
        <f t="shared" si="199"/>
        <v>-0.18574524526788194</v>
      </c>
      <c r="H5330">
        <v>35</v>
      </c>
      <c r="I5330" t="s">
        <v>511</v>
      </c>
      <c r="J5330" s="1">
        <v>202639.965</v>
      </c>
    </row>
    <row r="5331" spans="5:6" ht="12.75">
      <c r="E5331" s="1"/>
      <c r="F5331" s="4"/>
    </row>
    <row r="5332" spans="5:6" ht="12.75">
      <c r="E5332" s="1"/>
      <c r="F5332" s="4"/>
    </row>
    <row r="5336" spans="1:13" ht="12.75">
      <c r="A5336" s="76">
        <f>DATE(2014,12,1)</f>
        <v>41974</v>
      </c>
      <c r="B5336" s="1">
        <f>SUM(E5336:E5360)</f>
        <v>5891738.630000002</v>
      </c>
      <c r="C5336">
        <v>1</v>
      </c>
      <c r="D5336" t="s">
        <v>0</v>
      </c>
      <c r="E5336" s="1">
        <v>1261804.67</v>
      </c>
      <c r="F5336" s="4">
        <f>+E5336/$B$5336</f>
        <v>0.21416507914574606</v>
      </c>
      <c r="G5336" s="15">
        <f aca="true" t="shared" si="201" ref="G5336:G5360">(E5336/J5336)-1</f>
        <v>-0.04005831414946914</v>
      </c>
      <c r="H5336">
        <v>1</v>
      </c>
      <c r="I5336" t="s">
        <v>0</v>
      </c>
      <c r="J5336" s="1">
        <v>1314459.71</v>
      </c>
      <c r="L5336" s="1">
        <f>SUM(J5336:J5360)</f>
        <v>5061775.430000001</v>
      </c>
      <c r="M5336" s="4">
        <f>+(B5336/L5336)-1</f>
        <v>0.163966815888551</v>
      </c>
    </row>
    <row r="5337" spans="3:10" ht="12.75">
      <c r="C5337">
        <v>2</v>
      </c>
      <c r="D5337" t="s">
        <v>1</v>
      </c>
      <c r="E5337" s="1">
        <v>2614956.14</v>
      </c>
      <c r="F5337" s="4">
        <f aca="true" t="shared" si="202" ref="F5337:F5360">+E5337/$B$5336</f>
        <v>0.4438343762713723</v>
      </c>
      <c r="G5337" s="15">
        <f t="shared" si="201"/>
        <v>0.21982611080138348</v>
      </c>
      <c r="H5337">
        <v>2</v>
      </c>
      <c r="I5337" t="s">
        <v>1</v>
      </c>
      <c r="J5337" s="1">
        <v>2143712.22</v>
      </c>
    </row>
    <row r="5338" spans="3:10" ht="12.75">
      <c r="C5338">
        <v>3</v>
      </c>
      <c r="D5338" t="s">
        <v>2</v>
      </c>
      <c r="E5338" s="1">
        <v>175924.69</v>
      </c>
      <c r="F5338" s="4">
        <f t="shared" si="202"/>
        <v>0.029859554377414728</v>
      </c>
      <c r="G5338" s="15">
        <f t="shared" si="201"/>
        <v>0.29208991698404074</v>
      </c>
      <c r="H5338">
        <v>3</v>
      </c>
      <c r="I5338" t="s">
        <v>2</v>
      </c>
      <c r="J5338" s="1">
        <v>136155.145</v>
      </c>
    </row>
    <row r="5339" spans="3:10" ht="12.75">
      <c r="C5339">
        <v>4</v>
      </c>
      <c r="D5339" t="s">
        <v>3</v>
      </c>
      <c r="E5339" s="1">
        <v>64559.57</v>
      </c>
      <c r="F5339" s="4">
        <f t="shared" si="202"/>
        <v>0.010957643244944826</v>
      </c>
      <c r="G5339" s="15">
        <f t="shared" si="201"/>
        <v>0.2952677370954131</v>
      </c>
      <c r="H5339">
        <v>4</v>
      </c>
      <c r="I5339" t="s">
        <v>3</v>
      </c>
      <c r="J5339" s="1">
        <v>49842.645</v>
      </c>
    </row>
    <row r="5340" spans="3:10" ht="12.75">
      <c r="C5340">
        <v>5</v>
      </c>
      <c r="D5340" t="s">
        <v>4</v>
      </c>
      <c r="E5340" s="1">
        <v>197837.185</v>
      </c>
      <c r="F5340" s="4">
        <f t="shared" si="202"/>
        <v>0.03357874431031913</v>
      </c>
      <c r="G5340" s="15">
        <f t="shared" si="201"/>
        <v>0.34295594007998864</v>
      </c>
      <c r="H5340">
        <v>5</v>
      </c>
      <c r="I5340" t="s">
        <v>4</v>
      </c>
      <c r="J5340" s="1">
        <v>147314.725</v>
      </c>
    </row>
    <row r="5341" spans="3:10" ht="12.75">
      <c r="C5341">
        <v>6</v>
      </c>
      <c r="D5341" t="s">
        <v>5</v>
      </c>
      <c r="E5341" s="1">
        <v>13771.37</v>
      </c>
      <c r="F5341" s="4">
        <f t="shared" si="202"/>
        <v>0.0023374034160099865</v>
      </c>
      <c r="G5341" s="15">
        <f t="shared" si="201"/>
        <v>0.19030134878756066</v>
      </c>
      <c r="H5341">
        <v>6</v>
      </c>
      <c r="I5341" t="s">
        <v>5</v>
      </c>
      <c r="J5341" s="1">
        <v>11569.65</v>
      </c>
    </row>
    <row r="5342" spans="3:10" ht="12.75">
      <c r="C5342">
        <v>7</v>
      </c>
      <c r="D5342" t="s">
        <v>6</v>
      </c>
      <c r="E5342" s="1">
        <v>1955.985</v>
      </c>
      <c r="F5342" s="4">
        <f t="shared" si="202"/>
        <v>0.00033198774128240634</v>
      </c>
      <c r="G5342" s="15">
        <f t="shared" si="201"/>
        <v>0.03658824184064713</v>
      </c>
      <c r="H5342">
        <v>7</v>
      </c>
      <c r="I5342" t="s">
        <v>6</v>
      </c>
      <c r="J5342" s="1">
        <v>1886.945</v>
      </c>
    </row>
    <row r="5343" spans="3:10" ht="12.75">
      <c r="C5343">
        <v>9</v>
      </c>
      <c r="D5343" t="s">
        <v>8</v>
      </c>
      <c r="E5343" s="1">
        <v>7701.355</v>
      </c>
      <c r="F5343" s="4">
        <f t="shared" si="202"/>
        <v>0.0013071447129011555</v>
      </c>
      <c r="G5343" s="15">
        <f t="shared" si="201"/>
        <v>0.030815974836453597</v>
      </c>
      <c r="H5343">
        <v>9</v>
      </c>
      <c r="I5343" t="s">
        <v>8</v>
      </c>
      <c r="J5343" s="1">
        <v>7471.125</v>
      </c>
    </row>
    <row r="5344" spans="3:10" ht="12.75">
      <c r="C5344">
        <v>10</v>
      </c>
      <c r="D5344" t="s">
        <v>9</v>
      </c>
      <c r="E5344" s="1">
        <v>50535.175</v>
      </c>
      <c r="F5344" s="4">
        <f t="shared" si="202"/>
        <v>0.008577294101724262</v>
      </c>
      <c r="G5344" s="15">
        <f t="shared" si="201"/>
        <v>0.7327430906529919</v>
      </c>
      <c r="H5344">
        <v>10</v>
      </c>
      <c r="I5344" t="s">
        <v>9</v>
      </c>
      <c r="J5344" s="1">
        <v>29164.84</v>
      </c>
    </row>
    <row r="5345" spans="3:10" ht="12.75">
      <c r="C5345">
        <v>11</v>
      </c>
      <c r="D5345" t="s">
        <v>10</v>
      </c>
      <c r="E5345" s="1">
        <v>2103.365</v>
      </c>
      <c r="F5345" s="4">
        <f t="shared" si="202"/>
        <v>0.0003570024286701936</v>
      </c>
      <c r="G5345" s="15">
        <f t="shared" si="201"/>
        <v>-0.36247080771509854</v>
      </c>
      <c r="H5345">
        <v>11</v>
      </c>
      <c r="I5345" t="s">
        <v>10</v>
      </c>
      <c r="J5345" s="1">
        <v>3299.245</v>
      </c>
    </row>
    <row r="5346" spans="3:10" ht="12.75">
      <c r="C5346">
        <v>13</v>
      </c>
      <c r="D5346" t="s">
        <v>11</v>
      </c>
      <c r="E5346" s="1">
        <v>8379.13</v>
      </c>
      <c r="F5346" s="4">
        <f t="shared" si="202"/>
        <v>0.0014221829117358514</v>
      </c>
      <c r="G5346" s="15">
        <f t="shared" si="201"/>
        <v>0.8156334033226507</v>
      </c>
      <c r="H5346">
        <v>13</v>
      </c>
      <c r="I5346" t="s">
        <v>11</v>
      </c>
      <c r="J5346" s="1">
        <v>4614.99</v>
      </c>
    </row>
    <row r="5347" spans="3:10" ht="12.75">
      <c r="C5347">
        <v>15</v>
      </c>
      <c r="D5347" t="s">
        <v>12</v>
      </c>
      <c r="E5347" s="1">
        <v>735.9</v>
      </c>
      <c r="F5347" s="4">
        <f t="shared" si="202"/>
        <v>0.00012490370775324088</v>
      </c>
      <c r="G5347" s="15">
        <f t="shared" si="201"/>
        <v>-0.3935773087984442</v>
      </c>
      <c r="H5347">
        <v>15</v>
      </c>
      <c r="I5347" t="s">
        <v>12</v>
      </c>
      <c r="J5347" s="1">
        <v>1213.51</v>
      </c>
    </row>
    <row r="5348" spans="3:10" ht="12.75">
      <c r="C5348">
        <v>16</v>
      </c>
      <c r="D5348" t="s">
        <v>13</v>
      </c>
      <c r="E5348" s="1">
        <v>54436.12</v>
      </c>
      <c r="F5348" s="4">
        <f t="shared" si="202"/>
        <v>0.009239398320016783</v>
      </c>
      <c r="G5348" s="15">
        <f t="shared" si="201"/>
        <v>0.9606099645991755</v>
      </c>
      <c r="H5348">
        <v>16</v>
      </c>
      <c r="I5348" t="s">
        <v>13</v>
      </c>
      <c r="J5348" s="1">
        <v>27764.89</v>
      </c>
    </row>
    <row r="5349" spans="3:10" ht="12.75">
      <c r="C5349">
        <v>22</v>
      </c>
      <c r="D5349" t="s">
        <v>15</v>
      </c>
      <c r="E5349" s="1">
        <v>2449.3</v>
      </c>
      <c r="F5349" s="4">
        <f t="shared" si="202"/>
        <v>0.00041571769452373</v>
      </c>
      <c r="G5349" s="15">
        <f t="shared" si="201"/>
        <v>0.2963134482001235</v>
      </c>
      <c r="H5349">
        <v>22</v>
      </c>
      <c r="I5349" t="s">
        <v>15</v>
      </c>
      <c r="J5349" s="1">
        <v>1889.435</v>
      </c>
    </row>
    <row r="5350" spans="3:10" ht="12.75">
      <c r="C5350">
        <v>23</v>
      </c>
      <c r="D5350" t="s">
        <v>16</v>
      </c>
      <c r="E5350" s="1">
        <v>11468.25</v>
      </c>
      <c r="F5350" s="4">
        <f t="shared" si="202"/>
        <v>0.001946496733851209</v>
      </c>
      <c r="G5350" s="15">
        <f t="shared" si="201"/>
        <v>-0.1363859881907049</v>
      </c>
      <c r="H5350">
        <v>23</v>
      </c>
      <c r="I5350" t="s">
        <v>16</v>
      </c>
      <c r="J5350" s="1">
        <v>13279.37</v>
      </c>
    </row>
    <row r="5351" spans="3:10" ht="12.75">
      <c r="C5351">
        <v>24</v>
      </c>
      <c r="D5351" t="s">
        <v>17</v>
      </c>
      <c r="E5351" s="1">
        <v>90939</v>
      </c>
      <c r="F5351" s="4">
        <f t="shared" si="202"/>
        <v>0.015435002417953488</v>
      </c>
      <c r="G5351" s="15">
        <f t="shared" si="201"/>
        <v>-0.15973592096367362</v>
      </c>
      <c r="H5351">
        <v>24</v>
      </c>
      <c r="I5351" t="s">
        <v>17</v>
      </c>
      <c r="J5351" s="1">
        <v>108226.69</v>
      </c>
    </row>
    <row r="5352" spans="3:10" ht="12.75">
      <c r="C5352">
        <v>25</v>
      </c>
      <c r="D5352" t="s">
        <v>18</v>
      </c>
      <c r="E5352" s="1">
        <v>0</v>
      </c>
      <c r="F5352" s="4">
        <f t="shared" si="202"/>
        <v>0</v>
      </c>
      <c r="G5352" s="15">
        <f t="shared" si="201"/>
        <v>-1</v>
      </c>
      <c r="H5352">
        <v>25</v>
      </c>
      <c r="I5352" t="s">
        <v>18</v>
      </c>
      <c r="J5352" s="1">
        <v>17.55</v>
      </c>
    </row>
    <row r="5353" spans="3:10" ht="12.75">
      <c r="C5353">
        <v>27</v>
      </c>
      <c r="D5353" t="s">
        <v>20</v>
      </c>
      <c r="E5353" s="1">
        <v>15847.41</v>
      </c>
      <c r="F5353" s="4">
        <f t="shared" si="202"/>
        <v>0.0026897679946810533</v>
      </c>
      <c r="G5353" s="15">
        <f t="shared" si="201"/>
        <v>-0.005053396869643789</v>
      </c>
      <c r="H5353">
        <v>27</v>
      </c>
      <c r="I5353" t="s">
        <v>20</v>
      </c>
      <c r="J5353" s="1">
        <v>15927.9</v>
      </c>
    </row>
    <row r="5354" spans="3:10" ht="12.75">
      <c r="C5354">
        <v>28</v>
      </c>
      <c r="D5354" t="s">
        <v>21</v>
      </c>
      <c r="E5354" s="1">
        <v>108026.89</v>
      </c>
      <c r="F5354" s="4">
        <f t="shared" si="202"/>
        <v>0.018335316072905963</v>
      </c>
      <c r="G5354" s="15">
        <f t="shared" si="201"/>
        <v>-0.07266409223322012</v>
      </c>
      <c r="H5354">
        <v>28</v>
      </c>
      <c r="I5354" t="s">
        <v>21</v>
      </c>
      <c r="J5354" s="1">
        <v>116491.65</v>
      </c>
    </row>
    <row r="5355" spans="3:10" ht="12.75">
      <c r="C5355">
        <v>30</v>
      </c>
      <c r="D5355" t="s">
        <v>22</v>
      </c>
      <c r="E5355" s="1">
        <v>521772.385</v>
      </c>
      <c r="F5355" s="4">
        <f t="shared" si="202"/>
        <v>0.08856000202439392</v>
      </c>
      <c r="G5355" s="15">
        <f t="shared" si="201"/>
        <v>0.23860119770861377</v>
      </c>
      <c r="H5355">
        <v>30</v>
      </c>
      <c r="I5355" t="s">
        <v>22</v>
      </c>
      <c r="J5355" s="1">
        <v>421259.39</v>
      </c>
    </row>
    <row r="5356" spans="3:10" ht="12.75">
      <c r="C5356">
        <v>31</v>
      </c>
      <c r="D5356" t="s">
        <v>23</v>
      </c>
      <c r="E5356" s="1">
        <v>244574.525</v>
      </c>
      <c r="F5356" s="4">
        <f t="shared" si="202"/>
        <v>0.041511434970087926</v>
      </c>
      <c r="G5356" s="15">
        <f t="shared" si="201"/>
        <v>0.42542884320578667</v>
      </c>
      <c r="H5356">
        <v>31</v>
      </c>
      <c r="I5356" t="s">
        <v>23</v>
      </c>
      <c r="J5356" s="1">
        <v>171579.61</v>
      </c>
    </row>
    <row r="5357" spans="3:10" ht="12.75">
      <c r="C5357">
        <v>32</v>
      </c>
      <c r="D5357" t="s">
        <v>24</v>
      </c>
      <c r="E5357" s="1">
        <v>40531.855</v>
      </c>
      <c r="F5357" s="4">
        <f t="shared" si="202"/>
        <v>0.006879438743873808</v>
      </c>
      <c r="G5357" s="15">
        <f t="shared" si="201"/>
        <v>-0.3394411990231412</v>
      </c>
      <c r="H5357">
        <v>32</v>
      </c>
      <c r="I5357" t="s">
        <v>24</v>
      </c>
      <c r="J5357" s="1">
        <v>61359.95</v>
      </c>
    </row>
    <row r="5358" spans="3:10" ht="12.75">
      <c r="C5358">
        <v>33</v>
      </c>
      <c r="D5358" t="s">
        <v>450</v>
      </c>
      <c r="E5358" s="1">
        <v>5607.79</v>
      </c>
      <c r="F5358" s="4">
        <f t="shared" si="202"/>
        <v>0.0009518056302507768</v>
      </c>
      <c r="G5358" s="15">
        <f t="shared" si="201"/>
        <v>0.0018052105468600033</v>
      </c>
      <c r="H5358">
        <v>33</v>
      </c>
      <c r="I5358" t="s">
        <v>450</v>
      </c>
      <c r="J5358" s="1">
        <v>5597.685</v>
      </c>
    </row>
    <row r="5359" spans="3:10" ht="12.75">
      <c r="C5359">
        <v>34</v>
      </c>
      <c r="D5359" t="s">
        <v>510</v>
      </c>
      <c r="E5359" s="1">
        <v>9707.38</v>
      </c>
      <c r="F5359" s="4">
        <f t="shared" si="202"/>
        <v>0.0016476257026357595</v>
      </c>
      <c r="G5359" s="15">
        <f t="shared" si="201"/>
        <v>0.05975937733522474</v>
      </c>
      <c r="H5359">
        <v>34</v>
      </c>
      <c r="I5359" t="s">
        <v>510</v>
      </c>
      <c r="J5359" s="1">
        <v>9159.985</v>
      </c>
    </row>
    <row r="5360" spans="3:10" ht="12.75">
      <c r="C5360">
        <v>35</v>
      </c>
      <c r="D5360" t="s">
        <v>511</v>
      </c>
      <c r="E5360" s="1">
        <v>386113.19</v>
      </c>
      <c r="F5360" s="4">
        <f t="shared" si="202"/>
        <v>0.06553467732495118</v>
      </c>
      <c r="G5360" s="15">
        <f t="shared" si="201"/>
        <v>0.49357227868271103</v>
      </c>
      <c r="H5360">
        <v>35</v>
      </c>
      <c r="I5360" t="s">
        <v>511</v>
      </c>
      <c r="J5360" s="1">
        <v>258516.575</v>
      </c>
    </row>
    <row r="5361" ht="12.75">
      <c r="E5361" s="1"/>
    </row>
    <row r="5362" ht="12.75">
      <c r="E5362" s="1"/>
    </row>
    <row r="5363" ht="12.75">
      <c r="E5363" s="1"/>
    </row>
    <row r="5364" ht="12.75">
      <c r="E5364" s="1"/>
    </row>
    <row r="5366" spans="1:10" ht="12.75">
      <c r="A5366" s="76">
        <f>DATE(2015,1,1)</f>
        <v>42005</v>
      </c>
      <c r="B5366" s="1">
        <f>SUM(E5366:E5390)</f>
        <v>7602866.8149999995</v>
      </c>
      <c r="C5366">
        <v>1</v>
      </c>
      <c r="D5366" t="s">
        <v>0</v>
      </c>
      <c r="E5366" s="1">
        <v>1445268.005</v>
      </c>
      <c r="F5366" s="4">
        <f>+E5366/$B$5366</f>
        <v>0.19009513650148033</v>
      </c>
      <c r="G5366" s="15">
        <f aca="true" t="shared" si="203" ref="G5366:G5390">(E5366/J5366)-1</f>
        <v>0.11063624697306862</v>
      </c>
      <c r="H5366">
        <v>1</v>
      </c>
      <c r="I5366" t="s">
        <v>0</v>
      </c>
      <c r="J5366" s="1">
        <v>1301297.35</v>
      </c>
    </row>
    <row r="5367" spans="3:10" ht="12.75">
      <c r="C5367">
        <v>2</v>
      </c>
      <c r="D5367" t="s">
        <v>1</v>
      </c>
      <c r="E5367" s="1">
        <v>4103840.8</v>
      </c>
      <c r="F5367" s="4">
        <f aca="true" t="shared" si="204" ref="F5367:F5390">+E5367/$B$5366</f>
        <v>0.5397754425874419</v>
      </c>
      <c r="G5367" s="15">
        <f t="shared" si="203"/>
        <v>0.05809297043929362</v>
      </c>
      <c r="H5367">
        <v>2</v>
      </c>
      <c r="I5367" t="s">
        <v>1</v>
      </c>
      <c r="J5367" s="1">
        <v>3878525.72</v>
      </c>
    </row>
    <row r="5368" spans="3:10" ht="12.75">
      <c r="C5368">
        <v>3</v>
      </c>
      <c r="D5368" t="s">
        <v>2</v>
      </c>
      <c r="E5368" s="1">
        <v>166350.345</v>
      </c>
      <c r="F5368" s="4">
        <f t="shared" si="204"/>
        <v>0.02187994989887246</v>
      </c>
      <c r="G5368" s="15">
        <f t="shared" si="203"/>
        <v>0.14202149124149943</v>
      </c>
      <c r="H5368">
        <v>3</v>
      </c>
      <c r="I5368" t="s">
        <v>2</v>
      </c>
      <c r="J5368" s="1">
        <v>145663.06</v>
      </c>
    </row>
    <row r="5369" spans="3:10" ht="12.75">
      <c r="C5369">
        <v>4</v>
      </c>
      <c r="D5369" t="s">
        <v>3</v>
      </c>
      <c r="E5369" s="1">
        <v>40748.935</v>
      </c>
      <c r="F5369" s="4">
        <f t="shared" si="204"/>
        <v>0.0053596802353034515</v>
      </c>
      <c r="G5369" s="15">
        <f t="shared" si="203"/>
        <v>-0.28347851698156346</v>
      </c>
      <c r="H5369">
        <v>4</v>
      </c>
      <c r="I5369" t="s">
        <v>3</v>
      </c>
      <c r="J5369" s="1">
        <v>56870.5</v>
      </c>
    </row>
    <row r="5370" spans="3:10" ht="12.75">
      <c r="C5370">
        <v>5</v>
      </c>
      <c r="D5370" t="s">
        <v>4</v>
      </c>
      <c r="E5370" s="1">
        <v>152124.915</v>
      </c>
      <c r="F5370" s="4">
        <f t="shared" si="204"/>
        <v>0.020008888581326545</v>
      </c>
      <c r="G5370" s="15">
        <f t="shared" si="203"/>
        <v>-0.059346067532590197</v>
      </c>
      <c r="H5370">
        <v>5</v>
      </c>
      <c r="I5370" t="s">
        <v>4</v>
      </c>
      <c r="J5370" s="1">
        <v>161722.51</v>
      </c>
    </row>
    <row r="5371" spans="3:10" ht="12.75">
      <c r="C5371">
        <v>6</v>
      </c>
      <c r="D5371" t="s">
        <v>5</v>
      </c>
      <c r="E5371" s="1">
        <v>12232.39</v>
      </c>
      <c r="F5371" s="4">
        <f t="shared" si="204"/>
        <v>0.0016089180959827191</v>
      </c>
      <c r="G5371" s="15">
        <f t="shared" si="203"/>
        <v>-0.037282092853039184</v>
      </c>
      <c r="H5371">
        <v>6</v>
      </c>
      <c r="I5371" t="s">
        <v>5</v>
      </c>
      <c r="J5371" s="1">
        <v>12706.1</v>
      </c>
    </row>
    <row r="5372" spans="3:10" ht="12.75">
      <c r="C5372">
        <v>7</v>
      </c>
      <c r="D5372" t="s">
        <v>6</v>
      </c>
      <c r="E5372" s="1">
        <v>3588.215</v>
      </c>
      <c r="F5372" s="4">
        <f t="shared" si="204"/>
        <v>0.00047195552510806416</v>
      </c>
      <c r="G5372" s="15">
        <f t="shared" si="203"/>
        <v>0.2911010042494395</v>
      </c>
      <c r="H5372">
        <v>7</v>
      </c>
      <c r="I5372" t="s">
        <v>6</v>
      </c>
      <c r="J5372" s="1">
        <v>2779.19</v>
      </c>
    </row>
    <row r="5373" spans="3:10" ht="12.75">
      <c r="C5373">
        <v>9</v>
      </c>
      <c r="D5373" t="s">
        <v>8</v>
      </c>
      <c r="E5373" s="1">
        <v>6385.92</v>
      </c>
      <c r="F5373" s="4">
        <f t="shared" si="204"/>
        <v>0.0008399357972970095</v>
      </c>
      <c r="G5373" s="15">
        <f t="shared" si="203"/>
        <v>-0.02135843770928192</v>
      </c>
      <c r="H5373">
        <v>9</v>
      </c>
      <c r="I5373" t="s">
        <v>8</v>
      </c>
      <c r="J5373" s="1">
        <v>6525.29</v>
      </c>
    </row>
    <row r="5374" spans="3:10" ht="12.75">
      <c r="C5374">
        <v>10</v>
      </c>
      <c r="D5374" t="s">
        <v>9</v>
      </c>
      <c r="E5374" s="1">
        <v>42183.52</v>
      </c>
      <c r="F5374" s="4">
        <f t="shared" si="204"/>
        <v>0.005548370243284342</v>
      </c>
      <c r="G5374" s="15">
        <f t="shared" si="203"/>
        <v>0.1411056304319216</v>
      </c>
      <c r="H5374">
        <v>10</v>
      </c>
      <c r="I5374" t="s">
        <v>9</v>
      </c>
      <c r="J5374" s="1">
        <v>36967.235</v>
      </c>
    </row>
    <row r="5375" spans="3:10" ht="12.75">
      <c r="C5375">
        <v>11</v>
      </c>
      <c r="D5375" t="s">
        <v>10</v>
      </c>
      <c r="E5375" s="1">
        <v>1704.3</v>
      </c>
      <c r="F5375" s="4">
        <f t="shared" si="204"/>
        <v>0.00022416544199321215</v>
      </c>
      <c r="G5375" s="15">
        <f t="shared" si="203"/>
        <v>-0.029411513458565075</v>
      </c>
      <c r="H5375">
        <v>11</v>
      </c>
      <c r="I5375" t="s">
        <v>10</v>
      </c>
      <c r="J5375" s="1">
        <v>1755.945</v>
      </c>
    </row>
    <row r="5376" spans="3:10" ht="12.75">
      <c r="C5376">
        <v>13</v>
      </c>
      <c r="D5376" t="s">
        <v>11</v>
      </c>
      <c r="E5376" s="1">
        <v>5705.765</v>
      </c>
      <c r="F5376" s="4">
        <f t="shared" si="204"/>
        <v>0.0007504754639056506</v>
      </c>
      <c r="G5376" s="15">
        <f t="shared" si="203"/>
        <v>0.1836409764921627</v>
      </c>
      <c r="H5376">
        <v>13</v>
      </c>
      <c r="I5376" t="s">
        <v>11</v>
      </c>
      <c r="J5376" s="1">
        <v>4820.52</v>
      </c>
    </row>
    <row r="5377" spans="3:10" ht="12.75">
      <c r="C5377">
        <v>15</v>
      </c>
      <c r="D5377" t="s">
        <v>12</v>
      </c>
      <c r="E5377" s="1">
        <v>1003.71</v>
      </c>
      <c r="F5377" s="4">
        <f t="shared" si="204"/>
        <v>0.00013201730668486005</v>
      </c>
      <c r="G5377" s="15">
        <f t="shared" si="203"/>
        <v>0.14375085464241777</v>
      </c>
      <c r="H5377">
        <v>15</v>
      </c>
      <c r="I5377" t="s">
        <v>12</v>
      </c>
      <c r="J5377" s="1">
        <v>877.56</v>
      </c>
    </row>
    <row r="5378" spans="3:10" ht="12.75">
      <c r="C5378">
        <v>16</v>
      </c>
      <c r="D5378" t="s">
        <v>13</v>
      </c>
      <c r="E5378" s="1">
        <v>55505.86</v>
      </c>
      <c r="F5378" s="4">
        <f t="shared" si="204"/>
        <v>0.007300648735617764</v>
      </c>
      <c r="G5378" s="15">
        <f t="shared" si="203"/>
        <v>0.09329338276730015</v>
      </c>
      <c r="H5378">
        <v>16</v>
      </c>
      <c r="I5378" t="s">
        <v>13</v>
      </c>
      <c r="J5378" s="1">
        <v>50769.41</v>
      </c>
    </row>
    <row r="5379" spans="3:10" ht="12.75">
      <c r="C5379">
        <v>22</v>
      </c>
      <c r="D5379" t="s">
        <v>15</v>
      </c>
      <c r="E5379" s="1">
        <v>2848.445</v>
      </c>
      <c r="F5379" s="4">
        <f t="shared" si="204"/>
        <v>0.00037465407053825924</v>
      </c>
      <c r="G5379" s="15"/>
      <c r="H5379">
        <v>22</v>
      </c>
      <c r="I5379" t="s">
        <v>15</v>
      </c>
      <c r="J5379" s="1"/>
    </row>
    <row r="5380" spans="3:10" ht="12.75">
      <c r="C5380">
        <v>23</v>
      </c>
      <c r="D5380" t="s">
        <v>16</v>
      </c>
      <c r="E5380" s="1">
        <v>14587.37</v>
      </c>
      <c r="F5380" s="4">
        <f t="shared" si="204"/>
        <v>0.0019186670442812436</v>
      </c>
      <c r="G5380" s="15">
        <f t="shared" si="203"/>
        <v>-0.043056761425938395</v>
      </c>
      <c r="H5380">
        <v>23</v>
      </c>
      <c r="I5380" t="s">
        <v>16</v>
      </c>
      <c r="J5380" s="1">
        <v>15243.715</v>
      </c>
    </row>
    <row r="5381" spans="3:10" ht="12.75">
      <c r="C5381">
        <v>24</v>
      </c>
      <c r="D5381" t="s">
        <v>17</v>
      </c>
      <c r="E5381" s="1">
        <v>183972.025</v>
      </c>
      <c r="F5381" s="4">
        <f t="shared" si="204"/>
        <v>0.024197717713143975</v>
      </c>
      <c r="G5381" s="15">
        <f t="shared" si="203"/>
        <v>0.21798040918249262</v>
      </c>
      <c r="H5381">
        <v>24</v>
      </c>
      <c r="I5381" t="s">
        <v>17</v>
      </c>
      <c r="J5381" s="1">
        <v>151046.785</v>
      </c>
    </row>
    <row r="5382" spans="3:10" ht="12.75">
      <c r="C5382">
        <v>25</v>
      </c>
      <c r="D5382" t="s">
        <v>18</v>
      </c>
      <c r="E5382" s="1">
        <v>26.86</v>
      </c>
      <c r="F5382" s="4">
        <f t="shared" si="204"/>
        <v>3.532877880618247E-06</v>
      </c>
      <c r="G5382" s="15">
        <f t="shared" si="203"/>
        <v>-0.23475783475783485</v>
      </c>
      <c r="H5382">
        <v>25</v>
      </c>
      <c r="I5382" t="s">
        <v>18</v>
      </c>
      <c r="J5382" s="1">
        <v>35.1</v>
      </c>
    </row>
    <row r="5383" spans="3:10" ht="12.75">
      <c r="C5383">
        <v>27</v>
      </c>
      <c r="D5383" t="s">
        <v>20</v>
      </c>
      <c r="E5383" s="1">
        <v>16650.42</v>
      </c>
      <c r="F5383" s="4">
        <f t="shared" si="204"/>
        <v>0.0021900186344379624</v>
      </c>
      <c r="G5383" s="15">
        <f t="shared" si="203"/>
        <v>0.026898511682294624</v>
      </c>
      <c r="H5383">
        <v>27</v>
      </c>
      <c r="I5383" t="s">
        <v>20</v>
      </c>
      <c r="J5383" s="1">
        <v>16214.28</v>
      </c>
    </row>
    <row r="5384" spans="3:10" ht="12.75">
      <c r="C5384">
        <v>28</v>
      </c>
      <c r="D5384" t="s">
        <v>21</v>
      </c>
      <c r="E5384" s="1">
        <v>145995.42</v>
      </c>
      <c r="F5384" s="4">
        <f t="shared" si="204"/>
        <v>0.019202680193208147</v>
      </c>
      <c r="G5384" s="15">
        <f t="shared" si="203"/>
        <v>0.06015874341977501</v>
      </c>
      <c r="H5384">
        <v>28</v>
      </c>
      <c r="I5384" t="s">
        <v>21</v>
      </c>
      <c r="J5384" s="1">
        <v>137710.905</v>
      </c>
    </row>
    <row r="5385" spans="3:10" ht="12.75">
      <c r="C5385">
        <v>30</v>
      </c>
      <c r="D5385" t="s">
        <v>22</v>
      </c>
      <c r="E5385" s="1">
        <v>559847.61</v>
      </c>
      <c r="F5385" s="4">
        <f t="shared" si="204"/>
        <v>0.07363638264653727</v>
      </c>
      <c r="G5385" s="15">
        <f t="shared" si="203"/>
        <v>0.18983113708822774</v>
      </c>
      <c r="H5385">
        <v>30</v>
      </c>
      <c r="I5385" t="s">
        <v>22</v>
      </c>
      <c r="J5385" s="1">
        <v>470526.945</v>
      </c>
    </row>
    <row r="5386" spans="3:10" ht="12.75">
      <c r="C5386">
        <v>31</v>
      </c>
      <c r="D5386" t="s">
        <v>23</v>
      </c>
      <c r="E5386" s="1">
        <v>270540.445</v>
      </c>
      <c r="F5386" s="4">
        <f t="shared" si="204"/>
        <v>0.035584004242483896</v>
      </c>
      <c r="G5386" s="15">
        <f t="shared" si="203"/>
        <v>-0.0691016920082903</v>
      </c>
      <c r="H5386">
        <v>31</v>
      </c>
      <c r="I5386" t="s">
        <v>23</v>
      </c>
      <c r="J5386" s="1">
        <v>290622.985</v>
      </c>
    </row>
    <row r="5387" spans="3:10" ht="12.75">
      <c r="C5387">
        <v>32</v>
      </c>
      <c r="D5387" t="s">
        <v>24</v>
      </c>
      <c r="E5387" s="1">
        <v>45156.32</v>
      </c>
      <c r="F5387" s="4">
        <f t="shared" si="204"/>
        <v>0.005939380644010401</v>
      </c>
      <c r="G5387" s="15">
        <f t="shared" si="203"/>
        <v>-0.02644738819348369</v>
      </c>
      <c r="H5387">
        <v>32</v>
      </c>
      <c r="I5387" t="s">
        <v>24</v>
      </c>
      <c r="J5387" s="1">
        <v>46383.03</v>
      </c>
    </row>
    <row r="5388" spans="3:10" ht="12.75">
      <c r="C5388">
        <v>33</v>
      </c>
      <c r="D5388" t="s">
        <v>450</v>
      </c>
      <c r="E5388" s="1">
        <v>6120.675</v>
      </c>
      <c r="F5388" s="4">
        <f t="shared" si="204"/>
        <v>0.0008050482994025722</v>
      </c>
      <c r="G5388" s="15">
        <f t="shared" si="203"/>
        <v>-0.06902735495273782</v>
      </c>
      <c r="H5388">
        <v>33</v>
      </c>
      <c r="I5388" t="s">
        <v>450</v>
      </c>
      <c r="J5388" s="1">
        <v>6574.495</v>
      </c>
    </row>
    <row r="5389" spans="3:10" ht="12.75">
      <c r="C5389">
        <v>34</v>
      </c>
      <c r="D5389" t="s">
        <v>510</v>
      </c>
      <c r="E5389" s="1">
        <v>12815.175</v>
      </c>
      <c r="F5389" s="4">
        <f t="shared" si="204"/>
        <v>0.001685571418233505</v>
      </c>
      <c r="G5389" s="15">
        <f t="shared" si="203"/>
        <v>0.12659690623043973</v>
      </c>
      <c r="H5389">
        <v>34</v>
      </c>
      <c r="I5389" t="s">
        <v>510</v>
      </c>
      <c r="J5389" s="1">
        <v>11375.12</v>
      </c>
    </row>
    <row r="5390" spans="3:10" ht="12.75">
      <c r="C5390">
        <v>35</v>
      </c>
      <c r="D5390" t="s">
        <v>511</v>
      </c>
      <c r="E5390" s="1">
        <v>307663.37</v>
      </c>
      <c r="F5390" s="4">
        <f t="shared" si="204"/>
        <v>0.04046675780154384</v>
      </c>
      <c r="G5390" s="15">
        <f t="shared" si="203"/>
        <v>0.07910290793933572</v>
      </c>
      <c r="H5390">
        <v>35</v>
      </c>
      <c r="I5390" t="s">
        <v>511</v>
      </c>
      <c r="J5390" s="1">
        <v>285110.315</v>
      </c>
    </row>
    <row r="5391" spans="5:6" ht="12.75">
      <c r="E5391" s="1"/>
      <c r="F5391" s="1"/>
    </row>
    <row r="5392" spans="5:6" ht="12.75">
      <c r="E5392" s="1"/>
      <c r="F5392" s="1"/>
    </row>
    <row r="5393" spans="5:6" ht="12.75">
      <c r="E5393" s="1"/>
      <c r="F5393" s="1"/>
    </row>
    <row r="5394" spans="5:6" ht="12.75">
      <c r="E5394" s="1"/>
      <c r="F5394" s="1"/>
    </row>
    <row r="5396" spans="1:10" ht="12.75">
      <c r="A5396" s="76">
        <f>DATE(2015,2,1)</f>
        <v>42036</v>
      </c>
      <c r="B5396" s="1">
        <f>SUM(E5396:E5421)</f>
        <v>8178322.1949999975</v>
      </c>
      <c r="C5396">
        <v>1</v>
      </c>
      <c r="D5396" t="s">
        <v>0</v>
      </c>
      <c r="E5396" s="1">
        <v>1693281.055</v>
      </c>
      <c r="F5396" s="4">
        <f>+E5396/$B$5396</f>
        <v>0.20704504110087832</v>
      </c>
      <c r="G5396" s="15">
        <f aca="true" t="shared" si="205" ref="G5396:G5421">(E5396/J5396)-1</f>
        <v>0.07878830910024437</v>
      </c>
      <c r="H5396">
        <v>1</v>
      </c>
      <c r="I5396" t="s">
        <v>0</v>
      </c>
      <c r="J5396" s="1">
        <v>1569613.835</v>
      </c>
    </row>
    <row r="5397" spans="3:10" ht="12.75">
      <c r="C5397">
        <v>2</v>
      </c>
      <c r="D5397" t="s">
        <v>1</v>
      </c>
      <c r="E5397" s="1">
        <v>3900326.04</v>
      </c>
      <c r="F5397" s="4">
        <f aca="true" t="shared" si="206" ref="F5397:F5421">+E5397/$B$5396</f>
        <v>0.4769102937011399</v>
      </c>
      <c r="G5397" s="15">
        <f t="shared" si="205"/>
        <v>0.03845093240146236</v>
      </c>
      <c r="H5397">
        <v>2</v>
      </c>
      <c r="I5397" t="s">
        <v>1</v>
      </c>
      <c r="J5397" s="1">
        <v>3755907.88</v>
      </c>
    </row>
    <row r="5398" spans="3:10" ht="12.75">
      <c r="C5398">
        <v>3</v>
      </c>
      <c r="D5398" t="s">
        <v>2</v>
      </c>
      <c r="E5398" s="1">
        <v>187202.695</v>
      </c>
      <c r="F5398" s="4">
        <f t="shared" si="206"/>
        <v>0.022890110041696648</v>
      </c>
      <c r="G5398" s="15">
        <f t="shared" si="205"/>
        <v>0.32029254073664504</v>
      </c>
      <c r="H5398">
        <v>3</v>
      </c>
      <c r="I5398" t="s">
        <v>2</v>
      </c>
      <c r="J5398" s="1">
        <v>141788.8</v>
      </c>
    </row>
    <row r="5399" spans="3:10" ht="12.75">
      <c r="C5399">
        <v>4</v>
      </c>
      <c r="D5399" t="s">
        <v>3</v>
      </c>
      <c r="E5399" s="1">
        <v>69455.52</v>
      </c>
      <c r="F5399" s="4">
        <f t="shared" si="206"/>
        <v>0.008492636795657576</v>
      </c>
      <c r="G5399" s="15">
        <f t="shared" si="205"/>
        <v>0.2063034375352517</v>
      </c>
      <c r="H5399">
        <v>4</v>
      </c>
      <c r="I5399" t="s">
        <v>3</v>
      </c>
      <c r="J5399" s="1">
        <v>57577.155</v>
      </c>
    </row>
    <row r="5400" spans="3:10" ht="12.75">
      <c r="C5400">
        <v>5</v>
      </c>
      <c r="D5400" t="s">
        <v>4</v>
      </c>
      <c r="E5400" s="1">
        <v>265905.14</v>
      </c>
      <c r="F5400" s="4">
        <f t="shared" si="206"/>
        <v>0.032513409677423465</v>
      </c>
      <c r="G5400" s="15">
        <f t="shared" si="205"/>
        <v>0.266073423458973</v>
      </c>
      <c r="H5400">
        <v>5</v>
      </c>
      <c r="I5400" t="s">
        <v>4</v>
      </c>
      <c r="J5400" s="1">
        <v>210023.475</v>
      </c>
    </row>
    <row r="5401" spans="3:10" ht="12.75">
      <c r="C5401">
        <v>6</v>
      </c>
      <c r="D5401" t="s">
        <v>5</v>
      </c>
      <c r="E5401" s="1">
        <v>15358.485</v>
      </c>
      <c r="F5401" s="4">
        <f t="shared" si="206"/>
        <v>0.0018779505910625236</v>
      </c>
      <c r="G5401" s="15">
        <f t="shared" si="205"/>
        <v>-0.0560651797202395</v>
      </c>
      <c r="H5401">
        <v>6</v>
      </c>
      <c r="I5401" t="s">
        <v>5</v>
      </c>
      <c r="J5401" s="1">
        <v>16270.705</v>
      </c>
    </row>
    <row r="5402" spans="3:10" ht="12.75">
      <c r="C5402">
        <v>7</v>
      </c>
      <c r="D5402" t="s">
        <v>6</v>
      </c>
      <c r="E5402" s="1">
        <v>2903.695</v>
      </c>
      <c r="F5402" s="4">
        <f t="shared" si="206"/>
        <v>0.0003550477629476667</v>
      </c>
      <c r="G5402" s="15">
        <f t="shared" si="205"/>
        <v>-0.3147549649494802</v>
      </c>
      <c r="H5402">
        <v>7</v>
      </c>
      <c r="I5402" t="s">
        <v>6</v>
      </c>
      <c r="J5402" s="1">
        <v>4237.455</v>
      </c>
    </row>
    <row r="5403" spans="3:10" ht="12.75">
      <c r="C5403">
        <v>9</v>
      </c>
      <c r="D5403" t="s">
        <v>8</v>
      </c>
      <c r="E5403" s="1">
        <v>8521.675</v>
      </c>
      <c r="F5403" s="4">
        <f t="shared" si="206"/>
        <v>0.001041983281755507</v>
      </c>
      <c r="G5403" s="15">
        <f t="shared" si="205"/>
        <v>0.16217627921661237</v>
      </c>
      <c r="H5403">
        <v>9</v>
      </c>
      <c r="I5403" t="s">
        <v>8</v>
      </c>
      <c r="J5403" s="1">
        <v>7332.515</v>
      </c>
    </row>
    <row r="5404" spans="3:10" ht="12.75">
      <c r="C5404">
        <v>10</v>
      </c>
      <c r="D5404" t="s">
        <v>9</v>
      </c>
      <c r="E5404" s="1">
        <v>61342.14</v>
      </c>
      <c r="F5404" s="4">
        <f t="shared" si="206"/>
        <v>0.007500577568037477</v>
      </c>
      <c r="G5404" s="15">
        <f t="shared" si="205"/>
        <v>0.3672595337615956</v>
      </c>
      <c r="H5404">
        <v>10</v>
      </c>
      <c r="I5404" t="s">
        <v>9</v>
      </c>
      <c r="J5404" s="1">
        <v>44865.03</v>
      </c>
    </row>
    <row r="5405" spans="3:10" ht="12.75">
      <c r="C5405">
        <v>11</v>
      </c>
      <c r="D5405" t="s">
        <v>10</v>
      </c>
      <c r="E5405" s="1">
        <v>6295.01</v>
      </c>
      <c r="F5405" s="4">
        <f t="shared" si="206"/>
        <v>0.0007697190022482359</v>
      </c>
      <c r="G5405" s="15">
        <f t="shared" si="205"/>
        <v>0.5136438121641946</v>
      </c>
      <c r="H5405">
        <v>11</v>
      </c>
      <c r="I5405" t="s">
        <v>10</v>
      </c>
      <c r="J5405" s="1">
        <v>4158.845</v>
      </c>
    </row>
    <row r="5406" spans="3:10" ht="12.75">
      <c r="C5406">
        <v>13</v>
      </c>
      <c r="D5406" t="s">
        <v>11</v>
      </c>
      <c r="E5406" s="1">
        <v>6532.325</v>
      </c>
      <c r="F5406" s="4">
        <f t="shared" si="206"/>
        <v>0.0007987365677514741</v>
      </c>
      <c r="G5406" s="15">
        <f t="shared" si="205"/>
        <v>-0.5105026502504877</v>
      </c>
      <c r="H5406">
        <v>13</v>
      </c>
      <c r="I5406" t="s">
        <v>11</v>
      </c>
      <c r="J5406" s="1">
        <v>13344.965</v>
      </c>
    </row>
    <row r="5407" spans="3:10" ht="12.75">
      <c r="C5407">
        <v>15</v>
      </c>
      <c r="D5407" t="s">
        <v>12</v>
      </c>
      <c r="E5407" s="1">
        <v>722.5</v>
      </c>
      <c r="F5407" s="4">
        <f t="shared" si="206"/>
        <v>8.834330352522877E-05</v>
      </c>
      <c r="G5407" s="15">
        <f t="shared" si="205"/>
        <v>-0.04861604909009498</v>
      </c>
      <c r="H5407">
        <v>15</v>
      </c>
      <c r="I5407" t="s">
        <v>12</v>
      </c>
      <c r="J5407" s="1">
        <v>759.42</v>
      </c>
    </row>
    <row r="5408" spans="3:10" ht="12.75">
      <c r="C5408">
        <v>16</v>
      </c>
      <c r="D5408" t="s">
        <v>13</v>
      </c>
      <c r="E5408" s="1">
        <v>72432.435</v>
      </c>
      <c r="F5408" s="4">
        <f t="shared" si="206"/>
        <v>0.008856637495192254</v>
      </c>
      <c r="G5408" s="15">
        <f t="shared" si="205"/>
        <v>0.27487361037859714</v>
      </c>
      <c r="H5408">
        <v>16</v>
      </c>
      <c r="I5408" t="s">
        <v>13</v>
      </c>
      <c r="J5408" s="1">
        <v>56815.385</v>
      </c>
    </row>
    <row r="5409" spans="3:10" ht="12.75">
      <c r="C5409">
        <v>20</v>
      </c>
      <c r="D5409" t="s">
        <v>14</v>
      </c>
      <c r="E5409" s="1">
        <v>136.89</v>
      </c>
      <c r="F5409" s="4">
        <f t="shared" si="206"/>
        <v>1.673815199940286E-05</v>
      </c>
      <c r="G5409" s="15" t="e">
        <f t="shared" si="205"/>
        <v>#DIV/0!</v>
      </c>
      <c r="H5409">
        <v>20</v>
      </c>
      <c r="I5409" t="s">
        <v>14</v>
      </c>
      <c r="J5409" s="1">
        <v>0</v>
      </c>
    </row>
    <row r="5410" spans="3:10" ht="12.75">
      <c r="C5410">
        <v>22</v>
      </c>
      <c r="D5410" t="s">
        <v>15</v>
      </c>
      <c r="E5410" s="1">
        <v>2817.52</v>
      </c>
      <c r="F5410" s="4">
        <f t="shared" si="206"/>
        <v>0.0003445107606206264</v>
      </c>
      <c r="G5410" s="15">
        <f t="shared" si="205"/>
        <v>-0.5148254847836231</v>
      </c>
      <c r="H5410">
        <v>22</v>
      </c>
      <c r="I5410" t="s">
        <v>15</v>
      </c>
      <c r="J5410" s="1">
        <v>5807.23</v>
      </c>
    </row>
    <row r="5411" spans="3:10" ht="12.75">
      <c r="C5411">
        <v>23</v>
      </c>
      <c r="D5411" t="s">
        <v>16</v>
      </c>
      <c r="E5411" s="1">
        <v>15475.67</v>
      </c>
      <c r="F5411" s="4">
        <f t="shared" si="206"/>
        <v>0.0018922793246592073</v>
      </c>
      <c r="G5411" s="15">
        <f t="shared" si="205"/>
        <v>-0.09941110728648161</v>
      </c>
      <c r="H5411">
        <v>23</v>
      </c>
      <c r="I5411" t="s">
        <v>16</v>
      </c>
      <c r="J5411" s="1">
        <v>17183.945</v>
      </c>
    </row>
    <row r="5412" spans="3:10" ht="12.75">
      <c r="C5412">
        <v>24</v>
      </c>
      <c r="D5412" t="s">
        <v>17</v>
      </c>
      <c r="E5412" s="1">
        <v>139225.255</v>
      </c>
      <c r="F5412" s="4">
        <f t="shared" si="206"/>
        <v>0.017023694063449654</v>
      </c>
      <c r="G5412" s="15">
        <f t="shared" si="205"/>
        <v>0.0610714572872364</v>
      </c>
      <c r="H5412">
        <v>24</v>
      </c>
      <c r="I5412" t="s">
        <v>17</v>
      </c>
      <c r="J5412" s="1">
        <v>131211.95</v>
      </c>
    </row>
    <row r="5413" spans="3:10" ht="12.75">
      <c r="C5413">
        <v>25</v>
      </c>
      <c r="D5413" t="s">
        <v>18</v>
      </c>
      <c r="E5413" s="1">
        <v>0</v>
      </c>
      <c r="F5413" s="4">
        <f t="shared" si="206"/>
        <v>0</v>
      </c>
      <c r="G5413" s="15">
        <f t="shared" si="205"/>
        <v>-1</v>
      </c>
      <c r="H5413">
        <v>25</v>
      </c>
      <c r="I5413" t="s">
        <v>18</v>
      </c>
      <c r="J5413" s="1">
        <v>35.1</v>
      </c>
    </row>
    <row r="5414" spans="3:10" ht="12.75">
      <c r="C5414">
        <v>27</v>
      </c>
      <c r="D5414" t="s">
        <v>20</v>
      </c>
      <c r="E5414" s="1">
        <v>20138.39</v>
      </c>
      <c r="F5414" s="4">
        <f t="shared" si="206"/>
        <v>0.0024624109346428123</v>
      </c>
      <c r="G5414" s="15">
        <f t="shared" si="205"/>
        <v>0.08609003295203888</v>
      </c>
      <c r="H5414">
        <v>27</v>
      </c>
      <c r="I5414" t="s">
        <v>20</v>
      </c>
      <c r="J5414" s="1">
        <v>18542.1</v>
      </c>
    </row>
    <row r="5415" spans="3:10" ht="12.75">
      <c r="C5415">
        <v>28</v>
      </c>
      <c r="D5415" t="s">
        <v>21</v>
      </c>
      <c r="E5415" s="1">
        <v>165792.68</v>
      </c>
      <c r="F5415" s="4">
        <f t="shared" si="206"/>
        <v>0.02027221183598772</v>
      </c>
      <c r="G5415" s="15">
        <f t="shared" si="205"/>
        <v>-0.1437523322868971</v>
      </c>
      <c r="H5415">
        <v>28</v>
      </c>
      <c r="I5415" t="s">
        <v>21</v>
      </c>
      <c r="J5415" s="1">
        <v>193627.015</v>
      </c>
    </row>
    <row r="5416" spans="3:10" ht="12.75">
      <c r="C5416">
        <v>30</v>
      </c>
      <c r="D5416" t="s">
        <v>22</v>
      </c>
      <c r="E5416" s="1">
        <v>674453.17</v>
      </c>
      <c r="F5416" s="4">
        <f t="shared" si="206"/>
        <v>0.08246840292160931</v>
      </c>
      <c r="G5416" s="15">
        <f t="shared" si="205"/>
        <v>0.14337412721714604</v>
      </c>
      <c r="H5416">
        <v>30</v>
      </c>
      <c r="I5416" t="s">
        <v>22</v>
      </c>
      <c r="J5416" s="1">
        <v>589879.685</v>
      </c>
    </row>
    <row r="5417" spans="3:10" ht="12.75">
      <c r="C5417">
        <v>31</v>
      </c>
      <c r="D5417" t="s">
        <v>23</v>
      </c>
      <c r="E5417" s="1">
        <v>361852.715</v>
      </c>
      <c r="F5417" s="4">
        <f t="shared" si="206"/>
        <v>0.04424534841892471</v>
      </c>
      <c r="G5417" s="15">
        <f t="shared" si="205"/>
        <v>0.05501962603136823</v>
      </c>
      <c r="H5417">
        <v>31</v>
      </c>
      <c r="I5417" t="s">
        <v>23</v>
      </c>
      <c r="J5417" s="1">
        <v>342981.975</v>
      </c>
    </row>
    <row r="5418" spans="3:10" ht="12.75">
      <c r="C5418">
        <v>32</v>
      </c>
      <c r="D5418" t="s">
        <v>24</v>
      </c>
      <c r="E5418" s="1">
        <v>78253.44</v>
      </c>
      <c r="F5418" s="4">
        <f t="shared" si="206"/>
        <v>0.009568397787976857</v>
      </c>
      <c r="G5418" s="15">
        <f t="shared" si="205"/>
        <v>0.2686385820535171</v>
      </c>
      <c r="H5418">
        <v>32</v>
      </c>
      <c r="I5418" t="s">
        <v>24</v>
      </c>
      <c r="J5418" s="1">
        <v>61683.005</v>
      </c>
    </row>
    <row r="5419" spans="3:10" ht="12.75">
      <c r="C5419">
        <v>33</v>
      </c>
      <c r="D5419" t="s">
        <v>450</v>
      </c>
      <c r="E5419" s="1">
        <v>6916.09</v>
      </c>
      <c r="F5419" s="4">
        <f t="shared" si="206"/>
        <v>0.0008456612291734249</v>
      </c>
      <c r="G5419" s="15">
        <f t="shared" si="205"/>
        <v>-0.027187340659340586</v>
      </c>
      <c r="H5419">
        <v>33</v>
      </c>
      <c r="I5419" t="s">
        <v>450</v>
      </c>
      <c r="J5419" s="1">
        <v>7109.375</v>
      </c>
    </row>
    <row r="5420" spans="3:10" ht="12.75">
      <c r="C5420">
        <v>34</v>
      </c>
      <c r="D5420" t="s">
        <v>510</v>
      </c>
      <c r="E5420" s="1">
        <v>12784.98</v>
      </c>
      <c r="F5420" s="4">
        <f t="shared" si="206"/>
        <v>0.0015632766348844004</v>
      </c>
      <c r="G5420" s="15">
        <f t="shared" si="205"/>
        <v>0.03516782740320634</v>
      </c>
      <c r="H5420">
        <v>34</v>
      </c>
      <c r="I5420" t="s">
        <v>510</v>
      </c>
      <c r="J5420" s="1">
        <v>12350.635</v>
      </c>
    </row>
    <row r="5421" spans="3:10" ht="12.75">
      <c r="C5421">
        <v>35</v>
      </c>
      <c r="D5421" t="s">
        <v>511</v>
      </c>
      <c r="E5421" s="1">
        <v>410196.68</v>
      </c>
      <c r="F5421" s="4">
        <f t="shared" si="206"/>
        <v>0.0501565810467559</v>
      </c>
      <c r="G5421" s="15">
        <f t="shared" si="205"/>
        <v>0.08914473553635216</v>
      </c>
      <c r="H5421">
        <v>35</v>
      </c>
      <c r="I5421" t="s">
        <v>511</v>
      </c>
      <c r="J5421" s="1">
        <v>376622.745</v>
      </c>
    </row>
    <row r="5422" ht="12.75">
      <c r="E5422" s="1"/>
    </row>
    <row r="5423" ht="12.75">
      <c r="E5423" s="1"/>
    </row>
    <row r="5426" spans="1:10" ht="12.75">
      <c r="A5426" s="76">
        <f>DATE(2015,3,1)</f>
        <v>42064</v>
      </c>
      <c r="B5426" s="1">
        <f>SUM(E5426:E5452)</f>
        <v>9106833.4</v>
      </c>
      <c r="C5426">
        <v>1</v>
      </c>
      <c r="D5426" t="s">
        <v>0</v>
      </c>
      <c r="E5426" s="1">
        <v>1794029.8</v>
      </c>
      <c r="F5426" s="4">
        <f>+E5426/$B$5426</f>
        <v>0.19699820137260884</v>
      </c>
      <c r="G5426" s="15">
        <f aca="true" t="shared" si="207" ref="G5426:G5451">(E5426/J5426)-1</f>
        <v>0.07445769632508248</v>
      </c>
      <c r="H5426">
        <v>1</v>
      </c>
      <c r="I5426" t="s">
        <v>0</v>
      </c>
      <c r="J5426" s="1">
        <v>1669707.245</v>
      </c>
    </row>
    <row r="5427" spans="3:10" ht="12.75">
      <c r="C5427">
        <v>2</v>
      </c>
      <c r="D5427" t="s">
        <v>1</v>
      </c>
      <c r="E5427" s="1">
        <v>4622684.64</v>
      </c>
      <c r="F5427" s="4">
        <f aca="true" t="shared" si="208" ref="F5427:F5451">+E5427/$B$5426</f>
        <v>0.5076061499049713</v>
      </c>
      <c r="G5427" s="15">
        <f t="shared" si="207"/>
        <v>0.2201498765115113</v>
      </c>
      <c r="H5427">
        <v>2</v>
      </c>
      <c r="I5427" t="s">
        <v>1</v>
      </c>
      <c r="J5427" s="1">
        <v>3788620.34</v>
      </c>
    </row>
    <row r="5428" spans="3:10" ht="12.75">
      <c r="C5428">
        <v>3</v>
      </c>
      <c r="D5428" t="s">
        <v>2</v>
      </c>
      <c r="E5428" s="1">
        <v>200245.315</v>
      </c>
      <c r="F5428" s="4">
        <f t="shared" si="208"/>
        <v>0.021988468022265565</v>
      </c>
      <c r="G5428" s="15">
        <f t="shared" si="207"/>
        <v>-0.036682659632032544</v>
      </c>
      <c r="H5428">
        <v>3</v>
      </c>
      <c r="I5428" t="s">
        <v>2</v>
      </c>
      <c r="J5428" s="1">
        <v>207870.56</v>
      </c>
    </row>
    <row r="5429" spans="3:10" ht="12.75">
      <c r="C5429">
        <v>4</v>
      </c>
      <c r="D5429" t="s">
        <v>3</v>
      </c>
      <c r="E5429" s="1">
        <v>86765.79</v>
      </c>
      <c r="F5429" s="4">
        <f t="shared" si="208"/>
        <v>0.00952754774233599</v>
      </c>
      <c r="G5429" s="15">
        <f t="shared" si="207"/>
        <v>0.18205907734838345</v>
      </c>
      <c r="H5429">
        <v>4</v>
      </c>
      <c r="I5429" t="s">
        <v>3</v>
      </c>
      <c r="J5429" s="1">
        <v>73402.245</v>
      </c>
    </row>
    <row r="5430" spans="3:10" ht="12.75">
      <c r="C5430">
        <v>5</v>
      </c>
      <c r="D5430" t="s">
        <v>4</v>
      </c>
      <c r="E5430" s="1">
        <v>229285.025</v>
      </c>
      <c r="F5430" s="4">
        <f t="shared" si="208"/>
        <v>0.025177250415056456</v>
      </c>
      <c r="G5430" s="15">
        <f t="shared" si="207"/>
        <v>0.14122376942608672</v>
      </c>
      <c r="H5430">
        <v>5</v>
      </c>
      <c r="I5430" t="s">
        <v>4</v>
      </c>
      <c r="J5430" s="1">
        <v>200911.54</v>
      </c>
    </row>
    <row r="5431" spans="3:10" ht="12.75">
      <c r="C5431">
        <v>6</v>
      </c>
      <c r="D5431" t="s">
        <v>5</v>
      </c>
      <c r="E5431" s="1">
        <v>16980.31</v>
      </c>
      <c r="F5431" s="4">
        <f t="shared" si="208"/>
        <v>0.0018645679847398987</v>
      </c>
      <c r="G5431" s="15">
        <f t="shared" si="207"/>
        <v>-0.02415096074549361</v>
      </c>
      <c r="H5431">
        <v>6</v>
      </c>
      <c r="I5431" t="s">
        <v>5</v>
      </c>
      <c r="J5431" s="1">
        <v>17400.55</v>
      </c>
    </row>
    <row r="5432" spans="3:10" ht="12.75">
      <c r="C5432">
        <v>7</v>
      </c>
      <c r="D5432" t="s">
        <v>6</v>
      </c>
      <c r="E5432" s="1">
        <v>2667.865</v>
      </c>
      <c r="F5432" s="4">
        <f t="shared" si="208"/>
        <v>0.00029295199360954594</v>
      </c>
      <c r="G5432" s="15">
        <f t="shared" si="207"/>
        <v>0.19146859955161344</v>
      </c>
      <c r="H5432">
        <v>7</v>
      </c>
      <c r="I5432" t="s">
        <v>6</v>
      </c>
      <c r="J5432" s="1">
        <v>2239.14</v>
      </c>
    </row>
    <row r="5433" spans="3:10" ht="12.75">
      <c r="C5433">
        <v>9</v>
      </c>
      <c r="D5433" t="s">
        <v>8</v>
      </c>
      <c r="E5433" s="1">
        <v>7916.74</v>
      </c>
      <c r="F5433" s="4">
        <f t="shared" si="208"/>
        <v>0.0008693186371455966</v>
      </c>
      <c r="G5433" s="15">
        <f t="shared" si="207"/>
        <v>-0.19893471108540983</v>
      </c>
      <c r="H5433">
        <v>9</v>
      </c>
      <c r="I5433" t="s">
        <v>8</v>
      </c>
      <c r="J5433" s="1">
        <v>9882.765</v>
      </c>
    </row>
    <row r="5434" spans="3:10" ht="12.75">
      <c r="C5434">
        <v>10</v>
      </c>
      <c r="D5434" t="s">
        <v>9</v>
      </c>
      <c r="E5434" s="1">
        <v>63004.475</v>
      </c>
      <c r="F5434" s="4">
        <f t="shared" si="208"/>
        <v>0.0069183735149915</v>
      </c>
      <c r="G5434" s="15">
        <f t="shared" si="207"/>
        <v>0.1819359918313388</v>
      </c>
      <c r="H5434">
        <v>10</v>
      </c>
      <c r="I5434" t="s">
        <v>9</v>
      </c>
      <c r="J5434" s="1">
        <v>53306.165</v>
      </c>
    </row>
    <row r="5435" spans="3:10" ht="12.75">
      <c r="C5435">
        <v>11</v>
      </c>
      <c r="D5435" t="s">
        <v>10</v>
      </c>
      <c r="E5435" s="1">
        <v>3280.72</v>
      </c>
      <c r="F5435" s="4">
        <f t="shared" si="208"/>
        <v>0.0003602481626599208</v>
      </c>
      <c r="G5435" s="15">
        <f t="shared" si="207"/>
        <v>0.7069746871666795</v>
      </c>
      <c r="H5435">
        <v>11</v>
      </c>
      <c r="I5435" t="s">
        <v>10</v>
      </c>
      <c r="J5435" s="1">
        <v>1921.95</v>
      </c>
    </row>
    <row r="5436" spans="3:10" ht="12.75">
      <c r="C5436">
        <v>13</v>
      </c>
      <c r="D5436" t="s">
        <v>11</v>
      </c>
      <c r="E5436" s="1">
        <v>6393.7</v>
      </c>
      <c r="F5436" s="4">
        <f t="shared" si="208"/>
        <v>0.0007020771896409128</v>
      </c>
      <c r="G5436" s="15">
        <f t="shared" si="207"/>
        <v>0.01953374154866694</v>
      </c>
      <c r="H5436">
        <v>13</v>
      </c>
      <c r="I5436" t="s">
        <v>11</v>
      </c>
      <c r="J5436" s="1">
        <v>6271.2</v>
      </c>
    </row>
    <row r="5437" spans="3:10" ht="12.75">
      <c r="C5437">
        <v>15</v>
      </c>
      <c r="D5437" t="s">
        <v>12</v>
      </c>
      <c r="E5437" s="1">
        <v>851.305</v>
      </c>
      <c r="F5437" s="4">
        <f t="shared" si="208"/>
        <v>9.347980385805673E-05</v>
      </c>
      <c r="G5437" s="15">
        <f t="shared" si="207"/>
        <v>0.35774322169059003</v>
      </c>
      <c r="H5437">
        <v>15</v>
      </c>
      <c r="I5437" t="s">
        <v>12</v>
      </c>
      <c r="J5437" s="1">
        <v>627</v>
      </c>
    </row>
    <row r="5438" spans="3:10" ht="12.75">
      <c r="C5438">
        <v>16</v>
      </c>
      <c r="D5438" t="s">
        <v>13</v>
      </c>
      <c r="E5438" s="1">
        <v>86989.79</v>
      </c>
      <c r="F5438" s="4">
        <f t="shared" si="208"/>
        <v>0.009552144656560861</v>
      </c>
      <c r="G5438" s="15">
        <f t="shared" si="207"/>
        <v>0.32910338551669516</v>
      </c>
      <c r="H5438">
        <v>16</v>
      </c>
      <c r="I5438" t="s">
        <v>13</v>
      </c>
      <c r="J5438" s="1">
        <v>65449.98</v>
      </c>
    </row>
    <row r="5439" spans="3:10" ht="12.75">
      <c r="C5439">
        <v>20</v>
      </c>
      <c r="D5439" t="s">
        <v>14</v>
      </c>
      <c r="E5439" s="1">
        <v>318.705</v>
      </c>
      <c r="F5439" s="4">
        <f t="shared" si="208"/>
        <v>3.499624798231183E-05</v>
      </c>
      <c r="G5439" s="15" t="e">
        <f t="shared" si="207"/>
        <v>#DIV/0!</v>
      </c>
      <c r="H5439">
        <v>20</v>
      </c>
      <c r="I5439" t="s">
        <v>14</v>
      </c>
      <c r="J5439" s="1">
        <v>0</v>
      </c>
    </row>
    <row r="5440" spans="3:10" ht="12.75">
      <c r="C5440">
        <v>22</v>
      </c>
      <c r="D5440" t="s">
        <v>15</v>
      </c>
      <c r="E5440" s="1">
        <v>3374.015</v>
      </c>
      <c r="F5440" s="4">
        <f t="shared" si="208"/>
        <v>0.00037049266762692726</v>
      </c>
      <c r="G5440" s="15">
        <f t="shared" si="207"/>
        <v>0.3286557560387804</v>
      </c>
      <c r="H5440">
        <v>22</v>
      </c>
      <c r="I5440" t="s">
        <v>15</v>
      </c>
      <c r="J5440" s="1">
        <v>2539.42</v>
      </c>
    </row>
    <row r="5441" spans="3:10" ht="12.75">
      <c r="C5441">
        <v>23</v>
      </c>
      <c r="D5441" t="s">
        <v>16</v>
      </c>
      <c r="E5441" s="1">
        <v>16844.07</v>
      </c>
      <c r="F5441" s="4">
        <f t="shared" si="208"/>
        <v>0.0018496077901238425</v>
      </c>
      <c r="G5441" s="15">
        <f t="shared" si="207"/>
        <v>0.1345902417831124</v>
      </c>
      <c r="H5441">
        <v>23</v>
      </c>
      <c r="I5441" t="s">
        <v>16</v>
      </c>
      <c r="J5441" s="1">
        <v>14845.95</v>
      </c>
    </row>
    <row r="5442" spans="3:10" ht="12.75">
      <c r="C5442">
        <v>24</v>
      </c>
      <c r="D5442" t="s">
        <v>17</v>
      </c>
      <c r="E5442" s="1">
        <v>180913.565</v>
      </c>
      <c r="F5442" s="4">
        <f t="shared" si="208"/>
        <v>0.01986569393045007</v>
      </c>
      <c r="G5442" s="15">
        <f t="shared" si="207"/>
        <v>0.07153858352806197</v>
      </c>
      <c r="H5442">
        <v>24</v>
      </c>
      <c r="I5442" t="s">
        <v>17</v>
      </c>
      <c r="J5442" s="1">
        <v>168835.325</v>
      </c>
    </row>
    <row r="5443" spans="3:10" ht="12.75">
      <c r="C5443">
        <v>25</v>
      </c>
      <c r="D5443" t="s">
        <v>18</v>
      </c>
      <c r="E5443" s="1">
        <v>42.415</v>
      </c>
      <c r="F5443" s="4">
        <f t="shared" si="208"/>
        <v>4.657491593071198E-06</v>
      </c>
      <c r="G5443" s="15">
        <f t="shared" si="207"/>
        <v>-0.32866413421968976</v>
      </c>
      <c r="H5443">
        <v>25</v>
      </c>
      <c r="I5443" t="s">
        <v>18</v>
      </c>
      <c r="J5443" s="1">
        <v>63.18</v>
      </c>
    </row>
    <row r="5444" spans="3:10" ht="12.75">
      <c r="C5444">
        <v>27</v>
      </c>
      <c r="D5444" t="s">
        <v>20</v>
      </c>
      <c r="E5444" s="1">
        <v>21239.785</v>
      </c>
      <c r="F5444" s="4">
        <f t="shared" si="208"/>
        <v>0.0023322909366059116</v>
      </c>
      <c r="G5444" s="15">
        <f t="shared" si="207"/>
        <v>0.1010689393291393</v>
      </c>
      <c r="H5444">
        <v>27</v>
      </c>
      <c r="I5444" t="s">
        <v>20</v>
      </c>
      <c r="J5444" s="1">
        <v>19290.15</v>
      </c>
    </row>
    <row r="5445" spans="3:10" ht="12.75">
      <c r="C5445">
        <v>28</v>
      </c>
      <c r="D5445" t="s">
        <v>21</v>
      </c>
      <c r="E5445" s="1">
        <v>166910.985</v>
      </c>
      <c r="F5445" s="4">
        <f t="shared" si="208"/>
        <v>0.01832810348765137</v>
      </c>
      <c r="G5445" s="15">
        <f t="shared" si="207"/>
        <v>0.004961346456016313</v>
      </c>
      <c r="H5445">
        <v>28</v>
      </c>
      <c r="I5445" t="s">
        <v>21</v>
      </c>
      <c r="J5445" s="1">
        <v>166086.97</v>
      </c>
    </row>
    <row r="5446" spans="3:10" ht="12.75">
      <c r="C5446">
        <v>30</v>
      </c>
      <c r="D5446" t="s">
        <v>22</v>
      </c>
      <c r="E5446" s="1">
        <v>723718.58</v>
      </c>
      <c r="F5446" s="4">
        <f t="shared" si="208"/>
        <v>0.0794698385500277</v>
      </c>
      <c r="G5446" s="15">
        <f t="shared" si="207"/>
        <v>0.1006773136047705</v>
      </c>
      <c r="H5446">
        <v>30</v>
      </c>
      <c r="I5446" t="s">
        <v>22</v>
      </c>
      <c r="J5446" s="1">
        <v>657521.12</v>
      </c>
    </row>
    <row r="5447" spans="3:10" ht="12.75">
      <c r="C5447">
        <v>31</v>
      </c>
      <c r="D5447" t="s">
        <v>23</v>
      </c>
      <c r="E5447" s="1">
        <v>321351.83</v>
      </c>
      <c r="F5447" s="4">
        <f t="shared" si="208"/>
        <v>0.035286890171944946</v>
      </c>
      <c r="G5447" s="15">
        <f t="shared" si="207"/>
        <v>-0.05106542657702995</v>
      </c>
      <c r="H5447">
        <v>31</v>
      </c>
      <c r="I5447" t="s">
        <v>23</v>
      </c>
      <c r="J5447" s="1">
        <v>338644.875</v>
      </c>
    </row>
    <row r="5448" spans="3:10" ht="12.75">
      <c r="C5448">
        <v>32</v>
      </c>
      <c r="D5448" t="s">
        <v>24</v>
      </c>
      <c r="E5448" s="1">
        <v>66051.405</v>
      </c>
      <c r="F5448" s="4">
        <f t="shared" si="208"/>
        <v>0.007252949746505739</v>
      </c>
      <c r="G5448" s="15">
        <f t="shared" si="207"/>
        <v>0.05474294880214181</v>
      </c>
      <c r="H5448">
        <v>32</v>
      </c>
      <c r="I5448" t="s">
        <v>24</v>
      </c>
      <c r="J5448" s="1">
        <v>62623.225</v>
      </c>
    </row>
    <row r="5449" spans="3:10" ht="12.75">
      <c r="C5449">
        <v>33</v>
      </c>
      <c r="D5449" t="s">
        <v>450</v>
      </c>
      <c r="E5449" s="1">
        <v>7837.57</v>
      </c>
      <c r="F5449" s="4">
        <f t="shared" si="208"/>
        <v>0.0008606251652742434</v>
      </c>
      <c r="G5449" s="15">
        <f t="shared" si="207"/>
        <v>-0.021194463038634814</v>
      </c>
      <c r="H5449">
        <v>33</v>
      </c>
      <c r="I5449" t="s">
        <v>450</v>
      </c>
      <c r="J5449" s="1">
        <v>8007.28</v>
      </c>
    </row>
    <row r="5450" spans="3:10" ht="12.75">
      <c r="C5450">
        <v>34</v>
      </c>
      <c r="D5450" t="s">
        <v>510</v>
      </c>
      <c r="E5450" s="1">
        <v>15364.055</v>
      </c>
      <c r="F5450" s="4">
        <f t="shared" si="208"/>
        <v>0.0016870908168804318</v>
      </c>
      <c r="G5450" s="15">
        <f t="shared" si="207"/>
        <v>0.013299007215871406</v>
      </c>
      <c r="H5450">
        <v>34</v>
      </c>
      <c r="I5450" t="s">
        <v>510</v>
      </c>
      <c r="J5450" s="1">
        <v>15162.41</v>
      </c>
    </row>
    <row r="5451" spans="3:10" ht="12.75">
      <c r="C5451">
        <v>35</v>
      </c>
      <c r="D5451" t="s">
        <v>511</v>
      </c>
      <c r="E5451" s="1">
        <v>461770.945</v>
      </c>
      <c r="F5451" s="4">
        <f t="shared" si="208"/>
        <v>0.0507059835968889</v>
      </c>
      <c r="G5451" s="15">
        <f t="shared" si="207"/>
        <v>0.24226999768599877</v>
      </c>
      <c r="H5451">
        <v>35</v>
      </c>
      <c r="I5451" t="s">
        <v>511</v>
      </c>
      <c r="J5451" s="1">
        <v>371715.445</v>
      </c>
    </row>
    <row r="5452" spans="5:10" ht="12.75">
      <c r="E5452" s="1"/>
      <c r="G5452" s="15"/>
      <c r="J5452" s="1"/>
    </row>
    <row r="5456" spans="1:10" ht="12.75">
      <c r="A5456" s="76">
        <f>DATE(2015,4,1)</f>
        <v>42095</v>
      </c>
      <c r="B5456" s="1">
        <f>SUM(E5456:E5482)</f>
        <v>9396434.040000001</v>
      </c>
      <c r="C5456">
        <v>1</v>
      </c>
      <c r="D5456" t="s">
        <v>0</v>
      </c>
      <c r="E5456" s="1">
        <v>1869566.455</v>
      </c>
      <c r="F5456" s="4">
        <f>+E5456/$B$5456</f>
        <v>0.19896552745875498</v>
      </c>
      <c r="G5456" s="15">
        <f aca="true" t="shared" si="209" ref="G5456:G5480">(E5456/J5456)-1</f>
        <v>0.08104243387702459</v>
      </c>
      <c r="H5456">
        <v>1</v>
      </c>
      <c r="I5456" t="s">
        <v>0</v>
      </c>
      <c r="J5456" s="1">
        <v>1729410.795</v>
      </c>
    </row>
    <row r="5457" spans="3:10" ht="12.75">
      <c r="C5457">
        <v>2</v>
      </c>
      <c r="D5457" t="s">
        <v>1</v>
      </c>
      <c r="E5457" s="1">
        <v>4628261.81</v>
      </c>
      <c r="F5457" s="4">
        <f aca="true" t="shared" si="210" ref="F5457:F5480">+E5457/$B$5456</f>
        <v>0.49255513211690666</v>
      </c>
      <c r="G5457" s="15">
        <f t="shared" si="209"/>
        <v>0.07999895459774842</v>
      </c>
      <c r="H5457">
        <v>2</v>
      </c>
      <c r="I5457" t="s">
        <v>1</v>
      </c>
      <c r="J5457" s="1">
        <v>4285431.75</v>
      </c>
    </row>
    <row r="5458" spans="3:10" ht="12.75">
      <c r="C5458">
        <v>3</v>
      </c>
      <c r="D5458" t="s">
        <v>2</v>
      </c>
      <c r="E5458" s="1">
        <v>202761.95</v>
      </c>
      <c r="F5458" s="4">
        <f t="shared" si="210"/>
        <v>0.0215786062177264</v>
      </c>
      <c r="G5458" s="15">
        <f t="shared" si="209"/>
        <v>0.042592201947077246</v>
      </c>
      <c r="H5458">
        <v>3</v>
      </c>
      <c r="I5458" t="s">
        <v>2</v>
      </c>
      <c r="J5458" s="1">
        <v>194478.675</v>
      </c>
    </row>
    <row r="5459" spans="3:10" ht="12.75">
      <c r="C5459">
        <v>4</v>
      </c>
      <c r="D5459" t="s">
        <v>3</v>
      </c>
      <c r="E5459" s="1">
        <v>73590.42</v>
      </c>
      <c r="F5459" s="4">
        <f t="shared" si="210"/>
        <v>0.007831739113660611</v>
      </c>
      <c r="G5459" s="15">
        <f t="shared" si="209"/>
        <v>0.03745671032517284</v>
      </c>
      <c r="H5459">
        <v>4</v>
      </c>
      <c r="I5459" t="s">
        <v>3</v>
      </c>
      <c r="J5459" s="1">
        <v>70933.485</v>
      </c>
    </row>
    <row r="5460" spans="3:10" ht="12.75">
      <c r="C5460">
        <v>5</v>
      </c>
      <c r="D5460" t="s">
        <v>4</v>
      </c>
      <c r="E5460" s="1">
        <v>268493.665</v>
      </c>
      <c r="F5460" s="4">
        <f t="shared" si="210"/>
        <v>0.028573995609083205</v>
      </c>
      <c r="G5460" s="15">
        <f t="shared" si="209"/>
        <v>0.20725832068473693</v>
      </c>
      <c r="H5460">
        <v>5</v>
      </c>
      <c r="I5460" t="s">
        <v>4</v>
      </c>
      <c r="J5460" s="1">
        <v>222399.515</v>
      </c>
    </row>
    <row r="5461" spans="3:10" ht="12.75">
      <c r="C5461">
        <v>6</v>
      </c>
      <c r="D5461" t="s">
        <v>5</v>
      </c>
      <c r="E5461" s="1">
        <v>18936.315</v>
      </c>
      <c r="F5461" s="4">
        <f t="shared" si="210"/>
        <v>0.0020152661019477553</v>
      </c>
      <c r="G5461" s="15">
        <f t="shared" si="209"/>
        <v>-0.06260298089867544</v>
      </c>
      <c r="H5461">
        <v>6</v>
      </c>
      <c r="I5461" t="s">
        <v>5</v>
      </c>
      <c r="J5461" s="1">
        <v>20200.955</v>
      </c>
    </row>
    <row r="5462" spans="3:10" ht="12.75">
      <c r="C5462">
        <v>7</v>
      </c>
      <c r="D5462" t="s">
        <v>6</v>
      </c>
      <c r="E5462" s="1">
        <v>3123.36</v>
      </c>
      <c r="F5462" s="4">
        <f t="shared" si="210"/>
        <v>0.00033239843824838894</v>
      </c>
      <c r="G5462" s="15">
        <f t="shared" si="209"/>
        <v>-0.22405427764376196</v>
      </c>
      <c r="H5462">
        <v>7</v>
      </c>
      <c r="I5462" t="s">
        <v>6</v>
      </c>
      <c r="J5462" s="1">
        <v>4025.23</v>
      </c>
    </row>
    <row r="5463" spans="3:10" ht="12.75">
      <c r="C5463">
        <v>9</v>
      </c>
      <c r="D5463" t="s">
        <v>8</v>
      </c>
      <c r="E5463" s="1">
        <v>9454.905</v>
      </c>
      <c r="F5463" s="4">
        <f t="shared" si="210"/>
        <v>0.0010062226755119116</v>
      </c>
      <c r="G5463" s="15">
        <f t="shared" si="209"/>
        <v>0.14839669214703766</v>
      </c>
      <c r="H5463">
        <v>9</v>
      </c>
      <c r="I5463" t="s">
        <v>8</v>
      </c>
      <c r="J5463" s="1">
        <v>8233.135</v>
      </c>
    </row>
    <row r="5464" spans="3:10" ht="12.75">
      <c r="C5464">
        <v>10</v>
      </c>
      <c r="D5464" t="s">
        <v>9</v>
      </c>
      <c r="E5464" s="1">
        <v>58613.78</v>
      </c>
      <c r="F5464" s="4">
        <f t="shared" si="210"/>
        <v>0.00623787489493195</v>
      </c>
      <c r="G5464" s="15">
        <f t="shared" si="209"/>
        <v>0.31482380007353195</v>
      </c>
      <c r="H5464">
        <v>10</v>
      </c>
      <c r="I5464" t="s">
        <v>9</v>
      </c>
      <c r="J5464" s="1">
        <v>44579.19</v>
      </c>
    </row>
    <row r="5465" spans="3:10" ht="12.75">
      <c r="C5465">
        <v>11</v>
      </c>
      <c r="D5465" t="s">
        <v>10</v>
      </c>
      <c r="E5465" s="1">
        <v>3655.13</v>
      </c>
      <c r="F5465" s="4">
        <f t="shared" si="210"/>
        <v>0.00038899118372356494</v>
      </c>
      <c r="G5465" s="15">
        <f t="shared" si="209"/>
        <v>-0.20885745113975662</v>
      </c>
      <c r="H5465">
        <v>11</v>
      </c>
      <c r="I5465" t="s">
        <v>10</v>
      </c>
      <c r="J5465" s="1">
        <v>4620.065</v>
      </c>
    </row>
    <row r="5466" spans="3:10" ht="12.75">
      <c r="C5466">
        <v>13</v>
      </c>
      <c r="D5466" t="s">
        <v>11</v>
      </c>
      <c r="E5466" s="1">
        <v>7542.875</v>
      </c>
      <c r="F5466" s="4">
        <f t="shared" si="210"/>
        <v>0.0008027380352898214</v>
      </c>
      <c r="G5466" s="15">
        <f t="shared" si="209"/>
        <v>0.07000089369181262</v>
      </c>
      <c r="H5466">
        <v>13</v>
      </c>
      <c r="I5466" t="s">
        <v>11</v>
      </c>
      <c r="J5466" s="1">
        <v>7049.41</v>
      </c>
    </row>
    <row r="5467" spans="3:10" ht="12.75">
      <c r="C5467">
        <v>15</v>
      </c>
      <c r="D5467" t="s">
        <v>12</v>
      </c>
      <c r="E5467" s="1">
        <v>819.81</v>
      </c>
      <c r="F5467" s="4">
        <f t="shared" si="210"/>
        <v>8.724692755891467E-05</v>
      </c>
      <c r="G5467" s="15">
        <f t="shared" si="209"/>
        <v>-0.15700771208226227</v>
      </c>
      <c r="H5467">
        <v>15</v>
      </c>
      <c r="I5467" t="s">
        <v>12</v>
      </c>
      <c r="J5467" s="1">
        <v>972.5</v>
      </c>
    </row>
    <row r="5468" spans="3:10" ht="12.75">
      <c r="C5468">
        <v>16</v>
      </c>
      <c r="D5468" t="s">
        <v>13</v>
      </c>
      <c r="E5468" s="1">
        <v>86740.875</v>
      </c>
      <c r="F5468" s="4">
        <f t="shared" si="210"/>
        <v>0.009231254604752165</v>
      </c>
      <c r="G5468" s="15">
        <f t="shared" si="209"/>
        <v>0.13044645798753884</v>
      </c>
      <c r="H5468">
        <v>16</v>
      </c>
      <c r="I5468" t="s">
        <v>13</v>
      </c>
      <c r="J5468" s="1">
        <v>76731.52</v>
      </c>
    </row>
    <row r="5469" spans="3:10" ht="12.75">
      <c r="C5469">
        <v>22</v>
      </c>
      <c r="D5469" t="s">
        <v>15</v>
      </c>
      <c r="E5469" s="1">
        <v>3349.48</v>
      </c>
      <c r="F5469" s="4">
        <f t="shared" si="210"/>
        <v>0.00035646288642494423</v>
      </c>
      <c r="G5469" s="15">
        <f t="shared" si="209"/>
        <v>0.1310938700390878</v>
      </c>
      <c r="H5469">
        <v>22</v>
      </c>
      <c r="I5469" t="s">
        <v>15</v>
      </c>
      <c r="J5469" s="1">
        <v>2961.275</v>
      </c>
    </row>
    <row r="5470" spans="3:10" ht="12.75">
      <c r="C5470">
        <v>23</v>
      </c>
      <c r="D5470" t="s">
        <v>16</v>
      </c>
      <c r="E5470" s="1">
        <v>18309.845</v>
      </c>
      <c r="F5470" s="4">
        <f t="shared" si="210"/>
        <v>0.0019485950651125946</v>
      </c>
      <c r="G5470" s="15">
        <f t="shared" si="209"/>
        <v>-0.08735906843045615</v>
      </c>
      <c r="H5470">
        <v>23</v>
      </c>
      <c r="I5470" t="s">
        <v>16</v>
      </c>
      <c r="J5470" s="1">
        <v>20062.485</v>
      </c>
    </row>
    <row r="5471" spans="3:10" ht="12.75">
      <c r="C5471">
        <v>24</v>
      </c>
      <c r="D5471" t="s">
        <v>17</v>
      </c>
      <c r="E5471" s="1">
        <v>217918.54</v>
      </c>
      <c r="F5471" s="4">
        <f t="shared" si="210"/>
        <v>0.023191621318506057</v>
      </c>
      <c r="G5471" s="15">
        <f t="shared" si="209"/>
        <v>0.07476592785713598</v>
      </c>
      <c r="H5471">
        <v>24</v>
      </c>
      <c r="I5471" t="s">
        <v>17</v>
      </c>
      <c r="J5471" s="1">
        <v>202759.07</v>
      </c>
    </row>
    <row r="5472" spans="3:10" ht="12.75">
      <c r="C5472">
        <v>25</v>
      </c>
      <c r="D5472" t="s">
        <v>18</v>
      </c>
      <c r="E5472" s="1">
        <v>42.41</v>
      </c>
      <c r="F5472" s="4">
        <f t="shared" si="210"/>
        <v>4.513414324994293E-06</v>
      </c>
      <c r="G5472" s="15" t="e">
        <f t="shared" si="209"/>
        <v>#DIV/0!</v>
      </c>
      <c r="H5472">
        <v>25</v>
      </c>
      <c r="I5472" t="s">
        <v>18</v>
      </c>
      <c r="J5472" s="1">
        <v>0</v>
      </c>
    </row>
    <row r="5473" spans="3:10" ht="12.75">
      <c r="C5473">
        <v>27</v>
      </c>
      <c r="D5473" t="s">
        <v>20</v>
      </c>
      <c r="E5473" s="1">
        <v>21357.72</v>
      </c>
      <c r="F5473" s="4">
        <f t="shared" si="210"/>
        <v>0.0022729601366945794</v>
      </c>
      <c r="G5473" s="15">
        <f t="shared" si="209"/>
        <v>-0.02994413407821228</v>
      </c>
      <c r="H5473">
        <v>27</v>
      </c>
      <c r="I5473" t="s">
        <v>20</v>
      </c>
      <c r="J5473" s="1">
        <v>22017</v>
      </c>
    </row>
    <row r="5474" spans="3:10" ht="12.75">
      <c r="C5474">
        <v>28</v>
      </c>
      <c r="D5474" t="s">
        <v>21</v>
      </c>
      <c r="E5474" s="1">
        <v>160012.88</v>
      </c>
      <c r="F5474" s="4">
        <f t="shared" si="210"/>
        <v>0.017029106927035905</v>
      </c>
      <c r="G5474" s="15">
        <f t="shared" si="209"/>
        <v>-0.015241359684666222</v>
      </c>
      <c r="H5474">
        <v>28</v>
      </c>
      <c r="I5474" t="s">
        <v>21</v>
      </c>
      <c r="J5474" s="1">
        <v>162489.44</v>
      </c>
    </row>
    <row r="5475" spans="3:10" ht="12.75">
      <c r="C5475">
        <v>30</v>
      </c>
      <c r="D5475" t="s">
        <v>22</v>
      </c>
      <c r="E5475" s="1">
        <v>739236.195</v>
      </c>
      <c r="F5475" s="4">
        <f t="shared" si="210"/>
        <v>0.07867199321073506</v>
      </c>
      <c r="G5475" s="15">
        <f t="shared" si="209"/>
        <v>0.11313928600444734</v>
      </c>
      <c r="H5475">
        <v>30</v>
      </c>
      <c r="I5475" t="s">
        <v>22</v>
      </c>
      <c r="J5475" s="1">
        <v>664100.355</v>
      </c>
    </row>
    <row r="5476" spans="3:10" ht="12.75">
      <c r="C5476">
        <v>31</v>
      </c>
      <c r="D5476" t="s">
        <v>23</v>
      </c>
      <c r="E5476" s="1">
        <v>391163.895</v>
      </c>
      <c r="F5476" s="4">
        <f t="shared" si="210"/>
        <v>0.04162897257990011</v>
      </c>
      <c r="G5476" s="15">
        <f t="shared" si="209"/>
        <v>0.17245772970190787</v>
      </c>
      <c r="H5476">
        <v>31</v>
      </c>
      <c r="I5476" t="s">
        <v>23</v>
      </c>
      <c r="J5476" s="1">
        <v>333627.29</v>
      </c>
    </row>
    <row r="5477" spans="3:10" ht="12.75">
      <c r="C5477">
        <v>32</v>
      </c>
      <c r="D5477" t="s">
        <v>24</v>
      </c>
      <c r="E5477" s="1">
        <v>70938.345</v>
      </c>
      <c r="F5477" s="4">
        <f t="shared" si="210"/>
        <v>0.007549496404489207</v>
      </c>
      <c r="G5477" s="15">
        <f t="shared" si="209"/>
        <v>0.10339764655376582</v>
      </c>
      <c r="H5477">
        <v>32</v>
      </c>
      <c r="I5477" t="s">
        <v>24</v>
      </c>
      <c r="J5477" s="1">
        <v>64290.825</v>
      </c>
    </row>
    <row r="5478" spans="3:10" ht="12.75">
      <c r="C5478">
        <v>33</v>
      </c>
      <c r="D5478" t="s">
        <v>450</v>
      </c>
      <c r="E5478" s="1">
        <v>8010.685</v>
      </c>
      <c r="F5478" s="4">
        <f t="shared" si="210"/>
        <v>0.0008525239432213372</v>
      </c>
      <c r="G5478" s="15">
        <f t="shared" si="209"/>
        <v>-0.057485525227460754</v>
      </c>
      <c r="H5478">
        <v>33</v>
      </c>
      <c r="I5478" t="s">
        <v>450</v>
      </c>
      <c r="J5478" s="1">
        <v>8499.27</v>
      </c>
    </row>
    <row r="5479" spans="3:10" ht="12.75">
      <c r="C5479">
        <v>34</v>
      </c>
      <c r="D5479" t="s">
        <v>510</v>
      </c>
      <c r="E5479" s="1">
        <v>18244.6</v>
      </c>
      <c r="F5479" s="4">
        <f t="shared" si="210"/>
        <v>0.0019416514735626235</v>
      </c>
      <c r="G5479" s="15">
        <f t="shared" si="209"/>
        <v>0.028630901437577627</v>
      </c>
      <c r="H5479">
        <v>34</v>
      </c>
      <c r="I5479" t="s">
        <v>510</v>
      </c>
      <c r="J5479" s="1">
        <v>17736.78</v>
      </c>
    </row>
    <row r="5480" spans="3:10" ht="12.75">
      <c r="C5480">
        <v>35</v>
      </c>
      <c r="D5480" t="s">
        <v>511</v>
      </c>
      <c r="E5480" s="1">
        <v>516288.095</v>
      </c>
      <c r="F5480" s="4">
        <f t="shared" si="210"/>
        <v>0.054945109261896115</v>
      </c>
      <c r="G5480" s="15">
        <f t="shared" si="209"/>
        <v>0.255408148484628</v>
      </c>
      <c r="H5480">
        <v>35</v>
      </c>
      <c r="I5480" t="s">
        <v>511</v>
      </c>
      <c r="J5480" s="1">
        <v>411251.19</v>
      </c>
    </row>
    <row r="5481" ht="12.75">
      <c r="E5481" s="1"/>
    </row>
    <row r="5482" ht="12.75">
      <c r="E5482" s="1"/>
    </row>
    <row r="5486" spans="1:10" ht="12.75">
      <c r="A5486" s="76">
        <f>DATE(2015,5,1)</f>
        <v>42125</v>
      </c>
      <c r="B5486" s="1">
        <f>SUM(E5486:E5510)</f>
        <v>7225789.714999999</v>
      </c>
      <c r="C5486">
        <v>1</v>
      </c>
      <c r="D5486" t="s">
        <v>0</v>
      </c>
      <c r="E5486" s="1">
        <v>1394524.785</v>
      </c>
      <c r="F5486" s="4">
        <f>+E5486/$B$5486</f>
        <v>0.19299271636775</v>
      </c>
      <c r="G5486" s="15">
        <f aca="true" t="shared" si="211" ref="G5486:G5510">(E5486/J5486)-1</f>
        <v>0.061994310591306334</v>
      </c>
      <c r="H5486">
        <v>1</v>
      </c>
      <c r="I5486" t="s">
        <v>0</v>
      </c>
      <c r="J5486" s="1">
        <v>1313118.885</v>
      </c>
    </row>
    <row r="5487" spans="3:10" ht="12.75">
      <c r="C5487">
        <v>2</v>
      </c>
      <c r="D5487" t="s">
        <v>1</v>
      </c>
      <c r="E5487" s="1">
        <v>3750100.51</v>
      </c>
      <c r="F5487" s="4">
        <f aca="true" t="shared" si="212" ref="F5487:F5510">+E5487/$B$5486</f>
        <v>0.5189883262469118</v>
      </c>
      <c r="G5487" s="15">
        <f t="shared" si="211"/>
        <v>0.09336816160861461</v>
      </c>
      <c r="H5487">
        <v>2</v>
      </c>
      <c r="I5487" t="s">
        <v>1</v>
      </c>
      <c r="J5487" s="1">
        <v>3429860.72</v>
      </c>
    </row>
    <row r="5488" spans="3:10" ht="12.75">
      <c r="C5488">
        <v>3</v>
      </c>
      <c r="D5488" t="s">
        <v>2</v>
      </c>
      <c r="E5488" s="1">
        <v>164372.53</v>
      </c>
      <c r="F5488" s="4">
        <f t="shared" si="212"/>
        <v>0.022748036752132363</v>
      </c>
      <c r="G5488" s="15">
        <f t="shared" si="211"/>
        <v>0.15099386268596193</v>
      </c>
      <c r="H5488">
        <v>3</v>
      </c>
      <c r="I5488" t="s">
        <v>2</v>
      </c>
      <c r="J5488" s="1">
        <v>142809.215</v>
      </c>
    </row>
    <row r="5489" spans="3:10" ht="12.75">
      <c r="C5489">
        <v>4</v>
      </c>
      <c r="D5489" t="s">
        <v>3</v>
      </c>
      <c r="E5489" s="1">
        <v>48903.32</v>
      </c>
      <c r="F5489" s="4">
        <f t="shared" si="212"/>
        <v>0.006767885854535971</v>
      </c>
      <c r="G5489" s="15">
        <f t="shared" si="211"/>
        <v>-0.1617023760352979</v>
      </c>
      <c r="H5489">
        <v>4</v>
      </c>
      <c r="I5489" t="s">
        <v>3</v>
      </c>
      <c r="J5489" s="1">
        <v>58336.465</v>
      </c>
    </row>
    <row r="5490" spans="3:10" ht="12.75">
      <c r="C5490">
        <v>5</v>
      </c>
      <c r="D5490" t="s">
        <v>4</v>
      </c>
      <c r="E5490" s="1">
        <v>183562.055</v>
      </c>
      <c r="F5490" s="4">
        <f t="shared" si="212"/>
        <v>0.02540373609530097</v>
      </c>
      <c r="G5490" s="15">
        <f t="shared" si="211"/>
        <v>0.1693865780501218</v>
      </c>
      <c r="H5490">
        <v>5</v>
      </c>
      <c r="I5490" t="s">
        <v>4</v>
      </c>
      <c r="J5490" s="1">
        <v>156972.945</v>
      </c>
    </row>
    <row r="5491" spans="3:10" ht="12.75">
      <c r="C5491">
        <v>6</v>
      </c>
      <c r="D5491" t="s">
        <v>5</v>
      </c>
      <c r="E5491" s="1">
        <v>11661.515</v>
      </c>
      <c r="F5491" s="4">
        <f t="shared" si="212"/>
        <v>0.0016138741175641866</v>
      </c>
      <c r="G5491" s="15">
        <f t="shared" si="211"/>
        <v>-0.04283574371686072</v>
      </c>
      <c r="H5491">
        <v>6</v>
      </c>
      <c r="I5491" t="s">
        <v>5</v>
      </c>
      <c r="J5491" s="1">
        <v>12183.4</v>
      </c>
    </row>
    <row r="5492" spans="3:10" ht="12.75">
      <c r="C5492">
        <v>7</v>
      </c>
      <c r="D5492" t="s">
        <v>6</v>
      </c>
      <c r="E5492" s="1">
        <v>1237.465</v>
      </c>
      <c r="F5492" s="4">
        <f t="shared" si="212"/>
        <v>0.000171256713633826</v>
      </c>
      <c r="G5492" s="15">
        <f t="shared" si="211"/>
        <v>-0.21386870124259905</v>
      </c>
      <c r="H5492">
        <v>7</v>
      </c>
      <c r="I5492" t="s">
        <v>6</v>
      </c>
      <c r="J5492" s="1">
        <v>1574.12</v>
      </c>
    </row>
    <row r="5493" spans="3:10" ht="12.75">
      <c r="C5493">
        <v>9</v>
      </c>
      <c r="D5493" t="s">
        <v>8</v>
      </c>
      <c r="E5493" s="1">
        <v>6638.92</v>
      </c>
      <c r="F5493" s="4">
        <f t="shared" si="212"/>
        <v>0.0009187812352493849</v>
      </c>
      <c r="G5493" s="15">
        <f t="shared" si="211"/>
        <v>0.20359905654391208</v>
      </c>
      <c r="H5493">
        <v>9</v>
      </c>
      <c r="I5493" t="s">
        <v>8</v>
      </c>
      <c r="J5493" s="1">
        <v>5515.89</v>
      </c>
    </row>
    <row r="5494" spans="3:10" ht="12.75">
      <c r="C5494">
        <v>10</v>
      </c>
      <c r="D5494" t="s">
        <v>9</v>
      </c>
      <c r="E5494" s="1">
        <v>66375.29</v>
      </c>
      <c r="F5494" s="4">
        <f t="shared" si="212"/>
        <v>0.00918588730339214</v>
      </c>
      <c r="G5494" s="15">
        <f t="shared" si="211"/>
        <v>0.8837292198259112</v>
      </c>
      <c r="H5494">
        <v>10</v>
      </c>
      <c r="I5494" t="s">
        <v>9</v>
      </c>
      <c r="J5494" s="1">
        <v>35236.11</v>
      </c>
    </row>
    <row r="5495" spans="3:10" ht="12.75">
      <c r="C5495">
        <v>11</v>
      </c>
      <c r="D5495" t="s">
        <v>10</v>
      </c>
      <c r="E5495" s="1">
        <v>2212.785</v>
      </c>
      <c r="F5495" s="4">
        <f t="shared" si="212"/>
        <v>0.00030623434770132943</v>
      </c>
      <c r="G5495" s="15">
        <f t="shared" si="211"/>
        <v>-0.2724081749415125</v>
      </c>
      <c r="H5495">
        <v>11</v>
      </c>
      <c r="I5495" t="s">
        <v>10</v>
      </c>
      <c r="J5495" s="1">
        <v>3041.245</v>
      </c>
    </row>
    <row r="5496" spans="3:10" ht="12.75">
      <c r="C5496">
        <v>13</v>
      </c>
      <c r="D5496" t="s">
        <v>11</v>
      </c>
      <c r="E5496" s="1">
        <v>5246.425</v>
      </c>
      <c r="F5496" s="4">
        <f t="shared" si="212"/>
        <v>0.0007260694272778185</v>
      </c>
      <c r="G5496" s="15">
        <f t="shared" si="211"/>
        <v>0.005288546751424095</v>
      </c>
      <c r="H5496">
        <v>13</v>
      </c>
      <c r="I5496" t="s">
        <v>11</v>
      </c>
      <c r="J5496" s="1">
        <v>5218.825</v>
      </c>
    </row>
    <row r="5497" spans="3:10" ht="12.75">
      <c r="C5497">
        <v>15</v>
      </c>
      <c r="D5497" t="s">
        <v>12</v>
      </c>
      <c r="E5497" s="1">
        <v>842.22</v>
      </c>
      <c r="F5497" s="4">
        <f t="shared" si="212"/>
        <v>0.0001165575021165697</v>
      </c>
      <c r="G5497" s="15">
        <f t="shared" si="211"/>
        <v>0.11946726214211667</v>
      </c>
      <c r="H5497">
        <v>15</v>
      </c>
      <c r="I5497" t="s">
        <v>12</v>
      </c>
      <c r="J5497" s="1">
        <v>752.34</v>
      </c>
    </row>
    <row r="5498" spans="3:10" ht="12.75">
      <c r="C5498">
        <v>16</v>
      </c>
      <c r="D5498" t="s">
        <v>13</v>
      </c>
      <c r="E5498" s="1">
        <v>54905.935</v>
      </c>
      <c r="F5498" s="4">
        <f t="shared" si="212"/>
        <v>0.007598606818853433</v>
      </c>
      <c r="G5498" s="15">
        <f t="shared" si="211"/>
        <v>0.23561858304495975</v>
      </c>
      <c r="H5498">
        <v>16</v>
      </c>
      <c r="I5498" t="s">
        <v>13</v>
      </c>
      <c r="J5498" s="1">
        <v>44435.99</v>
      </c>
    </row>
    <row r="5499" spans="3:10" ht="12.75">
      <c r="C5499">
        <v>20</v>
      </c>
      <c r="D5499" t="s">
        <v>14</v>
      </c>
      <c r="E5499" s="1">
        <v>235.695</v>
      </c>
      <c r="F5499" s="4">
        <f t="shared" si="212"/>
        <v>3.261858001634359E-05</v>
      </c>
      <c r="G5499" s="15" t="e">
        <f t="shared" si="211"/>
        <v>#DIV/0!</v>
      </c>
      <c r="H5499">
        <v>20</v>
      </c>
      <c r="I5499" t="s">
        <v>728</v>
      </c>
      <c r="J5499" s="1">
        <v>0</v>
      </c>
    </row>
    <row r="5500" spans="3:10" ht="12.75">
      <c r="C5500">
        <v>22</v>
      </c>
      <c r="D5500" t="s">
        <v>15</v>
      </c>
      <c r="E5500" s="1">
        <v>713.925</v>
      </c>
      <c r="F5500" s="4">
        <f t="shared" si="212"/>
        <v>9.880234938445064E-05</v>
      </c>
      <c r="G5500" s="15">
        <f t="shared" si="211"/>
        <v>-0.643767776059079</v>
      </c>
      <c r="H5500">
        <v>22</v>
      </c>
      <c r="I5500" t="s">
        <v>15</v>
      </c>
      <c r="J5500" s="1">
        <v>2004.1</v>
      </c>
    </row>
    <row r="5501" spans="3:10" ht="12.75">
      <c r="C5501">
        <v>23</v>
      </c>
      <c r="D5501" t="s">
        <v>16</v>
      </c>
      <c r="E5501" s="1">
        <v>12556.52</v>
      </c>
      <c r="F5501" s="4">
        <f t="shared" si="212"/>
        <v>0.0017377367035652797</v>
      </c>
      <c r="G5501" s="15">
        <f t="shared" si="211"/>
        <v>0.05461452437015302</v>
      </c>
      <c r="H5501">
        <v>23</v>
      </c>
      <c r="I5501" t="s">
        <v>16</v>
      </c>
      <c r="J5501" s="1">
        <v>11906.265</v>
      </c>
    </row>
    <row r="5502" spans="3:10" ht="12.75">
      <c r="C5502">
        <v>24</v>
      </c>
      <c r="D5502" t="s">
        <v>17</v>
      </c>
      <c r="E5502" s="1">
        <v>169869.235</v>
      </c>
      <c r="F5502" s="4">
        <f t="shared" si="212"/>
        <v>0.023508743223923174</v>
      </c>
      <c r="G5502" s="15">
        <f t="shared" si="211"/>
        <v>0.05188275445411983</v>
      </c>
      <c r="H5502">
        <v>24</v>
      </c>
      <c r="I5502" t="s">
        <v>17</v>
      </c>
      <c r="J5502" s="1">
        <v>161490.655</v>
      </c>
    </row>
    <row r="5503" spans="3:10" ht="12.75">
      <c r="C5503">
        <v>27</v>
      </c>
      <c r="D5503" t="s">
        <v>20</v>
      </c>
      <c r="E5503" s="1">
        <v>0</v>
      </c>
      <c r="F5503" s="4">
        <f t="shared" si="212"/>
        <v>0</v>
      </c>
      <c r="G5503" s="15">
        <f t="shared" si="211"/>
        <v>-1</v>
      </c>
      <c r="H5503">
        <v>27</v>
      </c>
      <c r="I5503" t="s">
        <v>20</v>
      </c>
      <c r="J5503" s="1">
        <v>15364.84</v>
      </c>
    </row>
    <row r="5504" spans="3:10" ht="12.75">
      <c r="C5504">
        <v>28</v>
      </c>
      <c r="D5504" t="s">
        <v>21</v>
      </c>
      <c r="E5504" s="1">
        <v>142056.115</v>
      </c>
      <c r="F5504" s="4">
        <f t="shared" si="212"/>
        <v>0.01965959716556739</v>
      </c>
      <c r="G5504" s="15">
        <f t="shared" si="211"/>
        <v>-0.034811796911809245</v>
      </c>
      <c r="H5504">
        <v>28</v>
      </c>
      <c r="I5504" t="s">
        <v>21</v>
      </c>
      <c r="J5504" s="1">
        <v>147179.705</v>
      </c>
    </row>
    <row r="5505" spans="3:10" ht="12.75">
      <c r="C5505">
        <v>30</v>
      </c>
      <c r="D5505" t="s">
        <v>22</v>
      </c>
      <c r="E5505" s="1">
        <v>529593.5</v>
      </c>
      <c r="F5505" s="4">
        <f t="shared" si="212"/>
        <v>0.07329212735053972</v>
      </c>
      <c r="G5505" s="15">
        <f t="shared" si="211"/>
        <v>0.06088339498391515</v>
      </c>
      <c r="H5505">
        <v>30</v>
      </c>
      <c r="I5505" t="s">
        <v>22</v>
      </c>
      <c r="J5505" s="1">
        <v>499200.48</v>
      </c>
    </row>
    <row r="5506" spans="3:10" ht="12.75">
      <c r="C5506">
        <v>31</v>
      </c>
      <c r="D5506" t="s">
        <v>23</v>
      </c>
      <c r="E5506" s="1">
        <v>262706.855</v>
      </c>
      <c r="F5506" s="4">
        <f t="shared" si="212"/>
        <v>0.036356836465175214</v>
      </c>
      <c r="G5506" s="15">
        <f t="shared" si="211"/>
        <v>0.06039292769067783</v>
      </c>
      <c r="H5506">
        <v>31</v>
      </c>
      <c r="I5506" t="s">
        <v>23</v>
      </c>
      <c r="J5506" s="1">
        <v>247744.82</v>
      </c>
    </row>
    <row r="5507" spans="3:10" ht="12.75">
      <c r="C5507">
        <v>32</v>
      </c>
      <c r="D5507" t="s">
        <v>24</v>
      </c>
      <c r="E5507" s="1">
        <v>53273.38</v>
      </c>
      <c r="F5507" s="4">
        <f t="shared" si="212"/>
        <v>0.007372672344644894</v>
      </c>
      <c r="G5507" s="15">
        <f t="shared" si="211"/>
        <v>0.04650225817597997</v>
      </c>
      <c r="H5507">
        <v>32</v>
      </c>
      <c r="I5507" t="s">
        <v>24</v>
      </c>
      <c r="J5507" s="1">
        <v>50906.13</v>
      </c>
    </row>
    <row r="5508" spans="3:10" ht="12.75">
      <c r="C5508">
        <v>33</v>
      </c>
      <c r="D5508" t="s">
        <v>450</v>
      </c>
      <c r="E5508" s="1">
        <v>5285.16</v>
      </c>
      <c r="F5508" s="4">
        <f t="shared" si="212"/>
        <v>0.0007314300870157554</v>
      </c>
      <c r="G5508" s="15">
        <f t="shared" si="211"/>
        <v>0.040034712690499186</v>
      </c>
      <c r="H5508">
        <v>33</v>
      </c>
      <c r="I5508" t="s">
        <v>450</v>
      </c>
      <c r="J5508" s="1">
        <v>5081.715</v>
      </c>
    </row>
    <row r="5509" spans="3:10" ht="12.75">
      <c r="C5509">
        <v>34</v>
      </c>
      <c r="D5509" t="s">
        <v>510</v>
      </c>
      <c r="E5509" s="1">
        <v>12924.39</v>
      </c>
      <c r="F5509" s="4">
        <f t="shared" si="212"/>
        <v>0.0017886474018431909</v>
      </c>
      <c r="G5509" s="15">
        <f t="shared" si="211"/>
        <v>0.17412905945325252</v>
      </c>
      <c r="H5509">
        <v>34</v>
      </c>
      <c r="I5509" t="s">
        <v>510</v>
      </c>
      <c r="J5509" s="1">
        <v>11007.64</v>
      </c>
    </row>
    <row r="5510" spans="3:10" ht="12.75">
      <c r="C5510">
        <v>35</v>
      </c>
      <c r="D5510" t="s">
        <v>511</v>
      </c>
      <c r="E5510" s="1">
        <v>345991.185</v>
      </c>
      <c r="F5510" s="4">
        <f t="shared" si="212"/>
        <v>0.04788281954590482</v>
      </c>
      <c r="G5510" s="15">
        <f t="shared" si="211"/>
        <v>0.29994148799263987</v>
      </c>
      <c r="H5510">
        <v>35</v>
      </c>
      <c r="I5510" t="s">
        <v>511</v>
      </c>
      <c r="J5510" s="1">
        <v>266159.045</v>
      </c>
    </row>
    <row r="5511" ht="12.75">
      <c r="E5511" s="1"/>
    </row>
    <row r="5512" ht="12.75">
      <c r="E5512" s="1"/>
    </row>
    <row r="5513" ht="12.75">
      <c r="E5513" s="1"/>
    </row>
    <row r="5516" spans="1:10" ht="12.75">
      <c r="A5516" s="76">
        <f>DATE(2015,6,1)</f>
        <v>42156</v>
      </c>
      <c r="B5516" s="1">
        <f>SUM(E5516:E5544)</f>
        <v>5942587.835000001</v>
      </c>
      <c r="C5516">
        <v>1</v>
      </c>
      <c r="D5516" t="s">
        <v>0</v>
      </c>
      <c r="E5516" s="1">
        <v>1239481.02</v>
      </c>
      <c r="F5516" s="4">
        <f>+E5516/$B$5516</f>
        <v>0.20857596966423297</v>
      </c>
      <c r="G5516" s="15">
        <f aca="true" t="shared" si="213" ref="G5516:G5539">(E5516/J5516)-1</f>
        <v>0.009516938055906587</v>
      </c>
      <c r="H5516">
        <v>1</v>
      </c>
      <c r="I5516" t="s">
        <v>0</v>
      </c>
      <c r="J5516" s="1">
        <v>1227796.16</v>
      </c>
    </row>
    <row r="5517" spans="3:10" ht="12.75">
      <c r="C5517">
        <v>2</v>
      </c>
      <c r="D5517" t="s">
        <v>1</v>
      </c>
      <c r="E5517" s="1">
        <v>2953604.61</v>
      </c>
      <c r="F5517" s="4">
        <f aca="true" t="shared" si="214" ref="F5517:F5541">+E5517/$B$5516</f>
        <v>0.4970232989412767</v>
      </c>
      <c r="G5517" s="15">
        <f t="shared" si="213"/>
        <v>0.034587850876527604</v>
      </c>
      <c r="H5517">
        <v>2</v>
      </c>
      <c r="I5517" t="s">
        <v>1</v>
      </c>
      <c r="J5517" s="1">
        <v>2854861.1</v>
      </c>
    </row>
    <row r="5518" spans="3:10" ht="12.75">
      <c r="C5518">
        <v>3</v>
      </c>
      <c r="D5518" t="s">
        <v>2</v>
      </c>
      <c r="E5518" s="1">
        <v>153736.37</v>
      </c>
      <c r="F5518" s="4">
        <f t="shared" si="214"/>
        <v>0.02587027306429371</v>
      </c>
      <c r="G5518" s="15">
        <f t="shared" si="213"/>
        <v>0.12107555497704148</v>
      </c>
      <c r="H5518">
        <v>3</v>
      </c>
      <c r="I5518" t="s">
        <v>2</v>
      </c>
      <c r="J5518" s="1">
        <v>137132.925</v>
      </c>
    </row>
    <row r="5519" spans="3:10" ht="12.75">
      <c r="C5519">
        <v>4</v>
      </c>
      <c r="D5519" t="s">
        <v>3</v>
      </c>
      <c r="E5519" s="1">
        <v>70339.68</v>
      </c>
      <c r="F5519" s="4">
        <f t="shared" si="214"/>
        <v>0.011836540233485666</v>
      </c>
      <c r="G5519" s="15">
        <f t="shared" si="213"/>
        <v>0.3000531279459371</v>
      </c>
      <c r="H5519">
        <v>4</v>
      </c>
      <c r="I5519" t="s">
        <v>3</v>
      </c>
      <c r="J5519" s="1">
        <v>54105.235</v>
      </c>
    </row>
    <row r="5520" spans="3:10" ht="12.75">
      <c r="C5520">
        <v>5</v>
      </c>
      <c r="D5520" t="s">
        <v>4</v>
      </c>
      <c r="E5520" s="1">
        <v>140582.28</v>
      </c>
      <c r="F5520" s="4">
        <f t="shared" si="214"/>
        <v>0.023656744149748016</v>
      </c>
      <c r="G5520" s="15">
        <f t="shared" si="213"/>
        <v>0.05626479854036748</v>
      </c>
      <c r="H5520">
        <v>5</v>
      </c>
      <c r="I5520" t="s">
        <v>4</v>
      </c>
      <c r="J5520" s="1">
        <v>133093.785</v>
      </c>
    </row>
    <row r="5521" spans="3:10" ht="12.75">
      <c r="C5521">
        <v>6</v>
      </c>
      <c r="D5521" t="s">
        <v>5</v>
      </c>
      <c r="E5521" s="1">
        <v>11001.51</v>
      </c>
      <c r="F5521" s="4">
        <f t="shared" si="214"/>
        <v>0.001851299518907321</v>
      </c>
      <c r="G5521" s="15">
        <f t="shared" si="213"/>
        <v>-0.058735807577248944</v>
      </c>
      <c r="H5521">
        <v>6</v>
      </c>
      <c r="I5521" t="s">
        <v>5</v>
      </c>
      <c r="J5521" s="1">
        <v>11688.015</v>
      </c>
    </row>
    <row r="5522" spans="3:10" ht="12.75">
      <c r="C5522">
        <v>7</v>
      </c>
      <c r="D5522" t="s">
        <v>6</v>
      </c>
      <c r="E5522" s="1">
        <v>1853.385</v>
      </c>
      <c r="F5522" s="4">
        <f t="shared" si="214"/>
        <v>0.0003118818015754242</v>
      </c>
      <c r="G5522" s="15">
        <f t="shared" si="213"/>
        <v>0.0645733831524471</v>
      </c>
      <c r="H5522">
        <v>7</v>
      </c>
      <c r="I5522" t="s">
        <v>6</v>
      </c>
      <c r="J5522" s="1">
        <v>1740.965</v>
      </c>
    </row>
    <row r="5523" spans="3:10" ht="12.75">
      <c r="C5523">
        <v>9</v>
      </c>
      <c r="D5523" t="s">
        <v>8</v>
      </c>
      <c r="E5523" s="1">
        <v>4959.545</v>
      </c>
      <c r="F5523" s="4">
        <f t="shared" si="214"/>
        <v>0.0008345766419790747</v>
      </c>
      <c r="G5523" s="15">
        <f t="shared" si="213"/>
        <v>-0.19623020069347707</v>
      </c>
      <c r="H5523">
        <v>9</v>
      </c>
      <c r="I5523" t="s">
        <v>8</v>
      </c>
      <c r="J5523" s="1">
        <v>6170.355</v>
      </c>
    </row>
    <row r="5524" spans="3:10" ht="12.75">
      <c r="C5524">
        <v>10</v>
      </c>
      <c r="D5524" t="s">
        <v>9</v>
      </c>
      <c r="E5524" s="1">
        <v>35050.48</v>
      </c>
      <c r="F5524" s="4">
        <f t="shared" si="214"/>
        <v>0.0058981845911580035</v>
      </c>
      <c r="G5524" s="15">
        <f t="shared" si="213"/>
        <v>0.19968161810019258</v>
      </c>
      <c r="H5524">
        <v>10</v>
      </c>
      <c r="I5524" t="s">
        <v>9</v>
      </c>
      <c r="J5524" s="1">
        <v>29216.485</v>
      </c>
    </row>
    <row r="5525" spans="3:10" ht="12.75">
      <c r="C5525">
        <v>11</v>
      </c>
      <c r="D5525" t="s">
        <v>10</v>
      </c>
      <c r="E5525" s="1">
        <v>3444.455</v>
      </c>
      <c r="F5525" s="4">
        <f t="shared" si="214"/>
        <v>0.0005796220595534537</v>
      </c>
      <c r="G5525" s="15">
        <f t="shared" si="213"/>
        <v>0.116041298441669</v>
      </c>
      <c r="H5525">
        <v>11</v>
      </c>
      <c r="I5525" t="s">
        <v>10</v>
      </c>
      <c r="J5525" s="1">
        <v>3086.315</v>
      </c>
    </row>
    <row r="5526" spans="3:10" ht="12.75">
      <c r="C5526">
        <v>13</v>
      </c>
      <c r="D5526" t="s">
        <v>11</v>
      </c>
      <c r="E5526" s="1">
        <v>4186.655</v>
      </c>
      <c r="F5526" s="4">
        <f t="shared" si="214"/>
        <v>0.0007045171424041726</v>
      </c>
      <c r="G5526" s="15" t="e">
        <f t="shared" si="213"/>
        <v>#DIV/0!</v>
      </c>
      <c r="H5526">
        <v>13</v>
      </c>
      <c r="I5526" t="s">
        <v>11</v>
      </c>
      <c r="J5526" s="1">
        <v>0</v>
      </c>
    </row>
    <row r="5527" spans="3:10" ht="12.75">
      <c r="C5527">
        <v>15</v>
      </c>
      <c r="D5527" t="s">
        <v>12</v>
      </c>
      <c r="E5527" s="1">
        <v>649.38</v>
      </c>
      <c r="F5527" s="4">
        <f t="shared" si="214"/>
        <v>0.00010927562503583927</v>
      </c>
      <c r="G5527" s="15">
        <f t="shared" si="213"/>
        <v>-0.16370895041854472</v>
      </c>
      <c r="H5527">
        <v>15</v>
      </c>
      <c r="I5527" t="s">
        <v>12</v>
      </c>
      <c r="J5527" s="1">
        <v>776.5</v>
      </c>
    </row>
    <row r="5528" spans="3:10" ht="12.75">
      <c r="C5528">
        <v>16</v>
      </c>
      <c r="D5528" t="s">
        <v>13</v>
      </c>
      <c r="E5528" s="1">
        <v>43314.245</v>
      </c>
      <c r="F5528" s="4">
        <f t="shared" si="214"/>
        <v>0.007288784987727488</v>
      </c>
      <c r="G5528" s="15">
        <f t="shared" si="213"/>
        <v>0.6607573246751852</v>
      </c>
      <c r="H5528">
        <v>16</v>
      </c>
      <c r="I5528" t="s">
        <v>13</v>
      </c>
      <c r="J5528" s="1">
        <v>26081.02</v>
      </c>
    </row>
    <row r="5529" spans="3:10" ht="12.75">
      <c r="C5529">
        <v>20</v>
      </c>
      <c r="D5529" t="s">
        <v>14</v>
      </c>
      <c r="E5529" s="1">
        <v>135.105</v>
      </c>
      <c r="F5529" s="4">
        <f t="shared" si="214"/>
        <v>2.2735044689499312E-05</v>
      </c>
      <c r="G5529" s="15" t="e">
        <f t="shared" si="213"/>
        <v>#DIV/0!</v>
      </c>
      <c r="H5529">
        <v>20</v>
      </c>
      <c r="I5529" t="s">
        <v>14</v>
      </c>
      <c r="J5529" s="1">
        <v>0</v>
      </c>
    </row>
    <row r="5530" spans="3:10" ht="12.75">
      <c r="C5530">
        <v>22</v>
      </c>
      <c r="D5530" t="s">
        <v>15</v>
      </c>
      <c r="E5530" s="1">
        <v>2204.085</v>
      </c>
      <c r="F5530" s="4">
        <f t="shared" si="214"/>
        <v>0.00037089649512938157</v>
      </c>
      <c r="G5530" s="15">
        <f t="shared" si="213"/>
        <v>0.015024453593434739</v>
      </c>
      <c r="H5530">
        <v>22</v>
      </c>
      <c r="I5530" t="s">
        <v>15</v>
      </c>
      <c r="J5530" s="1">
        <v>2171.46</v>
      </c>
    </row>
    <row r="5531" spans="3:10" ht="12.75">
      <c r="C5531">
        <v>23</v>
      </c>
      <c r="D5531" t="s">
        <v>16</v>
      </c>
      <c r="E5531" s="1">
        <v>11004.905</v>
      </c>
      <c r="F5531" s="4">
        <f t="shared" si="214"/>
        <v>0.0018518708188349393</v>
      </c>
      <c r="G5531" s="15">
        <f t="shared" si="213"/>
        <v>-0.017752458987129294</v>
      </c>
      <c r="H5531">
        <v>23</v>
      </c>
      <c r="I5531" t="s">
        <v>16</v>
      </c>
      <c r="J5531" s="1">
        <v>11203.8</v>
      </c>
    </row>
    <row r="5532" spans="3:10" ht="12.75">
      <c r="C5532">
        <v>24</v>
      </c>
      <c r="D5532" t="s">
        <v>17</v>
      </c>
      <c r="E5532" s="1">
        <v>114472.485</v>
      </c>
      <c r="F5532" s="4">
        <f t="shared" si="214"/>
        <v>0.01926306992482173</v>
      </c>
      <c r="G5532" s="15">
        <f t="shared" si="213"/>
        <v>0.05480504083952065</v>
      </c>
      <c r="H5532">
        <v>24</v>
      </c>
      <c r="I5532" t="s">
        <v>17</v>
      </c>
      <c r="J5532" s="1">
        <v>108524.78</v>
      </c>
    </row>
    <row r="5533" spans="3:10" ht="12.75">
      <c r="C5533">
        <v>25</v>
      </c>
      <c r="D5533" t="s">
        <v>18</v>
      </c>
      <c r="E5533" s="1">
        <v>142.74</v>
      </c>
      <c r="F5533" s="4">
        <f t="shared" si="214"/>
        <v>2.40198384884285E-05</v>
      </c>
      <c r="G5533" s="15" t="e">
        <f t="shared" si="213"/>
        <v>#DIV/0!</v>
      </c>
      <c r="H5533">
        <v>25</v>
      </c>
      <c r="I5533" t="s">
        <v>18</v>
      </c>
      <c r="J5533" s="1">
        <v>0</v>
      </c>
    </row>
    <row r="5534" spans="3:10" ht="12.75">
      <c r="C5534">
        <v>27</v>
      </c>
      <c r="D5534" t="s">
        <v>20</v>
      </c>
      <c r="E5534" s="1">
        <v>28600.63</v>
      </c>
      <c r="F5534" s="4">
        <f t="shared" si="214"/>
        <v>0.004812824108640205</v>
      </c>
      <c r="G5534" s="15">
        <f t="shared" si="213"/>
        <v>1.0138409790713019</v>
      </c>
      <c r="H5534">
        <v>27</v>
      </c>
      <c r="I5534" t="s">
        <v>20</v>
      </c>
      <c r="J5534" s="1">
        <v>14202.03</v>
      </c>
    </row>
    <row r="5535" spans="3:10" ht="12.75">
      <c r="C5535">
        <v>28</v>
      </c>
      <c r="D5535" t="s">
        <v>21</v>
      </c>
      <c r="E5535" s="1">
        <v>102404.22</v>
      </c>
      <c r="F5535" s="4">
        <f t="shared" si="214"/>
        <v>0.01723226022792139</v>
      </c>
      <c r="G5535" s="15">
        <f t="shared" si="213"/>
        <v>0.13788592285884715</v>
      </c>
      <c r="H5535">
        <v>28</v>
      </c>
      <c r="I5535" t="s">
        <v>21</v>
      </c>
      <c r="J5535" s="1">
        <v>89995.155</v>
      </c>
    </row>
    <row r="5536" spans="3:10" ht="12.75">
      <c r="C5536">
        <v>30</v>
      </c>
      <c r="D5536" t="s">
        <v>22</v>
      </c>
      <c r="E5536" s="1">
        <v>463997.58</v>
      </c>
      <c r="F5536" s="4">
        <f t="shared" si="214"/>
        <v>0.07808005415876196</v>
      </c>
      <c r="G5536" s="15">
        <f t="shared" si="213"/>
        <v>-0.004588004388373923</v>
      </c>
      <c r="H5536">
        <v>30</v>
      </c>
      <c r="I5536" t="s">
        <v>22</v>
      </c>
      <c r="J5536" s="1">
        <v>466136.215</v>
      </c>
    </row>
    <row r="5537" spans="3:10" ht="12.75">
      <c r="C5537">
        <v>31</v>
      </c>
      <c r="D5537" t="s">
        <v>23</v>
      </c>
      <c r="E5537" s="1">
        <v>218963.33</v>
      </c>
      <c r="F5537" s="4">
        <f t="shared" si="214"/>
        <v>0.03684646084831491</v>
      </c>
      <c r="G5537" s="15">
        <f t="shared" si="213"/>
        <v>-0.09561434353828124</v>
      </c>
      <c r="H5537">
        <v>31</v>
      </c>
      <c r="I5537" t="s">
        <v>23</v>
      </c>
      <c r="J5537" s="1">
        <v>242112.785</v>
      </c>
    </row>
    <row r="5538" spans="3:10" ht="12.75">
      <c r="C5538">
        <v>32</v>
      </c>
      <c r="D5538" t="s">
        <v>24</v>
      </c>
      <c r="E5538" s="1">
        <v>45802.175</v>
      </c>
      <c r="F5538" s="4">
        <f t="shared" si="214"/>
        <v>0.0077074460271734455</v>
      </c>
      <c r="G5538" s="15">
        <f t="shared" si="213"/>
        <v>0.08412300329943556</v>
      </c>
      <c r="H5538">
        <v>32</v>
      </c>
      <c r="I5538" t="s">
        <v>24</v>
      </c>
      <c r="J5538" s="1">
        <v>42248.135</v>
      </c>
    </row>
    <row r="5539" spans="3:10" ht="12.75">
      <c r="C5539">
        <v>33</v>
      </c>
      <c r="D5539" t="s">
        <v>450</v>
      </c>
      <c r="E5539" s="1">
        <v>4653.195</v>
      </c>
      <c r="F5539" s="4">
        <f t="shared" si="214"/>
        <v>0.0007830250270082881</v>
      </c>
      <c r="G5539" s="15">
        <f t="shared" si="213"/>
        <v>0.06097440019152822</v>
      </c>
      <c r="H5539">
        <v>33</v>
      </c>
      <c r="I5539" t="s">
        <v>450</v>
      </c>
      <c r="J5539" s="1">
        <v>4385.775</v>
      </c>
    </row>
    <row r="5540" spans="3:10" ht="12.75">
      <c r="C5540">
        <v>34</v>
      </c>
      <c r="D5540" t="s">
        <v>510</v>
      </c>
      <c r="E5540" s="1">
        <v>11014.17</v>
      </c>
      <c r="F5540" s="4">
        <f t="shared" si="214"/>
        <v>0.0018534299039098677</v>
      </c>
      <c r="G5540" s="15">
        <f>(E5540/J5540)-1</f>
        <v>0.036732169733799</v>
      </c>
      <c r="H5540">
        <v>34</v>
      </c>
      <c r="I5540" t="s">
        <v>510</v>
      </c>
      <c r="J5540" s="1">
        <v>10623.93</v>
      </c>
    </row>
    <row r="5541" spans="3:10" ht="12.75">
      <c r="C5541">
        <v>35</v>
      </c>
      <c r="D5541" t="s">
        <v>511</v>
      </c>
      <c r="E5541" s="1">
        <v>276989.6</v>
      </c>
      <c r="F5541" s="4">
        <f t="shared" si="214"/>
        <v>0.046610939154927936</v>
      </c>
      <c r="G5541" s="15">
        <f>(E5541/J5541)-1</f>
        <v>0.03625324047058265</v>
      </c>
      <c r="H5541">
        <v>35</v>
      </c>
      <c r="I5541" t="s">
        <v>511</v>
      </c>
      <c r="J5541" s="1">
        <v>267299.14</v>
      </c>
    </row>
    <row r="5542" ht="12.75">
      <c r="E5542" s="1"/>
    </row>
    <row r="5543" ht="12.75">
      <c r="E5543" s="1"/>
    </row>
    <row r="5544" ht="12.75">
      <c r="E5544" s="1"/>
    </row>
    <row r="5546" spans="1:10" ht="12.75">
      <c r="A5546" s="76">
        <v>42186</v>
      </c>
      <c r="B5546" s="1">
        <f>SUM(E5546:E5574)</f>
        <v>4780254.695000001</v>
      </c>
      <c r="C5546">
        <v>1</v>
      </c>
      <c r="D5546" t="s">
        <v>0</v>
      </c>
      <c r="E5546" s="1">
        <v>936744.84</v>
      </c>
      <c r="F5546" s="4">
        <f>+E5546/$B$5546</f>
        <v>0.19596128235171364</v>
      </c>
      <c r="G5546" s="15">
        <f aca="true" t="shared" si="215" ref="G5546:G5570">(E5546/J5546)-1</f>
        <v>0.05305774241657657</v>
      </c>
      <c r="H5546">
        <v>1</v>
      </c>
      <c r="I5546" t="s">
        <v>0</v>
      </c>
      <c r="J5546" s="1">
        <v>889547.46</v>
      </c>
    </row>
    <row r="5547" spans="3:10" ht="12.75">
      <c r="C5547">
        <v>2</v>
      </c>
      <c r="D5547" t="s">
        <v>1</v>
      </c>
      <c r="E5547" s="1">
        <v>2406440.28</v>
      </c>
      <c r="F5547" s="4">
        <f aca="true" t="shared" si="216" ref="F5547:F5570">+E5547/$B$5546</f>
        <v>0.5034125655515933</v>
      </c>
      <c r="G5547" s="15">
        <f t="shared" si="215"/>
        <v>0.11266981327850623</v>
      </c>
      <c r="H5547">
        <v>2</v>
      </c>
      <c r="I5547" t="s">
        <v>1</v>
      </c>
      <c r="J5547" s="1">
        <v>2162762.26</v>
      </c>
    </row>
    <row r="5548" spans="3:10" ht="12.75">
      <c r="C5548">
        <v>3</v>
      </c>
      <c r="D5548" t="s">
        <v>2</v>
      </c>
      <c r="E5548" s="1">
        <v>86809.295</v>
      </c>
      <c r="F5548" s="4">
        <f t="shared" si="216"/>
        <v>0.01815997275015489</v>
      </c>
      <c r="G5548" s="15">
        <f t="shared" si="215"/>
        <v>-0.13583218662513008</v>
      </c>
      <c r="H5548">
        <v>3</v>
      </c>
      <c r="I5548" t="s">
        <v>2</v>
      </c>
      <c r="J5548" s="1">
        <v>100454.21</v>
      </c>
    </row>
    <row r="5549" spans="3:10" ht="12.75">
      <c r="C5549">
        <v>4</v>
      </c>
      <c r="D5549" t="s">
        <v>3</v>
      </c>
      <c r="E5549" s="1">
        <v>45767.76</v>
      </c>
      <c r="F5549" s="4">
        <f t="shared" si="216"/>
        <v>0.009574335034464098</v>
      </c>
      <c r="G5549" s="15">
        <f t="shared" si="215"/>
        <v>-0.046618412684657606</v>
      </c>
      <c r="H5549">
        <v>4</v>
      </c>
      <c r="I5549" t="s">
        <v>3</v>
      </c>
      <c r="J5549" s="1">
        <v>48005.71</v>
      </c>
    </row>
    <row r="5550" spans="3:10" ht="12.75">
      <c r="C5550">
        <v>5</v>
      </c>
      <c r="D5550" t="s">
        <v>4</v>
      </c>
      <c r="E5550" s="1">
        <v>142391.57</v>
      </c>
      <c r="F5550" s="4">
        <f t="shared" si="216"/>
        <v>0.0297874442022801</v>
      </c>
      <c r="G5550" s="15">
        <f t="shared" si="215"/>
        <v>0.2917818532097851</v>
      </c>
      <c r="H5550">
        <v>5</v>
      </c>
      <c r="I5550" t="s">
        <v>4</v>
      </c>
      <c r="J5550" s="1">
        <v>110228.805</v>
      </c>
    </row>
    <row r="5551" spans="3:10" ht="12.75">
      <c r="C5551">
        <v>6</v>
      </c>
      <c r="D5551" t="s">
        <v>5</v>
      </c>
      <c r="E5551" s="1">
        <v>10395.075</v>
      </c>
      <c r="F5551" s="4">
        <f t="shared" si="216"/>
        <v>0.002174586013350487</v>
      </c>
      <c r="G5551" s="15">
        <f t="shared" si="215"/>
        <v>-0.13378669974280433</v>
      </c>
      <c r="H5551">
        <v>6</v>
      </c>
      <c r="I5551" t="s">
        <v>5</v>
      </c>
      <c r="J5551" s="1">
        <v>12000.595</v>
      </c>
    </row>
    <row r="5552" spans="3:10" ht="12.75">
      <c r="C5552">
        <v>7</v>
      </c>
      <c r="D5552" t="s">
        <v>6</v>
      </c>
      <c r="E5552" s="1">
        <v>1816.39</v>
      </c>
      <c r="F5552" s="4">
        <f t="shared" si="216"/>
        <v>0.00037997766142040254</v>
      </c>
      <c r="G5552" s="15">
        <f t="shared" si="215"/>
        <v>-0.38330982197573493</v>
      </c>
      <c r="H5552">
        <v>7</v>
      </c>
      <c r="I5552" t="s">
        <v>6</v>
      </c>
      <c r="J5552" s="1">
        <v>2945.385</v>
      </c>
    </row>
    <row r="5553" spans="3:10" ht="12.75">
      <c r="C5553">
        <v>9</v>
      </c>
      <c r="D5553" t="s">
        <v>8</v>
      </c>
      <c r="E5553" s="1">
        <v>4377.43</v>
      </c>
      <c r="F5553" s="4">
        <f t="shared" si="216"/>
        <v>0.0009157315413713535</v>
      </c>
      <c r="G5553" s="15">
        <f t="shared" si="215"/>
        <v>0.005355859176731981</v>
      </c>
      <c r="H5553">
        <v>9</v>
      </c>
      <c r="I5553" t="s">
        <v>8</v>
      </c>
      <c r="J5553" s="1">
        <v>4354.11</v>
      </c>
    </row>
    <row r="5554" spans="3:10" ht="12.75">
      <c r="C5554">
        <v>10</v>
      </c>
      <c r="D5554" t="s">
        <v>9</v>
      </c>
      <c r="E5554" s="1">
        <v>30142.345</v>
      </c>
      <c r="F5554" s="4">
        <f t="shared" si="216"/>
        <v>0.006305593932375186</v>
      </c>
      <c r="G5554" s="15">
        <f t="shared" si="215"/>
        <v>-0.04222569558746336</v>
      </c>
      <c r="H5554">
        <v>10</v>
      </c>
      <c r="I5554" t="s">
        <v>9</v>
      </c>
      <c r="J5554" s="1">
        <v>31471.24</v>
      </c>
    </row>
    <row r="5555" spans="3:10" ht="12.75">
      <c r="C5555">
        <v>11</v>
      </c>
      <c r="D5555" t="s">
        <v>10</v>
      </c>
      <c r="E5555" s="1">
        <v>3711.66</v>
      </c>
      <c r="F5555" s="4">
        <f t="shared" si="216"/>
        <v>0.0007764565356490903</v>
      </c>
      <c r="G5555" s="15">
        <f t="shared" si="215"/>
        <v>0.4437790644528248</v>
      </c>
      <c r="H5555">
        <v>11</v>
      </c>
      <c r="I5555" t="s">
        <v>10</v>
      </c>
      <c r="J5555" s="1">
        <v>2570.795</v>
      </c>
    </row>
    <row r="5556" spans="3:10" ht="12.75">
      <c r="C5556">
        <v>13</v>
      </c>
      <c r="D5556" t="s">
        <v>11</v>
      </c>
      <c r="E5556" s="1">
        <v>3153.64</v>
      </c>
      <c r="F5556" s="4">
        <f t="shared" si="216"/>
        <v>0.000659722169887435</v>
      </c>
      <c r="G5556" s="15">
        <f t="shared" si="215"/>
        <v>-0.5863397844497684</v>
      </c>
      <c r="H5556">
        <v>13</v>
      </c>
      <c r="I5556" t="s">
        <v>11</v>
      </c>
      <c r="J5556" s="1">
        <v>7623.745</v>
      </c>
    </row>
    <row r="5557" spans="3:10" ht="12.75">
      <c r="C5557">
        <v>15</v>
      </c>
      <c r="D5557" t="s">
        <v>12</v>
      </c>
      <c r="E5557" s="1">
        <v>780.24</v>
      </c>
      <c r="F5557" s="4">
        <f t="shared" si="216"/>
        <v>0.0001632214285184651</v>
      </c>
      <c r="G5557" s="15">
        <f t="shared" si="215"/>
        <v>0.3887845643138754</v>
      </c>
      <c r="H5557">
        <v>15</v>
      </c>
      <c r="I5557" t="s">
        <v>12</v>
      </c>
      <c r="J5557" s="1">
        <v>561.815</v>
      </c>
    </row>
    <row r="5558" spans="3:10" ht="12.75">
      <c r="C5558">
        <v>16</v>
      </c>
      <c r="D5558" t="s">
        <v>13</v>
      </c>
      <c r="E5558" s="1">
        <v>32324.23</v>
      </c>
      <c r="F5558" s="4">
        <f t="shared" si="216"/>
        <v>0.00676203090889909</v>
      </c>
      <c r="G5558" s="15">
        <f t="shared" si="215"/>
        <v>-0.0015015673632587934</v>
      </c>
      <c r="H5558">
        <v>16</v>
      </c>
      <c r="I5558" t="s">
        <v>13</v>
      </c>
      <c r="J5558" s="1">
        <v>32372.84</v>
      </c>
    </row>
    <row r="5559" spans="3:10" ht="12.75">
      <c r="C5559">
        <v>22</v>
      </c>
      <c r="D5559" t="s">
        <v>15</v>
      </c>
      <c r="E5559" s="1">
        <v>2133.485</v>
      </c>
      <c r="F5559" s="4">
        <f t="shared" si="216"/>
        <v>0.0004463119930056362</v>
      </c>
      <c r="G5559" s="15">
        <f t="shared" si="215"/>
        <v>0.30941669633102986</v>
      </c>
      <c r="H5559">
        <v>22</v>
      </c>
      <c r="I5559" t="s">
        <v>15</v>
      </c>
      <c r="J5559" s="1">
        <v>1629.34</v>
      </c>
    </row>
    <row r="5560" spans="3:10" ht="12.75">
      <c r="C5560">
        <v>23</v>
      </c>
      <c r="D5560" t="s">
        <v>16</v>
      </c>
      <c r="E5560" s="1">
        <v>9883.825</v>
      </c>
      <c r="F5560" s="4">
        <f t="shared" si="216"/>
        <v>0.0020676356450919186</v>
      </c>
      <c r="G5560" s="15">
        <f t="shared" si="215"/>
        <v>0.15866514347878846</v>
      </c>
      <c r="H5560">
        <v>23</v>
      </c>
      <c r="I5560" t="s">
        <v>16</v>
      </c>
      <c r="J5560" s="1">
        <v>8530.355</v>
      </c>
    </row>
    <row r="5561" spans="3:10" ht="12.75">
      <c r="C5561">
        <v>24</v>
      </c>
      <c r="D5561" t="s">
        <v>17</v>
      </c>
      <c r="E5561" s="1">
        <v>80118.14</v>
      </c>
      <c r="F5561" s="4">
        <f t="shared" si="216"/>
        <v>0.01676022411186607</v>
      </c>
      <c r="G5561" s="15">
        <f t="shared" si="215"/>
        <v>-0.06891415461148642</v>
      </c>
      <c r="H5561">
        <v>24</v>
      </c>
      <c r="I5561" t="s">
        <v>17</v>
      </c>
      <c r="J5561" s="1">
        <v>86048.07</v>
      </c>
    </row>
    <row r="5562" spans="3:10" ht="12.75">
      <c r="C5562">
        <v>25</v>
      </c>
      <c r="D5562" t="s">
        <v>18</v>
      </c>
      <c r="E5562" s="1">
        <v>70.2</v>
      </c>
      <c r="F5562" s="4">
        <f t="shared" si="216"/>
        <v>1.4685409978976023E-05</v>
      </c>
      <c r="G5562" s="15" t="e">
        <f t="shared" si="215"/>
        <v>#DIV/0!</v>
      </c>
      <c r="H5562">
        <v>25</v>
      </c>
      <c r="I5562" t="s">
        <v>18</v>
      </c>
      <c r="J5562" s="1">
        <v>0</v>
      </c>
    </row>
    <row r="5563" spans="3:10" ht="12.75">
      <c r="C5563">
        <v>27</v>
      </c>
      <c r="D5563" t="s">
        <v>20</v>
      </c>
      <c r="E5563" s="1">
        <v>10905.14</v>
      </c>
      <c r="F5563" s="4">
        <f t="shared" si="216"/>
        <v>0.0022812884868679568</v>
      </c>
      <c r="G5563" s="15">
        <f t="shared" si="215"/>
        <v>-0.09680203281121624</v>
      </c>
      <c r="H5563">
        <v>27</v>
      </c>
      <c r="I5563" t="s">
        <v>20</v>
      </c>
      <c r="J5563" s="1">
        <v>12073.92</v>
      </c>
    </row>
    <row r="5564" spans="3:10" ht="12.75">
      <c r="C5564">
        <v>28</v>
      </c>
      <c r="D5564" t="s">
        <v>21</v>
      </c>
      <c r="E5564" s="1">
        <v>80919.46</v>
      </c>
      <c r="F5564" s="4">
        <f t="shared" si="216"/>
        <v>0.016927855347255716</v>
      </c>
      <c r="G5564" s="15">
        <f t="shared" si="215"/>
        <v>0.034422716493738736</v>
      </c>
      <c r="H5564">
        <v>28</v>
      </c>
      <c r="I5564" t="s">
        <v>21</v>
      </c>
      <c r="J5564" s="1">
        <v>78226.685</v>
      </c>
    </row>
    <row r="5565" spans="3:10" ht="12.75">
      <c r="C5565">
        <v>30</v>
      </c>
      <c r="D5565" t="s">
        <v>22</v>
      </c>
      <c r="E5565" s="1">
        <v>393551.825</v>
      </c>
      <c r="F5565" s="4">
        <f t="shared" si="216"/>
        <v>0.0823286310270545</v>
      </c>
      <c r="G5565" s="15">
        <f t="shared" si="215"/>
        <v>0.0011126022092624588</v>
      </c>
      <c r="H5565">
        <v>30</v>
      </c>
      <c r="I5565" t="s">
        <v>22</v>
      </c>
      <c r="J5565" s="1">
        <v>393114.445</v>
      </c>
    </row>
    <row r="5566" spans="3:10" ht="12.75">
      <c r="C5566">
        <v>31</v>
      </c>
      <c r="D5566" t="s">
        <v>23</v>
      </c>
      <c r="E5566" s="1">
        <v>197186.035</v>
      </c>
      <c r="F5566" s="4">
        <f t="shared" si="216"/>
        <v>0.04125011062825805</v>
      </c>
      <c r="G5566" s="15">
        <f t="shared" si="215"/>
        <v>0.08237738744721623</v>
      </c>
      <c r="H5566">
        <v>31</v>
      </c>
      <c r="I5566" t="s">
        <v>23</v>
      </c>
      <c r="J5566" s="1">
        <v>182178.635</v>
      </c>
    </row>
    <row r="5567" spans="3:10" ht="12.75">
      <c r="C5567">
        <v>32</v>
      </c>
      <c r="D5567" t="s">
        <v>24</v>
      </c>
      <c r="E5567" s="1">
        <v>37632.735</v>
      </c>
      <c r="F5567" s="4">
        <f t="shared" si="216"/>
        <v>0.007872537636825645</v>
      </c>
      <c r="G5567" s="15">
        <f t="shared" si="215"/>
        <v>0.07788167392052459</v>
      </c>
      <c r="H5567">
        <v>32</v>
      </c>
      <c r="I5567" t="s">
        <v>24</v>
      </c>
      <c r="J5567" s="1">
        <v>34913.605</v>
      </c>
    </row>
    <row r="5568" spans="3:10" ht="12.75">
      <c r="C5568">
        <v>33</v>
      </c>
      <c r="D5568" t="s">
        <v>450</v>
      </c>
      <c r="E5568" s="1">
        <v>4050.22</v>
      </c>
      <c r="F5568" s="4">
        <f t="shared" si="216"/>
        <v>0.0008472812137471262</v>
      </c>
      <c r="G5568" s="15">
        <f t="shared" si="215"/>
        <v>-0.08265300460120806</v>
      </c>
      <c r="H5568">
        <v>33</v>
      </c>
      <c r="I5568" t="s">
        <v>450</v>
      </c>
      <c r="J5568" s="1">
        <v>4415.145</v>
      </c>
    </row>
    <row r="5569" spans="3:10" ht="12.75">
      <c r="C5569">
        <v>34</v>
      </c>
      <c r="D5569" t="s">
        <v>510</v>
      </c>
      <c r="E5569" s="1">
        <v>8681.605</v>
      </c>
      <c r="F5569" s="4">
        <f t="shared" si="216"/>
        <v>0.0018161385854776086</v>
      </c>
      <c r="G5569" s="15">
        <f t="shared" si="215"/>
        <v>0.10932852031689233</v>
      </c>
      <c r="H5569">
        <v>34</v>
      </c>
      <c r="I5569" t="s">
        <v>510</v>
      </c>
      <c r="J5569" s="1">
        <v>7826</v>
      </c>
    </row>
    <row r="5570" spans="3:10" ht="12.75">
      <c r="C5570">
        <v>35</v>
      </c>
      <c r="D5570" t="s">
        <v>511</v>
      </c>
      <c r="E5570" s="1">
        <v>250267.27</v>
      </c>
      <c r="F5570" s="4">
        <f t="shared" si="216"/>
        <v>0.05235437983289297</v>
      </c>
      <c r="G5570" s="15">
        <f t="shared" si="215"/>
        <v>0.2773502260281768</v>
      </c>
      <c r="H5570">
        <v>35</v>
      </c>
      <c r="I5570" t="s">
        <v>511</v>
      </c>
      <c r="J5570" s="1">
        <v>195926.9</v>
      </c>
    </row>
    <row r="5571" spans="5:6" ht="12.75">
      <c r="E5571" s="1"/>
      <c r="F5571" s="4"/>
    </row>
    <row r="5572" ht="12.75">
      <c r="E5572" s="1"/>
    </row>
    <row r="5573" ht="12.75">
      <c r="E5573" s="1"/>
    </row>
    <row r="5576" spans="1:10" ht="12.75">
      <c r="A5576" s="76">
        <v>42217</v>
      </c>
      <c r="B5576" s="1">
        <f>SUM(E5576:E5604)</f>
        <v>5449330.475</v>
      </c>
      <c r="C5576">
        <v>1</v>
      </c>
      <c r="D5576" t="s">
        <v>0</v>
      </c>
      <c r="E5576" s="1">
        <v>971288.705</v>
      </c>
      <c r="F5576" s="4">
        <f>+E5576/$B$5576</f>
        <v>0.17824000754881728</v>
      </c>
      <c r="G5576" s="15">
        <f>(E5576/J5576)-1</f>
        <v>0.09713314014581709</v>
      </c>
      <c r="H5576">
        <v>1</v>
      </c>
      <c r="I5576" t="s">
        <v>0</v>
      </c>
      <c r="J5576" s="1">
        <v>885297.025</v>
      </c>
    </row>
    <row r="5577" spans="3:10" ht="12.75">
      <c r="C5577">
        <v>2</v>
      </c>
      <c r="D5577" t="s">
        <v>1</v>
      </c>
      <c r="E5577" s="1">
        <v>2847338.87</v>
      </c>
      <c r="F5577" s="4">
        <f aca="true" t="shared" si="217" ref="F5577:F5600">+E5577/$B$5576</f>
        <v>0.5225116889245005</v>
      </c>
      <c r="G5577" s="15">
        <f aca="true" t="shared" si="218" ref="G5577:G5600">(E5577/J5577)-1</f>
        <v>0.17146124924464257</v>
      </c>
      <c r="H5577">
        <v>2</v>
      </c>
      <c r="I5577" t="s">
        <v>1</v>
      </c>
      <c r="J5577" s="1">
        <v>2430587.33</v>
      </c>
    </row>
    <row r="5578" spans="3:10" ht="12.75">
      <c r="C5578">
        <v>3</v>
      </c>
      <c r="D5578" t="s">
        <v>2</v>
      </c>
      <c r="E5578" s="1">
        <v>102540.745</v>
      </c>
      <c r="F5578" s="4">
        <f t="shared" si="217"/>
        <v>0.018817127254518364</v>
      </c>
      <c r="G5578" s="15">
        <f t="shared" si="218"/>
        <v>0.16525791826151237</v>
      </c>
      <c r="H5578">
        <v>3</v>
      </c>
      <c r="I5578" t="s">
        <v>2</v>
      </c>
      <c r="J5578" s="1">
        <v>87998.325</v>
      </c>
    </row>
    <row r="5579" spans="3:10" ht="12.75">
      <c r="C5579">
        <v>4</v>
      </c>
      <c r="D5579" t="s">
        <v>3</v>
      </c>
      <c r="E5579" s="1">
        <v>59442.76</v>
      </c>
      <c r="F5579" s="4">
        <f t="shared" si="217"/>
        <v>0.010908268506141574</v>
      </c>
      <c r="G5579" s="15">
        <f t="shared" si="218"/>
        <v>0.2210151517781389</v>
      </c>
      <c r="H5579">
        <v>4</v>
      </c>
      <c r="I5579" t="s">
        <v>3</v>
      </c>
      <c r="J5579" s="1">
        <v>48683.065</v>
      </c>
    </row>
    <row r="5580" spans="3:10" ht="12.75">
      <c r="C5580">
        <v>5</v>
      </c>
      <c r="D5580" t="s">
        <v>4</v>
      </c>
      <c r="E5580" s="1">
        <v>156465.305</v>
      </c>
      <c r="F5580" s="4">
        <f t="shared" si="217"/>
        <v>0.0287127575979873</v>
      </c>
      <c r="G5580" s="15">
        <f t="shared" si="218"/>
        <v>0.40081837572173806</v>
      </c>
      <c r="H5580">
        <v>5</v>
      </c>
      <c r="I5580" t="s">
        <v>4</v>
      </c>
      <c r="J5580" s="1">
        <v>111695.64</v>
      </c>
    </row>
    <row r="5581" spans="3:10" ht="12.75">
      <c r="C5581">
        <v>6</v>
      </c>
      <c r="D5581" t="s">
        <v>5</v>
      </c>
      <c r="E5581" s="1">
        <v>9921.34</v>
      </c>
      <c r="F5581" s="4">
        <f t="shared" si="217"/>
        <v>0.0018206530225164956</v>
      </c>
      <c r="G5581" s="15">
        <f t="shared" si="218"/>
        <v>-0.06282875083538197</v>
      </c>
      <c r="H5581">
        <v>6</v>
      </c>
      <c r="I5581" t="s">
        <v>5</v>
      </c>
      <c r="J5581" s="1">
        <v>10586.475</v>
      </c>
    </row>
    <row r="5582" spans="3:10" ht="12.75">
      <c r="C5582">
        <v>7</v>
      </c>
      <c r="D5582" t="s">
        <v>6</v>
      </c>
      <c r="E5582" s="1">
        <v>1204.55</v>
      </c>
      <c r="F5582" s="4">
        <f t="shared" si="217"/>
        <v>0.00022104550375979905</v>
      </c>
      <c r="G5582" s="15">
        <f t="shared" si="218"/>
        <v>-0.27293523990028556</v>
      </c>
      <c r="H5582">
        <v>7</v>
      </c>
      <c r="I5582" t="s">
        <v>6</v>
      </c>
      <c r="J5582" s="1">
        <v>1656.73</v>
      </c>
    </row>
    <row r="5583" spans="3:10" ht="12.75">
      <c r="C5583">
        <v>9</v>
      </c>
      <c r="D5583" t="s">
        <v>8</v>
      </c>
      <c r="E5583" s="1">
        <v>6133.175</v>
      </c>
      <c r="F5583" s="4">
        <f t="shared" si="217"/>
        <v>0.0011254914760881704</v>
      </c>
      <c r="G5583" s="15">
        <f t="shared" si="218"/>
        <v>0.15147802904427987</v>
      </c>
      <c r="H5583">
        <v>9</v>
      </c>
      <c r="I5583" t="s">
        <v>8</v>
      </c>
      <c r="J5583" s="1">
        <v>5326.35</v>
      </c>
    </row>
    <row r="5584" spans="3:10" ht="12.75">
      <c r="C5584">
        <v>10</v>
      </c>
      <c r="D5584" t="s">
        <v>9</v>
      </c>
      <c r="E5584" s="1">
        <v>33234.685</v>
      </c>
      <c r="F5584" s="4">
        <f t="shared" si="217"/>
        <v>0.00609885657558693</v>
      </c>
      <c r="G5584" s="15">
        <f t="shared" si="218"/>
        <v>0.3484126940656498</v>
      </c>
      <c r="H5584">
        <v>10</v>
      </c>
      <c r="I5584" t="s">
        <v>9</v>
      </c>
      <c r="J5584" s="1">
        <v>24647.265</v>
      </c>
    </row>
    <row r="5585" spans="3:10" ht="12.75">
      <c r="C5585">
        <v>11</v>
      </c>
      <c r="D5585" t="s">
        <v>10</v>
      </c>
      <c r="E5585" s="1">
        <v>3025.845</v>
      </c>
      <c r="F5585" s="4">
        <f t="shared" si="217"/>
        <v>0.0005552691314798632</v>
      </c>
      <c r="G5585" s="15">
        <f t="shared" si="218"/>
        <v>0.0772732127598974</v>
      </c>
      <c r="H5585">
        <v>11</v>
      </c>
      <c r="I5585" t="s">
        <v>10</v>
      </c>
      <c r="J5585" s="1">
        <v>2808.8</v>
      </c>
    </row>
    <row r="5586" spans="3:10" ht="12.75">
      <c r="C5586">
        <v>13</v>
      </c>
      <c r="D5586" t="s">
        <v>11</v>
      </c>
      <c r="E5586" s="1">
        <v>3683.6</v>
      </c>
      <c r="F5586" s="4">
        <f t="shared" si="217"/>
        <v>0.0006759729506036244</v>
      </c>
      <c r="G5586" s="15">
        <f t="shared" si="218"/>
        <v>-0.0013419907551748267</v>
      </c>
      <c r="H5586">
        <v>13</v>
      </c>
      <c r="I5586" t="s">
        <v>11</v>
      </c>
      <c r="J5586" s="1">
        <v>3688.55</v>
      </c>
    </row>
    <row r="5587" spans="3:10" ht="12.75">
      <c r="C5587">
        <v>15</v>
      </c>
      <c r="D5587" t="s">
        <v>12</v>
      </c>
      <c r="E5587" s="1">
        <v>754.5</v>
      </c>
      <c r="F5587" s="4">
        <f t="shared" si="217"/>
        <v>0.00013845737627061425</v>
      </c>
      <c r="G5587" s="15">
        <f t="shared" si="218"/>
        <v>0.12487700152070835</v>
      </c>
      <c r="H5587">
        <v>15</v>
      </c>
      <c r="I5587" t="s">
        <v>12</v>
      </c>
      <c r="J5587" s="1">
        <v>670.74</v>
      </c>
    </row>
    <row r="5588" spans="3:10" ht="12.75">
      <c r="C5588">
        <v>16</v>
      </c>
      <c r="D5588" t="s">
        <v>13</v>
      </c>
      <c r="E5588" s="1">
        <v>38465.015</v>
      </c>
      <c r="F5588" s="4">
        <f t="shared" si="217"/>
        <v>0.007058668065089226</v>
      </c>
      <c r="G5588" s="15">
        <f t="shared" si="218"/>
        <v>0.5365557516057631</v>
      </c>
      <c r="H5588">
        <v>16</v>
      </c>
      <c r="I5588" t="s">
        <v>13</v>
      </c>
      <c r="J5588" s="1">
        <v>25033.27</v>
      </c>
    </row>
    <row r="5589" spans="3:10" ht="12.75">
      <c r="C5589">
        <v>22</v>
      </c>
      <c r="D5589" t="s">
        <v>15</v>
      </c>
      <c r="E5589" s="1">
        <v>2606.575</v>
      </c>
      <c r="F5589" s="4">
        <f t="shared" si="217"/>
        <v>0.000478329404310903</v>
      </c>
      <c r="G5589" s="15">
        <f t="shared" si="218"/>
        <v>0.5266519462568378</v>
      </c>
      <c r="H5589">
        <v>22</v>
      </c>
      <c r="I5589" t="s">
        <v>15</v>
      </c>
      <c r="J5589" s="1">
        <v>1707.38</v>
      </c>
    </row>
    <row r="5590" spans="3:10" ht="12.75">
      <c r="C5590">
        <v>23</v>
      </c>
      <c r="D5590" t="s">
        <v>16</v>
      </c>
      <c r="E5590" s="1">
        <v>11027.865</v>
      </c>
      <c r="F5590" s="4">
        <f t="shared" si="217"/>
        <v>0.0020237100778880547</v>
      </c>
      <c r="G5590" s="15">
        <f t="shared" si="218"/>
        <v>0.12039291445419043</v>
      </c>
      <c r="H5590">
        <v>23</v>
      </c>
      <c r="I5590" t="s">
        <v>16</v>
      </c>
      <c r="J5590" s="1">
        <v>9842.855</v>
      </c>
    </row>
    <row r="5591" spans="3:10" ht="12.75">
      <c r="C5591">
        <v>24</v>
      </c>
      <c r="D5591" t="s">
        <v>17</v>
      </c>
      <c r="E5591" s="1">
        <v>97794.225</v>
      </c>
      <c r="F5591" s="4">
        <f t="shared" si="217"/>
        <v>0.017946099148996832</v>
      </c>
      <c r="G5591" s="15">
        <f t="shared" si="218"/>
        <v>-0.045501334888600864</v>
      </c>
      <c r="H5591">
        <v>24</v>
      </c>
      <c r="I5591" t="s">
        <v>17</v>
      </c>
      <c r="J5591" s="1">
        <v>102456.115</v>
      </c>
    </row>
    <row r="5592" spans="3:10" ht="12.75">
      <c r="C5592">
        <v>25</v>
      </c>
      <c r="D5592" t="s">
        <v>18</v>
      </c>
      <c r="E5592" s="1">
        <v>25.74</v>
      </c>
      <c r="F5592" s="4">
        <f t="shared" si="217"/>
        <v>4.723516057263897E-06</v>
      </c>
      <c r="G5592" s="15"/>
      <c r="H5592">
        <v>25</v>
      </c>
      <c r="I5592" t="s">
        <v>18</v>
      </c>
      <c r="J5592" s="1">
        <v>0</v>
      </c>
    </row>
    <row r="5593" spans="3:10" ht="12.75">
      <c r="C5593">
        <v>27</v>
      </c>
      <c r="D5593" t="s">
        <v>20</v>
      </c>
      <c r="E5593" s="1">
        <v>0</v>
      </c>
      <c r="F5593" s="4">
        <f t="shared" si="217"/>
        <v>0</v>
      </c>
      <c r="G5593" s="15">
        <f t="shared" si="218"/>
        <v>-1</v>
      </c>
      <c r="H5593">
        <v>27</v>
      </c>
      <c r="I5593" t="s">
        <v>20</v>
      </c>
      <c r="J5593" s="1">
        <v>12088.35</v>
      </c>
    </row>
    <row r="5594" spans="3:10" ht="12.75">
      <c r="C5594">
        <v>28</v>
      </c>
      <c r="D5594" t="s">
        <v>21</v>
      </c>
      <c r="E5594" s="1">
        <v>89794.745</v>
      </c>
      <c r="F5594" s="4">
        <f t="shared" si="217"/>
        <v>0.016478124314895766</v>
      </c>
      <c r="G5594" s="15">
        <f t="shared" si="218"/>
        <v>0.13939520712892017</v>
      </c>
      <c r="H5594">
        <v>28</v>
      </c>
      <c r="I5594" t="s">
        <v>21</v>
      </c>
      <c r="J5594" s="1">
        <v>78809.13</v>
      </c>
    </row>
    <row r="5595" spans="3:10" ht="12.75">
      <c r="C5595">
        <v>30</v>
      </c>
      <c r="D5595" t="s">
        <v>22</v>
      </c>
      <c r="E5595" s="1">
        <v>419328.755</v>
      </c>
      <c r="F5595" s="4">
        <f t="shared" si="217"/>
        <v>0.07695050922746616</v>
      </c>
      <c r="G5595" s="15">
        <f t="shared" si="218"/>
        <v>0.0999936058894546</v>
      </c>
      <c r="H5595">
        <v>30</v>
      </c>
      <c r="I5595" t="s">
        <v>22</v>
      </c>
      <c r="J5595" s="1">
        <v>381210.175</v>
      </c>
    </row>
    <row r="5596" spans="3:10" ht="12.75">
      <c r="C5596">
        <v>31</v>
      </c>
      <c r="D5596" t="s">
        <v>23</v>
      </c>
      <c r="E5596" s="1">
        <v>319235.39</v>
      </c>
      <c r="F5596" s="4">
        <f t="shared" si="217"/>
        <v>0.05858249769665512</v>
      </c>
      <c r="G5596" s="15">
        <f t="shared" si="218"/>
        <v>0.31408660965965995</v>
      </c>
      <c r="H5596">
        <v>31</v>
      </c>
      <c r="I5596" t="s">
        <v>23</v>
      </c>
      <c r="J5596" s="1">
        <v>242933.295</v>
      </c>
    </row>
    <row r="5597" spans="3:10" ht="12.75">
      <c r="C5597">
        <v>32</v>
      </c>
      <c r="D5597" t="s">
        <v>24</v>
      </c>
      <c r="E5597" s="1">
        <v>40669.335</v>
      </c>
      <c r="F5597" s="4">
        <f t="shared" si="217"/>
        <v>0.007463180144162573</v>
      </c>
      <c r="G5597" s="15">
        <f t="shared" si="218"/>
        <v>0.06701946837319128</v>
      </c>
      <c r="H5597">
        <v>32</v>
      </c>
      <c r="I5597" t="s">
        <v>24</v>
      </c>
      <c r="J5597" s="1">
        <v>38114.895</v>
      </c>
    </row>
    <row r="5598" spans="3:10" ht="12.75">
      <c r="C5598">
        <v>33</v>
      </c>
      <c r="D5598" t="s">
        <v>450</v>
      </c>
      <c r="E5598" s="1">
        <v>4046.16</v>
      </c>
      <c r="F5598" s="4">
        <f t="shared" si="217"/>
        <v>0.0007425058947264526</v>
      </c>
      <c r="G5598" s="15">
        <f t="shared" si="218"/>
        <v>-0.06543433295876733</v>
      </c>
      <c r="H5598">
        <v>33</v>
      </c>
      <c r="I5598" t="s">
        <v>450</v>
      </c>
      <c r="J5598" s="1">
        <v>4329.455</v>
      </c>
    </row>
    <row r="5599" spans="3:10" ht="12.75">
      <c r="C5599">
        <v>34</v>
      </c>
      <c r="D5599" t="s">
        <v>510</v>
      </c>
      <c r="E5599" s="1">
        <v>9844.95</v>
      </c>
      <c r="F5599" s="4">
        <f t="shared" si="217"/>
        <v>0.0018066347866340408</v>
      </c>
      <c r="G5599" s="15">
        <f t="shared" si="218"/>
        <v>0.17387719477100338</v>
      </c>
      <c r="H5599">
        <v>34</v>
      </c>
      <c r="I5599" t="s">
        <v>510</v>
      </c>
      <c r="J5599" s="1">
        <v>8386.695</v>
      </c>
    </row>
    <row r="5600" spans="3:10" ht="12.75">
      <c r="C5600">
        <v>35</v>
      </c>
      <c r="D5600" t="s">
        <v>511</v>
      </c>
      <c r="E5600" s="1">
        <v>221457.64</v>
      </c>
      <c r="F5600" s="4">
        <f t="shared" si="217"/>
        <v>0.04063942185484723</v>
      </c>
      <c r="G5600" s="15">
        <f t="shared" si="218"/>
        <v>0.19916352227634038</v>
      </c>
      <c r="H5600">
        <v>35</v>
      </c>
      <c r="I5600" t="s">
        <v>511</v>
      </c>
      <c r="J5600" s="1">
        <v>184676.765</v>
      </c>
    </row>
    <row r="5601" ht="12.75">
      <c r="E5601" s="1"/>
    </row>
    <row r="5602" ht="12.75">
      <c r="E5602" s="1"/>
    </row>
    <row r="5603" ht="12.75">
      <c r="E5603" s="1"/>
    </row>
    <row r="5606" spans="1:10" ht="12.75">
      <c r="A5606" s="76">
        <f>+DATE(2015,9,1)</f>
        <v>42248</v>
      </c>
      <c r="B5606" s="1">
        <f>SUM(E5606:E5634)</f>
        <v>5026286.989999999</v>
      </c>
      <c r="C5606">
        <v>1</v>
      </c>
      <c r="D5606" t="s">
        <v>0</v>
      </c>
      <c r="E5606" s="1">
        <v>916109.845</v>
      </c>
      <c r="F5606" s="4">
        <f>+E5606/$B$5606</f>
        <v>0.18226373599888696</v>
      </c>
      <c r="G5606" s="15">
        <f aca="true" t="shared" si="219" ref="G5606:G5631">(E5606/J5606)-1</f>
        <v>-0.01668450885848416</v>
      </c>
      <c r="H5606">
        <v>1</v>
      </c>
      <c r="I5606" t="s">
        <v>0</v>
      </c>
      <c r="J5606" s="1">
        <v>931654.035</v>
      </c>
    </row>
    <row r="5607" spans="3:10" ht="12.75">
      <c r="C5607">
        <v>2</v>
      </c>
      <c r="D5607" t="s">
        <v>1</v>
      </c>
      <c r="E5607" s="1">
        <v>2603623.58</v>
      </c>
      <c r="F5607" s="4">
        <f aca="true" t="shared" si="220" ref="F5607:F5631">+E5607/$B$5606</f>
        <v>0.518001376598673</v>
      </c>
      <c r="G5607" s="15">
        <f t="shared" si="219"/>
        <v>0.03222364006540168</v>
      </c>
      <c r="H5607">
        <v>2</v>
      </c>
      <c r="I5607" t="s">
        <v>1</v>
      </c>
      <c r="J5607" s="1">
        <v>2522344.46</v>
      </c>
    </row>
    <row r="5608" spans="3:10" ht="12.75">
      <c r="C5608">
        <v>3</v>
      </c>
      <c r="D5608" t="s">
        <v>2</v>
      </c>
      <c r="E5608" s="1">
        <v>101737.15</v>
      </c>
      <c r="F5608" s="4">
        <f t="shared" si="220"/>
        <v>0.020241014928596427</v>
      </c>
      <c r="G5608" s="15">
        <f t="shared" si="219"/>
        <v>-0.000453316060033071</v>
      </c>
      <c r="H5608">
        <v>3</v>
      </c>
      <c r="I5608" t="s">
        <v>2</v>
      </c>
      <c r="J5608" s="1">
        <v>101783.29</v>
      </c>
    </row>
    <row r="5609" spans="3:10" ht="12.75">
      <c r="C5609">
        <v>4</v>
      </c>
      <c r="D5609" t="s">
        <v>3</v>
      </c>
      <c r="E5609" s="1">
        <v>61123.01</v>
      </c>
      <c r="F5609" s="4">
        <f t="shared" si="220"/>
        <v>0.012160668525614772</v>
      </c>
      <c r="G5609" s="15">
        <f t="shared" si="219"/>
        <v>0.1401896983001807</v>
      </c>
      <c r="H5609">
        <v>4</v>
      </c>
      <c r="I5609" t="s">
        <v>3</v>
      </c>
      <c r="J5609" s="1">
        <v>53607.755</v>
      </c>
    </row>
    <row r="5610" spans="3:10" ht="12.75">
      <c r="C5610">
        <v>5</v>
      </c>
      <c r="D5610" t="s">
        <v>4</v>
      </c>
      <c r="E5610" s="1">
        <v>158008.06</v>
      </c>
      <c r="F5610" s="4">
        <f t="shared" si="220"/>
        <v>0.03143633865602251</v>
      </c>
      <c r="G5610" s="15">
        <f t="shared" si="219"/>
        <v>0.21950696382065638</v>
      </c>
      <c r="H5610">
        <v>5</v>
      </c>
      <c r="I5610" t="s">
        <v>4</v>
      </c>
      <c r="J5610" s="1">
        <v>129567.165</v>
      </c>
    </row>
    <row r="5611" spans="3:10" ht="12.75">
      <c r="C5611">
        <v>6</v>
      </c>
      <c r="D5611" t="s">
        <v>5</v>
      </c>
      <c r="E5611" s="1">
        <v>11478.62</v>
      </c>
      <c r="F5611" s="4">
        <f t="shared" si="220"/>
        <v>0.0022837175877217473</v>
      </c>
      <c r="G5611" s="15">
        <f t="shared" si="219"/>
        <v>0.024871295332346444</v>
      </c>
      <c r="H5611">
        <v>6</v>
      </c>
      <c r="I5611" t="s">
        <v>5</v>
      </c>
      <c r="J5611" s="1">
        <v>11200.06</v>
      </c>
    </row>
    <row r="5612" spans="3:10" ht="12.75">
      <c r="C5612">
        <v>7</v>
      </c>
      <c r="D5612" t="s">
        <v>6</v>
      </c>
      <c r="E5612" s="1">
        <v>1111.365</v>
      </c>
      <c r="F5612" s="4">
        <f t="shared" si="220"/>
        <v>0.00022111053392118388</v>
      </c>
      <c r="G5612" s="15">
        <f t="shared" si="219"/>
        <v>-0.35727483814255023</v>
      </c>
      <c r="H5612">
        <v>7</v>
      </c>
      <c r="I5612" t="s">
        <v>6</v>
      </c>
      <c r="J5612" s="1">
        <v>1729.145</v>
      </c>
    </row>
    <row r="5613" spans="3:10" ht="12.75">
      <c r="C5613">
        <v>9</v>
      </c>
      <c r="D5613" t="s">
        <v>8</v>
      </c>
      <c r="E5613" s="1">
        <v>5903.23</v>
      </c>
      <c r="F5613" s="4">
        <f t="shared" si="220"/>
        <v>0.0011744713367431493</v>
      </c>
      <c r="G5613" s="15">
        <f t="shared" si="219"/>
        <v>0.013408295959314032</v>
      </c>
      <c r="H5613">
        <v>9</v>
      </c>
      <c r="I5613" t="s">
        <v>8</v>
      </c>
      <c r="J5613" s="1">
        <v>5825.125</v>
      </c>
    </row>
    <row r="5614" spans="3:10" ht="12.75">
      <c r="C5614">
        <v>10</v>
      </c>
      <c r="D5614" t="s">
        <v>9</v>
      </c>
      <c r="E5614" s="1">
        <v>33993.2</v>
      </c>
      <c r="F5614" s="4">
        <f t="shared" si="220"/>
        <v>0.006763083776877611</v>
      </c>
      <c r="G5614" s="15">
        <f t="shared" si="219"/>
        <v>0.2223179496620693</v>
      </c>
      <c r="H5614">
        <v>10</v>
      </c>
      <c r="I5614" t="s">
        <v>9</v>
      </c>
      <c r="J5614" s="1">
        <v>27810.44</v>
      </c>
    </row>
    <row r="5615" spans="3:10" ht="12.75">
      <c r="C5615">
        <v>11</v>
      </c>
      <c r="D5615" t="s">
        <v>10</v>
      </c>
      <c r="E5615" s="1">
        <v>3016.425</v>
      </c>
      <c r="F5615" s="4">
        <f t="shared" si="220"/>
        <v>0.000600129878377677</v>
      </c>
      <c r="G5615" s="15">
        <f t="shared" si="219"/>
        <v>0.10261541835727606</v>
      </c>
      <c r="H5615">
        <v>11</v>
      </c>
      <c r="I5615" t="s">
        <v>10</v>
      </c>
      <c r="J5615" s="1">
        <v>2735.7</v>
      </c>
    </row>
    <row r="5616" spans="3:10" ht="12.75">
      <c r="C5616">
        <v>13</v>
      </c>
      <c r="D5616" t="s">
        <v>11</v>
      </c>
      <c r="E5616" s="1">
        <v>3801.635</v>
      </c>
      <c r="F5616" s="4">
        <f t="shared" si="220"/>
        <v>0.0007563505640572269</v>
      </c>
      <c r="G5616" s="15">
        <f t="shared" si="219"/>
        <v>-0.046251939603536796</v>
      </c>
      <c r="H5616">
        <v>13</v>
      </c>
      <c r="I5616" t="s">
        <v>11</v>
      </c>
      <c r="J5616" s="1">
        <v>3985.995</v>
      </c>
    </row>
    <row r="5617" spans="3:10" ht="12.75">
      <c r="C5617">
        <v>15</v>
      </c>
      <c r="D5617" t="s">
        <v>12</v>
      </c>
      <c r="E5617" s="1">
        <v>721.14</v>
      </c>
      <c r="F5617" s="4">
        <f t="shared" si="220"/>
        <v>0.00014347370164790373</v>
      </c>
      <c r="G5617" s="15">
        <f t="shared" si="219"/>
        <v>0.2775863443498594</v>
      </c>
      <c r="H5617">
        <v>15</v>
      </c>
      <c r="I5617" t="s">
        <v>12</v>
      </c>
      <c r="J5617" s="1">
        <v>564.455</v>
      </c>
    </row>
    <row r="5618" spans="3:10" ht="12.75">
      <c r="C5618">
        <v>16</v>
      </c>
      <c r="D5618" t="s">
        <v>13</v>
      </c>
      <c r="E5618" s="1">
        <v>33673.61</v>
      </c>
      <c r="F5618" s="4">
        <f t="shared" si="220"/>
        <v>0.0066995000617742296</v>
      </c>
      <c r="G5618" s="15">
        <f t="shared" si="219"/>
        <v>0.46484222660859253</v>
      </c>
      <c r="H5618">
        <v>16</v>
      </c>
      <c r="I5618" t="s">
        <v>13</v>
      </c>
      <c r="J5618" s="1">
        <v>22987.875</v>
      </c>
    </row>
    <row r="5619" spans="3:10" ht="12.75">
      <c r="C5619">
        <v>20</v>
      </c>
      <c r="D5619" t="s">
        <v>14</v>
      </c>
      <c r="E5619" s="1">
        <v>11.62</v>
      </c>
      <c r="F5619" s="4">
        <f t="shared" si="220"/>
        <v>2.3118457070036905E-06</v>
      </c>
      <c r="G5619" s="15"/>
      <c r="H5619">
        <v>20</v>
      </c>
      <c r="I5619" t="s">
        <v>728</v>
      </c>
      <c r="J5619" s="1">
        <v>0</v>
      </c>
    </row>
    <row r="5620" spans="3:10" ht="12.75">
      <c r="C5620">
        <v>22</v>
      </c>
      <c r="D5620" t="s">
        <v>15</v>
      </c>
      <c r="E5620" s="1">
        <v>2234.21</v>
      </c>
      <c r="F5620" s="4">
        <f t="shared" si="220"/>
        <v>0.00044450505998663647</v>
      </c>
      <c r="G5620" s="15">
        <f t="shared" si="219"/>
        <v>0.15743585227243306</v>
      </c>
      <c r="H5620">
        <v>22</v>
      </c>
      <c r="I5620" t="s">
        <v>15</v>
      </c>
      <c r="J5620" s="1">
        <v>1930.31</v>
      </c>
    </row>
    <row r="5621" spans="3:10" ht="12.75">
      <c r="C5621">
        <v>23</v>
      </c>
      <c r="D5621" t="s">
        <v>16</v>
      </c>
      <c r="E5621" s="1">
        <v>10604.45</v>
      </c>
      <c r="F5621" s="4">
        <f t="shared" si="220"/>
        <v>0.0021097979524643106</v>
      </c>
      <c r="G5621" s="15">
        <f t="shared" si="219"/>
        <v>-0.021187023432733376</v>
      </c>
      <c r="H5621">
        <v>23</v>
      </c>
      <c r="I5621" t="s">
        <v>16</v>
      </c>
      <c r="J5621" s="1">
        <v>10833.99</v>
      </c>
    </row>
    <row r="5622" spans="3:10" ht="12.75">
      <c r="C5622">
        <v>24</v>
      </c>
      <c r="D5622" t="s">
        <v>17</v>
      </c>
      <c r="E5622" s="1">
        <v>76992.59</v>
      </c>
      <c r="F5622" s="4">
        <f t="shared" si="220"/>
        <v>0.015317985254956564</v>
      </c>
      <c r="G5622" s="15">
        <f t="shared" si="219"/>
        <v>-0.1773904409659669</v>
      </c>
      <c r="H5622">
        <v>24</v>
      </c>
      <c r="I5622" t="s">
        <v>17</v>
      </c>
      <c r="J5622" s="1">
        <v>93595.545</v>
      </c>
    </row>
    <row r="5623" spans="3:10" ht="12.75">
      <c r="C5623">
        <v>25</v>
      </c>
      <c r="D5623" t="s">
        <v>18</v>
      </c>
      <c r="E5623" s="1">
        <v>121.68</v>
      </c>
      <c r="F5623" s="4">
        <f t="shared" si="220"/>
        <v>2.4208725097092005E-05</v>
      </c>
      <c r="G5623" s="15"/>
      <c r="H5623">
        <v>25</v>
      </c>
      <c r="I5623" t="s">
        <v>18</v>
      </c>
      <c r="J5623" s="1">
        <v>0</v>
      </c>
    </row>
    <row r="5624" spans="3:10" ht="12.75">
      <c r="C5624">
        <v>27</v>
      </c>
      <c r="D5624" t="s">
        <v>20</v>
      </c>
      <c r="E5624" s="1">
        <v>25969.735</v>
      </c>
      <c r="F5624" s="4">
        <f t="shared" si="220"/>
        <v>0.005166783164524397</v>
      </c>
      <c r="G5624" s="15">
        <f t="shared" si="219"/>
        <v>0.8902600753636989</v>
      </c>
      <c r="H5624">
        <v>27</v>
      </c>
      <c r="I5624" t="s">
        <v>20</v>
      </c>
      <c r="J5624" s="1">
        <v>13738.71</v>
      </c>
    </row>
    <row r="5625" spans="3:10" ht="12.75">
      <c r="C5625">
        <v>28</v>
      </c>
      <c r="D5625" t="s">
        <v>21</v>
      </c>
      <c r="E5625" s="1">
        <v>73240.595</v>
      </c>
      <c r="F5625" s="4">
        <f t="shared" si="220"/>
        <v>0.014571510768429085</v>
      </c>
      <c r="G5625" s="15">
        <f t="shared" si="219"/>
        <v>-0.049811329273182214</v>
      </c>
      <c r="H5625">
        <v>28</v>
      </c>
      <c r="I5625" t="s">
        <v>21</v>
      </c>
      <c r="J5625" s="1">
        <v>77080.055</v>
      </c>
    </row>
    <row r="5626" spans="3:10" ht="12.75">
      <c r="C5626">
        <v>30</v>
      </c>
      <c r="D5626" t="s">
        <v>22</v>
      </c>
      <c r="E5626" s="1">
        <v>413115.955</v>
      </c>
      <c r="F5626" s="4">
        <f t="shared" si="220"/>
        <v>0.08219107978153871</v>
      </c>
      <c r="G5626" s="15">
        <f t="shared" si="219"/>
        <v>0.04309114269794212</v>
      </c>
      <c r="H5626">
        <v>30</v>
      </c>
      <c r="I5626" t="s">
        <v>22</v>
      </c>
      <c r="J5626" s="1">
        <v>396049.72</v>
      </c>
    </row>
    <row r="5627" spans="3:10" ht="12.75">
      <c r="C5627">
        <v>31</v>
      </c>
      <c r="D5627" t="s">
        <v>23</v>
      </c>
      <c r="E5627" s="1">
        <v>200619.475</v>
      </c>
      <c r="F5627" s="4">
        <f t="shared" si="220"/>
        <v>0.03991405094837214</v>
      </c>
      <c r="G5627" s="15">
        <f t="shared" si="219"/>
        <v>-0.004760439426551466</v>
      </c>
      <c r="H5627">
        <v>31</v>
      </c>
      <c r="I5627" t="s">
        <v>23</v>
      </c>
      <c r="J5627" s="1">
        <v>201579.08</v>
      </c>
    </row>
    <row r="5628" spans="3:10" ht="12.75">
      <c r="C5628">
        <v>32</v>
      </c>
      <c r="D5628" t="s">
        <v>24</v>
      </c>
      <c r="E5628" s="1">
        <v>41919.325</v>
      </c>
      <c r="F5628" s="4">
        <f t="shared" si="220"/>
        <v>0.008340018204969232</v>
      </c>
      <c r="G5628" s="15">
        <f t="shared" si="219"/>
        <v>0.10220412823110481</v>
      </c>
      <c r="H5628">
        <v>32</v>
      </c>
      <c r="I5628" t="s">
        <v>24</v>
      </c>
      <c r="J5628" s="1">
        <v>38032.27</v>
      </c>
    </row>
    <row r="5629" spans="3:10" ht="12.75">
      <c r="C5629">
        <v>33</v>
      </c>
      <c r="D5629" t="s">
        <v>450</v>
      </c>
      <c r="E5629" s="1">
        <v>4269.795</v>
      </c>
      <c r="F5629" s="4">
        <f t="shared" si="220"/>
        <v>0.0008494928778430141</v>
      </c>
      <c r="G5629" s="15">
        <f t="shared" si="219"/>
        <v>0.11003958118041601</v>
      </c>
      <c r="H5629">
        <v>33</v>
      </c>
      <c r="I5629" t="s">
        <v>450</v>
      </c>
      <c r="J5629" s="1">
        <v>3846.525</v>
      </c>
    </row>
    <row r="5630" spans="3:10" ht="12.75">
      <c r="C5630">
        <v>34</v>
      </c>
      <c r="D5630" t="s">
        <v>510</v>
      </c>
      <c r="E5630" s="1">
        <v>9037.55</v>
      </c>
      <c r="F5630" s="4">
        <f t="shared" si="220"/>
        <v>0.001798056899253976</v>
      </c>
      <c r="G5630" s="15">
        <f t="shared" si="219"/>
        <v>0.04923146759822794</v>
      </c>
      <c r="H5630">
        <v>34</v>
      </c>
      <c r="I5630" t="s">
        <v>510</v>
      </c>
      <c r="J5630" s="1">
        <v>8613.495</v>
      </c>
    </row>
    <row r="5631" spans="3:10" ht="12.75">
      <c r="C5631">
        <v>35</v>
      </c>
      <c r="D5631" t="s">
        <v>511</v>
      </c>
      <c r="E5631" s="1">
        <v>233849.14</v>
      </c>
      <c r="F5631" s="4">
        <f t="shared" si="220"/>
        <v>0.04652522636794364</v>
      </c>
      <c r="G5631" s="15">
        <f t="shared" si="219"/>
        <v>0.14088055714791015</v>
      </c>
      <c r="H5631">
        <v>35</v>
      </c>
      <c r="I5631" t="s">
        <v>511</v>
      </c>
      <c r="J5631" s="1">
        <v>204972.5</v>
      </c>
    </row>
    <row r="5632" ht="12.75">
      <c r="E5632" s="1"/>
    </row>
    <row r="5633" ht="12.75">
      <c r="E5633" s="1"/>
    </row>
  </sheetData>
  <sheetProtection/>
  <printOptions/>
  <pageMargins left="0.75" right="0.75" top="1" bottom="1" header="0.5" footer="0.5"/>
  <pageSetup horizontalDpi="300" verticalDpi="300" orientation="landscape" r:id="rId1"/>
  <ignoredErrors>
    <ignoredError sqref="B49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C1">
      <selection activeCell="D4" sqref="D4:D32"/>
    </sheetView>
  </sheetViews>
  <sheetFormatPr defaultColWidth="9.140625" defaultRowHeight="12.75"/>
  <cols>
    <col min="3" max="3" width="30.57421875" style="0" customWidth="1"/>
    <col min="4" max="4" width="23.8515625" style="0" customWidth="1"/>
    <col min="5" max="5" width="14.7109375" style="4" customWidth="1"/>
    <col min="6" max="8" width="17.7109375" style="0" customWidth="1"/>
    <col min="9" max="9" width="16.7109375" style="4" customWidth="1"/>
    <col min="10" max="10" width="18.7109375" style="0" customWidth="1"/>
    <col min="11" max="11" width="22.140625" style="4" customWidth="1"/>
    <col min="12" max="12" width="17.7109375" style="0" customWidth="1"/>
    <col min="13" max="13" width="16.7109375" style="4" customWidth="1"/>
    <col min="14" max="14" width="19.00390625" style="0" customWidth="1"/>
    <col min="15" max="15" width="18.421875" style="4" customWidth="1"/>
    <col min="16" max="16" width="20.7109375" style="0" customWidth="1"/>
    <col min="17" max="17" width="15.00390625" style="4" customWidth="1"/>
    <col min="19" max="19" width="18.8515625" style="0" customWidth="1"/>
    <col min="20" max="20" width="23.00390625" style="75" bestFit="1" customWidth="1"/>
  </cols>
  <sheetData>
    <row r="1" spans="1:17" ht="12.75">
      <c r="A1" s="41"/>
      <c r="B1" s="41"/>
      <c r="C1" s="41" t="s">
        <v>727</v>
      </c>
      <c r="D1" s="47"/>
      <c r="E1" s="44"/>
      <c r="F1" s="47"/>
      <c r="G1" s="47"/>
      <c r="H1" s="47"/>
      <c r="I1" s="44"/>
      <c r="J1" s="47"/>
      <c r="K1" s="44"/>
      <c r="L1" s="47"/>
      <c r="M1" s="44"/>
      <c r="N1" s="47"/>
      <c r="O1" s="44"/>
      <c r="P1" s="47"/>
      <c r="Q1" s="44"/>
    </row>
    <row r="2" spans="1:17" ht="12.75">
      <c r="A2" s="41"/>
      <c r="B2" s="41"/>
      <c r="C2" s="41"/>
      <c r="D2" s="47"/>
      <c r="E2" s="44"/>
      <c r="F2" s="47"/>
      <c r="G2" s="47"/>
      <c r="H2" s="47"/>
      <c r="I2" s="44"/>
      <c r="J2" s="47"/>
      <c r="K2" s="44"/>
      <c r="L2" s="47"/>
      <c r="M2" s="44"/>
      <c r="N2" s="47"/>
      <c r="O2" s="44"/>
      <c r="P2" s="47"/>
      <c r="Q2" s="44"/>
    </row>
    <row r="3" spans="1:17" ht="12.75">
      <c r="A3" s="41"/>
      <c r="B3" s="41"/>
      <c r="C3" s="41"/>
      <c r="D3" s="47" t="s">
        <v>25</v>
      </c>
      <c r="E3" s="44" t="s">
        <v>717</v>
      </c>
      <c r="F3" s="47" t="s">
        <v>718</v>
      </c>
      <c r="G3" s="47" t="s">
        <v>724</v>
      </c>
      <c r="H3" s="47" t="s">
        <v>725</v>
      </c>
      <c r="I3" s="44" t="s">
        <v>717</v>
      </c>
      <c r="J3" s="47" t="s">
        <v>719</v>
      </c>
      <c r="K3" s="44" t="s">
        <v>717</v>
      </c>
      <c r="L3" s="47" t="s">
        <v>720</v>
      </c>
      <c r="M3" s="44" t="s">
        <v>717</v>
      </c>
      <c r="N3" s="67" t="s">
        <v>721</v>
      </c>
      <c r="O3" s="44" t="s">
        <v>717</v>
      </c>
      <c r="P3" s="47" t="s">
        <v>722</v>
      </c>
      <c r="Q3" s="44"/>
    </row>
    <row r="4" spans="1:18" ht="15">
      <c r="A4" s="42"/>
      <c r="B4" s="42">
        <v>1</v>
      </c>
      <c r="C4" s="43" t="s">
        <v>0</v>
      </c>
      <c r="D4" s="46">
        <v>15413487.12</v>
      </c>
      <c r="E4" s="44">
        <f>+D4/$D$34</f>
        <v>0.20003542444937353</v>
      </c>
      <c r="F4" s="46">
        <v>15413487.12</v>
      </c>
      <c r="G4" s="46">
        <f>+F4*(0.666666666666667)</f>
        <v>10275658.079999998</v>
      </c>
      <c r="H4" s="46">
        <f>+F4*(0.333333333333333)</f>
        <v>5137829.039999999</v>
      </c>
      <c r="I4" s="44">
        <f>+F4/$F$34</f>
        <v>0.39999641600212865</v>
      </c>
      <c r="J4" s="45">
        <f>+D4+F4</f>
        <v>30826974.24</v>
      </c>
      <c r="K4" s="44">
        <f>+J4/$J$34</f>
        <v>0.2666973565703005</v>
      </c>
      <c r="L4" s="46">
        <v>3702247.94</v>
      </c>
      <c r="M4" s="44">
        <f>+L4/$L$34</f>
        <v>0.4737585059149825</v>
      </c>
      <c r="N4" s="46">
        <v>7092115.84</v>
      </c>
      <c r="O4" s="44">
        <f>+N4/$N$34</f>
        <v>0.2979212530401544</v>
      </c>
      <c r="P4" s="47">
        <f>+J4+L4+N4</f>
        <v>41621338.019999996</v>
      </c>
      <c r="Q4" s="4">
        <f>+P4/$P$34</f>
        <v>0.2827386367748026</v>
      </c>
      <c r="R4" s="4"/>
    </row>
    <row r="5" spans="1:18" ht="15">
      <c r="A5" s="42"/>
      <c r="B5" s="42">
        <v>2</v>
      </c>
      <c r="C5" s="43" t="s">
        <v>1</v>
      </c>
      <c r="D5" s="46">
        <v>38519724.52</v>
      </c>
      <c r="E5" s="44">
        <f aca="true" t="shared" si="0" ref="E5:E32">+D5/$D$34</f>
        <v>0.4999069570722256</v>
      </c>
      <c r="F5" s="46">
        <v>0</v>
      </c>
      <c r="G5" s="46">
        <f aca="true" t="shared" si="1" ref="G5:G32">+F5*(0.666666666666667)</f>
        <v>0</v>
      </c>
      <c r="H5" s="46">
        <f aca="true" t="shared" si="2" ref="H5:H32">+F5*(0.333333333333333)</f>
        <v>0</v>
      </c>
      <c r="I5" s="44">
        <f aca="true" t="shared" si="3" ref="I5:I32">+F5/$F$34</f>
        <v>0</v>
      </c>
      <c r="J5" s="45">
        <f aca="true" t="shared" si="4" ref="J5:J32">+D5+F5</f>
        <v>38519724.52</v>
      </c>
      <c r="K5" s="44">
        <f aca="true" t="shared" si="5" ref="K5:K32">+J5/$J$34</f>
        <v>0.3332506338546247</v>
      </c>
      <c r="L5" s="46">
        <v>0</v>
      </c>
      <c r="M5" s="44">
        <f aca="true" t="shared" si="6" ref="M5:M34">+L5/$L$34</f>
        <v>0</v>
      </c>
      <c r="N5" s="46">
        <v>0</v>
      </c>
      <c r="O5" s="44">
        <f aca="true" t="shared" si="7" ref="O5:O32">+N5/$N$34</f>
        <v>0</v>
      </c>
      <c r="P5" s="47">
        <f aca="true" t="shared" si="8" ref="P5:P32">+J5+L5+N5</f>
        <v>38519724.52</v>
      </c>
      <c r="Q5" s="4">
        <f aca="true" t="shared" si="9" ref="Q5:Q32">+P5/$P$34</f>
        <v>0.2616690120459933</v>
      </c>
      <c r="R5" s="4"/>
    </row>
    <row r="6" spans="1:18" ht="15">
      <c r="A6" s="42"/>
      <c r="B6" s="42">
        <v>3</v>
      </c>
      <c r="C6" s="43" t="s">
        <v>2</v>
      </c>
      <c r="D6" s="46">
        <v>1711467.14</v>
      </c>
      <c r="E6" s="44">
        <f t="shared" si="0"/>
        <v>0.022211330448177996</v>
      </c>
      <c r="F6" s="46">
        <v>1711467.14</v>
      </c>
      <c r="G6" s="46">
        <f t="shared" si="1"/>
        <v>1140978.0933333333</v>
      </c>
      <c r="H6" s="46">
        <f t="shared" si="2"/>
        <v>570489.0466666666</v>
      </c>
      <c r="I6" s="44">
        <f t="shared" si="3"/>
        <v>0.044414396091921694</v>
      </c>
      <c r="J6" s="45">
        <f t="shared" si="4"/>
        <v>3422934.28</v>
      </c>
      <c r="K6" s="44">
        <f t="shared" si="5"/>
        <v>0.029613270413199812</v>
      </c>
      <c r="L6" s="46">
        <v>679469.82</v>
      </c>
      <c r="M6" s="44">
        <f t="shared" si="6"/>
        <v>0.08694841943446988</v>
      </c>
      <c r="N6" s="46">
        <v>2126433.36</v>
      </c>
      <c r="O6" s="44">
        <f t="shared" si="7"/>
        <v>0.0893259085736515</v>
      </c>
      <c r="P6" s="47">
        <f t="shared" si="8"/>
        <v>6228837.459999999</v>
      </c>
      <c r="Q6" s="4">
        <f t="shared" si="9"/>
        <v>0.04231322431984189</v>
      </c>
      <c r="R6" s="4"/>
    </row>
    <row r="7" spans="1:18" ht="15">
      <c r="A7" s="42"/>
      <c r="B7" s="42">
        <v>4</v>
      </c>
      <c r="C7" s="43" t="s">
        <v>3</v>
      </c>
      <c r="D7" s="46">
        <v>707220.93</v>
      </c>
      <c r="E7" s="44">
        <f t="shared" si="0"/>
        <v>0.009178276000144392</v>
      </c>
      <c r="F7" s="46">
        <v>707220.925</v>
      </c>
      <c r="G7" s="46">
        <f t="shared" si="1"/>
        <v>471480.6166666667</v>
      </c>
      <c r="H7" s="46">
        <f t="shared" si="2"/>
        <v>235740.30833333335</v>
      </c>
      <c r="I7" s="44">
        <f t="shared" si="3"/>
        <v>0.018353136647102232</v>
      </c>
      <c r="J7" s="45">
        <f t="shared" si="4"/>
        <v>1414441.855</v>
      </c>
      <c r="K7" s="44">
        <f t="shared" si="5"/>
        <v>0.012236942257583445</v>
      </c>
      <c r="L7" s="46">
        <v>28666.45</v>
      </c>
      <c r="M7" s="44">
        <f t="shared" si="6"/>
        <v>0.00366830497092168</v>
      </c>
      <c r="N7" s="46">
        <v>792561.9</v>
      </c>
      <c r="O7" s="44">
        <f t="shared" si="7"/>
        <v>0.03329345426482565</v>
      </c>
      <c r="P7" s="47">
        <f t="shared" si="8"/>
        <v>2235670.205</v>
      </c>
      <c r="Q7" s="4">
        <f t="shared" si="9"/>
        <v>0.015187170237919793</v>
      </c>
      <c r="R7" s="4"/>
    </row>
    <row r="8" spans="1:18" ht="15">
      <c r="A8" s="42"/>
      <c r="B8" s="42">
        <v>5</v>
      </c>
      <c r="C8" s="43" t="s">
        <v>4</v>
      </c>
      <c r="D8" s="46">
        <v>2128975.76</v>
      </c>
      <c r="E8" s="44">
        <f t="shared" si="0"/>
        <v>0.027629735340125132</v>
      </c>
      <c r="F8" s="46">
        <v>2128975.755</v>
      </c>
      <c r="G8" s="46">
        <f t="shared" si="1"/>
        <v>1419317.17</v>
      </c>
      <c r="H8" s="46">
        <f t="shared" si="2"/>
        <v>709658.585</v>
      </c>
      <c r="I8" s="44">
        <f t="shared" si="3"/>
        <v>0.055249189565315306</v>
      </c>
      <c r="J8" s="45">
        <f t="shared" si="4"/>
        <v>4257951.515</v>
      </c>
      <c r="K8" s="44">
        <f t="shared" si="5"/>
        <v>0.03683736213012796</v>
      </c>
      <c r="L8" s="46">
        <v>121071</v>
      </c>
      <c r="M8" s="44">
        <f t="shared" si="6"/>
        <v>0.015492861904228068</v>
      </c>
      <c r="N8" s="46">
        <v>35909.44</v>
      </c>
      <c r="O8" s="44">
        <f t="shared" si="7"/>
        <v>0.0015084617344279364</v>
      </c>
      <c r="P8" s="47">
        <f t="shared" si="8"/>
        <v>4414931.955</v>
      </c>
      <c r="Q8" s="4">
        <f t="shared" si="9"/>
        <v>0.029991151216964513</v>
      </c>
      <c r="R8" s="4"/>
    </row>
    <row r="9" spans="1:18" ht="15">
      <c r="A9" s="42"/>
      <c r="B9" s="42">
        <v>6</v>
      </c>
      <c r="C9" s="43" t="s">
        <v>5</v>
      </c>
      <c r="D9" s="46">
        <v>151530.39</v>
      </c>
      <c r="E9" s="44">
        <f t="shared" si="0"/>
        <v>0.0019665534245847612</v>
      </c>
      <c r="F9" s="46">
        <v>151530.385</v>
      </c>
      <c r="G9" s="46">
        <f t="shared" si="1"/>
        <v>101020.25666666667</v>
      </c>
      <c r="H9" s="46">
        <f t="shared" si="2"/>
        <v>50510.128333333334</v>
      </c>
      <c r="I9" s="44">
        <f t="shared" si="3"/>
        <v>0.003932374967684971</v>
      </c>
      <c r="J9" s="45">
        <f t="shared" si="4"/>
        <v>303060.775</v>
      </c>
      <c r="K9" s="44">
        <f t="shared" si="5"/>
        <v>0.0026219085578554862</v>
      </c>
      <c r="L9" s="46">
        <v>0</v>
      </c>
      <c r="M9" s="44">
        <f t="shared" si="6"/>
        <v>0</v>
      </c>
      <c r="N9" s="46">
        <v>182941.52</v>
      </c>
      <c r="O9" s="44">
        <f t="shared" si="7"/>
        <v>0.007684895185168105</v>
      </c>
      <c r="P9" s="47">
        <f t="shared" si="8"/>
        <v>486002.29500000004</v>
      </c>
      <c r="Q9" s="4">
        <f t="shared" si="9"/>
        <v>0.003301470661315503</v>
      </c>
      <c r="R9" s="4"/>
    </row>
    <row r="10" spans="1:18" ht="15">
      <c r="A10" s="42"/>
      <c r="B10" s="42">
        <v>7</v>
      </c>
      <c r="C10" s="43" t="s">
        <v>6</v>
      </c>
      <c r="D10" s="46">
        <v>23747.4</v>
      </c>
      <c r="E10" s="44">
        <f t="shared" si="0"/>
        <v>0.000308192507093687</v>
      </c>
      <c r="F10" s="46">
        <v>23747.395</v>
      </c>
      <c r="G10" s="46">
        <f t="shared" si="1"/>
        <v>15831.596666666666</v>
      </c>
      <c r="H10" s="46">
        <f t="shared" si="2"/>
        <v>7915.798333333333</v>
      </c>
      <c r="I10" s="44">
        <f t="shared" si="3"/>
        <v>0.0006162702064389742</v>
      </c>
      <c r="J10" s="45">
        <f t="shared" si="4"/>
        <v>47494.795</v>
      </c>
      <c r="K10" s="44">
        <f t="shared" si="5"/>
        <v>0.00041089781237473554</v>
      </c>
      <c r="L10" s="46">
        <v>0</v>
      </c>
      <c r="M10" s="44">
        <f t="shared" si="6"/>
        <v>0</v>
      </c>
      <c r="N10" s="46">
        <v>466681.08</v>
      </c>
      <c r="O10" s="44">
        <f t="shared" si="7"/>
        <v>0.019604052621302437</v>
      </c>
      <c r="P10" s="47">
        <f t="shared" si="8"/>
        <v>514175.875</v>
      </c>
      <c r="Q10" s="4">
        <f t="shared" si="9"/>
        <v>0.0034928570986865965</v>
      </c>
      <c r="R10" s="4"/>
    </row>
    <row r="11" spans="1:18" ht="15">
      <c r="A11" s="42"/>
      <c r="B11" s="42">
        <v>8</v>
      </c>
      <c r="C11" s="43" t="s">
        <v>7</v>
      </c>
      <c r="D11" s="46">
        <v>0</v>
      </c>
      <c r="E11" s="44">
        <f t="shared" si="0"/>
        <v>0</v>
      </c>
      <c r="F11" s="46">
        <v>0</v>
      </c>
      <c r="G11" s="46">
        <f t="shared" si="1"/>
        <v>0</v>
      </c>
      <c r="H11" s="46">
        <f t="shared" si="2"/>
        <v>0</v>
      </c>
      <c r="I11" s="44">
        <f t="shared" si="3"/>
        <v>0</v>
      </c>
      <c r="J11" s="45">
        <f t="shared" si="4"/>
        <v>0</v>
      </c>
      <c r="K11" s="44">
        <f t="shared" si="5"/>
        <v>0</v>
      </c>
      <c r="L11" s="46">
        <v>0</v>
      </c>
      <c r="M11" s="44">
        <f t="shared" si="6"/>
        <v>0</v>
      </c>
      <c r="N11" s="46">
        <v>1323.82</v>
      </c>
      <c r="O11" s="44">
        <f t="shared" si="7"/>
        <v>5.561021874109957E-05</v>
      </c>
      <c r="P11" s="47">
        <f t="shared" si="8"/>
        <v>1323.82</v>
      </c>
      <c r="Q11" s="4">
        <f t="shared" si="9"/>
        <v>8.992864716539432E-06</v>
      </c>
      <c r="R11" s="4"/>
    </row>
    <row r="12" spans="1:18" ht="15">
      <c r="A12" s="42"/>
      <c r="B12" s="42">
        <v>9</v>
      </c>
      <c r="C12" s="43" t="s">
        <v>8</v>
      </c>
      <c r="D12" s="46">
        <v>78584.22</v>
      </c>
      <c r="E12" s="44">
        <f t="shared" si="0"/>
        <v>0.001019861870343779</v>
      </c>
      <c r="F12" s="46">
        <v>78584.215</v>
      </c>
      <c r="G12" s="46">
        <f t="shared" si="1"/>
        <v>52389.47666666666</v>
      </c>
      <c r="H12" s="46">
        <f t="shared" si="2"/>
        <v>26194.73833333333</v>
      </c>
      <c r="I12" s="44">
        <f t="shared" si="3"/>
        <v>0.002039344121782399</v>
      </c>
      <c r="J12" s="45">
        <f t="shared" si="4"/>
        <v>157168.435</v>
      </c>
      <c r="K12" s="44">
        <f t="shared" si="5"/>
        <v>0.0013597314424846096</v>
      </c>
      <c r="L12" s="46">
        <v>0</v>
      </c>
      <c r="M12" s="44">
        <f t="shared" si="6"/>
        <v>0</v>
      </c>
      <c r="N12" s="46">
        <v>519377.75</v>
      </c>
      <c r="O12" s="44">
        <f t="shared" si="7"/>
        <v>0.021817702018975486</v>
      </c>
      <c r="P12" s="47">
        <f t="shared" si="8"/>
        <v>676546.185</v>
      </c>
      <c r="Q12" s="4">
        <f t="shared" si="9"/>
        <v>0.004595857681705866</v>
      </c>
      <c r="R12" s="4"/>
    </row>
    <row r="13" spans="1:18" ht="15">
      <c r="A13" s="48"/>
      <c r="B13" s="48">
        <v>10</v>
      </c>
      <c r="C13" s="49" t="s">
        <v>9</v>
      </c>
      <c r="D13" s="46">
        <v>517940.66</v>
      </c>
      <c r="E13" s="44">
        <f t="shared" si="0"/>
        <v>0.0067218066201419485</v>
      </c>
      <c r="F13" s="46">
        <v>517940.655</v>
      </c>
      <c r="G13" s="46">
        <f t="shared" si="1"/>
        <v>345293.77</v>
      </c>
      <c r="H13" s="46">
        <f t="shared" si="2"/>
        <v>172646.885</v>
      </c>
      <c r="I13" s="44">
        <f t="shared" si="3"/>
        <v>0.013441111935856018</v>
      </c>
      <c r="J13" s="45">
        <f t="shared" si="4"/>
        <v>1035881.315</v>
      </c>
      <c r="K13" s="44">
        <f t="shared" si="5"/>
        <v>0.008961852898056814</v>
      </c>
      <c r="L13" s="46">
        <v>11604.47</v>
      </c>
      <c r="M13" s="44">
        <f t="shared" si="6"/>
        <v>0.0014849670951900742</v>
      </c>
      <c r="N13" s="46">
        <v>317686.39</v>
      </c>
      <c r="O13" s="44">
        <f t="shared" si="7"/>
        <v>0.013345175053232516</v>
      </c>
      <c r="P13" s="47">
        <f t="shared" si="8"/>
        <v>1365172.1749999998</v>
      </c>
      <c r="Q13" s="4">
        <f t="shared" si="9"/>
        <v>0.009273774897311488</v>
      </c>
      <c r="R13" s="4"/>
    </row>
    <row r="14" spans="1:18" ht="15">
      <c r="A14" s="42"/>
      <c r="B14" s="42">
        <v>11</v>
      </c>
      <c r="C14" s="43" t="s">
        <v>10</v>
      </c>
      <c r="D14" s="46">
        <v>36949.43</v>
      </c>
      <c r="E14" s="44">
        <f t="shared" si="0"/>
        <v>0.00047952775745482417</v>
      </c>
      <c r="F14" s="46">
        <v>36949.43</v>
      </c>
      <c r="G14" s="46">
        <f t="shared" si="1"/>
        <v>24632.95333333333</v>
      </c>
      <c r="H14" s="46">
        <f t="shared" si="2"/>
        <v>12316.476666666666</v>
      </c>
      <c r="I14" s="44">
        <f t="shared" si="3"/>
        <v>0.000958877083313872</v>
      </c>
      <c r="J14" s="45">
        <f t="shared" si="4"/>
        <v>73898.86</v>
      </c>
      <c r="K14" s="44">
        <f t="shared" si="5"/>
        <v>0.000639330686888676</v>
      </c>
      <c r="L14" s="46">
        <v>0</v>
      </c>
      <c r="M14" s="44">
        <f t="shared" si="6"/>
        <v>0</v>
      </c>
      <c r="N14" s="46">
        <v>19849.72</v>
      </c>
      <c r="O14" s="44">
        <f t="shared" si="7"/>
        <v>0.0008338348651248501</v>
      </c>
      <c r="P14" s="47">
        <f t="shared" si="8"/>
        <v>93748.58</v>
      </c>
      <c r="Q14" s="4">
        <f t="shared" si="9"/>
        <v>0.0006368451128610192</v>
      </c>
      <c r="R14" s="4"/>
    </row>
    <row r="15" spans="1:18" ht="15">
      <c r="A15" s="42"/>
      <c r="B15" s="42">
        <v>13</v>
      </c>
      <c r="C15" s="43" t="s">
        <v>11</v>
      </c>
      <c r="D15" s="46">
        <v>57838.79</v>
      </c>
      <c r="E15" s="44">
        <f t="shared" si="0"/>
        <v>0.0007506287718809331</v>
      </c>
      <c r="F15" s="46">
        <v>57838.785</v>
      </c>
      <c r="G15" s="46">
        <f t="shared" si="1"/>
        <v>38559.19</v>
      </c>
      <c r="H15" s="46">
        <f t="shared" si="2"/>
        <v>19279.595</v>
      </c>
      <c r="I15" s="44">
        <f t="shared" si="3"/>
        <v>0.0015009781061092995</v>
      </c>
      <c r="J15" s="45">
        <f t="shared" si="4"/>
        <v>115677.57500000001</v>
      </c>
      <c r="K15" s="44">
        <f t="shared" si="5"/>
        <v>0.001000776243129682</v>
      </c>
      <c r="L15" s="46">
        <v>79406.18</v>
      </c>
      <c r="M15" s="44">
        <f t="shared" si="6"/>
        <v>0.010161219293491229</v>
      </c>
      <c r="N15" s="46">
        <v>10230.57</v>
      </c>
      <c r="O15" s="44">
        <f t="shared" si="7"/>
        <v>0.0004297595107689346</v>
      </c>
      <c r="P15" s="47">
        <f t="shared" si="8"/>
        <v>205314.325</v>
      </c>
      <c r="Q15" s="4">
        <f t="shared" si="9"/>
        <v>0.001394724319841527</v>
      </c>
      <c r="R15" s="4"/>
    </row>
    <row r="16" spans="1:18" ht="15">
      <c r="A16" s="42"/>
      <c r="B16" s="42">
        <v>15</v>
      </c>
      <c r="C16" s="43" t="s">
        <v>12</v>
      </c>
      <c r="D16" s="46">
        <v>9473.77</v>
      </c>
      <c r="E16" s="44">
        <f t="shared" si="0"/>
        <v>0.0001229500883435222</v>
      </c>
      <c r="F16" s="46">
        <v>9473.765</v>
      </c>
      <c r="G16" s="46">
        <f t="shared" si="1"/>
        <v>6315.843333333332</v>
      </c>
      <c r="H16" s="46">
        <f t="shared" si="2"/>
        <v>3157.921666666666</v>
      </c>
      <c r="I16" s="44">
        <f t="shared" si="3"/>
        <v>0.0002458542973789053</v>
      </c>
      <c r="J16" s="45">
        <f t="shared" si="4"/>
        <v>18947.535</v>
      </c>
      <c r="K16" s="44">
        <f t="shared" si="5"/>
        <v>0.0001639232400391187</v>
      </c>
      <c r="L16" s="46">
        <v>0</v>
      </c>
      <c r="M16" s="44">
        <f t="shared" si="6"/>
        <v>0</v>
      </c>
      <c r="N16" s="46">
        <v>47591.66</v>
      </c>
      <c r="O16" s="44">
        <f t="shared" si="7"/>
        <v>0.0019992012681875476</v>
      </c>
      <c r="P16" s="47">
        <f t="shared" si="8"/>
        <v>66539.195</v>
      </c>
      <c r="Q16" s="4">
        <f t="shared" si="9"/>
        <v>0.0004520085653506044</v>
      </c>
      <c r="R16" s="4"/>
    </row>
    <row r="17" spans="1:18" ht="15">
      <c r="A17" s="48"/>
      <c r="B17" s="48">
        <v>16</v>
      </c>
      <c r="C17" s="50" t="s">
        <v>13</v>
      </c>
      <c r="D17" s="46">
        <v>602408.88</v>
      </c>
      <c r="E17" s="44">
        <f t="shared" si="0"/>
        <v>0.00781803073274127</v>
      </c>
      <c r="F17" s="46">
        <v>602408.88</v>
      </c>
      <c r="G17" s="46">
        <f t="shared" si="1"/>
        <v>401605.92</v>
      </c>
      <c r="H17" s="46">
        <f t="shared" si="2"/>
        <v>200802.96</v>
      </c>
      <c r="I17" s="44">
        <f t="shared" si="3"/>
        <v>0.015633152387378543</v>
      </c>
      <c r="J17" s="45">
        <f t="shared" si="4"/>
        <v>1204817.76</v>
      </c>
      <c r="K17" s="44">
        <f t="shared" si="5"/>
        <v>0.010423394434995016</v>
      </c>
      <c r="L17" s="46">
        <v>941.57</v>
      </c>
      <c r="M17" s="44">
        <f t="shared" si="6"/>
        <v>0.00012048809362410505</v>
      </c>
      <c r="N17" s="46">
        <v>114097.91</v>
      </c>
      <c r="O17" s="44">
        <f t="shared" si="7"/>
        <v>0.00479295503391873</v>
      </c>
      <c r="P17" s="47">
        <f t="shared" si="8"/>
        <v>1319857.24</v>
      </c>
      <c r="Q17" s="4">
        <f t="shared" si="9"/>
        <v>0.008965945222511458</v>
      </c>
      <c r="R17" s="4"/>
    </row>
    <row r="18" spans="1:18" ht="15">
      <c r="A18" s="42"/>
      <c r="B18" s="42">
        <v>20</v>
      </c>
      <c r="C18" s="43" t="s">
        <v>14</v>
      </c>
      <c r="D18" s="46">
        <v>838.02</v>
      </c>
      <c r="E18" s="44">
        <f t="shared" si="0"/>
        <v>1.087577944510353E-05</v>
      </c>
      <c r="F18" s="46">
        <v>838.015</v>
      </c>
      <c r="G18" s="46">
        <f t="shared" si="1"/>
        <v>558.6766666666666</v>
      </c>
      <c r="H18" s="46">
        <f t="shared" si="2"/>
        <v>279.3383333333333</v>
      </c>
      <c r="I18" s="44">
        <f t="shared" si="3"/>
        <v>2.1747382272832746E-05</v>
      </c>
      <c r="J18" s="45">
        <f t="shared" si="4"/>
        <v>1676.0349999999999</v>
      </c>
      <c r="K18" s="44">
        <f t="shared" si="5"/>
        <v>1.4500096588762828E-05</v>
      </c>
      <c r="L18" s="46">
        <v>0</v>
      </c>
      <c r="M18" s="44">
        <f t="shared" si="6"/>
        <v>0</v>
      </c>
      <c r="N18" s="46">
        <v>342637.01</v>
      </c>
      <c r="O18" s="44">
        <f t="shared" si="7"/>
        <v>0.014393285397483285</v>
      </c>
      <c r="P18" s="47">
        <f t="shared" si="8"/>
        <v>344313.045</v>
      </c>
      <c r="Q18" s="4">
        <f t="shared" si="9"/>
        <v>0.002338958947458683</v>
      </c>
      <c r="R18" s="4"/>
    </row>
    <row r="19" spans="1:18" ht="15">
      <c r="A19" s="42"/>
      <c r="B19" s="42">
        <v>22</v>
      </c>
      <c r="C19" s="43" t="s">
        <v>15</v>
      </c>
      <c r="D19" s="46">
        <v>28726.25</v>
      </c>
      <c r="E19" s="44">
        <f t="shared" si="0"/>
        <v>0.00037280776029797053</v>
      </c>
      <c r="F19" s="46">
        <v>28726.245</v>
      </c>
      <c r="G19" s="46">
        <f t="shared" si="1"/>
        <v>19150.829999999998</v>
      </c>
      <c r="H19" s="46">
        <f t="shared" si="2"/>
        <v>9575.414999999999</v>
      </c>
      <c r="I19" s="44">
        <f t="shared" si="3"/>
        <v>0.0007454766696038261</v>
      </c>
      <c r="J19" s="45">
        <f t="shared" si="4"/>
        <v>57452.494999999995</v>
      </c>
      <c r="K19" s="44">
        <f t="shared" si="5"/>
        <v>0.0004970461397079496</v>
      </c>
      <c r="L19" s="46">
        <v>0</v>
      </c>
      <c r="M19" s="44">
        <f t="shared" si="6"/>
        <v>0</v>
      </c>
      <c r="N19" s="46">
        <v>0</v>
      </c>
      <c r="O19" s="44">
        <f t="shared" si="7"/>
        <v>0</v>
      </c>
      <c r="P19" s="47">
        <f t="shared" si="8"/>
        <v>57452.494999999995</v>
      </c>
      <c r="Q19" s="4">
        <f t="shared" si="9"/>
        <v>0.000390281545196974</v>
      </c>
      <c r="R19" s="4"/>
    </row>
    <row r="20" spans="1:18" ht="15">
      <c r="A20" s="42"/>
      <c r="B20" s="42">
        <v>23</v>
      </c>
      <c r="C20" s="43" t="s">
        <v>16</v>
      </c>
      <c r="D20" s="46">
        <v>150641.96</v>
      </c>
      <c r="E20" s="44">
        <f t="shared" si="0"/>
        <v>0.0019550234268133314</v>
      </c>
      <c r="F20" s="46">
        <v>150641.955</v>
      </c>
      <c r="G20" s="46">
        <f t="shared" si="1"/>
        <v>100427.96999999999</v>
      </c>
      <c r="H20" s="46">
        <f t="shared" si="2"/>
        <v>50213.98499999999</v>
      </c>
      <c r="I20" s="44">
        <f t="shared" si="3"/>
        <v>0.003909319262437865</v>
      </c>
      <c r="J20" s="45">
        <f t="shared" si="4"/>
        <v>301283.915</v>
      </c>
      <c r="K20" s="44">
        <f t="shared" si="5"/>
        <v>0.0026065361810109038</v>
      </c>
      <c r="L20" s="46">
        <v>128745.8</v>
      </c>
      <c r="M20" s="44">
        <f t="shared" si="6"/>
        <v>0.016474968408201517</v>
      </c>
      <c r="N20" s="46">
        <v>68970.07</v>
      </c>
      <c r="O20" s="44">
        <f t="shared" si="7"/>
        <v>0.002897252405379092</v>
      </c>
      <c r="P20" s="47">
        <f t="shared" si="8"/>
        <v>498999.785</v>
      </c>
      <c r="Q20" s="4">
        <f t="shared" si="9"/>
        <v>0.0033897641371842565</v>
      </c>
      <c r="R20" s="4"/>
    </row>
    <row r="21" spans="1:18" ht="15">
      <c r="A21" s="42"/>
      <c r="B21" s="42">
        <v>24</v>
      </c>
      <c r="C21" s="43" t="s">
        <v>17</v>
      </c>
      <c r="D21" s="46">
        <v>1499612.16</v>
      </c>
      <c r="E21" s="44">
        <f t="shared" si="0"/>
        <v>0.019461887670169334</v>
      </c>
      <c r="F21" s="46">
        <v>1499612.16</v>
      </c>
      <c r="G21" s="46">
        <f t="shared" si="1"/>
        <v>999741.44</v>
      </c>
      <c r="H21" s="46">
        <f t="shared" si="2"/>
        <v>499870.72</v>
      </c>
      <c r="I21" s="44">
        <f t="shared" si="3"/>
        <v>0.038916533599647286</v>
      </c>
      <c r="J21" s="45">
        <f t="shared" si="4"/>
        <v>2999224.32</v>
      </c>
      <c r="K21" s="44">
        <f t="shared" si="5"/>
        <v>0.02594757408488875</v>
      </c>
      <c r="L21" s="46">
        <v>649453.13</v>
      </c>
      <c r="M21" s="44">
        <f t="shared" si="6"/>
        <v>0.08310733087493025</v>
      </c>
      <c r="N21" s="46">
        <v>300706.31</v>
      </c>
      <c r="O21" s="44">
        <f t="shared" si="7"/>
        <v>0.012631886265450663</v>
      </c>
      <c r="P21" s="47">
        <f t="shared" si="8"/>
        <v>3949383.76</v>
      </c>
      <c r="Q21" s="4">
        <f t="shared" si="9"/>
        <v>0.026828627658879483</v>
      </c>
      <c r="R21" s="4"/>
    </row>
    <row r="22" spans="1:18" ht="15">
      <c r="A22" s="42"/>
      <c r="B22" s="42">
        <v>25</v>
      </c>
      <c r="C22" s="43" t="s">
        <v>18</v>
      </c>
      <c r="D22" s="46">
        <v>472.05</v>
      </c>
      <c r="E22" s="44">
        <f t="shared" si="0"/>
        <v>6.126240050429729E-06</v>
      </c>
      <c r="F22" s="46">
        <v>472.045</v>
      </c>
      <c r="G22" s="46">
        <f t="shared" si="1"/>
        <v>314.69666666666666</v>
      </c>
      <c r="H22" s="46">
        <f t="shared" si="2"/>
        <v>157.34833333333333</v>
      </c>
      <c r="I22" s="44">
        <f t="shared" si="3"/>
        <v>1.22500707803313E-05</v>
      </c>
      <c r="J22" s="45">
        <f t="shared" si="4"/>
        <v>944.095</v>
      </c>
      <c r="K22" s="44">
        <f t="shared" si="5"/>
        <v>8.167770177214703E-06</v>
      </c>
      <c r="L22" s="46">
        <v>0</v>
      </c>
      <c r="M22" s="44">
        <f t="shared" si="6"/>
        <v>0</v>
      </c>
      <c r="N22" s="46">
        <v>221131.53</v>
      </c>
      <c r="O22" s="44">
        <f t="shared" si="7"/>
        <v>0.009289157705620117</v>
      </c>
      <c r="P22" s="47">
        <f t="shared" si="8"/>
        <v>222075.625</v>
      </c>
      <c r="Q22" s="4">
        <f t="shared" si="9"/>
        <v>0.0015085857990255038</v>
      </c>
      <c r="R22" s="4"/>
    </row>
    <row r="23" spans="1:18" ht="15">
      <c r="A23" s="42"/>
      <c r="B23" s="42">
        <v>26</v>
      </c>
      <c r="C23" s="43" t="s">
        <v>19</v>
      </c>
      <c r="D23" s="46">
        <v>0</v>
      </c>
      <c r="E23" s="44">
        <f t="shared" si="0"/>
        <v>0</v>
      </c>
      <c r="F23" s="46">
        <v>0</v>
      </c>
      <c r="G23" s="46">
        <f t="shared" si="1"/>
        <v>0</v>
      </c>
      <c r="H23" s="46">
        <f t="shared" si="2"/>
        <v>0</v>
      </c>
      <c r="I23" s="44">
        <f t="shared" si="3"/>
        <v>0</v>
      </c>
      <c r="J23" s="45">
        <f t="shared" si="4"/>
        <v>0</v>
      </c>
      <c r="K23" s="44">
        <f t="shared" si="5"/>
        <v>0</v>
      </c>
      <c r="L23" s="46">
        <v>0</v>
      </c>
      <c r="M23" s="44">
        <f t="shared" si="6"/>
        <v>0</v>
      </c>
      <c r="N23" s="46">
        <v>9583.35</v>
      </c>
      <c r="O23" s="44">
        <f t="shared" si="7"/>
        <v>0.00040257148990989456</v>
      </c>
      <c r="P23" s="47">
        <f t="shared" si="8"/>
        <v>9583.35</v>
      </c>
      <c r="Q23" s="4">
        <f t="shared" si="9"/>
        <v>6.510082192537368E-05</v>
      </c>
      <c r="R23" s="4"/>
    </row>
    <row r="24" spans="1:18" ht="15">
      <c r="A24" s="42"/>
      <c r="B24" s="42">
        <v>27</v>
      </c>
      <c r="C24" s="43" t="s">
        <v>20</v>
      </c>
      <c r="D24" s="46">
        <v>185837.23</v>
      </c>
      <c r="E24" s="44">
        <f t="shared" si="0"/>
        <v>0.0024117857881303276</v>
      </c>
      <c r="F24" s="46">
        <v>185837.23</v>
      </c>
      <c r="G24" s="46">
        <f t="shared" si="1"/>
        <v>123891.48666666666</v>
      </c>
      <c r="H24" s="46">
        <f t="shared" si="2"/>
        <v>61945.74333333333</v>
      </c>
      <c r="I24" s="44">
        <f t="shared" si="3"/>
        <v>0.004822674154202899</v>
      </c>
      <c r="J24" s="45">
        <f t="shared" si="4"/>
        <v>371674.46</v>
      </c>
      <c r="K24" s="44">
        <f t="shared" si="5"/>
        <v>0.0032155149323112387</v>
      </c>
      <c r="L24" s="46">
        <v>7619.37</v>
      </c>
      <c r="M24" s="44">
        <f t="shared" si="6"/>
        <v>0.0009750133988091137</v>
      </c>
      <c r="N24" s="46">
        <v>68100.15</v>
      </c>
      <c r="O24" s="44">
        <f t="shared" si="7"/>
        <v>0.0028607093394885192</v>
      </c>
      <c r="P24" s="47">
        <f t="shared" si="8"/>
        <v>447393.98</v>
      </c>
      <c r="Q24" s="4">
        <f t="shared" si="9"/>
        <v>0.0030391998437356653</v>
      </c>
      <c r="R24" s="4"/>
    </row>
    <row r="25" spans="1:18" ht="15">
      <c r="A25" s="42"/>
      <c r="B25" s="42">
        <v>28</v>
      </c>
      <c r="C25" s="43" t="s">
        <v>21</v>
      </c>
      <c r="D25" s="46">
        <v>1410068.75</v>
      </c>
      <c r="E25" s="44">
        <f t="shared" si="0"/>
        <v>0.018299798008917244</v>
      </c>
      <c r="F25" s="46">
        <v>1410068.75</v>
      </c>
      <c r="G25" s="46">
        <f t="shared" si="1"/>
        <v>940045.8333333333</v>
      </c>
      <c r="H25" s="46">
        <f t="shared" si="2"/>
        <v>470022.9166666666</v>
      </c>
      <c r="I25" s="44">
        <f t="shared" si="3"/>
        <v>0.03659278668905142</v>
      </c>
      <c r="J25" s="45">
        <f t="shared" si="4"/>
        <v>2820137.5</v>
      </c>
      <c r="K25" s="44">
        <f t="shared" si="5"/>
        <v>0.024398217306674463</v>
      </c>
      <c r="L25" s="46">
        <v>474340.18</v>
      </c>
      <c r="M25" s="44">
        <f t="shared" si="6"/>
        <v>0.06069898575519063</v>
      </c>
      <c r="N25" s="46">
        <v>1281658.54</v>
      </c>
      <c r="O25" s="44">
        <f t="shared" si="7"/>
        <v>0.05383912598449813</v>
      </c>
      <c r="P25" s="47">
        <f t="shared" si="8"/>
        <v>4576136.220000001</v>
      </c>
      <c r="Q25" s="4">
        <f t="shared" si="9"/>
        <v>0.031086230719369806</v>
      </c>
      <c r="R25" s="4"/>
    </row>
    <row r="26" spans="1:18" ht="15">
      <c r="A26" s="42"/>
      <c r="B26" s="42">
        <v>30</v>
      </c>
      <c r="C26" s="43" t="s">
        <v>22</v>
      </c>
      <c r="D26" s="46">
        <v>6165231.96</v>
      </c>
      <c r="E26" s="44">
        <f t="shared" si="0"/>
        <v>0.08001205582786014</v>
      </c>
      <c r="F26" s="46">
        <v>6165231.96</v>
      </c>
      <c r="G26" s="46">
        <f t="shared" si="1"/>
        <v>4110154.6399999997</v>
      </c>
      <c r="H26" s="46">
        <f t="shared" si="2"/>
        <v>2055077.3199999998</v>
      </c>
      <c r="I26" s="44">
        <f t="shared" si="3"/>
        <v>0.1599943392836714</v>
      </c>
      <c r="J26" s="45">
        <f t="shared" si="4"/>
        <v>12330463.92</v>
      </c>
      <c r="K26" s="44">
        <f t="shared" si="5"/>
        <v>0.10667612420042251</v>
      </c>
      <c r="L26" s="46">
        <v>706090.68</v>
      </c>
      <c r="M26" s="44">
        <f t="shared" si="6"/>
        <v>0.09035496028861158</v>
      </c>
      <c r="N26" s="46">
        <v>6960855.62</v>
      </c>
      <c r="O26" s="44">
        <f t="shared" si="7"/>
        <v>0.29240735421236447</v>
      </c>
      <c r="P26" s="47">
        <f t="shared" si="8"/>
        <v>19997410.22</v>
      </c>
      <c r="Q26" s="4">
        <f t="shared" si="9"/>
        <v>0.1358447559257324</v>
      </c>
      <c r="R26" s="4"/>
    </row>
    <row r="27" spans="1:18" ht="15">
      <c r="A27" s="42"/>
      <c r="B27" s="42">
        <v>31</v>
      </c>
      <c r="C27" s="43" t="s">
        <v>23</v>
      </c>
      <c r="D27" s="46">
        <v>3056532.03</v>
      </c>
      <c r="E27" s="44">
        <f t="shared" si="0"/>
        <v>0.03966751178393662</v>
      </c>
      <c r="F27" s="46">
        <v>3056532.025</v>
      </c>
      <c r="G27" s="46">
        <f t="shared" si="1"/>
        <v>2037688.0166666666</v>
      </c>
      <c r="H27" s="46">
        <f t="shared" si="2"/>
        <v>1018844.0083333333</v>
      </c>
      <c r="I27" s="44">
        <f t="shared" si="3"/>
        <v>0.07932026321346344</v>
      </c>
      <c r="J27" s="45">
        <f t="shared" si="4"/>
        <v>6113064.055</v>
      </c>
      <c r="K27" s="44">
        <f t="shared" si="5"/>
        <v>0.05288673521185069</v>
      </c>
      <c r="L27" s="46">
        <v>469036.82</v>
      </c>
      <c r="M27" s="44">
        <f t="shared" si="6"/>
        <v>0.06002034079390009</v>
      </c>
      <c r="N27" s="46">
        <v>256024.43</v>
      </c>
      <c r="O27" s="44">
        <f t="shared" si="7"/>
        <v>0.010754917251110677</v>
      </c>
      <c r="P27" s="47">
        <f t="shared" si="8"/>
        <v>6838125.305</v>
      </c>
      <c r="Q27" s="4">
        <f t="shared" si="9"/>
        <v>0.04645218819976277</v>
      </c>
      <c r="R27" s="4"/>
    </row>
    <row r="28" spans="1:18" ht="15">
      <c r="A28" s="42"/>
      <c r="B28" s="42">
        <v>32</v>
      </c>
      <c r="C28" s="43" t="s">
        <v>24</v>
      </c>
      <c r="D28" s="46">
        <v>601559.12</v>
      </c>
      <c r="E28" s="44">
        <f t="shared" si="0"/>
        <v>0.007807002592194181</v>
      </c>
      <c r="F28" s="46">
        <v>601559.12</v>
      </c>
      <c r="G28" s="46">
        <f t="shared" si="1"/>
        <v>401039.41333333333</v>
      </c>
      <c r="H28" s="46">
        <f t="shared" si="2"/>
        <v>200519.70666666667</v>
      </c>
      <c r="I28" s="44">
        <f t="shared" si="3"/>
        <v>0.01561110020983976</v>
      </c>
      <c r="J28" s="45">
        <f t="shared" si="4"/>
        <v>1203118.24</v>
      </c>
      <c r="K28" s="44">
        <f t="shared" si="5"/>
        <v>0.010408691159613218</v>
      </c>
      <c r="L28" s="46">
        <v>108551.52</v>
      </c>
      <c r="M28" s="44">
        <f t="shared" si="6"/>
        <v>0.013890805468312405</v>
      </c>
      <c r="N28" s="46">
        <v>468780.8</v>
      </c>
      <c r="O28" s="44">
        <f t="shared" si="7"/>
        <v>0.019692256371430898</v>
      </c>
      <c r="P28" s="47">
        <f t="shared" si="8"/>
        <v>1780450.56</v>
      </c>
      <c r="Q28" s="4">
        <f t="shared" si="9"/>
        <v>0.012094809732869178</v>
      </c>
      <c r="R28" s="4"/>
    </row>
    <row r="29" spans="1:18" ht="15">
      <c r="A29" s="42"/>
      <c r="B29" s="42">
        <v>33</v>
      </c>
      <c r="C29" s="43" t="s">
        <v>450</v>
      </c>
      <c r="D29" s="46">
        <v>64142.52</v>
      </c>
      <c r="E29" s="44">
        <f t="shared" si="0"/>
        <v>0.0008324382479811246</v>
      </c>
      <c r="F29" s="46">
        <v>64142.52</v>
      </c>
      <c r="G29" s="46">
        <f t="shared" si="1"/>
        <v>42761.67999999999</v>
      </c>
      <c r="H29" s="46">
        <f t="shared" si="2"/>
        <v>21380.839999999997</v>
      </c>
      <c r="I29" s="44">
        <f t="shared" si="3"/>
        <v>0.0016645667468754375</v>
      </c>
      <c r="J29" s="45">
        <f t="shared" si="4"/>
        <v>128285.04</v>
      </c>
      <c r="K29" s="44">
        <f t="shared" si="5"/>
        <v>0.001109848822305801</v>
      </c>
      <c r="L29" s="46">
        <v>0</v>
      </c>
      <c r="M29" s="44">
        <f t="shared" si="6"/>
        <v>0</v>
      </c>
      <c r="N29" s="46">
        <v>151892.68</v>
      </c>
      <c r="O29" s="44">
        <f t="shared" si="7"/>
        <v>0.006380614554827575</v>
      </c>
      <c r="P29" s="47">
        <f t="shared" si="8"/>
        <v>280177.72</v>
      </c>
      <c r="Q29" s="4">
        <f t="shared" si="9"/>
        <v>0.0019032801533051806</v>
      </c>
      <c r="R29" s="4"/>
    </row>
    <row r="30" spans="1:18" ht="15">
      <c r="A30" s="42"/>
      <c r="B30" s="42">
        <v>34</v>
      </c>
      <c r="C30" s="43" t="s">
        <v>510</v>
      </c>
      <c r="D30" s="46">
        <v>135012.56</v>
      </c>
      <c r="E30" s="44">
        <f t="shared" si="0"/>
        <v>0.0017521858963733647</v>
      </c>
      <c r="F30" s="46">
        <v>135012.555</v>
      </c>
      <c r="G30" s="46">
        <f t="shared" si="1"/>
        <v>90008.37</v>
      </c>
      <c r="H30" s="46">
        <f t="shared" si="2"/>
        <v>45004.185</v>
      </c>
      <c r="I30" s="44">
        <f t="shared" si="3"/>
        <v>0.0035037196771141995</v>
      </c>
      <c r="J30" s="45">
        <f t="shared" si="4"/>
        <v>270025.115</v>
      </c>
      <c r="K30" s="44">
        <f t="shared" si="5"/>
        <v>0.0023361029148506987</v>
      </c>
      <c r="L30" s="46">
        <v>1354.68</v>
      </c>
      <c r="M30" s="44">
        <f t="shared" si="6"/>
        <v>0.00017335175363563263</v>
      </c>
      <c r="N30" s="46">
        <v>404623.49</v>
      </c>
      <c r="O30" s="44">
        <f t="shared" si="7"/>
        <v>0.016997175436756596</v>
      </c>
      <c r="P30" s="47">
        <f t="shared" si="8"/>
        <v>676003.2849999999</v>
      </c>
      <c r="Q30" s="4">
        <f t="shared" si="9"/>
        <v>0.004592169698252972</v>
      </c>
      <c r="R30" s="4"/>
    </row>
    <row r="31" spans="1:18" ht="15">
      <c r="A31" s="42"/>
      <c r="B31" s="42">
        <v>35</v>
      </c>
      <c r="C31" s="43" t="s">
        <v>511</v>
      </c>
      <c r="D31" s="46">
        <v>3795764.04</v>
      </c>
      <c r="E31" s="44">
        <f t="shared" si="0"/>
        <v>0.04926122589519956</v>
      </c>
      <c r="F31" s="46">
        <v>3795764.035</v>
      </c>
      <c r="G31" s="46">
        <f t="shared" si="1"/>
        <v>2530509.3566666665</v>
      </c>
      <c r="H31" s="46">
        <f t="shared" si="2"/>
        <v>1265254.6783333332</v>
      </c>
      <c r="I31" s="44">
        <f t="shared" si="3"/>
        <v>0.09850412162862848</v>
      </c>
      <c r="J31" s="45">
        <f t="shared" si="4"/>
        <v>7591528.075</v>
      </c>
      <c r="K31" s="44">
        <f t="shared" si="5"/>
        <v>0.065677560637937</v>
      </c>
      <c r="L31" s="46">
        <v>646031.46</v>
      </c>
      <c r="M31" s="44">
        <f t="shared" si="6"/>
        <v>0.0826694765515015</v>
      </c>
      <c r="N31" s="46">
        <v>1396021.91</v>
      </c>
      <c r="O31" s="44">
        <f t="shared" si="7"/>
        <v>0.058643232299306264</v>
      </c>
      <c r="P31" s="47">
        <f t="shared" si="8"/>
        <v>9633581.445</v>
      </c>
      <c r="Q31" s="4">
        <f t="shared" si="9"/>
        <v>0.0654420500299508</v>
      </c>
      <c r="R31" s="4"/>
    </row>
    <row r="32" spans="1:18" ht="15">
      <c r="A32" s="42"/>
      <c r="B32" s="42">
        <v>36</v>
      </c>
      <c r="C32" s="43" t="s">
        <v>683</v>
      </c>
      <c r="D32" s="46">
        <v>0</v>
      </c>
      <c r="E32" s="44">
        <f t="shared" si="0"/>
        <v>0</v>
      </c>
      <c r="F32" s="46">
        <v>0</v>
      </c>
      <c r="G32" s="46">
        <f t="shared" si="1"/>
        <v>0</v>
      </c>
      <c r="H32" s="46">
        <f t="shared" si="2"/>
        <v>0</v>
      </c>
      <c r="I32" s="44">
        <f t="shared" si="3"/>
        <v>0</v>
      </c>
      <c r="J32" s="45">
        <f t="shared" si="4"/>
        <v>0</v>
      </c>
      <c r="K32" s="44">
        <f t="shared" si="5"/>
        <v>0</v>
      </c>
      <c r="L32" s="46">
        <v>0</v>
      </c>
      <c r="M32" s="44">
        <f t="shared" si="6"/>
        <v>0</v>
      </c>
      <c r="N32" s="46">
        <v>147550.19</v>
      </c>
      <c r="O32" s="44">
        <f t="shared" si="7"/>
        <v>0.00619819789789458</v>
      </c>
      <c r="P32" s="47">
        <f t="shared" si="8"/>
        <v>147550.19</v>
      </c>
      <c r="Q32" s="4">
        <f t="shared" si="9"/>
        <v>0.0010023257675285835</v>
      </c>
      <c r="R32" s="4"/>
    </row>
    <row r="33" spans="1:18" ht="15">
      <c r="A33" s="42"/>
      <c r="B33" s="68"/>
      <c r="C33" s="69"/>
      <c r="D33" s="60"/>
      <c r="E33" s="44"/>
      <c r="F33" s="70"/>
      <c r="G33" s="46"/>
      <c r="H33" s="46"/>
      <c r="I33" s="44"/>
      <c r="J33" s="45"/>
      <c r="K33" s="44"/>
      <c r="L33" s="25"/>
      <c r="M33" s="44"/>
      <c r="N33" s="25"/>
      <c r="O33" s="44"/>
      <c r="P33" s="47"/>
      <c r="R33" s="4"/>
    </row>
    <row r="34" spans="1:18" ht="12.75">
      <c r="A34" s="41"/>
      <c r="B34" s="41"/>
      <c r="C34" s="51" t="s">
        <v>723</v>
      </c>
      <c r="D34" s="58">
        <f>SUM(D4:D33)</f>
        <v>77053787.66</v>
      </c>
      <c r="E34" s="44">
        <f>SUM(E4:E32)</f>
        <v>1.0000000000000002</v>
      </c>
      <c r="F34" s="47">
        <f>SUM(F4:F33)</f>
        <v>38534063.065</v>
      </c>
      <c r="G34" s="47">
        <f>SUM(G4:G33)</f>
        <v>25689375.37666666</v>
      </c>
      <c r="H34" s="47">
        <f>SUM(H4:H33)</f>
        <v>12844687.68833333</v>
      </c>
      <c r="I34" s="44">
        <f>SUM(I4:I32)</f>
        <v>0.9999999999999998</v>
      </c>
      <c r="J34" s="47">
        <f>SUM(J4:J33)</f>
        <v>115587850.72500002</v>
      </c>
      <c r="K34" s="44">
        <f>SUM(K4:K32)</f>
        <v>0.9999999999999998</v>
      </c>
      <c r="L34" s="47">
        <f>SUM(L4:L33)</f>
        <v>7814631.069999998</v>
      </c>
      <c r="M34" s="44">
        <f t="shared" si="6"/>
        <v>1</v>
      </c>
      <c r="N34" s="47">
        <f>SUM(N4:N33)</f>
        <v>23805337.040000003</v>
      </c>
      <c r="O34" s="44">
        <f>SUM(O4:O33)</f>
        <v>0.9999999999999999</v>
      </c>
      <c r="P34" s="47">
        <f>SUM(P4:P33)</f>
        <v>147207818.83499995</v>
      </c>
      <c r="Q34" s="4">
        <f>SUM(Q4:Q33)</f>
        <v>1.0000000000000004</v>
      </c>
      <c r="R34" s="4"/>
    </row>
    <row r="35" spans="4:16" ht="12.75">
      <c r="D35" s="60">
        <f>+D36-D34</f>
        <v>-0.06000000238418579</v>
      </c>
      <c r="F35" s="60">
        <f>+F36-F34</f>
        <v>0.025000005960464478</v>
      </c>
      <c r="G35" s="64"/>
      <c r="H35" s="64"/>
      <c r="J35" s="60">
        <f>+J36-J34</f>
        <v>-0.0350000262260437</v>
      </c>
      <c r="L35" s="60">
        <f>+L36-L34</f>
        <v>0.020000002346932888</v>
      </c>
      <c r="N35" s="60">
        <f>+N36-N34</f>
        <v>0</v>
      </c>
      <c r="P35" s="60">
        <f>+P36-P34</f>
        <v>-0.014999955892562866</v>
      </c>
    </row>
    <row r="36" spans="4:16" ht="12.75">
      <c r="D36" s="1">
        <f>3889013.99+4564328.81+5891738.63+7602866.82+8178322.2+9106833.4+9396434.04+7225789.71+5942587.83+4780254.7+5449330.48+5026286.99</f>
        <v>77053787.6</v>
      </c>
      <c r="F36" s="1">
        <f>2063398.87+2301396.69+3276782.49+3499026.02+4277996.15+4484148.76+4768172.23+3475689.21+2988983.23+2373814.42+2601991.61+2422663.41</f>
        <v>38534063.09</v>
      </c>
      <c r="G36" s="46">
        <f>+F36*(0.666666666666667)</f>
        <v>25689375.393333346</v>
      </c>
      <c r="H36" s="46">
        <f>+F36*(0.333333333333333)</f>
        <v>12844687.696666667</v>
      </c>
      <c r="J36" s="1">
        <f>SUM(D36:F36)</f>
        <v>115587850.69</v>
      </c>
      <c r="L36" s="1">
        <f>462479.81+567150.12+680258.97+699622.93+800504.7+830003.05+794308.48+694203+724267.88+554176.2+531650.08+476005.87</f>
        <v>7814631.090000001</v>
      </c>
      <c r="N36" s="1">
        <f>2019260.79+1472764.6+1747986.35+2337694.91+2003423.37+2116368.36+2355229.96+2024367.32+2036479.74+1966346.44+1845177.83+1880237.37</f>
        <v>23805337.040000003</v>
      </c>
      <c r="P36" s="1">
        <f>SUM(J36:N36)</f>
        <v>147207818.82</v>
      </c>
    </row>
    <row r="37" spans="4:16" ht="12.75">
      <c r="D37" s="1"/>
      <c r="F37" s="1"/>
      <c r="G37" s="1"/>
      <c r="H37" s="1"/>
      <c r="J37" s="1"/>
      <c r="L37" s="52"/>
      <c r="N37" s="1"/>
      <c r="P37" s="1"/>
    </row>
    <row r="38" ht="12.75">
      <c r="L38" s="1"/>
    </row>
    <row r="39" spans="2:16" ht="12.75">
      <c r="B39" s="25"/>
      <c r="C39" s="34"/>
      <c r="D39" s="25"/>
      <c r="E39" s="34"/>
      <c r="F39" s="66"/>
      <c r="G39" s="61"/>
      <c r="H39" s="61"/>
      <c r="I39" s="71"/>
      <c r="J39" s="56"/>
      <c r="K39" s="73"/>
      <c r="L39" s="56"/>
      <c r="M39" s="73"/>
      <c r="N39" s="1"/>
      <c r="P39" s="1"/>
    </row>
    <row r="40" spans="2:13" ht="12.75">
      <c r="B40" s="25"/>
      <c r="C40" s="34"/>
      <c r="D40" s="25"/>
      <c r="E40" s="34"/>
      <c r="F40" s="66"/>
      <c r="G40" s="61"/>
      <c r="H40" s="61"/>
      <c r="I40" s="71"/>
      <c r="J40" s="57"/>
      <c r="K40" s="74"/>
      <c r="L40" s="57"/>
      <c r="M40" s="74"/>
    </row>
    <row r="41" spans="2:16" ht="12.75">
      <c r="B41" s="25"/>
      <c r="C41" s="34"/>
      <c r="D41" s="25"/>
      <c r="E41" s="34"/>
      <c r="F41" s="66"/>
      <c r="G41" s="61"/>
      <c r="H41" s="61"/>
      <c r="I41" s="71"/>
      <c r="J41" s="57"/>
      <c r="K41" s="74"/>
      <c r="L41" s="57"/>
      <c r="M41" s="74"/>
      <c r="N41" s="57"/>
      <c r="P41" s="1"/>
    </row>
    <row r="42" spans="2:13" ht="12.75">
      <c r="B42" s="25"/>
      <c r="C42" s="34"/>
      <c r="D42" s="25"/>
      <c r="E42" s="34"/>
      <c r="F42" s="66"/>
      <c r="G42" s="61"/>
      <c r="H42" s="61"/>
      <c r="I42" s="71"/>
      <c r="J42" s="57"/>
      <c r="K42" s="74"/>
      <c r="L42" s="57"/>
      <c r="M42" s="74"/>
    </row>
    <row r="43" spans="2:13" ht="12.75">
      <c r="B43" s="25"/>
      <c r="C43" s="34"/>
      <c r="D43" s="25"/>
      <c r="E43" s="34"/>
      <c r="F43" s="66"/>
      <c r="G43" s="61"/>
      <c r="H43" s="61"/>
      <c r="I43" s="71"/>
      <c r="J43" s="57"/>
      <c r="K43" s="74"/>
      <c r="L43" s="57"/>
      <c r="M43" s="74"/>
    </row>
    <row r="44" spans="2:13" ht="12.75">
      <c r="B44" s="25"/>
      <c r="C44" s="34"/>
      <c r="D44" s="25"/>
      <c r="E44" s="34"/>
      <c r="F44" s="66"/>
      <c r="G44" s="61"/>
      <c r="H44" s="61"/>
      <c r="I44" s="71"/>
      <c r="J44" s="57"/>
      <c r="K44" s="74"/>
      <c r="L44" s="57"/>
      <c r="M44" s="74"/>
    </row>
    <row r="45" spans="2:13" ht="12.75">
      <c r="B45" s="25"/>
      <c r="C45" s="34"/>
      <c r="D45" s="25"/>
      <c r="E45" s="34"/>
      <c r="F45" s="66"/>
      <c r="G45" s="61"/>
      <c r="H45" s="61"/>
      <c r="I45" s="71"/>
      <c r="J45" s="57"/>
      <c r="K45" s="74"/>
      <c r="L45" s="57"/>
      <c r="M45" s="74"/>
    </row>
    <row r="46" spans="2:13" ht="12.75">
      <c r="B46" s="25"/>
      <c r="C46" s="34"/>
      <c r="D46" s="25"/>
      <c r="E46" s="34"/>
      <c r="F46" s="66"/>
      <c r="G46" s="61"/>
      <c r="H46" s="61"/>
      <c r="I46" s="71"/>
      <c r="J46" s="57"/>
      <c r="K46" s="74"/>
      <c r="L46" s="57"/>
      <c r="M46" s="74"/>
    </row>
    <row r="47" spans="2:13" ht="12.75">
      <c r="B47" s="25"/>
      <c r="C47" s="34"/>
      <c r="D47" s="25"/>
      <c r="E47" s="34"/>
      <c r="F47" s="66"/>
      <c r="G47" s="61"/>
      <c r="H47" s="61"/>
      <c r="I47" s="71"/>
      <c r="J47" s="57"/>
      <c r="K47" s="74"/>
      <c r="L47" s="57"/>
      <c r="M47" s="74"/>
    </row>
    <row r="48" spans="2:13" ht="12.75">
      <c r="B48" s="25"/>
      <c r="C48" s="34"/>
      <c r="D48" s="25"/>
      <c r="E48" s="34"/>
      <c r="F48" s="66"/>
      <c r="G48" s="61"/>
      <c r="H48" s="61"/>
      <c r="I48" s="71"/>
      <c r="J48" s="57"/>
      <c r="K48" s="74"/>
      <c r="L48" s="57"/>
      <c r="M48" s="74"/>
    </row>
    <row r="49" spans="2:13" ht="12.75">
      <c r="B49" s="25"/>
      <c r="C49" s="34"/>
      <c r="D49" s="25"/>
      <c r="E49" s="34"/>
      <c r="F49" s="66"/>
      <c r="G49" s="61"/>
      <c r="H49" s="61"/>
      <c r="I49" s="71"/>
      <c r="J49" s="57"/>
      <c r="K49" s="74"/>
      <c r="L49" s="57"/>
      <c r="M49" s="74"/>
    </row>
    <row r="50" spans="2:13" ht="12.75">
      <c r="B50" s="25"/>
      <c r="C50" s="34"/>
      <c r="D50" s="25"/>
      <c r="E50" s="34"/>
      <c r="F50" s="66"/>
      <c r="G50" s="61"/>
      <c r="H50" s="61"/>
      <c r="I50" s="71"/>
      <c r="J50" s="57"/>
      <c r="K50" s="74"/>
      <c r="L50" s="57"/>
      <c r="M50" s="74"/>
    </row>
    <row r="51" spans="2:13" ht="12.75">
      <c r="B51" s="25"/>
      <c r="C51" s="34"/>
      <c r="D51" s="25"/>
      <c r="E51" s="34"/>
      <c r="F51" s="66"/>
      <c r="G51" s="61"/>
      <c r="H51" s="61"/>
      <c r="I51" s="71"/>
      <c r="J51" s="57"/>
      <c r="K51" s="74"/>
      <c r="L51" s="57"/>
      <c r="M51" s="74"/>
    </row>
    <row r="52" spans="2:13" ht="12.75">
      <c r="B52" s="25"/>
      <c r="C52" s="34"/>
      <c r="D52" s="25"/>
      <c r="E52" s="34"/>
      <c r="F52" s="66"/>
      <c r="G52" s="61"/>
      <c r="H52" s="61"/>
      <c r="I52" s="71"/>
      <c r="J52" s="57"/>
      <c r="K52" s="74"/>
      <c r="L52" s="57"/>
      <c r="M52" s="74"/>
    </row>
    <row r="53" spans="2:13" ht="12.75">
      <c r="B53" s="25"/>
      <c r="C53" s="34"/>
      <c r="D53" s="25"/>
      <c r="E53" s="34"/>
      <c r="F53" s="66"/>
      <c r="G53" s="61"/>
      <c r="H53" s="61"/>
      <c r="I53" s="71"/>
      <c r="J53" s="57"/>
      <c r="K53" s="74"/>
      <c r="L53" s="57"/>
      <c r="M53" s="74"/>
    </row>
    <row r="54" spans="2:13" ht="12.75">
      <c r="B54" s="25"/>
      <c r="C54" s="34"/>
      <c r="D54" s="25"/>
      <c r="E54" s="34"/>
      <c r="F54" s="66"/>
      <c r="G54" s="61"/>
      <c r="H54" s="61"/>
      <c r="I54" s="71"/>
      <c r="J54" s="57"/>
      <c r="K54" s="74"/>
      <c r="L54" s="57"/>
      <c r="M54" s="74"/>
    </row>
    <row r="55" spans="2:13" ht="12.75">
      <c r="B55" s="25"/>
      <c r="C55" s="34"/>
      <c r="D55" s="25"/>
      <c r="E55" s="34"/>
      <c r="F55" s="66"/>
      <c r="G55" s="61"/>
      <c r="H55" s="61"/>
      <c r="I55" s="71"/>
      <c r="J55" s="57"/>
      <c r="K55" s="74"/>
      <c r="L55" s="57"/>
      <c r="M55" s="74"/>
    </row>
    <row r="56" spans="2:13" ht="12.75">
      <c r="B56" s="25"/>
      <c r="C56" s="34"/>
      <c r="D56" s="25"/>
      <c r="E56" s="34"/>
      <c r="F56" s="66"/>
      <c r="G56" s="61"/>
      <c r="H56" s="61"/>
      <c r="I56" s="71"/>
      <c r="J56" s="57"/>
      <c r="K56" s="74"/>
      <c r="L56" s="57"/>
      <c r="M56" s="74"/>
    </row>
    <row r="57" spans="2:13" ht="12.75">
      <c r="B57" s="25"/>
      <c r="C57" s="34"/>
      <c r="D57" s="25"/>
      <c r="E57" s="34"/>
      <c r="F57" s="66"/>
      <c r="G57" s="61"/>
      <c r="H57" s="61"/>
      <c r="I57" s="71"/>
      <c r="J57" s="57"/>
      <c r="K57" s="74"/>
      <c r="L57" s="57"/>
      <c r="M57" s="74"/>
    </row>
    <row r="58" spans="2:13" ht="12.75">
      <c r="B58" s="25"/>
      <c r="C58" s="34"/>
      <c r="D58" s="25"/>
      <c r="E58" s="34"/>
      <c r="F58" s="66"/>
      <c r="G58" s="61"/>
      <c r="H58" s="61"/>
      <c r="I58" s="71"/>
      <c r="J58" s="57"/>
      <c r="K58" s="74"/>
      <c r="L58" s="57"/>
      <c r="M58" s="74"/>
    </row>
    <row r="59" spans="2:13" ht="12.75">
      <c r="B59" s="25"/>
      <c r="C59" s="34"/>
      <c r="D59" s="25"/>
      <c r="E59" s="34"/>
      <c r="F59" s="66"/>
      <c r="G59" s="61"/>
      <c r="H59" s="61"/>
      <c r="I59" s="71"/>
      <c r="J59" s="57"/>
      <c r="K59" s="74"/>
      <c r="L59" s="57"/>
      <c r="M59" s="74"/>
    </row>
    <row r="60" spans="2:13" ht="12.75">
      <c r="B60" s="25"/>
      <c r="C60" s="34"/>
      <c r="D60" s="25"/>
      <c r="E60" s="34"/>
      <c r="F60" s="66"/>
      <c r="G60" s="61"/>
      <c r="H60" s="61"/>
      <c r="I60" s="71"/>
      <c r="J60" s="57"/>
      <c r="K60" s="74"/>
      <c r="L60" s="57"/>
      <c r="M60" s="74"/>
    </row>
    <row r="61" spans="2:13" ht="12.75">
      <c r="B61" s="25"/>
      <c r="C61" s="34"/>
      <c r="D61" s="25"/>
      <c r="E61" s="34"/>
      <c r="F61" s="66"/>
      <c r="G61" s="61"/>
      <c r="H61" s="61"/>
      <c r="I61" s="71"/>
      <c r="J61" s="57"/>
      <c r="K61" s="74"/>
      <c r="L61" s="57"/>
      <c r="M61" s="74"/>
    </row>
    <row r="62" spans="2:13" ht="12.75">
      <c r="B62" s="25"/>
      <c r="C62" s="34"/>
      <c r="D62" s="25"/>
      <c r="E62" s="34"/>
      <c r="F62" s="66"/>
      <c r="G62" s="61"/>
      <c r="H62" s="61"/>
      <c r="I62" s="71"/>
      <c r="J62" s="57"/>
      <c r="K62" s="74"/>
      <c r="L62" s="57"/>
      <c r="M62" s="74"/>
    </row>
    <row r="63" spans="2:13" ht="12.75">
      <c r="B63" s="25"/>
      <c r="C63" s="34"/>
      <c r="D63" s="25"/>
      <c r="E63" s="34"/>
      <c r="F63" s="66"/>
      <c r="G63" s="61"/>
      <c r="H63" s="61"/>
      <c r="I63" s="71"/>
      <c r="J63" s="57"/>
      <c r="K63" s="74"/>
      <c r="L63" s="57"/>
      <c r="M63" s="74"/>
    </row>
    <row r="64" spans="2:13" ht="12.75">
      <c r="B64" s="25"/>
      <c r="C64" s="34"/>
      <c r="D64" s="25"/>
      <c r="E64" s="34"/>
      <c r="F64" s="66"/>
      <c r="G64" s="61"/>
      <c r="H64" s="61"/>
      <c r="I64" s="71"/>
      <c r="J64" s="57"/>
      <c r="K64" s="74"/>
      <c r="L64" s="57"/>
      <c r="M64" s="74"/>
    </row>
    <row r="65" spans="2:13" ht="12.75">
      <c r="B65" s="25"/>
      <c r="C65" s="34"/>
      <c r="D65" s="25"/>
      <c r="E65" s="34"/>
      <c r="F65" s="66"/>
      <c r="G65" s="61"/>
      <c r="H65" s="61"/>
      <c r="I65" s="71"/>
      <c r="J65" s="57"/>
      <c r="K65" s="74"/>
      <c r="L65" s="57"/>
      <c r="M65" s="74"/>
    </row>
    <row r="66" spans="2:13" ht="12.75">
      <c r="B66" s="25"/>
      <c r="C66" s="34"/>
      <c r="D66" s="25"/>
      <c r="E66" s="34"/>
      <c r="F66" s="66"/>
      <c r="G66" s="61"/>
      <c r="H66" s="61"/>
      <c r="I66" s="71"/>
      <c r="J66" s="57"/>
      <c r="K66" s="74"/>
      <c r="L66" s="57"/>
      <c r="M66" s="74"/>
    </row>
    <row r="67" spans="2:13" ht="12.75">
      <c r="B67" s="25"/>
      <c r="C67" s="34"/>
      <c r="D67" s="25"/>
      <c r="E67" s="34"/>
      <c r="F67" s="66"/>
      <c r="G67" s="61"/>
      <c r="H67" s="61"/>
      <c r="I67" s="71">
        <v>0</v>
      </c>
      <c r="J67" s="57"/>
      <c r="K67" s="74"/>
      <c r="L67" s="57"/>
      <c r="M67" s="74"/>
    </row>
    <row r="68" spans="2:13" ht="12.75">
      <c r="B68" s="62"/>
      <c r="C68" s="62"/>
      <c r="D68" s="25"/>
      <c r="E68" s="71"/>
      <c r="F68" s="63"/>
      <c r="G68" s="63"/>
      <c r="H68" s="63"/>
      <c r="I68" s="72"/>
      <c r="J68" s="57"/>
      <c r="K68" s="74"/>
      <c r="L68" s="57"/>
      <c r="M68" s="74"/>
    </row>
    <row r="69" spans="4:13" ht="12.75">
      <c r="D69" s="25"/>
      <c r="E69" s="15"/>
      <c r="F69" s="20"/>
      <c r="G69" s="20"/>
      <c r="H69" s="20"/>
      <c r="J69" s="57"/>
      <c r="K69" s="74"/>
      <c r="L69" s="57"/>
      <c r="M69" s="74"/>
    </row>
  </sheetData>
  <sheetProtection/>
  <printOptions/>
  <pageMargins left="0.75" right="0.75" top="1" bottom="1" header="0.5" footer="0.5"/>
  <pageSetup fitToHeight="0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Eagle</dc:creator>
  <cp:keywords/>
  <dc:description/>
  <cp:lastModifiedBy>allen eagle</cp:lastModifiedBy>
  <cp:lastPrinted>2015-08-31T19:31:04Z</cp:lastPrinted>
  <dcterms:created xsi:type="dcterms:W3CDTF">2003-05-01T17:52:40Z</dcterms:created>
  <dcterms:modified xsi:type="dcterms:W3CDTF">2015-10-01T13:01:43Z</dcterms:modified>
  <cp:category/>
  <cp:version/>
  <cp:contentType/>
  <cp:contentStatus/>
</cp:coreProperties>
</file>