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95" windowHeight="8865" tabRatio="780" activeTab="0"/>
  </bookViews>
  <sheets>
    <sheet name="ZipListing" sheetId="1" r:id="rId1"/>
    <sheet name="Oct2004" sheetId="2" r:id="rId2"/>
    <sheet name="Nov2004" sheetId="3" r:id="rId3"/>
    <sheet name="Dec2004" sheetId="4" r:id="rId4"/>
    <sheet name="Jan2005" sheetId="5" r:id="rId5"/>
    <sheet name="Feb2005" sheetId="6" r:id="rId6"/>
    <sheet name="Mar2005" sheetId="7" r:id="rId7"/>
    <sheet name="Apr2005" sheetId="8" r:id="rId8"/>
    <sheet name="May2005" sheetId="9" r:id="rId9"/>
    <sheet name="June2005" sheetId="10" r:id="rId10"/>
    <sheet name="July2005" sheetId="11" r:id="rId11"/>
    <sheet name="Aug2005" sheetId="12" r:id="rId12"/>
    <sheet name="Sept2005" sheetId="13" r:id="rId13"/>
    <sheet name="FY20042005" sheetId="14" r:id="rId14"/>
  </sheets>
  <definedNames/>
  <calcPr fullCalcOnLoad="1"/>
</workbook>
</file>

<file path=xl/sharedStrings.xml><?xml version="1.0" encoding="utf-8"?>
<sst xmlns="http://schemas.openxmlformats.org/spreadsheetml/2006/main" count="1973" uniqueCount="164">
  <si>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</si>
  <si>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</si>
  <si>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</si>
  <si>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</si>
  <si>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</si>
  <si>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</si>
  <si>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</si>
  <si>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</si>
  <si>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</si>
  <si>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</si>
  <si>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</si>
  <si>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</si>
  <si>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</si>
  <si>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</si>
  <si>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</si>
  <si>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</si>
  <si>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</si>
  <si>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</si>
  <si>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</si>
  <si>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</si>
  <si>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</si>
  <si>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</si>
  <si>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</si>
  <si>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</si>
  <si>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</si>
  <si>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</si>
  <si>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</si>
  <si>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</si>
  <si>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</si>
  <si>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</si>
  <si>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</si>
  <si>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</si>
  <si>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</si>
  <si>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</si>
  <si>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</si>
  <si>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</si>
  <si>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</si>
  <si>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</si>
  <si>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</si>
  <si>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</si>
  <si>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</si>
  <si>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</si>
  <si>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</si>
  <si>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</si>
  <si>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</si>
  <si>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</si>
  <si>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</si>
  <si>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</si>
  <si>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</si>
  <si>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</si>
  <si>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</si>
  <si>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</si>
  <si>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</si>
  <si>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</si>
  <si>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</si>
  <si>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</si>
  <si>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</si>
  <si>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</si>
  <si>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</si>
  <si>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</si>
  <si>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</si>
  <si>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</si>
  <si>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</si>
  <si>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</si>
  <si>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</si>
  <si>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</si>
  <si>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</si>
  <si>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</si>
  <si>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</si>
  <si>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</si>
  <si>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</si>
  <si>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</si>
  <si>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</si>
  <si>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</si>
  <si>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</si>
  <si>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</si>
  <si>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</si>
  <si>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</si>
  <si>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</si>
  <si>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</si>
  <si>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</si>
  <si>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</si>
  <si>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</si>
  <si>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</si>
  <si>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</si>
  <si>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</si>
  <si>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</si>
  <si>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</si>
  <si>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</si>
  <si>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</si>
  <si>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</si>
  <si>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</si>
  <si>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</si>
  <si>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</si>
  <si>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</si>
  <si>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</si>
  <si>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</si>
  <si>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</si>
  <si>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</si>
  <si>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</si>
  <si>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</si>
  <si>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</si>
  <si>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</si>
  <si>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</si>
  <si>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</si>
  <si>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</si>
  <si>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</si>
  <si>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</si>
  <si>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</si>
  <si>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</si>
  <si>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</si>
  <si>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</si>
  <si>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</si>
  <si>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</si>
  <si>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</si>
  <si>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</si>
  <si>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</si>
  <si>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</si>
  <si>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</si>
  <si>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</si>
  <si>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</si>
  <si>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</si>
  <si>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</si>
  <si>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</si>
  <si>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</si>
  <si>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</si>
  <si>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</si>
  <si>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</si>
  <si>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</si>
  <si>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</si>
  <si>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</si>
  <si>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</si>
  <si>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</si>
  <si>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</si>
  <si>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</si>
  <si>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</si>
  <si>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</si>
  <si>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</si>
  <si>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</si>
  <si>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</si>
  <si>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</si>
  <si>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</si>
  <si>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</si>
  <si>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</si>
  <si>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</si>
  <si>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</si>
  <si>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</si>
  <si>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</si>
  <si>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</si>
  <si>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</si>
  <si>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</si>
  <si>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</si>
  <si>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</si>
  <si>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</si>
  <si>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</si>
  <si>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</si>
  <si>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</si>
  <si>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</si>
  <si>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</si>
  <si>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</si>
  <si>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</si>
  <si>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Food &amp; Bev_Tax</t>
  </si>
  <si>
    <t>Homeless Tax</t>
  </si>
  <si>
    <t>Total Collections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</si>
</sst>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5" fontId="1" fillId="0" borderId="2" xfId="0" applyNumberFormat="1" applyFont="1" applyFill="1" applyBorder="1" applyAlignment="1">
      <alignment horizontal="right" wrapText="1"/>
    </xf>
    <xf numFmtId="9" fontId="1" fillId="0" borderId="2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775"/>
          <c:w val="0.791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'FY20042005'!$X$2:$X$14</c:f>
              <c:strCache/>
            </c:strRef>
          </c:cat>
          <c:val>
            <c:numRef>
              <c:f>'FY20042005'!$Y$2:$Y$14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05"/>
          <c:w val="0.13275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975"/>
          <c:w val="0.725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'FY20042005'!$AI$2:$AI$12</c:f>
              <c:strCache/>
            </c:strRef>
          </c:cat>
          <c:val>
            <c:numRef>
              <c:f>'FY20042005'!$AJ$2:$AJ$12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'FY20042005'!$AR$1</c:f>
              <c:strCache>
                <c:ptCount val="1"/>
                <c:pt idx="0">
                  <c:v>Food &amp; Bev_Tax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'FY20042005'!$AW$2:$AW$12</c:f>
              <c:strCache/>
            </c:strRef>
          </c:cat>
          <c:val>
            <c:numRef>
              <c:f>'FY20042005'!$AX$2:$AX$12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775"/>
          <c:w val="0.7917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'FY20042005'!$BI$2:$BI$22</c:f>
              <c:strCache/>
            </c:strRef>
          </c:cat>
          <c:val>
            <c:numRef>
              <c:f>'FY20042005'!$BJ$2:$BJ$22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"/>
          <c:w val="0.129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'FY20042005'!$BW$2:$BW$19</c:f>
              <c:strCache/>
            </c:strRef>
          </c:cat>
          <c:val>
            <c:numRef>
              <c:f>'FY20042005'!$BX$2:$BX$19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220825" y="24669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4612600" y="2400300"/>
        <a:ext cx="58959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3737550" y="242887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3310175" y="4019550"/>
        <a:ext cx="589597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457200</xdr:colOff>
      <xdr:row>19</xdr:row>
      <xdr:rowOff>28575</xdr:rowOff>
    </xdr:from>
    <xdr:to>
      <xdr:col>81</xdr:col>
      <xdr:colOff>600075</xdr:colOff>
      <xdr:row>43</xdr:row>
      <xdr:rowOff>85725</xdr:rowOff>
    </xdr:to>
    <xdr:graphicFrame>
      <xdr:nvGraphicFramePr>
        <xdr:cNvPr id="5" name="Chart 7"/>
        <xdr:cNvGraphicFramePr/>
      </xdr:nvGraphicFramePr>
      <xdr:xfrm>
        <a:off x="52377975" y="3124200"/>
        <a:ext cx="58959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tabSelected="1" workbookViewId="0" topLeftCell="A1">
      <selection activeCell="H3" sqref="H3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C1" sqref="C1"/>
    </sheetView>
  </sheetViews>
  <sheetFormatPr defaultColWidth="9.140625" defaultRowHeight="12.75"/>
  <cols>
    <col min="3" max="3" width="18.140625" style="0" customWidth="1"/>
    <col min="5" max="5" width="13.140625" style="0" customWidth="1"/>
    <col min="7" max="7" width="20.140625" style="0" customWidth="1"/>
    <col min="9" max="9" width="14.28125" style="0" customWidth="1"/>
    <col min="11" max="11" width="13.28125" style="0" customWidth="1"/>
    <col min="13" max="13" width="14.7109375" style="0" customWidth="1"/>
  </cols>
  <sheetData>
    <row r="1" spans="4:6" ht="12.75">
      <c r="D1" s="5">
        <v>38504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 t="s">
        <v>159</v>
      </c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17586</v>
      </c>
      <c r="D3" s="6">
        <f>+C3/$C$76</f>
        <v>0.004460880543219885</v>
      </c>
      <c r="E3" s="3">
        <v>17586</v>
      </c>
      <c r="F3" s="6">
        <f>+E3/$E$76</f>
        <v>0.008184841706669348</v>
      </c>
      <c r="G3" s="3">
        <v>196</v>
      </c>
      <c r="H3" s="6">
        <f>+G3/$G$76</f>
        <v>0.0003754983495314892</v>
      </c>
      <c r="I3" s="3">
        <v>3625</v>
      </c>
      <c r="J3" s="6">
        <f>+I3/$I$76</f>
        <v>0.0029874485952810672</v>
      </c>
      <c r="K3" s="3">
        <v>38993</v>
      </c>
      <c r="L3" s="6">
        <f>+K3/$K$76</f>
        <v>0.004982328724064879</v>
      </c>
    </row>
    <row r="4" spans="2:12" ht="12.75">
      <c r="B4" s="2" t="s">
        <v>6</v>
      </c>
      <c r="C4" s="3">
        <v>8136</v>
      </c>
      <c r="D4" s="6">
        <f aca="true" t="shared" si="0" ref="D4:D67">+C4/$C$76</f>
        <v>0.002063785061960479</v>
      </c>
      <c r="E4" s="3">
        <v>8136</v>
      </c>
      <c r="F4" s="6">
        <f aca="true" t="shared" si="1" ref="F4:F67">+E4/$E$76</f>
        <v>0.003786641198991346</v>
      </c>
      <c r="G4" s="3">
        <v>475</v>
      </c>
      <c r="H4" s="6">
        <f aca="true" t="shared" si="2" ref="H4:H67">+G4/$G$76</f>
        <v>0.0009100087552421294</v>
      </c>
      <c r="I4" s="3">
        <v>20488</v>
      </c>
      <c r="J4" s="6">
        <f aca="true" t="shared" si="3" ref="J4:J67">+I4/$I$76</f>
        <v>0.01688464739865338</v>
      </c>
      <c r="K4" s="3">
        <v>37235</v>
      </c>
      <c r="L4" s="6">
        <f aca="true" t="shared" si="4" ref="L4:L67">+K4/$K$76</f>
        <v>0.004757700357514317</v>
      </c>
    </row>
    <row r="5" spans="2:12" ht="12.75">
      <c r="B5" s="2" t="s">
        <v>7</v>
      </c>
      <c r="C5" s="3">
        <v>399</v>
      </c>
      <c r="D5" s="6">
        <f t="shared" si="0"/>
        <v>0.00010121069809761937</v>
      </c>
      <c r="E5" s="3">
        <v>399</v>
      </c>
      <c r="F5" s="6">
        <f t="shared" si="1"/>
        <v>0.00018570179921307116</v>
      </c>
      <c r="G5" s="3">
        <v>0</v>
      </c>
      <c r="H5" s="6">
        <f t="shared" si="2"/>
        <v>0</v>
      </c>
      <c r="I5" s="3">
        <v>1217</v>
      </c>
      <c r="J5" s="6">
        <f t="shared" si="3"/>
        <v>0.0010029586042640162</v>
      </c>
      <c r="K5" s="3">
        <v>2015</v>
      </c>
      <c r="L5" s="6">
        <f t="shared" si="4"/>
        <v>0.00025746652935118434</v>
      </c>
    </row>
    <row r="6" spans="2:12" ht="12.75">
      <c r="B6" s="2" t="s">
        <v>8</v>
      </c>
      <c r="C6" s="3">
        <v>19254</v>
      </c>
      <c r="D6" s="6">
        <f t="shared" si="0"/>
        <v>0.004883986920229482</v>
      </c>
      <c r="E6" s="3">
        <v>19254</v>
      </c>
      <c r="F6" s="6">
        <f t="shared" si="1"/>
        <v>0.00896115900262775</v>
      </c>
      <c r="G6" s="3">
        <v>14713</v>
      </c>
      <c r="H6" s="6">
        <f t="shared" si="2"/>
        <v>0.028187281717636736</v>
      </c>
      <c r="I6" s="3">
        <v>26688</v>
      </c>
      <c r="J6" s="6">
        <f t="shared" si="3"/>
        <v>0.021994214651272034</v>
      </c>
      <c r="K6" s="3">
        <v>79909</v>
      </c>
      <c r="L6" s="6">
        <f t="shared" si="4"/>
        <v>0.010210368681848036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8116</v>
      </c>
      <c r="J7" s="6">
        <f t="shared" si="3"/>
        <v>0.006688588358427902</v>
      </c>
      <c r="K7" s="3">
        <v>8116</v>
      </c>
      <c r="L7" s="6">
        <f t="shared" si="4"/>
        <v>0.0010370215147465073</v>
      </c>
    </row>
    <row r="8" spans="2:12" ht="12.75">
      <c r="B8" s="2" t="s">
        <v>15</v>
      </c>
      <c r="C8" s="3">
        <v>35725</v>
      </c>
      <c r="D8" s="6">
        <f t="shared" si="0"/>
        <v>0.009062035562750505</v>
      </c>
      <c r="E8" s="3">
        <v>35725</v>
      </c>
      <c r="F8" s="6">
        <f t="shared" si="1"/>
        <v>0.016627059591195408</v>
      </c>
      <c r="G8" s="3">
        <v>799</v>
      </c>
      <c r="H8" s="6">
        <f t="shared" si="2"/>
        <v>0.0015307305167125502</v>
      </c>
      <c r="I8" s="3">
        <v>11277</v>
      </c>
      <c r="J8" s="6">
        <f t="shared" si="3"/>
        <v>0.009293643533512991</v>
      </c>
      <c r="K8" s="3">
        <v>83526</v>
      </c>
      <c r="L8" s="6">
        <f t="shared" si="4"/>
        <v>0.01067253068515485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2598</v>
      </c>
      <c r="J9" s="6">
        <f t="shared" si="3"/>
        <v>0.0021410735035973</v>
      </c>
      <c r="K9" s="3">
        <v>2598</v>
      </c>
      <c r="L9" s="6">
        <f t="shared" si="4"/>
        <v>0.00033195932667711017</v>
      </c>
    </row>
    <row r="10" spans="2:12" ht="12.75">
      <c r="B10" s="2" t="s">
        <v>17</v>
      </c>
      <c r="C10" s="3">
        <v>8965</v>
      </c>
      <c r="D10" s="6">
        <f t="shared" si="0"/>
        <v>0.0022740699459778387</v>
      </c>
      <c r="E10" s="3">
        <v>8966</v>
      </c>
      <c r="F10" s="6">
        <f t="shared" si="1"/>
        <v>0.004172938174797985</v>
      </c>
      <c r="G10" s="3">
        <v>700</v>
      </c>
      <c r="H10" s="6">
        <f t="shared" si="2"/>
        <v>0.0013410655340410328</v>
      </c>
      <c r="I10" s="3">
        <v>3949</v>
      </c>
      <c r="J10" s="6">
        <f t="shared" si="3"/>
        <v>0.0032544646904179133</v>
      </c>
      <c r="K10" s="3">
        <v>22580</v>
      </c>
      <c r="L10" s="6">
        <f t="shared" si="4"/>
        <v>0.002885158428163644</v>
      </c>
    </row>
    <row r="11" spans="2:12" ht="12.75">
      <c r="B11" s="2" t="s">
        <v>24</v>
      </c>
      <c r="C11" s="3">
        <v>253</v>
      </c>
      <c r="D11" s="6">
        <f t="shared" si="0"/>
        <v>6.417620706440526E-05</v>
      </c>
      <c r="E11" s="3">
        <v>253</v>
      </c>
      <c r="F11" s="6">
        <f t="shared" si="1"/>
        <v>0.0001177507649145539</v>
      </c>
      <c r="G11" s="3">
        <v>0</v>
      </c>
      <c r="H11" s="6">
        <f t="shared" si="2"/>
        <v>0</v>
      </c>
      <c r="I11" s="3">
        <v>1442</v>
      </c>
      <c r="J11" s="6">
        <f t="shared" si="3"/>
        <v>0.001188386448109048</v>
      </c>
      <c r="K11" s="3">
        <v>1948</v>
      </c>
      <c r="L11" s="6">
        <f t="shared" si="4"/>
        <v>0.0002489056075315668</v>
      </c>
    </row>
    <row r="12" spans="2:12" ht="12.75">
      <c r="B12" s="2" t="s">
        <v>27</v>
      </c>
      <c r="C12" s="3">
        <v>505</v>
      </c>
      <c r="D12" s="6">
        <f t="shared" si="0"/>
        <v>0.00012809875323132277</v>
      </c>
      <c r="E12" s="3">
        <v>505</v>
      </c>
      <c r="F12" s="6">
        <f t="shared" si="1"/>
        <v>0.00023503611178596727</v>
      </c>
      <c r="G12" s="3">
        <v>0</v>
      </c>
      <c r="H12" s="6">
        <f t="shared" si="2"/>
        <v>0</v>
      </c>
      <c r="I12" s="3">
        <v>734</v>
      </c>
      <c r="J12" s="6">
        <f t="shared" si="3"/>
        <v>0.0006049068328100147</v>
      </c>
      <c r="K12" s="3">
        <v>1744</v>
      </c>
      <c r="L12" s="6">
        <f t="shared" si="4"/>
        <v>0.00022283951721511935</v>
      </c>
    </row>
    <row r="13" spans="2:12" ht="12.75">
      <c r="B13" s="2" t="s">
        <v>28</v>
      </c>
      <c r="C13" s="3">
        <v>42015</v>
      </c>
      <c r="D13" s="6">
        <f t="shared" si="0"/>
        <v>0.010657562607948565</v>
      </c>
      <c r="E13" s="3">
        <v>42015</v>
      </c>
      <c r="F13" s="6">
        <f t="shared" si="1"/>
        <v>0.019554539082549338</v>
      </c>
      <c r="G13" s="3">
        <v>0</v>
      </c>
      <c r="H13" s="6">
        <f t="shared" si="2"/>
        <v>0</v>
      </c>
      <c r="I13" s="3">
        <v>11868</v>
      </c>
      <c r="J13" s="6">
        <f t="shared" si="3"/>
        <v>0.00978070067001261</v>
      </c>
      <c r="K13" s="3">
        <v>95898</v>
      </c>
      <c r="L13" s="6">
        <f t="shared" si="4"/>
        <v>0.01225336239787587</v>
      </c>
    </row>
    <row r="14" spans="2:12" ht="12.75">
      <c r="B14" s="2" t="s">
        <v>31</v>
      </c>
      <c r="C14" s="3">
        <v>4</v>
      </c>
      <c r="D14" s="6">
        <f t="shared" si="0"/>
        <v>1.0146435899510713E-06</v>
      </c>
      <c r="E14" s="3">
        <v>4</v>
      </c>
      <c r="F14" s="6">
        <f t="shared" si="1"/>
        <v>1.861672172562117E-06</v>
      </c>
      <c r="G14" s="3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8</v>
      </c>
      <c r="L14" s="6">
        <f t="shared" si="4"/>
        <v>1.022199620252841E-06</v>
      </c>
    </row>
    <row r="15" spans="2:12" ht="12.75">
      <c r="B15" s="2" t="s">
        <v>32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1398</v>
      </c>
      <c r="J15" s="6">
        <f t="shared" si="3"/>
        <v>0.001152125003090464</v>
      </c>
      <c r="K15" s="3">
        <v>1398</v>
      </c>
      <c r="L15" s="6">
        <f t="shared" si="4"/>
        <v>0.00017862938363918398</v>
      </c>
    </row>
    <row r="16" spans="2:12" ht="12.75">
      <c r="B16" s="2" t="s">
        <v>33</v>
      </c>
      <c r="C16" s="3">
        <v>6985</v>
      </c>
      <c r="D16" s="6">
        <f t="shared" si="0"/>
        <v>0.0017718213689520584</v>
      </c>
      <c r="E16" s="3">
        <v>6985</v>
      </c>
      <c r="F16" s="6">
        <f t="shared" si="1"/>
        <v>0.003250945031336597</v>
      </c>
      <c r="G16" s="3">
        <v>1078</v>
      </c>
      <c r="H16" s="6">
        <f t="shared" si="2"/>
        <v>0.0020652409224231907</v>
      </c>
      <c r="I16" s="3">
        <v>61845</v>
      </c>
      <c r="J16" s="6">
        <f t="shared" si="3"/>
        <v>0.05096793334487107</v>
      </c>
      <c r="K16" s="3">
        <v>76893</v>
      </c>
      <c r="L16" s="6">
        <f t="shared" si="4"/>
        <v>0.009824999425012713</v>
      </c>
    </row>
    <row r="17" spans="2:12" ht="12.75">
      <c r="B17" s="2" t="s">
        <v>35</v>
      </c>
      <c r="C17" s="3">
        <v>16611</v>
      </c>
      <c r="D17" s="6">
        <f t="shared" si="0"/>
        <v>0.004213561168169311</v>
      </c>
      <c r="E17" s="3">
        <v>16611</v>
      </c>
      <c r="F17" s="6">
        <f t="shared" si="1"/>
        <v>0.007731059114607332</v>
      </c>
      <c r="G17" s="3">
        <v>12876</v>
      </c>
      <c r="H17" s="6">
        <f t="shared" si="2"/>
        <v>0.02466794259473191</v>
      </c>
      <c r="I17" s="3">
        <v>0</v>
      </c>
      <c r="J17" s="6">
        <f t="shared" si="3"/>
        <v>0</v>
      </c>
      <c r="K17" s="3">
        <v>46098</v>
      </c>
      <c r="L17" s="6">
        <f t="shared" si="4"/>
        <v>0.005890169761801934</v>
      </c>
    </row>
    <row r="18" spans="2:12" ht="12.75">
      <c r="B18" s="2" t="s">
        <v>38</v>
      </c>
      <c r="C18" s="3">
        <v>16526</v>
      </c>
      <c r="D18" s="6">
        <f t="shared" si="0"/>
        <v>0.004191999991882851</v>
      </c>
      <c r="E18" s="3">
        <v>16526</v>
      </c>
      <c r="F18" s="6">
        <f t="shared" si="1"/>
        <v>0.007691498580940387</v>
      </c>
      <c r="G18" s="3">
        <v>4639</v>
      </c>
      <c r="H18" s="6">
        <f t="shared" si="2"/>
        <v>0.008887432874880502</v>
      </c>
      <c r="I18" s="3">
        <v>37433</v>
      </c>
      <c r="J18" s="6">
        <f t="shared" si="3"/>
        <v>0.03084942434956033</v>
      </c>
      <c r="K18" s="3">
        <v>75124</v>
      </c>
      <c r="L18" s="6">
        <f t="shared" si="4"/>
        <v>0.009598965533984304</v>
      </c>
    </row>
    <row r="19" spans="2:12" ht="12.75">
      <c r="B19" s="2" t="s">
        <v>39</v>
      </c>
      <c r="C19" s="3">
        <v>138</v>
      </c>
      <c r="D19" s="6">
        <f t="shared" si="0"/>
        <v>3.500520385331196E-05</v>
      </c>
      <c r="E19" s="3">
        <v>138</v>
      </c>
      <c r="F19" s="6">
        <f t="shared" si="1"/>
        <v>6.422768995339304E-05</v>
      </c>
      <c r="G19" s="3">
        <v>0</v>
      </c>
      <c r="H19" s="6">
        <f t="shared" si="2"/>
        <v>0</v>
      </c>
      <c r="I19" s="3">
        <v>4855</v>
      </c>
      <c r="J19" s="6">
        <f t="shared" si="3"/>
        <v>0.004001120808300574</v>
      </c>
      <c r="K19" s="3">
        <v>5131</v>
      </c>
      <c r="L19" s="6">
        <f t="shared" si="4"/>
        <v>0.0006556132814396659</v>
      </c>
    </row>
    <row r="20" spans="2:12" ht="12.75">
      <c r="B20" s="2" t="s">
        <v>40</v>
      </c>
      <c r="C20" s="3">
        <v>249929</v>
      </c>
      <c r="D20" s="6">
        <f t="shared" si="0"/>
        <v>0.06339721444822033</v>
      </c>
      <c r="E20" s="3">
        <v>249929</v>
      </c>
      <c r="F20" s="6">
        <f t="shared" si="1"/>
        <v>0.11632146610406933</v>
      </c>
      <c r="G20" s="3">
        <v>37607</v>
      </c>
      <c r="H20" s="6">
        <f t="shared" si="2"/>
        <v>0.0720477879124016</v>
      </c>
      <c r="I20" s="3">
        <v>30083</v>
      </c>
      <c r="J20" s="6">
        <f t="shared" si="3"/>
        <v>0.02479211478395596</v>
      </c>
      <c r="K20" s="3">
        <v>567548</v>
      </c>
      <c r="L20" s="6">
        <f t="shared" si="4"/>
        <v>0.07251841875940743</v>
      </c>
    </row>
    <row r="21" spans="2:12" ht="12.75">
      <c r="B21" s="2" t="s">
        <v>42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3">
        <v>0</v>
      </c>
      <c r="H21" s="6">
        <f t="shared" si="2"/>
        <v>0</v>
      </c>
      <c r="I21" s="3">
        <v>2526</v>
      </c>
      <c r="J21" s="6">
        <f t="shared" si="3"/>
        <v>0.00208173659356689</v>
      </c>
      <c r="K21" s="3">
        <v>2526</v>
      </c>
      <c r="L21" s="6">
        <f t="shared" si="4"/>
        <v>0.00032275953009483455</v>
      </c>
    </row>
    <row r="22" spans="2:12" ht="12.75">
      <c r="B22" s="2" t="s">
        <v>43</v>
      </c>
      <c r="C22" s="3">
        <v>9811</v>
      </c>
      <c r="D22" s="6">
        <f t="shared" si="0"/>
        <v>0.0024886670652524904</v>
      </c>
      <c r="E22" s="3">
        <v>9812</v>
      </c>
      <c r="F22" s="6">
        <f t="shared" si="1"/>
        <v>0.004566681839294873</v>
      </c>
      <c r="G22" s="3">
        <v>0</v>
      </c>
      <c r="H22" s="6">
        <f t="shared" si="2"/>
        <v>0</v>
      </c>
      <c r="I22" s="3">
        <v>1952</v>
      </c>
      <c r="J22" s="6">
        <f t="shared" si="3"/>
        <v>0.0016086895608244535</v>
      </c>
      <c r="K22" s="3">
        <v>21575</v>
      </c>
      <c r="L22" s="6">
        <f t="shared" si="4"/>
        <v>0.002756744600869381</v>
      </c>
    </row>
    <row r="23" spans="2:12" ht="12.75">
      <c r="B23" s="2" t="s">
        <v>44</v>
      </c>
      <c r="C23" s="3">
        <v>17660</v>
      </c>
      <c r="D23" s="6">
        <f t="shared" si="0"/>
        <v>0.00447965144963398</v>
      </c>
      <c r="E23" s="3">
        <v>17660</v>
      </c>
      <c r="F23" s="6">
        <f t="shared" si="1"/>
        <v>0.008219282641861747</v>
      </c>
      <c r="G23" s="3">
        <v>1385</v>
      </c>
      <c r="H23" s="6">
        <f t="shared" si="2"/>
        <v>0.002653393949495472</v>
      </c>
      <c r="I23" s="3">
        <v>11617</v>
      </c>
      <c r="J23" s="6">
        <f t="shared" si="3"/>
        <v>0.009573845608656597</v>
      </c>
      <c r="K23" s="3">
        <v>48322</v>
      </c>
      <c r="L23" s="6">
        <f t="shared" si="4"/>
        <v>0.006174341256232224</v>
      </c>
    </row>
    <row r="24" spans="2:12" ht="12.75">
      <c r="B24" s="2" t="s">
        <v>45</v>
      </c>
      <c r="C24" s="3">
        <v>371868</v>
      </c>
      <c r="D24" s="6">
        <f t="shared" si="0"/>
        <v>0.09432837062698125</v>
      </c>
      <c r="E24" s="3">
        <v>371868</v>
      </c>
      <c r="F24" s="6">
        <f t="shared" si="1"/>
        <v>0.17307407686658233</v>
      </c>
      <c r="G24" s="3">
        <v>133199</v>
      </c>
      <c r="H24" s="6">
        <f t="shared" si="2"/>
        <v>0.25518369724104506</v>
      </c>
      <c r="I24" s="3">
        <v>28188</v>
      </c>
      <c r="J24" s="6">
        <f t="shared" si="3"/>
        <v>0.02323040027690558</v>
      </c>
      <c r="K24" s="3">
        <v>905123</v>
      </c>
      <c r="L24" s="6">
        <f t="shared" si="4"/>
        <v>0.11565204836026403</v>
      </c>
    </row>
    <row r="25" spans="2:12" ht="12.75">
      <c r="B25" s="2" t="s">
        <v>46</v>
      </c>
      <c r="C25" s="3">
        <v>113947</v>
      </c>
      <c r="D25" s="6">
        <f t="shared" si="0"/>
        <v>0.028903898286038683</v>
      </c>
      <c r="E25" s="3">
        <v>113947</v>
      </c>
      <c r="F25" s="6">
        <f t="shared" si="1"/>
        <v>0.05303298976173389</v>
      </c>
      <c r="G25" s="3">
        <v>18186</v>
      </c>
      <c r="H25" s="6">
        <f t="shared" si="2"/>
        <v>0.03484088257438603</v>
      </c>
      <c r="I25" s="3">
        <v>70422</v>
      </c>
      <c r="J25" s="6">
        <f t="shared" si="3"/>
        <v>0.05803644275224368</v>
      </c>
      <c r="K25" s="3">
        <v>316502</v>
      </c>
      <c r="L25" s="6">
        <f t="shared" si="4"/>
        <v>0.040441028026158087</v>
      </c>
    </row>
    <row r="26" spans="2:12" ht="12.75">
      <c r="B26" s="2" t="s">
        <v>48</v>
      </c>
      <c r="C26" s="3">
        <v>119920</v>
      </c>
      <c r="D26" s="6">
        <f t="shared" si="0"/>
        <v>0.03041901482673312</v>
      </c>
      <c r="E26" s="3">
        <v>119920</v>
      </c>
      <c r="F26" s="6">
        <f t="shared" si="1"/>
        <v>0.05581293173341227</v>
      </c>
      <c r="G26" s="3">
        <v>34965</v>
      </c>
      <c r="H26" s="6">
        <f t="shared" si="2"/>
        <v>0.06698622342534959</v>
      </c>
      <c r="I26" s="3">
        <v>60688</v>
      </c>
      <c r="J26" s="6">
        <f t="shared" si="3"/>
        <v>0.05001442216563239</v>
      </c>
      <c r="K26" s="3">
        <v>335493</v>
      </c>
      <c r="L26" s="6">
        <f t="shared" si="4"/>
        <v>0.0428676021496858</v>
      </c>
    </row>
    <row r="27" spans="2:12" ht="12.75">
      <c r="B27" s="2" t="s">
        <v>51</v>
      </c>
      <c r="C27" s="3">
        <v>152009</v>
      </c>
      <c r="D27" s="6">
        <f t="shared" si="0"/>
        <v>0.0385587393662181</v>
      </c>
      <c r="E27" s="3">
        <v>152010</v>
      </c>
      <c r="F27" s="6">
        <f t="shared" si="1"/>
        <v>0.07074819673779185</v>
      </c>
      <c r="G27" s="3">
        <v>59636</v>
      </c>
      <c r="H27" s="6">
        <f t="shared" si="2"/>
        <v>0.1142511202686729</v>
      </c>
      <c r="I27" s="3">
        <v>79477</v>
      </c>
      <c r="J27" s="6">
        <f t="shared" si="3"/>
        <v>0.06549888331231818</v>
      </c>
      <c r="K27" s="3">
        <v>443132</v>
      </c>
      <c r="L27" s="6">
        <f t="shared" si="4"/>
        <v>0.05662117026523525</v>
      </c>
    </row>
    <row r="28" spans="2:12" ht="12.75">
      <c r="B28" s="2" t="s">
        <v>52</v>
      </c>
      <c r="C28" s="3">
        <v>2602</v>
      </c>
      <c r="D28" s="6">
        <f t="shared" si="0"/>
        <v>0.0006600256552631719</v>
      </c>
      <c r="E28" s="3">
        <v>2602</v>
      </c>
      <c r="F28" s="6">
        <f t="shared" si="1"/>
        <v>0.001211017748251657</v>
      </c>
      <c r="G28" s="3">
        <v>0</v>
      </c>
      <c r="H28" s="6">
        <f t="shared" si="2"/>
        <v>0</v>
      </c>
      <c r="I28" s="3">
        <v>20061</v>
      </c>
      <c r="J28" s="6">
        <f t="shared" si="3"/>
        <v>0.016532746557223033</v>
      </c>
      <c r="K28" s="3">
        <v>25265</v>
      </c>
      <c r="L28" s="6">
        <f t="shared" si="4"/>
        <v>0.003228234175711004</v>
      </c>
    </row>
    <row r="29" spans="2:12" ht="12.75">
      <c r="B29" s="2" t="s">
        <v>53</v>
      </c>
      <c r="C29" s="3">
        <v>7373</v>
      </c>
      <c r="D29" s="6">
        <f t="shared" si="0"/>
        <v>0.0018702417971773124</v>
      </c>
      <c r="E29" s="3">
        <v>7373</v>
      </c>
      <c r="F29" s="6">
        <f t="shared" si="1"/>
        <v>0.0034315272320751223</v>
      </c>
      <c r="G29" s="3">
        <v>305</v>
      </c>
      <c r="H29" s="6">
        <f t="shared" si="2"/>
        <v>0.0005843214112607357</v>
      </c>
      <c r="I29" s="3">
        <v>1352</v>
      </c>
      <c r="J29" s="6">
        <f t="shared" si="3"/>
        <v>0.0011142153105710352</v>
      </c>
      <c r="K29" s="3">
        <v>16403</v>
      </c>
      <c r="L29" s="6">
        <f t="shared" si="4"/>
        <v>0.002095892546375919</v>
      </c>
    </row>
    <row r="30" spans="2:12" ht="12.75">
      <c r="B30" s="2" t="s">
        <v>54</v>
      </c>
      <c r="C30" s="3">
        <v>4581</v>
      </c>
      <c r="D30" s="6">
        <f t="shared" si="0"/>
        <v>0.0011620205713914645</v>
      </c>
      <c r="E30" s="3">
        <v>4581</v>
      </c>
      <c r="F30" s="6">
        <f t="shared" si="1"/>
        <v>0.0021320800556267647</v>
      </c>
      <c r="G30" s="3">
        <v>0</v>
      </c>
      <c r="H30" s="6">
        <f t="shared" si="2"/>
        <v>0</v>
      </c>
      <c r="I30" s="3">
        <v>8584</v>
      </c>
      <c r="J30" s="6">
        <f t="shared" si="3"/>
        <v>0.007074278273625567</v>
      </c>
      <c r="K30" s="3">
        <v>17746</v>
      </c>
      <c r="L30" s="6">
        <f t="shared" si="4"/>
        <v>0.0022674943076258646</v>
      </c>
    </row>
    <row r="31" spans="2:12" ht="12.75">
      <c r="B31" s="2" t="s">
        <v>55</v>
      </c>
      <c r="C31" s="3">
        <v>7154</v>
      </c>
      <c r="D31" s="6">
        <f t="shared" si="0"/>
        <v>0.0018146900606274912</v>
      </c>
      <c r="E31" s="3">
        <v>7154</v>
      </c>
      <c r="F31" s="6">
        <f t="shared" si="1"/>
        <v>0.0033296006806273464</v>
      </c>
      <c r="G31" s="3">
        <v>0</v>
      </c>
      <c r="H31" s="6">
        <f t="shared" si="2"/>
        <v>0</v>
      </c>
      <c r="I31" s="3">
        <v>1588</v>
      </c>
      <c r="J31" s="6">
        <f t="shared" si="3"/>
        <v>0.0013087085156707132</v>
      </c>
      <c r="K31" s="3">
        <v>15896</v>
      </c>
      <c r="L31" s="6">
        <f t="shared" si="4"/>
        <v>0.0020311106454423953</v>
      </c>
    </row>
    <row r="32" spans="2:12" ht="12.75">
      <c r="B32" s="2" t="s">
        <v>58</v>
      </c>
      <c r="C32" s="3">
        <v>1195989</v>
      </c>
      <c r="D32" s="6">
        <f t="shared" si="0"/>
        <v>0.303375643125498</v>
      </c>
      <c r="E32" s="3">
        <v>0</v>
      </c>
      <c r="F32" s="6">
        <f t="shared" si="1"/>
        <v>0</v>
      </c>
      <c r="G32" s="3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1195989</v>
      </c>
      <c r="L32" s="6">
        <f t="shared" si="4"/>
        <v>0.1528174377033219</v>
      </c>
    </row>
    <row r="33" spans="2:12" ht="12.75">
      <c r="B33" s="2" t="s">
        <v>61</v>
      </c>
      <c r="C33" s="3">
        <v>519938</v>
      </c>
      <c r="D33" s="6">
        <f t="shared" si="0"/>
        <v>0.13188793971799503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519938</v>
      </c>
      <c r="L33" s="6">
        <f t="shared" si="4"/>
        <v>0.06643505326937771</v>
      </c>
    </row>
    <row r="34" spans="2:12" ht="12.75">
      <c r="B34" s="2" t="s">
        <v>63</v>
      </c>
      <c r="C34" s="3">
        <v>81838</v>
      </c>
      <c r="D34" s="6">
        <f t="shared" si="0"/>
        <v>0.020759100528603944</v>
      </c>
      <c r="E34" s="3">
        <v>4095</v>
      </c>
      <c r="F34" s="6">
        <f t="shared" si="1"/>
        <v>0.0019058868866604674</v>
      </c>
      <c r="G34" s="3">
        <v>4493</v>
      </c>
      <c r="H34" s="6">
        <f t="shared" si="2"/>
        <v>0.008607724920637657</v>
      </c>
      <c r="I34" s="3">
        <v>7962</v>
      </c>
      <c r="J34" s="6">
        <f t="shared" si="3"/>
        <v>0.006561673300862858</v>
      </c>
      <c r="K34" s="3">
        <v>98388</v>
      </c>
      <c r="L34" s="6">
        <f t="shared" si="4"/>
        <v>0.012571522029679566</v>
      </c>
    </row>
    <row r="35" spans="2:12" ht="12.75">
      <c r="B35" s="2" t="s">
        <v>67</v>
      </c>
      <c r="C35" s="3">
        <v>57471</v>
      </c>
      <c r="D35" s="6">
        <f t="shared" si="0"/>
        <v>0.014578145439519505</v>
      </c>
      <c r="E35" s="3">
        <v>57472</v>
      </c>
      <c r="F35" s="6">
        <f t="shared" si="1"/>
        <v>0.026748505775372498</v>
      </c>
      <c r="G35" s="3">
        <v>5109</v>
      </c>
      <c r="H35" s="6">
        <f t="shared" si="2"/>
        <v>0.009787862590593766</v>
      </c>
      <c r="I35" s="3">
        <v>8560</v>
      </c>
      <c r="J35" s="6">
        <f t="shared" si="3"/>
        <v>0.007054499303615431</v>
      </c>
      <c r="K35" s="3">
        <v>128612</v>
      </c>
      <c r="L35" s="6">
        <f t="shared" si="4"/>
        <v>0.0164333921949948</v>
      </c>
    </row>
    <row r="36" spans="2:12" ht="12.75">
      <c r="B36" s="2" t="s">
        <v>68</v>
      </c>
      <c r="C36" s="3">
        <v>12259</v>
      </c>
      <c r="D36" s="6">
        <f t="shared" si="0"/>
        <v>0.003109628942302546</v>
      </c>
      <c r="E36" s="3">
        <v>12259</v>
      </c>
      <c r="F36" s="6">
        <f t="shared" si="1"/>
        <v>0.005705559790859748</v>
      </c>
      <c r="G36" s="3">
        <v>1811</v>
      </c>
      <c r="H36" s="6">
        <f t="shared" si="2"/>
        <v>0.003469528117354729</v>
      </c>
      <c r="I36" s="3">
        <v>32522</v>
      </c>
      <c r="J36" s="6">
        <f t="shared" si="3"/>
        <v>0.026802152611236103</v>
      </c>
      <c r="K36" s="3">
        <v>58851</v>
      </c>
      <c r="L36" s="6">
        <f t="shared" si="4"/>
        <v>0.007519683731437494</v>
      </c>
    </row>
    <row r="37" spans="2:12" ht="12.75">
      <c r="B37" s="2" t="s">
        <v>70</v>
      </c>
      <c r="C37" s="3">
        <v>6682</v>
      </c>
      <c r="D37" s="6">
        <f t="shared" si="0"/>
        <v>0.0016949621170132647</v>
      </c>
      <c r="E37" s="3">
        <v>6682</v>
      </c>
      <c r="F37" s="6">
        <f t="shared" si="1"/>
        <v>0.0031099233642650163</v>
      </c>
      <c r="G37" s="3">
        <v>0</v>
      </c>
      <c r="H37" s="6">
        <f t="shared" si="2"/>
        <v>0</v>
      </c>
      <c r="I37" s="3">
        <v>21019</v>
      </c>
      <c r="J37" s="6">
        <f t="shared" si="3"/>
        <v>0.017322257110127658</v>
      </c>
      <c r="K37" s="3">
        <v>34383</v>
      </c>
      <c r="L37" s="6">
        <f t="shared" si="4"/>
        <v>0.0043932861928941795</v>
      </c>
    </row>
    <row r="38" spans="2:12" ht="12.75">
      <c r="B38" s="2" t="s">
        <v>73</v>
      </c>
      <c r="C38" s="3">
        <v>4795</v>
      </c>
      <c r="D38" s="6">
        <f t="shared" si="0"/>
        <v>0.0012163040034538469</v>
      </c>
      <c r="E38" s="3">
        <v>4795</v>
      </c>
      <c r="F38" s="6">
        <f t="shared" si="1"/>
        <v>0.0022316795168588377</v>
      </c>
      <c r="G38" s="3">
        <v>0</v>
      </c>
      <c r="H38" s="6">
        <f t="shared" si="2"/>
        <v>0</v>
      </c>
      <c r="I38" s="3">
        <v>20098</v>
      </c>
      <c r="J38" s="6">
        <f t="shared" si="3"/>
        <v>0.016563239135988662</v>
      </c>
      <c r="K38" s="3">
        <v>29688</v>
      </c>
      <c r="L38" s="6">
        <f t="shared" si="4"/>
        <v>0.003793382790758293</v>
      </c>
    </row>
    <row r="39" spans="2:12" ht="12.75">
      <c r="B39" s="2" t="s">
        <v>75</v>
      </c>
      <c r="C39" s="3">
        <v>12519</v>
      </c>
      <c r="D39" s="6">
        <f t="shared" si="0"/>
        <v>0.0031755807756493654</v>
      </c>
      <c r="E39" s="3">
        <v>12519</v>
      </c>
      <c r="F39" s="6">
        <f t="shared" si="1"/>
        <v>0.005826568482076286</v>
      </c>
      <c r="G39" s="3">
        <v>529</v>
      </c>
      <c r="H39" s="6">
        <f t="shared" si="2"/>
        <v>0.0010134623821538662</v>
      </c>
      <c r="I39" s="3">
        <v>24651</v>
      </c>
      <c r="J39" s="6">
        <f t="shared" si="3"/>
        <v>0.02031547457166168</v>
      </c>
      <c r="K39" s="3">
        <v>50218</v>
      </c>
      <c r="L39" s="6">
        <f t="shared" si="4"/>
        <v>0.006416602566232147</v>
      </c>
    </row>
    <row r="40" spans="2:12" ht="12.75">
      <c r="B40" s="2" t="s">
        <v>78</v>
      </c>
      <c r="C40" s="3">
        <v>1359</v>
      </c>
      <c r="D40" s="6">
        <f t="shared" si="0"/>
        <v>0.0003447251596858765</v>
      </c>
      <c r="E40" s="3">
        <v>1359</v>
      </c>
      <c r="F40" s="6">
        <f t="shared" si="1"/>
        <v>0.0006325031206279793</v>
      </c>
      <c r="G40" s="3">
        <v>0</v>
      </c>
      <c r="H40" s="6">
        <f t="shared" si="2"/>
        <v>0</v>
      </c>
      <c r="I40" s="3">
        <v>82</v>
      </c>
      <c r="J40" s="6">
        <f t="shared" si="3"/>
        <v>6.75781475346338E-05</v>
      </c>
      <c r="K40" s="3">
        <v>2800</v>
      </c>
      <c r="L40" s="6">
        <f t="shared" si="4"/>
        <v>0.0003577698670884944</v>
      </c>
    </row>
    <row r="41" spans="2:12" ht="12.75">
      <c r="B41" s="2" t="s">
        <v>79</v>
      </c>
      <c r="C41" s="3">
        <v>185635</v>
      </c>
      <c r="D41" s="6">
        <f t="shared" si="0"/>
        <v>0.047088340705141785</v>
      </c>
      <c r="E41" s="3">
        <v>185635</v>
      </c>
      <c r="F41" s="6">
        <f t="shared" si="1"/>
        <v>0.08639787843839215</v>
      </c>
      <c r="G41" s="3">
        <v>71206</v>
      </c>
      <c r="H41" s="6">
        <f t="shared" si="2"/>
        <v>0.1364170177384654</v>
      </c>
      <c r="I41" s="3">
        <v>102979</v>
      </c>
      <c r="J41" s="6">
        <f t="shared" si="3"/>
        <v>0.08486743969474456</v>
      </c>
      <c r="K41" s="3">
        <v>545455</v>
      </c>
      <c r="L41" s="6">
        <f t="shared" si="4"/>
        <v>0.06969548673312669</v>
      </c>
    </row>
    <row r="42" spans="2:12" ht="12.75">
      <c r="B42" s="2" t="s">
        <v>81</v>
      </c>
      <c r="C42" s="3">
        <v>1859</v>
      </c>
      <c r="D42" s="6">
        <f t="shared" si="0"/>
        <v>0.0004715556084297604</v>
      </c>
      <c r="E42" s="3">
        <v>1859</v>
      </c>
      <c r="F42" s="6">
        <f t="shared" si="1"/>
        <v>0.0008652121421982439</v>
      </c>
      <c r="G42" s="3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3718</v>
      </c>
      <c r="L42" s="6">
        <f t="shared" si="4"/>
        <v>0.0004750672735125079</v>
      </c>
    </row>
    <row r="43" spans="2:12" ht="12.75">
      <c r="B43" s="2" t="s">
        <v>82</v>
      </c>
      <c r="C43" s="3">
        <v>2522</v>
      </c>
      <c r="D43" s="6">
        <f t="shared" si="0"/>
        <v>0.0006397327834641505</v>
      </c>
      <c r="E43" s="3">
        <v>2522</v>
      </c>
      <c r="F43" s="6">
        <f t="shared" si="1"/>
        <v>0.0011737843048004147</v>
      </c>
      <c r="G43" s="3">
        <v>6717</v>
      </c>
      <c r="H43" s="6">
        <f t="shared" si="2"/>
        <v>0.012868481703076596</v>
      </c>
      <c r="I43" s="3">
        <v>0</v>
      </c>
      <c r="J43" s="6">
        <f t="shared" si="3"/>
        <v>0</v>
      </c>
      <c r="K43" s="3">
        <v>11761</v>
      </c>
      <c r="L43" s="6">
        <f t="shared" si="4"/>
        <v>0.001502761216724208</v>
      </c>
    </row>
    <row r="44" spans="2:12" ht="12.75">
      <c r="B44" s="2" t="s">
        <v>88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0</v>
      </c>
      <c r="H44" s="6">
        <f t="shared" si="2"/>
        <v>0</v>
      </c>
      <c r="I44" s="3">
        <v>23038</v>
      </c>
      <c r="J44" s="6">
        <f t="shared" si="3"/>
        <v>0.018986162962230407</v>
      </c>
      <c r="K44" s="3">
        <v>23038</v>
      </c>
      <c r="L44" s="6">
        <f t="shared" si="4"/>
        <v>0.002943679356423119</v>
      </c>
    </row>
    <row r="45" spans="2:12" ht="12.75">
      <c r="B45" s="2" t="s">
        <v>89</v>
      </c>
      <c r="C45" s="3">
        <v>42066</v>
      </c>
      <c r="D45" s="6">
        <f t="shared" si="0"/>
        <v>0.010670499313720442</v>
      </c>
      <c r="E45" s="3">
        <v>42066</v>
      </c>
      <c r="F45" s="6">
        <f t="shared" si="1"/>
        <v>0.019578275402749503</v>
      </c>
      <c r="G45" s="3">
        <v>6177</v>
      </c>
      <c r="H45" s="6">
        <f t="shared" si="2"/>
        <v>0.011833945433959228</v>
      </c>
      <c r="I45" s="3">
        <v>46976</v>
      </c>
      <c r="J45" s="6">
        <f t="shared" si="3"/>
        <v>0.038714037299840943</v>
      </c>
      <c r="K45" s="3">
        <v>137285</v>
      </c>
      <c r="L45" s="6">
        <f t="shared" si="4"/>
        <v>0.017541584358301412</v>
      </c>
    </row>
    <row r="46" spans="2:12" ht="12.75">
      <c r="B46" s="2" t="s">
        <v>93</v>
      </c>
      <c r="C46" s="3">
        <v>167</v>
      </c>
      <c r="D46" s="6">
        <f t="shared" si="0"/>
        <v>4.2361369880457226E-05</v>
      </c>
      <c r="E46" s="3">
        <v>167</v>
      </c>
      <c r="F46" s="6">
        <f t="shared" si="1"/>
        <v>7.772481320446838E-05</v>
      </c>
      <c r="G46" s="3">
        <v>0</v>
      </c>
      <c r="H46" s="6">
        <f t="shared" si="2"/>
        <v>0</v>
      </c>
      <c r="I46" s="3">
        <v>6948</v>
      </c>
      <c r="J46" s="6">
        <f t="shared" si="3"/>
        <v>0.005726011817934581</v>
      </c>
      <c r="K46" s="3">
        <v>7282</v>
      </c>
      <c r="L46" s="6">
        <f t="shared" si="4"/>
        <v>0.0009304572043351486</v>
      </c>
    </row>
    <row r="47" spans="2:12" ht="12.75">
      <c r="B47" s="2" t="s">
        <v>97</v>
      </c>
      <c r="C47" s="3">
        <v>0</v>
      </c>
      <c r="D47" s="6">
        <f t="shared" si="0"/>
        <v>0</v>
      </c>
      <c r="E47" s="3">
        <v>0</v>
      </c>
      <c r="F47" s="6">
        <f t="shared" si="1"/>
        <v>0</v>
      </c>
      <c r="G47" s="3">
        <v>0</v>
      </c>
      <c r="H47" s="6">
        <f t="shared" si="2"/>
        <v>0</v>
      </c>
      <c r="I47" s="3">
        <v>1262</v>
      </c>
      <c r="J47" s="6">
        <f t="shared" si="3"/>
        <v>0.0010400441730330225</v>
      </c>
      <c r="K47" s="3">
        <v>1262</v>
      </c>
      <c r="L47" s="6">
        <f t="shared" si="4"/>
        <v>0.00016125199009488567</v>
      </c>
    </row>
    <row r="48" spans="2:12" ht="12.75">
      <c r="B48" s="2" t="s">
        <v>99</v>
      </c>
      <c r="C48" s="3">
        <v>138098</v>
      </c>
      <c r="D48" s="6">
        <f t="shared" si="0"/>
        <v>0.03503006262126576</v>
      </c>
      <c r="E48" s="3">
        <v>138098</v>
      </c>
      <c r="F48" s="6">
        <f t="shared" si="1"/>
        <v>0.06427330092162081</v>
      </c>
      <c r="G48" s="3">
        <v>26310</v>
      </c>
      <c r="H48" s="6">
        <f t="shared" si="2"/>
        <v>0.050404906000885104</v>
      </c>
      <c r="I48" s="3">
        <v>59503</v>
      </c>
      <c r="J48" s="6">
        <f t="shared" si="3"/>
        <v>0.04903783552138189</v>
      </c>
      <c r="K48" s="3">
        <v>362009</v>
      </c>
      <c r="L48" s="6">
        <f t="shared" si="4"/>
        <v>0.046255682791013844</v>
      </c>
    </row>
    <row r="49" spans="2:12" ht="12.75">
      <c r="B49" s="2" t="s">
        <v>106</v>
      </c>
      <c r="C49" s="3">
        <v>78</v>
      </c>
      <c r="D49" s="6">
        <f t="shared" si="0"/>
        <v>1.9785550004045893E-05</v>
      </c>
      <c r="E49" s="3">
        <v>78</v>
      </c>
      <c r="F49" s="6">
        <f t="shared" si="1"/>
        <v>3.630260736496128E-05</v>
      </c>
      <c r="G49" s="3">
        <v>198</v>
      </c>
      <c r="H49" s="6">
        <f t="shared" si="2"/>
        <v>0.000379329965343035</v>
      </c>
      <c r="I49" s="3">
        <v>1812</v>
      </c>
      <c r="J49" s="6">
        <f t="shared" si="3"/>
        <v>0.0014933122357653225</v>
      </c>
      <c r="K49" s="3">
        <v>2166</v>
      </c>
      <c r="L49" s="6">
        <f t="shared" si="4"/>
        <v>0.0002767605471834567</v>
      </c>
    </row>
    <row r="50" spans="2:12" ht="12.75">
      <c r="B50" s="2" t="s">
        <v>110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5270</v>
      </c>
      <c r="J50" s="6">
        <f t="shared" si="3"/>
        <v>0.004343132164725855</v>
      </c>
      <c r="K50" s="3">
        <v>5270</v>
      </c>
      <c r="L50" s="6">
        <f t="shared" si="4"/>
        <v>0.000673373999841559</v>
      </c>
    </row>
    <row r="51" spans="2:12" ht="12.75">
      <c r="B51" s="2" t="s">
        <v>112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18707</v>
      </c>
      <c r="J51" s="6">
        <f t="shared" si="3"/>
        <v>0.015416882999151152</v>
      </c>
      <c r="K51" s="3">
        <v>18707</v>
      </c>
      <c r="L51" s="6">
        <f t="shared" si="4"/>
        <v>0.0023902860370087374</v>
      </c>
    </row>
    <row r="52" spans="2:12" ht="12.75">
      <c r="B52" s="2" t="s">
        <v>115</v>
      </c>
      <c r="C52" s="3">
        <v>80751</v>
      </c>
      <c r="D52" s="6">
        <f t="shared" si="0"/>
        <v>0.02048337113303474</v>
      </c>
      <c r="E52" s="3">
        <v>80751</v>
      </c>
      <c r="F52" s="6">
        <f t="shared" si="1"/>
        <v>0.03758297240164088</v>
      </c>
      <c r="G52" s="3">
        <v>3844</v>
      </c>
      <c r="H52" s="6">
        <f t="shared" si="2"/>
        <v>0.007364365589791043</v>
      </c>
      <c r="I52" s="3">
        <v>5592</v>
      </c>
      <c r="J52" s="6">
        <f t="shared" si="3"/>
        <v>0.004608500012361856</v>
      </c>
      <c r="K52" s="3">
        <v>170938</v>
      </c>
      <c r="L52" s="6">
        <f t="shared" si="4"/>
        <v>0.02184159483584752</v>
      </c>
    </row>
    <row r="53" spans="2:12" ht="12.75">
      <c r="B53" s="2" t="s">
        <v>120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5029</v>
      </c>
      <c r="J53" s="6">
        <f t="shared" si="3"/>
        <v>0.004144518340874066</v>
      </c>
      <c r="K53" s="3">
        <v>5029</v>
      </c>
      <c r="L53" s="6">
        <f t="shared" si="4"/>
        <v>0.0006425802362814422</v>
      </c>
    </row>
    <row r="54" spans="2:12" ht="12.75">
      <c r="B54" s="2" t="s">
        <v>121</v>
      </c>
      <c r="C54" s="3">
        <v>933</v>
      </c>
      <c r="D54" s="6">
        <f t="shared" si="0"/>
        <v>0.0002366656173560874</v>
      </c>
      <c r="E54" s="3">
        <v>933</v>
      </c>
      <c r="F54" s="6">
        <f t="shared" si="1"/>
        <v>0.0004342350342501138</v>
      </c>
      <c r="G54" s="3">
        <v>0</v>
      </c>
      <c r="H54" s="6">
        <f t="shared" si="2"/>
        <v>0</v>
      </c>
      <c r="I54" s="3">
        <v>3467</v>
      </c>
      <c r="J54" s="6">
        <f t="shared" si="3"/>
        <v>0.002857237042714334</v>
      </c>
      <c r="K54" s="3">
        <v>5333</v>
      </c>
      <c r="L54" s="6">
        <f t="shared" si="4"/>
        <v>0.0006814238218510502</v>
      </c>
    </row>
    <row r="55" spans="2:12" ht="12.75">
      <c r="B55" s="2" t="s">
        <v>122</v>
      </c>
      <c r="C55" s="3">
        <v>13087</v>
      </c>
      <c r="D55" s="6">
        <f t="shared" si="0"/>
        <v>0.003319660165422418</v>
      </c>
      <c r="E55" s="3">
        <v>13087</v>
      </c>
      <c r="F55" s="6">
        <f t="shared" si="1"/>
        <v>0.0060909259305801065</v>
      </c>
      <c r="G55" s="3">
        <v>1130</v>
      </c>
      <c r="H55" s="6">
        <f t="shared" si="2"/>
        <v>0.0021648629335233815</v>
      </c>
      <c r="I55" s="3">
        <v>4621</v>
      </c>
      <c r="J55" s="6">
        <f t="shared" si="3"/>
        <v>0.0038082758507017415</v>
      </c>
      <c r="K55" s="3">
        <v>31925</v>
      </c>
      <c r="L55" s="6">
        <f t="shared" si="4"/>
        <v>0.004079215359571494</v>
      </c>
    </row>
    <row r="56" spans="2:12" ht="12.75">
      <c r="B56" s="2" t="s">
        <v>123</v>
      </c>
      <c r="C56" s="3">
        <v>476</v>
      </c>
      <c r="D56" s="6">
        <f t="shared" si="0"/>
        <v>0.00012074258720417748</v>
      </c>
      <c r="E56" s="3">
        <v>476</v>
      </c>
      <c r="F56" s="6">
        <f t="shared" si="1"/>
        <v>0.00022153898853489193</v>
      </c>
      <c r="G56" s="3">
        <v>0</v>
      </c>
      <c r="H56" s="6">
        <f t="shared" si="2"/>
        <v>0</v>
      </c>
      <c r="I56" s="3">
        <v>0</v>
      </c>
      <c r="J56" s="6">
        <f t="shared" si="3"/>
        <v>0</v>
      </c>
      <c r="K56" s="3">
        <v>952</v>
      </c>
      <c r="L56" s="6">
        <f t="shared" si="4"/>
        <v>0.00012164175481008809</v>
      </c>
    </row>
    <row r="57" spans="2:12" ht="12.75">
      <c r="B57" s="2" t="s">
        <v>127</v>
      </c>
      <c r="C57" s="3">
        <v>39457</v>
      </c>
      <c r="D57" s="6">
        <f t="shared" si="0"/>
        <v>0.010008698032174855</v>
      </c>
      <c r="E57" s="3">
        <v>39458</v>
      </c>
      <c r="F57" s="6">
        <f t="shared" si="1"/>
        <v>0.018364465146239004</v>
      </c>
      <c r="G57" s="3">
        <v>4745</v>
      </c>
      <c r="H57" s="6">
        <f t="shared" si="2"/>
        <v>0.009090508512892429</v>
      </c>
      <c r="I57" s="3">
        <v>54703</v>
      </c>
      <c r="J57" s="6">
        <f t="shared" si="3"/>
        <v>0.04508204151935455</v>
      </c>
      <c r="K57" s="3">
        <v>138363</v>
      </c>
      <c r="L57" s="6">
        <f t="shared" si="4"/>
        <v>0.017679325757130483</v>
      </c>
    </row>
    <row r="58" spans="2:12" ht="12.75">
      <c r="B58" s="2" t="s">
        <v>128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3">
        <v>0</v>
      </c>
      <c r="H58" s="6">
        <f t="shared" si="2"/>
        <v>0</v>
      </c>
      <c r="I58" s="3">
        <v>8075</v>
      </c>
      <c r="J58" s="6">
        <f t="shared" si="3"/>
        <v>0.0066547992846605845</v>
      </c>
      <c r="K58" s="3">
        <v>8075</v>
      </c>
      <c r="L58" s="6">
        <f t="shared" si="4"/>
        <v>0.0010317827416927116</v>
      </c>
    </row>
    <row r="59" spans="2:12" ht="12.75">
      <c r="B59" s="2" t="s">
        <v>130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14554</v>
      </c>
      <c r="J59" s="6">
        <f t="shared" si="3"/>
        <v>0.011994297063647076</v>
      </c>
      <c r="K59" s="3">
        <v>14554</v>
      </c>
      <c r="L59" s="6">
        <f t="shared" si="4"/>
        <v>0.0018596366591449812</v>
      </c>
    </row>
    <row r="60" spans="2:12" ht="12.75">
      <c r="B60" s="2" t="s">
        <v>131</v>
      </c>
      <c r="C60" s="3">
        <v>6787</v>
      </c>
      <c r="D60" s="6">
        <f t="shared" si="0"/>
        <v>0.0017215965112494804</v>
      </c>
      <c r="E60" s="3">
        <v>6787</v>
      </c>
      <c r="F60" s="6">
        <f t="shared" si="1"/>
        <v>0.003158792258794772</v>
      </c>
      <c r="G60" s="3">
        <v>0</v>
      </c>
      <c r="H60" s="6">
        <f t="shared" si="2"/>
        <v>0</v>
      </c>
      <c r="I60" s="3">
        <v>10427</v>
      </c>
      <c r="J60" s="6">
        <f t="shared" si="3"/>
        <v>0.008593138345653983</v>
      </c>
      <c r="K60" s="3">
        <v>24001</v>
      </c>
      <c r="L60" s="6">
        <f t="shared" si="4"/>
        <v>0.0030667266357110546</v>
      </c>
    </row>
    <row r="61" spans="2:12" ht="12.75">
      <c r="B61" s="2" t="s">
        <v>132</v>
      </c>
      <c r="C61" s="3">
        <v>33327</v>
      </c>
      <c r="D61" s="6">
        <f t="shared" si="0"/>
        <v>0.008453756730574838</v>
      </c>
      <c r="E61" s="3">
        <v>33327</v>
      </c>
      <c r="F61" s="6">
        <f t="shared" si="1"/>
        <v>0.015510987123744418</v>
      </c>
      <c r="G61" s="3">
        <v>3281</v>
      </c>
      <c r="H61" s="6">
        <f t="shared" si="2"/>
        <v>0.006285765738840898</v>
      </c>
      <c r="I61" s="3">
        <v>48858</v>
      </c>
      <c r="J61" s="6">
        <f t="shared" si="3"/>
        <v>0.04026503819813583</v>
      </c>
      <c r="K61" s="3">
        <v>118793</v>
      </c>
      <c r="L61" s="6">
        <f t="shared" si="4"/>
        <v>0.015178769936086968</v>
      </c>
    </row>
    <row r="62" spans="2:12" ht="12.75">
      <c r="B62" s="2" t="s">
        <v>134</v>
      </c>
      <c r="C62" s="3">
        <v>1192</v>
      </c>
      <c r="D62" s="6">
        <f t="shared" si="0"/>
        <v>0.00030236378980541925</v>
      </c>
      <c r="E62" s="3">
        <v>1192</v>
      </c>
      <c r="F62" s="6">
        <f t="shared" si="1"/>
        <v>0.0005547783074235108</v>
      </c>
      <c r="G62" s="3">
        <v>0</v>
      </c>
      <c r="H62" s="6">
        <f t="shared" si="2"/>
        <v>0</v>
      </c>
      <c r="I62" s="3">
        <v>6393</v>
      </c>
      <c r="J62" s="6">
        <f t="shared" si="3"/>
        <v>0.005268623136450169</v>
      </c>
      <c r="K62" s="3">
        <v>8777</v>
      </c>
      <c r="L62" s="6">
        <f t="shared" si="4"/>
        <v>0.0011214807583698983</v>
      </c>
    </row>
    <row r="63" spans="2:12" ht="12.75">
      <c r="B63" s="2" t="s">
        <v>135</v>
      </c>
      <c r="C63" s="3">
        <v>113452</v>
      </c>
      <c r="D63" s="6">
        <f t="shared" si="0"/>
        <v>0.028778336141782237</v>
      </c>
      <c r="E63" s="3">
        <v>113452</v>
      </c>
      <c r="F63" s="6">
        <f t="shared" si="1"/>
        <v>0.05280260783037932</v>
      </c>
      <c r="G63" s="3">
        <v>32258</v>
      </c>
      <c r="H63" s="6">
        <f t="shared" si="2"/>
        <v>0.06180013142442234</v>
      </c>
      <c r="I63" s="3">
        <v>11039</v>
      </c>
      <c r="J63" s="6">
        <f t="shared" si="3"/>
        <v>0.00909750208091247</v>
      </c>
      <c r="K63" s="3">
        <v>270201</v>
      </c>
      <c r="L63" s="6">
        <f t="shared" si="4"/>
        <v>0.03452491994899224</v>
      </c>
    </row>
    <row r="64" spans="2:12" ht="12.75">
      <c r="B64" s="2" t="s">
        <v>136</v>
      </c>
      <c r="C64" s="3">
        <v>432</v>
      </c>
      <c r="D64" s="6">
        <f t="shared" si="0"/>
        <v>0.00010958150771471571</v>
      </c>
      <c r="E64" s="3">
        <v>432</v>
      </c>
      <c r="F64" s="6">
        <f t="shared" si="1"/>
        <v>0.00020106059463670864</v>
      </c>
      <c r="G64" s="3">
        <v>0</v>
      </c>
      <c r="H64" s="6">
        <f t="shared" si="2"/>
        <v>0</v>
      </c>
      <c r="I64" s="3">
        <v>5472</v>
      </c>
      <c r="J64" s="6">
        <f t="shared" si="3"/>
        <v>0.004509605162311173</v>
      </c>
      <c r="K64" s="3">
        <v>6336</v>
      </c>
      <c r="L64" s="6">
        <f t="shared" si="4"/>
        <v>0.0008095820992402501</v>
      </c>
    </row>
    <row r="65" spans="2:12" ht="12.75">
      <c r="B65" s="2" t="s">
        <v>137</v>
      </c>
      <c r="C65" s="3">
        <v>133830</v>
      </c>
      <c r="D65" s="6">
        <f t="shared" si="0"/>
        <v>0.03394743791078797</v>
      </c>
      <c r="E65" s="3">
        <v>133830</v>
      </c>
      <c r="F65" s="6">
        <f t="shared" si="1"/>
        <v>0.062286896713497034</v>
      </c>
      <c r="G65" s="3">
        <v>33406</v>
      </c>
      <c r="H65" s="6">
        <f t="shared" si="2"/>
        <v>0.06399947890024962</v>
      </c>
      <c r="I65" s="3">
        <v>52864</v>
      </c>
      <c r="J65" s="6">
        <f t="shared" si="3"/>
        <v>0.04356647794232782</v>
      </c>
      <c r="K65" s="3">
        <v>353930</v>
      </c>
      <c r="L65" s="6">
        <f t="shared" si="4"/>
        <v>0.04522338894951101</v>
      </c>
    </row>
    <row r="66" spans="2:12" ht="12.75">
      <c r="B66" s="2" t="s">
        <v>139</v>
      </c>
      <c r="C66" s="3">
        <v>9738</v>
      </c>
      <c r="D66" s="6">
        <f t="shared" si="0"/>
        <v>0.0024701498197358834</v>
      </c>
      <c r="E66" s="3">
        <v>9738</v>
      </c>
      <c r="F66" s="6">
        <f t="shared" si="1"/>
        <v>0.004532240904102474</v>
      </c>
      <c r="G66" s="3">
        <v>0</v>
      </c>
      <c r="H66" s="6">
        <f t="shared" si="2"/>
        <v>0</v>
      </c>
      <c r="I66" s="3">
        <v>13206</v>
      </c>
      <c r="J66" s="6">
        <f t="shared" si="3"/>
        <v>0.010883378248077731</v>
      </c>
      <c r="K66" s="3">
        <v>32682</v>
      </c>
      <c r="L66" s="6">
        <f t="shared" si="4"/>
        <v>0.004175940998637919</v>
      </c>
    </row>
    <row r="67" spans="2:12" ht="12.75">
      <c r="B67" s="2" t="s">
        <v>140</v>
      </c>
      <c r="C67" s="3">
        <v>6196</v>
      </c>
      <c r="D67" s="6">
        <f t="shared" si="0"/>
        <v>0.0015716829208342095</v>
      </c>
      <c r="E67" s="3">
        <v>6196</v>
      </c>
      <c r="F67" s="6">
        <f t="shared" si="1"/>
        <v>0.002883730195298719</v>
      </c>
      <c r="G67" s="3">
        <v>0</v>
      </c>
      <c r="H67" s="6">
        <f t="shared" si="2"/>
        <v>0</v>
      </c>
      <c r="I67" s="3">
        <v>20889</v>
      </c>
      <c r="J67" s="6">
        <f t="shared" si="3"/>
        <v>0.01721512102257275</v>
      </c>
      <c r="K67" s="3">
        <v>33281</v>
      </c>
      <c r="L67" s="6">
        <f t="shared" si="4"/>
        <v>0.004252478195204351</v>
      </c>
    </row>
    <row r="68" spans="2:12" ht="12.75">
      <c r="B68" s="2" t="s">
        <v>141</v>
      </c>
      <c r="C68" s="3">
        <v>0</v>
      </c>
      <c r="D68" s="6">
        <f aca="true" t="shared" si="5" ref="D68:D75">+C68/$C$76</f>
        <v>0</v>
      </c>
      <c r="E68" s="3">
        <v>0</v>
      </c>
      <c r="F68" s="6">
        <f aca="true" t="shared" si="6" ref="F68:F75">+E68/$E$76</f>
        <v>0</v>
      </c>
      <c r="G68" s="3">
        <v>0</v>
      </c>
      <c r="H68" s="6">
        <f aca="true" t="shared" si="7" ref="H68:H75">+G68/$G$76</f>
        <v>0</v>
      </c>
      <c r="I68" s="3">
        <v>2413</v>
      </c>
      <c r="J68" s="6">
        <f aca="true" t="shared" si="8" ref="J68:J75">+I68/$I$76</f>
        <v>0.001988610609769163</v>
      </c>
      <c r="K68" s="3">
        <v>2413</v>
      </c>
      <c r="L68" s="6">
        <f aca="true" t="shared" si="9" ref="L68:L75">+K68/$K$76</f>
        <v>0.0003083209604587632</v>
      </c>
    </row>
    <row r="69" spans="2:12" ht="12.75">
      <c r="B69" s="2" t="s">
        <v>142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607</v>
      </c>
      <c r="J69" s="6">
        <f t="shared" si="8"/>
        <v>0.0005002431165063746</v>
      </c>
      <c r="K69" s="3">
        <v>607</v>
      </c>
      <c r="L69" s="6">
        <f t="shared" si="9"/>
        <v>7.755939618668431E-05</v>
      </c>
    </row>
    <row r="70" spans="2:12" ht="12.75">
      <c r="B70" s="2" t="s">
        <v>143</v>
      </c>
      <c r="C70" s="3">
        <v>67</v>
      </c>
      <c r="D70" s="6">
        <f t="shared" si="5"/>
        <v>1.6995280131680445E-05</v>
      </c>
      <c r="E70" s="3">
        <v>67</v>
      </c>
      <c r="F70" s="6">
        <f t="shared" si="6"/>
        <v>3.118300889041546E-05</v>
      </c>
      <c r="G70" s="3">
        <v>0</v>
      </c>
      <c r="H70" s="6">
        <f t="shared" si="7"/>
        <v>0</v>
      </c>
      <c r="I70" s="3">
        <v>39945</v>
      </c>
      <c r="J70" s="6">
        <f t="shared" si="8"/>
        <v>0.03291962321062131</v>
      </c>
      <c r="K70" s="3">
        <v>40079</v>
      </c>
      <c r="L70" s="6">
        <f t="shared" si="9"/>
        <v>0.005121092322514202</v>
      </c>
    </row>
    <row r="71" spans="2:12" ht="12.75">
      <c r="B71" s="2" t="s">
        <v>145</v>
      </c>
      <c r="C71" s="3">
        <v>1005</v>
      </c>
      <c r="D71" s="6">
        <f t="shared" si="5"/>
        <v>0.00025492920197520667</v>
      </c>
      <c r="E71" s="3">
        <v>1005</v>
      </c>
      <c r="F71" s="6">
        <f t="shared" si="6"/>
        <v>0.0004677451333562319</v>
      </c>
      <c r="G71" s="3">
        <v>0</v>
      </c>
      <c r="H71" s="6">
        <f t="shared" si="7"/>
        <v>0</v>
      </c>
      <c r="I71" s="3">
        <v>0</v>
      </c>
      <c r="J71" s="6">
        <f t="shared" si="8"/>
        <v>0</v>
      </c>
      <c r="K71" s="3">
        <v>2010</v>
      </c>
      <c r="L71" s="6">
        <f t="shared" si="9"/>
        <v>0.00025682765458852634</v>
      </c>
    </row>
    <row r="72" spans="2:12" ht="12.75">
      <c r="B72" s="2" t="s">
        <v>146</v>
      </c>
      <c r="C72" s="3">
        <v>4237</v>
      </c>
      <c r="D72" s="6">
        <f t="shared" si="5"/>
        <v>0.0010747612226556724</v>
      </c>
      <c r="E72" s="3">
        <v>4237</v>
      </c>
      <c r="F72" s="6">
        <f t="shared" si="6"/>
        <v>0.0019719762487864223</v>
      </c>
      <c r="G72" s="3">
        <v>0</v>
      </c>
      <c r="H72" s="6">
        <f t="shared" si="7"/>
        <v>0</v>
      </c>
      <c r="I72" s="3">
        <v>4816</v>
      </c>
      <c r="J72" s="6">
        <f t="shared" si="8"/>
        <v>0.0039689799820341026</v>
      </c>
      <c r="K72" s="3">
        <v>13290</v>
      </c>
      <c r="L72" s="6">
        <f t="shared" si="9"/>
        <v>0.0016981291191450322</v>
      </c>
    </row>
    <row r="73" spans="2:12" ht="12.75">
      <c r="B73" s="2" t="s">
        <v>147</v>
      </c>
      <c r="C73" s="3">
        <v>0</v>
      </c>
      <c r="D73" s="6">
        <f t="shared" si="5"/>
        <v>0</v>
      </c>
      <c r="E73" s="3">
        <v>0</v>
      </c>
      <c r="F73" s="6">
        <f t="shared" si="6"/>
        <v>0</v>
      </c>
      <c r="G73" s="3">
        <v>0</v>
      </c>
      <c r="H73" s="6">
        <f t="shared" si="7"/>
        <v>0</v>
      </c>
      <c r="I73" s="3">
        <v>504</v>
      </c>
      <c r="J73" s="6">
        <f t="shared" si="8"/>
        <v>0.00041535837021287116</v>
      </c>
      <c r="K73" s="3">
        <v>504</v>
      </c>
      <c r="L73" s="6">
        <f t="shared" si="9"/>
        <v>6.439857607592899E-05</v>
      </c>
    </row>
    <row r="74" spans="2:12" ht="12.75">
      <c r="B74" s="2" t="s">
        <v>148</v>
      </c>
      <c r="C74" s="3">
        <v>4073</v>
      </c>
      <c r="D74" s="6">
        <f t="shared" si="5"/>
        <v>0.0010331608354676783</v>
      </c>
      <c r="E74" s="3">
        <v>4073</v>
      </c>
      <c r="F74" s="6">
        <f t="shared" si="6"/>
        <v>0.0018956476897113756</v>
      </c>
      <c r="G74" s="3">
        <v>0</v>
      </c>
      <c r="H74" s="6">
        <f t="shared" si="7"/>
        <v>0</v>
      </c>
      <c r="I74" s="3">
        <v>2459</v>
      </c>
      <c r="J74" s="6">
        <f t="shared" si="8"/>
        <v>0.0020265203022885917</v>
      </c>
      <c r="K74" s="3">
        <v>10605</v>
      </c>
      <c r="L74" s="6">
        <f t="shared" si="9"/>
        <v>0.0013550533715976725</v>
      </c>
    </row>
    <row r="75" spans="2:12" ht="12.75">
      <c r="B75" s="2" t="s">
        <v>149</v>
      </c>
      <c r="C75" s="3">
        <v>0</v>
      </c>
      <c r="D75" s="6">
        <f t="shared" si="5"/>
        <v>0</v>
      </c>
      <c r="E75" s="3">
        <v>0</v>
      </c>
      <c r="F75" s="6">
        <f t="shared" si="6"/>
        <v>0</v>
      </c>
      <c r="G75" s="3">
        <v>0</v>
      </c>
      <c r="H75" s="6">
        <f t="shared" si="7"/>
        <v>0</v>
      </c>
      <c r="I75" s="3">
        <v>2017</v>
      </c>
      <c r="J75" s="6">
        <f t="shared" si="8"/>
        <v>0.001662257604601907</v>
      </c>
      <c r="K75" s="3">
        <v>2017</v>
      </c>
      <c r="L75" s="6">
        <f t="shared" si="9"/>
        <v>0.00025772207925624756</v>
      </c>
    </row>
    <row r="76" spans="3:13" ht="12.75">
      <c r="C76" s="4">
        <f aca="true" t="shared" si="10" ref="C76:L76">SUM(C3:C75)</f>
        <v>3942271</v>
      </c>
      <c r="D76" s="7">
        <f t="shared" si="10"/>
        <v>1.0000000000000002</v>
      </c>
      <c r="E76" s="4">
        <f t="shared" si="10"/>
        <v>2148606</v>
      </c>
      <c r="F76" s="7">
        <f t="shared" si="10"/>
        <v>1.0000000000000002</v>
      </c>
      <c r="G76" s="4">
        <f t="shared" si="10"/>
        <v>521973</v>
      </c>
      <c r="H76" s="7">
        <f t="shared" si="10"/>
        <v>0.9999999999999998</v>
      </c>
      <c r="I76" s="4">
        <f t="shared" si="10"/>
        <v>1213410</v>
      </c>
      <c r="J76" s="7">
        <f t="shared" si="10"/>
        <v>1</v>
      </c>
      <c r="K76" s="4">
        <f t="shared" si="10"/>
        <v>7826260</v>
      </c>
      <c r="L76" s="7">
        <f t="shared" si="10"/>
        <v>1.0000000000000002</v>
      </c>
      <c r="M76" s="4">
        <f>+I76+G76+E76+C76</f>
        <v>7826260</v>
      </c>
    </row>
    <row r="77" spans="3:11" ht="12.75">
      <c r="C77" s="4">
        <f>+C76-C78</f>
        <v>-2</v>
      </c>
      <c r="E77" s="4">
        <f>+E76-E78</f>
        <v>1</v>
      </c>
      <c r="G77" s="4">
        <f>+G76-G78</f>
        <v>2</v>
      </c>
      <c r="I77" s="4">
        <f>+I76-I78</f>
        <v>3</v>
      </c>
      <c r="K77" s="4">
        <f>+K76-K78</f>
        <v>4</v>
      </c>
    </row>
    <row r="78" spans="3:11" ht="12.75">
      <c r="C78" s="9">
        <v>3942273</v>
      </c>
      <c r="E78" s="4">
        <f>716202+1432403</f>
        <v>2148605</v>
      </c>
      <c r="G78" s="9">
        <v>521971</v>
      </c>
      <c r="I78" s="9">
        <v>1213407</v>
      </c>
      <c r="K78" s="4">
        <f>SUM(C78:I78)</f>
        <v>7826256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1">
      <selection activeCell="B1" sqref="B1"/>
    </sheetView>
  </sheetViews>
  <sheetFormatPr defaultColWidth="9.140625" defaultRowHeight="12.75"/>
  <cols>
    <col min="3" max="3" width="13.7109375" style="0" customWidth="1"/>
    <col min="5" max="5" width="17.8515625" style="0" customWidth="1"/>
    <col min="7" max="7" width="20.421875" style="0" customWidth="1"/>
    <col min="9" max="9" width="17.140625" style="0" customWidth="1"/>
    <col min="11" max="11" width="12.57421875" style="0" customWidth="1"/>
    <col min="12" max="12" width="10.28125" style="0" bestFit="1" customWidth="1"/>
    <col min="13" max="13" width="12.421875" style="0" customWidth="1"/>
    <col min="14" max="14" width="11.140625" style="0" customWidth="1"/>
  </cols>
  <sheetData>
    <row r="1" spans="4:6" ht="12.75">
      <c r="D1" s="5">
        <v>38534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 t="s">
        <v>159</v>
      </c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21700</v>
      </c>
      <c r="D3" s="6">
        <f aca="true" t="shared" si="0" ref="D3:D66">+C3/$C$77</f>
        <v>0.009434610324507117</v>
      </c>
      <c r="E3" s="3">
        <v>21700</v>
      </c>
      <c r="F3" s="6">
        <f>+E3/$E$77</f>
        <v>0.015709656588354874</v>
      </c>
      <c r="G3" s="3">
        <v>215</v>
      </c>
      <c r="H3" s="6">
        <f>+G3/$G$77</f>
        <v>0.000541987657806639</v>
      </c>
      <c r="I3" s="3">
        <v>2300</v>
      </c>
      <c r="J3" s="6">
        <f>+I3/$I$77</f>
        <v>0.0023339709471355582</v>
      </c>
      <c r="K3" s="3">
        <v>45915</v>
      </c>
      <c r="L3" s="6">
        <f>+K3/$K$77</f>
        <v>0.009067854569110521</v>
      </c>
    </row>
    <row r="4" spans="2:12" ht="12.75">
      <c r="B4" s="2" t="s">
        <v>6</v>
      </c>
      <c r="C4" s="3">
        <v>6659</v>
      </c>
      <c r="D4" s="6">
        <f t="shared" si="0"/>
        <v>0.002895164523082622</v>
      </c>
      <c r="E4" s="3">
        <v>6659</v>
      </c>
      <c r="F4" s="6">
        <f aca="true" t="shared" si="1" ref="F4:F67">+E4/$E$77</f>
        <v>0.00482076512543111</v>
      </c>
      <c r="G4" s="3">
        <v>445</v>
      </c>
      <c r="H4" s="6">
        <f aca="true" t="shared" si="2" ref="H4:H67">+G4/$G$77</f>
        <v>0.0011217884080183924</v>
      </c>
      <c r="I4" s="3">
        <v>22707</v>
      </c>
      <c r="J4" s="6">
        <f aca="true" t="shared" si="3" ref="J4:J67">+I4/$I$77</f>
        <v>0.023042381868090052</v>
      </c>
      <c r="K4" s="3">
        <v>36470</v>
      </c>
      <c r="L4" s="6">
        <f aca="true" t="shared" si="4" ref="L4:L67">+K4/$K$77</f>
        <v>0.007202540697712309</v>
      </c>
    </row>
    <row r="5" spans="2:12" ht="12.75">
      <c r="B5" s="2" t="s">
        <v>7</v>
      </c>
      <c r="C5" s="3">
        <v>455</v>
      </c>
      <c r="D5" s="6">
        <f t="shared" si="0"/>
        <v>0.00019782247454611698</v>
      </c>
      <c r="E5" s="3">
        <v>455</v>
      </c>
      <c r="F5" s="6">
        <f t="shared" si="1"/>
        <v>0.000329396025239699</v>
      </c>
      <c r="G5" s="3">
        <v>0</v>
      </c>
      <c r="H5" s="6">
        <f t="shared" si="2"/>
        <v>0</v>
      </c>
      <c r="I5" s="3">
        <v>1354</v>
      </c>
      <c r="J5" s="6">
        <f t="shared" si="3"/>
        <v>0.001373998548878933</v>
      </c>
      <c r="K5" s="3">
        <v>2264</v>
      </c>
      <c r="L5" s="6">
        <f t="shared" si="4"/>
        <v>0.0004471223509630016</v>
      </c>
    </row>
    <row r="6" spans="2:12" ht="12.75">
      <c r="B6" s="2" t="s">
        <v>8</v>
      </c>
      <c r="C6" s="3">
        <v>16731</v>
      </c>
      <c r="D6" s="6">
        <f t="shared" si="0"/>
        <v>0.007274214992595787</v>
      </c>
      <c r="E6" s="3">
        <v>16731</v>
      </c>
      <c r="F6" s="6">
        <f t="shared" si="1"/>
        <v>0.012112362413814073</v>
      </c>
      <c r="G6" s="3">
        <v>13094</v>
      </c>
      <c r="H6" s="6">
        <f t="shared" si="2"/>
        <v>0.03300830879683782</v>
      </c>
      <c r="I6" s="3">
        <v>18158</v>
      </c>
      <c r="J6" s="6">
        <f t="shared" si="3"/>
        <v>0.018426193242646723</v>
      </c>
      <c r="K6" s="3">
        <v>64714</v>
      </c>
      <c r="L6" s="6">
        <f t="shared" si="4"/>
        <v>0.012780510521298447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8788</v>
      </c>
      <c r="J7" s="6">
        <f t="shared" si="3"/>
        <v>0.008917798558011863</v>
      </c>
      <c r="K7" s="3">
        <v>8788</v>
      </c>
      <c r="L7" s="6">
        <f t="shared" si="4"/>
        <v>0.0017355614930489656</v>
      </c>
    </row>
    <row r="8" spans="2:12" ht="12.75">
      <c r="B8" s="2" t="s">
        <v>15</v>
      </c>
      <c r="C8" s="3">
        <v>24423</v>
      </c>
      <c r="D8" s="6">
        <f t="shared" si="0"/>
        <v>0.010618501749098494</v>
      </c>
      <c r="E8" s="3">
        <v>24423</v>
      </c>
      <c r="F8" s="6">
        <f t="shared" si="1"/>
        <v>0.017680965108635534</v>
      </c>
      <c r="G8" s="3">
        <v>1268</v>
      </c>
      <c r="H8" s="6">
        <f t="shared" si="2"/>
        <v>0.003196466744645666</v>
      </c>
      <c r="I8" s="3">
        <v>11563</v>
      </c>
      <c r="J8" s="6">
        <f t="shared" si="3"/>
        <v>0.011733785244229765</v>
      </c>
      <c r="K8" s="3">
        <v>61677</v>
      </c>
      <c r="L8" s="6">
        <f t="shared" si="4"/>
        <v>0.012180726696265482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2873</v>
      </c>
      <c r="J9" s="6">
        <f t="shared" si="3"/>
        <v>0.0029154341439654166</v>
      </c>
      <c r="K9" s="3">
        <v>2873</v>
      </c>
      <c r="L9" s="6">
        <f t="shared" si="4"/>
        <v>0.0005673951034967772</v>
      </c>
    </row>
    <row r="10" spans="2:12" ht="12.75">
      <c r="B10" s="2" t="s">
        <v>17</v>
      </c>
      <c r="C10" s="3">
        <v>15665</v>
      </c>
      <c r="D10" s="6">
        <f t="shared" si="0"/>
        <v>0.006810745195087742</v>
      </c>
      <c r="E10" s="3">
        <v>15665</v>
      </c>
      <c r="F10" s="6">
        <f t="shared" si="1"/>
        <v>0.011340634583252492</v>
      </c>
      <c r="G10" s="3">
        <v>457</v>
      </c>
      <c r="H10" s="6">
        <f t="shared" si="2"/>
        <v>0.0011520388819424839</v>
      </c>
      <c r="I10" s="3">
        <v>4145</v>
      </c>
      <c r="J10" s="6">
        <f t="shared" si="3"/>
        <v>0.004206221554729082</v>
      </c>
      <c r="K10" s="3">
        <v>35932</v>
      </c>
      <c r="L10" s="6">
        <f t="shared" si="4"/>
        <v>0.00709628989169725</v>
      </c>
    </row>
    <row r="11" spans="2:12" ht="12.75">
      <c r="B11" s="2" t="s">
        <v>22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455</v>
      </c>
      <c r="J11" s="6">
        <f t="shared" si="3"/>
        <v>0.0004617203395420343</v>
      </c>
      <c r="K11" s="3">
        <v>455</v>
      </c>
      <c r="L11" s="6">
        <f t="shared" si="4"/>
        <v>8.985895304247603E-05</v>
      </c>
    </row>
    <row r="12" spans="2:12" ht="12.75">
      <c r="B12" s="2" t="s">
        <v>24</v>
      </c>
      <c r="C12" s="3">
        <v>254</v>
      </c>
      <c r="D12" s="6">
        <f t="shared" si="0"/>
        <v>0.00011043276601035981</v>
      </c>
      <c r="E12" s="3">
        <v>254</v>
      </c>
      <c r="F12" s="6">
        <f t="shared" si="1"/>
        <v>0.00018388261628765612</v>
      </c>
      <c r="G12" s="3">
        <v>0</v>
      </c>
      <c r="H12" s="6">
        <f t="shared" si="2"/>
        <v>0</v>
      </c>
      <c r="I12" s="3">
        <v>592</v>
      </c>
      <c r="J12" s="6">
        <f t="shared" si="3"/>
        <v>0.0006007438263931523</v>
      </c>
      <c r="K12" s="3">
        <v>1100</v>
      </c>
      <c r="L12" s="6">
        <f t="shared" si="4"/>
        <v>0.00021724142493785415</v>
      </c>
    </row>
    <row r="13" spans="2:12" ht="12.75">
      <c r="B13" s="2" t="s">
        <v>27</v>
      </c>
      <c r="C13" s="3">
        <v>316</v>
      </c>
      <c r="D13" s="6">
        <f t="shared" si="0"/>
        <v>0.00013738879550895158</v>
      </c>
      <c r="E13" s="3">
        <v>316</v>
      </c>
      <c r="F13" s="6">
        <f t="shared" si="1"/>
        <v>0.00022876734939724147</v>
      </c>
      <c r="G13" s="3">
        <v>0</v>
      </c>
      <c r="H13" s="6">
        <f t="shared" si="2"/>
        <v>0</v>
      </c>
      <c r="I13" s="3">
        <v>697</v>
      </c>
      <c r="J13" s="6">
        <f t="shared" si="3"/>
        <v>0.0007072946739797757</v>
      </c>
      <c r="K13" s="3">
        <v>1329</v>
      </c>
      <c r="L13" s="6">
        <f t="shared" si="4"/>
        <v>0.0002624671397658256</v>
      </c>
    </row>
    <row r="14" spans="2:12" ht="12.75">
      <c r="B14" s="2" t="s">
        <v>28</v>
      </c>
      <c r="C14" s="3">
        <v>22880</v>
      </c>
      <c r="D14" s="6">
        <f t="shared" si="0"/>
        <v>0.009947644434319025</v>
      </c>
      <c r="E14" s="3">
        <v>22880</v>
      </c>
      <c r="F14" s="6">
        <f t="shared" si="1"/>
        <v>0.016563914412053432</v>
      </c>
      <c r="G14" s="3">
        <v>0</v>
      </c>
      <c r="H14" s="6">
        <f t="shared" si="2"/>
        <v>0</v>
      </c>
      <c r="I14" s="3">
        <v>8699</v>
      </c>
      <c r="J14" s="6">
        <f t="shared" si="3"/>
        <v>0.008827484030057486</v>
      </c>
      <c r="K14" s="3">
        <v>54459</v>
      </c>
      <c r="L14" s="6">
        <f t="shared" si="4"/>
        <v>0.01075522796426418</v>
      </c>
    </row>
    <row r="15" spans="2:12" ht="12.75">
      <c r="B15" s="2" t="s">
        <v>31</v>
      </c>
      <c r="C15" s="3">
        <v>11</v>
      </c>
      <c r="D15" s="6">
        <f t="shared" si="0"/>
        <v>4.782521362653377E-06</v>
      </c>
      <c r="E15" s="3">
        <v>11</v>
      </c>
      <c r="F15" s="6">
        <f t="shared" si="1"/>
        <v>7.963420390410305E-06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22</v>
      </c>
      <c r="L15" s="6">
        <f t="shared" si="4"/>
        <v>4.344828498757082E-06</v>
      </c>
    </row>
    <row r="16" spans="2:12" ht="12.75">
      <c r="B16" s="2" t="s">
        <v>32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1245</v>
      </c>
      <c r="J16" s="6">
        <f t="shared" si="3"/>
        <v>0.0012633886213842477</v>
      </c>
      <c r="K16" s="3">
        <v>1245</v>
      </c>
      <c r="L16" s="6">
        <f t="shared" si="4"/>
        <v>0.0002458777945887531</v>
      </c>
    </row>
    <row r="17" spans="2:12" ht="12.75">
      <c r="B17" s="2" t="s">
        <v>33</v>
      </c>
      <c r="C17" s="3">
        <v>7753</v>
      </c>
      <c r="D17" s="6">
        <f t="shared" si="0"/>
        <v>0.003370808011331967</v>
      </c>
      <c r="E17" s="3">
        <v>7753</v>
      </c>
      <c r="F17" s="6">
        <f t="shared" si="1"/>
        <v>0.005612763480622826</v>
      </c>
      <c r="G17" s="3">
        <v>1063</v>
      </c>
      <c r="H17" s="6">
        <f t="shared" si="2"/>
        <v>0.0026796878151091035</v>
      </c>
      <c r="I17" s="3">
        <v>14796</v>
      </c>
      <c r="J17" s="6">
        <f t="shared" si="3"/>
        <v>0.015014536579920747</v>
      </c>
      <c r="K17" s="3">
        <v>31365</v>
      </c>
      <c r="L17" s="6">
        <f t="shared" si="4"/>
        <v>0.0061943429937961775</v>
      </c>
    </row>
    <row r="18" spans="2:12" ht="12.75">
      <c r="B18" s="2" t="s">
        <v>35</v>
      </c>
      <c r="C18" s="3">
        <v>7845</v>
      </c>
      <c r="D18" s="6">
        <f t="shared" si="0"/>
        <v>0.0034108072809105223</v>
      </c>
      <c r="E18" s="3">
        <v>7845</v>
      </c>
      <c r="F18" s="6">
        <f t="shared" si="1"/>
        <v>0.005679366632978985</v>
      </c>
      <c r="G18" s="3">
        <v>6902</v>
      </c>
      <c r="H18" s="6">
        <f t="shared" si="2"/>
        <v>0.017399064252006616</v>
      </c>
      <c r="I18" s="3">
        <v>0</v>
      </c>
      <c r="J18" s="6">
        <f t="shared" si="3"/>
        <v>0</v>
      </c>
      <c r="K18" s="3">
        <v>22592</v>
      </c>
      <c r="L18" s="6">
        <f t="shared" si="4"/>
        <v>0.0044617438838145465</v>
      </c>
    </row>
    <row r="19" spans="2:12" ht="12.75">
      <c r="B19" s="2" t="s">
        <v>38</v>
      </c>
      <c r="C19" s="3">
        <v>16823</v>
      </c>
      <c r="D19" s="6">
        <f t="shared" si="0"/>
        <v>0.007314214262174343</v>
      </c>
      <c r="E19" s="3">
        <v>16823</v>
      </c>
      <c r="F19" s="6">
        <f t="shared" si="1"/>
        <v>0.012178965566170232</v>
      </c>
      <c r="G19" s="3">
        <v>3887</v>
      </c>
      <c r="H19" s="6">
        <f t="shared" si="2"/>
        <v>0.00979863267857863</v>
      </c>
      <c r="I19" s="3">
        <v>37857</v>
      </c>
      <c r="J19" s="6">
        <f t="shared" si="3"/>
        <v>0.03841614701987427</v>
      </c>
      <c r="K19" s="3">
        <v>75390</v>
      </c>
      <c r="L19" s="6">
        <f t="shared" si="4"/>
        <v>0.014888937296422567</v>
      </c>
    </row>
    <row r="20" spans="2:12" ht="12.75">
      <c r="B20" s="2" t="s">
        <v>39</v>
      </c>
      <c r="C20" s="3">
        <v>261</v>
      </c>
      <c r="D20" s="6">
        <f t="shared" si="0"/>
        <v>0.00011347618869568468</v>
      </c>
      <c r="E20" s="3">
        <v>261</v>
      </c>
      <c r="F20" s="6">
        <f t="shared" si="1"/>
        <v>0.00018895024744518995</v>
      </c>
      <c r="G20" s="3">
        <v>0</v>
      </c>
      <c r="H20" s="6">
        <f t="shared" si="2"/>
        <v>0</v>
      </c>
      <c r="I20" s="3">
        <v>3667</v>
      </c>
      <c r="J20" s="6">
        <f t="shared" si="3"/>
        <v>0.0037211615057156917</v>
      </c>
      <c r="K20" s="3">
        <v>4189</v>
      </c>
      <c r="L20" s="6">
        <f t="shared" si="4"/>
        <v>0.0008272948446042464</v>
      </c>
    </row>
    <row r="21" spans="2:12" ht="12.75">
      <c r="B21" s="2" t="s">
        <v>40</v>
      </c>
      <c r="C21" s="3">
        <v>179361</v>
      </c>
      <c r="D21" s="6">
        <f t="shared" si="0"/>
        <v>0.07798161946607932</v>
      </c>
      <c r="E21" s="3">
        <v>179361</v>
      </c>
      <c r="F21" s="6">
        <f t="shared" si="1"/>
        <v>0.12984791314948932</v>
      </c>
      <c r="G21" s="3">
        <v>26771</v>
      </c>
      <c r="H21" s="6">
        <f t="shared" si="2"/>
        <v>0.06748628645182107</v>
      </c>
      <c r="I21" s="3">
        <v>29988</v>
      </c>
      <c r="J21" s="6">
        <f t="shared" si="3"/>
        <v>0.030430922070739615</v>
      </c>
      <c r="K21" s="3">
        <v>415481</v>
      </c>
      <c r="L21" s="6">
        <f t="shared" si="4"/>
        <v>0.08205425861327689</v>
      </c>
    </row>
    <row r="22" spans="2:12" ht="12.75">
      <c r="B22" s="2" t="s">
        <v>42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1720</v>
      </c>
      <c r="J22" s="6">
        <f t="shared" si="3"/>
        <v>0.0017454043604665911</v>
      </c>
      <c r="K22" s="3">
        <v>1720</v>
      </c>
      <c r="L22" s="6">
        <f t="shared" si="4"/>
        <v>0.0003396865917210083</v>
      </c>
    </row>
    <row r="23" spans="2:12" ht="12.75">
      <c r="B23" s="2" t="s">
        <v>43</v>
      </c>
      <c r="C23" s="3">
        <v>7463</v>
      </c>
      <c r="D23" s="6">
        <f t="shared" si="0"/>
        <v>0.0032447233572256507</v>
      </c>
      <c r="E23" s="3">
        <v>7463</v>
      </c>
      <c r="F23" s="6">
        <f t="shared" si="1"/>
        <v>0.005402818761239282</v>
      </c>
      <c r="G23" s="3">
        <v>0</v>
      </c>
      <c r="H23" s="6">
        <f t="shared" si="2"/>
        <v>0</v>
      </c>
      <c r="I23" s="3">
        <v>2155</v>
      </c>
      <c r="J23" s="6">
        <f t="shared" si="3"/>
        <v>0.0021868293004683164</v>
      </c>
      <c r="K23" s="3">
        <v>17081</v>
      </c>
      <c r="L23" s="6">
        <f t="shared" si="4"/>
        <v>0.0033733643448758967</v>
      </c>
    </row>
    <row r="24" spans="2:12" ht="12.75">
      <c r="B24" s="2" t="s">
        <v>44</v>
      </c>
      <c r="C24" s="3">
        <v>14187</v>
      </c>
      <c r="D24" s="6">
        <f t="shared" si="0"/>
        <v>0.006168148233814861</v>
      </c>
      <c r="E24" s="3">
        <v>14187</v>
      </c>
      <c r="F24" s="6">
        <f t="shared" si="1"/>
        <v>0.010270640461704636</v>
      </c>
      <c r="G24" s="3">
        <v>1135</v>
      </c>
      <c r="H24" s="6">
        <f t="shared" si="2"/>
        <v>0.0028611906586536525</v>
      </c>
      <c r="I24" s="3">
        <v>10613</v>
      </c>
      <c r="J24" s="6">
        <f t="shared" si="3"/>
        <v>0.010769753766065078</v>
      </c>
      <c r="K24" s="3">
        <v>40122</v>
      </c>
      <c r="L24" s="6">
        <f t="shared" si="4"/>
        <v>0.007923782228505986</v>
      </c>
    </row>
    <row r="25" spans="2:12" ht="12.75">
      <c r="B25" s="2" t="s">
        <v>45</v>
      </c>
      <c r="C25" s="3">
        <v>199722</v>
      </c>
      <c r="D25" s="6">
        <f t="shared" si="0"/>
        <v>0.08683406650835071</v>
      </c>
      <c r="E25" s="3">
        <v>199722</v>
      </c>
      <c r="F25" s="6">
        <f t="shared" si="1"/>
        <v>0.1445882042921388</v>
      </c>
      <c r="G25" s="3">
        <v>106874</v>
      </c>
      <c r="H25" s="6">
        <f t="shared" si="2"/>
        <v>0.2694157625136127</v>
      </c>
      <c r="I25" s="3">
        <v>27657</v>
      </c>
      <c r="J25" s="6">
        <f t="shared" si="3"/>
        <v>0.02806549325431658</v>
      </c>
      <c r="K25" s="3">
        <v>533975</v>
      </c>
      <c r="L25" s="6">
        <f t="shared" si="4"/>
        <v>0.10545589989199151</v>
      </c>
    </row>
    <row r="26" spans="2:12" ht="12.75">
      <c r="B26" s="2" t="s">
        <v>46</v>
      </c>
      <c r="C26" s="3">
        <v>65001</v>
      </c>
      <c r="D26" s="6">
        <f t="shared" si="0"/>
        <v>0.028260788281257474</v>
      </c>
      <c r="E26" s="3">
        <v>65001</v>
      </c>
      <c r="F26" s="6">
        <f t="shared" si="1"/>
        <v>0.04705729898155093</v>
      </c>
      <c r="G26" s="3">
        <v>10800</v>
      </c>
      <c r="H26" s="6">
        <f t="shared" si="2"/>
        <v>0.02722542653168233</v>
      </c>
      <c r="I26" s="3">
        <v>44174</v>
      </c>
      <c r="J26" s="6">
        <f t="shared" si="3"/>
        <v>0.04482644896468093</v>
      </c>
      <c r="K26" s="3">
        <v>184976</v>
      </c>
      <c r="L26" s="6">
        <f t="shared" si="4"/>
        <v>0.03653131801754955</v>
      </c>
    </row>
    <row r="27" spans="2:12" ht="12.75">
      <c r="B27" s="2" t="s">
        <v>48</v>
      </c>
      <c r="C27" s="3">
        <v>72335</v>
      </c>
      <c r="D27" s="6">
        <f t="shared" si="0"/>
        <v>0.03144942570613928</v>
      </c>
      <c r="E27" s="3">
        <v>72335</v>
      </c>
      <c r="F27" s="6">
        <f t="shared" si="1"/>
        <v>0.052366728540029946</v>
      </c>
      <c r="G27" s="3">
        <v>21640</v>
      </c>
      <c r="H27" s="6">
        <f t="shared" si="2"/>
        <v>0.05455168797644496</v>
      </c>
      <c r="I27" s="3">
        <v>44028</v>
      </c>
      <c r="J27" s="6">
        <f t="shared" si="3"/>
        <v>0.04467829254803667</v>
      </c>
      <c r="K27" s="3">
        <v>210338</v>
      </c>
      <c r="L27" s="6">
        <f t="shared" si="4"/>
        <v>0.04154011530779851</v>
      </c>
    </row>
    <row r="28" spans="2:12" ht="12.75">
      <c r="B28" s="2" t="s">
        <v>51</v>
      </c>
      <c r="C28" s="3">
        <v>72518</v>
      </c>
      <c r="D28" s="6">
        <f t="shared" si="0"/>
        <v>0.03152898947062706</v>
      </c>
      <c r="E28" s="3">
        <v>72518</v>
      </c>
      <c r="F28" s="6">
        <f t="shared" si="1"/>
        <v>0.05249921089743404</v>
      </c>
      <c r="G28" s="3">
        <v>37975</v>
      </c>
      <c r="H28" s="6">
        <f t="shared" si="2"/>
        <v>0.09573014560561449</v>
      </c>
      <c r="I28" s="3">
        <v>62966</v>
      </c>
      <c r="J28" s="6">
        <f t="shared" si="3"/>
        <v>0.06389600637275546</v>
      </c>
      <c r="K28" s="3">
        <v>245977</v>
      </c>
      <c r="L28" s="6">
        <f t="shared" si="4"/>
        <v>0.0485785399835805</v>
      </c>
    </row>
    <row r="29" spans="2:12" ht="12.75">
      <c r="B29" s="2" t="s">
        <v>52</v>
      </c>
      <c r="C29" s="3">
        <v>2466</v>
      </c>
      <c r="D29" s="6">
        <f t="shared" si="0"/>
        <v>0.0010721543345730208</v>
      </c>
      <c r="E29" s="3">
        <v>2466</v>
      </c>
      <c r="F29" s="6">
        <f t="shared" si="1"/>
        <v>0.0017852540620683463</v>
      </c>
      <c r="G29" s="3">
        <v>0</v>
      </c>
      <c r="H29" s="6">
        <f t="shared" si="2"/>
        <v>0</v>
      </c>
      <c r="I29" s="3">
        <v>18649</v>
      </c>
      <c r="J29" s="6">
        <f t="shared" si="3"/>
        <v>0.018924445301361312</v>
      </c>
      <c r="K29" s="3">
        <v>23581</v>
      </c>
      <c r="L29" s="6">
        <f t="shared" si="4"/>
        <v>0.004657063674054126</v>
      </c>
    </row>
    <row r="30" spans="2:12" ht="12.75">
      <c r="B30" s="2" t="s">
        <v>53</v>
      </c>
      <c r="C30" s="3">
        <v>5756</v>
      </c>
      <c r="D30" s="6">
        <f t="shared" si="0"/>
        <v>0.0025025629966757127</v>
      </c>
      <c r="E30" s="3">
        <v>5756</v>
      </c>
      <c r="F30" s="6">
        <f t="shared" si="1"/>
        <v>0.004167040706109247</v>
      </c>
      <c r="G30" s="3">
        <v>181</v>
      </c>
      <c r="H30" s="6">
        <f t="shared" si="2"/>
        <v>0.0004562779816883798</v>
      </c>
      <c r="I30" s="3">
        <v>1492</v>
      </c>
      <c r="J30" s="6">
        <f t="shared" si="3"/>
        <v>0.0015140368057070665</v>
      </c>
      <c r="K30" s="3">
        <v>13185</v>
      </c>
      <c r="L30" s="6">
        <f t="shared" si="4"/>
        <v>0.0026039347161869154</v>
      </c>
    </row>
    <row r="31" spans="2:12" ht="12.75">
      <c r="B31" s="2" t="s">
        <v>54</v>
      </c>
      <c r="C31" s="3">
        <v>4034</v>
      </c>
      <c r="D31" s="6">
        <f t="shared" si="0"/>
        <v>0.0017538810160857932</v>
      </c>
      <c r="E31" s="3">
        <v>4034</v>
      </c>
      <c r="F31" s="6">
        <f t="shared" si="1"/>
        <v>0.0029204034413559243</v>
      </c>
      <c r="G31" s="3">
        <v>0</v>
      </c>
      <c r="H31" s="6">
        <f t="shared" si="2"/>
        <v>0</v>
      </c>
      <c r="I31" s="3">
        <v>8268</v>
      </c>
      <c r="J31" s="6">
        <f t="shared" si="3"/>
        <v>0.008390118169963823</v>
      </c>
      <c r="K31" s="3">
        <v>16336</v>
      </c>
      <c r="L31" s="6">
        <f t="shared" si="4"/>
        <v>0.003226232652531623</v>
      </c>
    </row>
    <row r="32" spans="2:12" ht="12.75">
      <c r="B32" s="2" t="s">
        <v>55</v>
      </c>
      <c r="C32" s="3">
        <v>6366</v>
      </c>
      <c r="D32" s="6">
        <f t="shared" si="0"/>
        <v>0.0027677755449683093</v>
      </c>
      <c r="E32" s="3">
        <v>6366</v>
      </c>
      <c r="F32" s="6">
        <f t="shared" si="1"/>
        <v>0.004608648564122909</v>
      </c>
      <c r="G32" s="3">
        <v>0</v>
      </c>
      <c r="H32" s="6">
        <f t="shared" si="2"/>
        <v>0</v>
      </c>
      <c r="I32" s="3">
        <v>2425</v>
      </c>
      <c r="J32" s="6">
        <f t="shared" si="3"/>
        <v>0.0024608171942624903</v>
      </c>
      <c r="K32" s="3">
        <v>15157</v>
      </c>
      <c r="L32" s="6">
        <f t="shared" si="4"/>
        <v>0.0029933893434391412</v>
      </c>
    </row>
    <row r="33" spans="2:12" ht="12.75">
      <c r="B33" s="2" t="s">
        <v>58</v>
      </c>
      <c r="C33" s="3">
        <v>585200</v>
      </c>
      <c r="D33" s="6">
        <f t="shared" si="0"/>
        <v>0.2544301364931597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585200</v>
      </c>
      <c r="L33" s="6">
        <f t="shared" si="4"/>
        <v>0.1155724380669384</v>
      </c>
    </row>
    <row r="34" spans="2:12" ht="12.75">
      <c r="B34" s="2" t="s">
        <v>61</v>
      </c>
      <c r="C34" s="3">
        <v>297701</v>
      </c>
      <c r="D34" s="6">
        <f t="shared" si="0"/>
        <v>0.12943285383484301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297701</v>
      </c>
      <c r="L34" s="6">
        <f t="shared" si="4"/>
        <v>0.05879362676856738</v>
      </c>
    </row>
    <row r="35" spans="2:12" ht="12.75">
      <c r="B35" s="2" t="s">
        <v>63</v>
      </c>
      <c r="C35" s="3">
        <v>38697</v>
      </c>
      <c r="D35" s="6">
        <f t="shared" si="0"/>
        <v>0.016824475379145252</v>
      </c>
      <c r="E35" s="3">
        <v>2872</v>
      </c>
      <c r="F35" s="6">
        <f t="shared" si="1"/>
        <v>0.0020791766692053086</v>
      </c>
      <c r="G35" s="3">
        <v>3324</v>
      </c>
      <c r="H35" s="6">
        <f t="shared" si="2"/>
        <v>0.00837938127697334</v>
      </c>
      <c r="I35" s="3">
        <v>7909</v>
      </c>
      <c r="J35" s="6">
        <f t="shared" si="3"/>
        <v>0.008025815748215273</v>
      </c>
      <c r="K35" s="3">
        <v>52802</v>
      </c>
      <c r="L35" s="6">
        <f t="shared" si="4"/>
        <v>0.010427983381425976</v>
      </c>
    </row>
    <row r="36" spans="2:12" ht="12.75">
      <c r="B36" s="2" t="s">
        <v>67</v>
      </c>
      <c r="C36" s="3">
        <v>46602</v>
      </c>
      <c r="D36" s="6">
        <f t="shared" si="0"/>
        <v>0.0202613691402157</v>
      </c>
      <c r="E36" s="3">
        <v>46602</v>
      </c>
      <c r="F36" s="6">
        <f t="shared" si="1"/>
        <v>0.033737392457627365</v>
      </c>
      <c r="G36" s="3">
        <v>4814</v>
      </c>
      <c r="H36" s="6">
        <f t="shared" si="2"/>
        <v>0.012135481789214697</v>
      </c>
      <c r="I36" s="3">
        <v>6949</v>
      </c>
      <c r="J36" s="6">
        <f t="shared" si="3"/>
        <v>0.007051636570280431</v>
      </c>
      <c r="K36" s="3">
        <v>104967</v>
      </c>
      <c r="L36" s="6">
        <f t="shared" si="4"/>
        <v>0.020730164228592488</v>
      </c>
    </row>
    <row r="37" spans="2:12" ht="12.75">
      <c r="B37" s="2" t="s">
        <v>68</v>
      </c>
      <c r="C37" s="3">
        <v>6677</v>
      </c>
      <c r="D37" s="6">
        <f t="shared" si="0"/>
        <v>0.0029029904671306</v>
      </c>
      <c r="E37" s="3">
        <v>6677</v>
      </c>
      <c r="F37" s="6">
        <f t="shared" si="1"/>
        <v>0.004833796176979055</v>
      </c>
      <c r="G37" s="3">
        <v>1356</v>
      </c>
      <c r="H37" s="6">
        <f t="shared" si="2"/>
        <v>0.0034183035534223367</v>
      </c>
      <c r="I37" s="3">
        <v>28536</v>
      </c>
      <c r="J37" s="6">
        <f t="shared" si="3"/>
        <v>0.028957476064113166</v>
      </c>
      <c r="K37" s="3">
        <v>43246</v>
      </c>
      <c r="L37" s="6">
        <f t="shared" si="4"/>
        <v>0.00854074787532949</v>
      </c>
    </row>
    <row r="38" spans="2:12" ht="12.75">
      <c r="B38" s="2" t="s">
        <v>70</v>
      </c>
      <c r="C38" s="3">
        <v>5632</v>
      </c>
      <c r="D38" s="6">
        <f t="shared" si="0"/>
        <v>0.002448650937678529</v>
      </c>
      <c r="E38" s="3">
        <v>5632</v>
      </c>
      <c r="F38" s="6">
        <f t="shared" si="1"/>
        <v>0.004077271239890076</v>
      </c>
      <c r="G38" s="3">
        <v>0</v>
      </c>
      <c r="H38" s="6">
        <f t="shared" si="2"/>
        <v>0</v>
      </c>
      <c r="I38" s="3">
        <v>23944</v>
      </c>
      <c r="J38" s="6">
        <f t="shared" si="3"/>
        <v>0.024297652329658175</v>
      </c>
      <c r="K38" s="3">
        <v>35208</v>
      </c>
      <c r="L38" s="6">
        <f t="shared" si="4"/>
        <v>0.006953305535647244</v>
      </c>
    </row>
    <row r="39" spans="2:12" ht="12.75">
      <c r="B39" s="2" t="s">
        <v>73</v>
      </c>
      <c r="C39" s="3">
        <v>3701</v>
      </c>
      <c r="D39" s="6">
        <f t="shared" si="0"/>
        <v>0.0016091010511981956</v>
      </c>
      <c r="E39" s="3">
        <v>3701</v>
      </c>
      <c r="F39" s="6">
        <f t="shared" si="1"/>
        <v>0.0026793289877189578</v>
      </c>
      <c r="G39" s="3">
        <v>0</v>
      </c>
      <c r="H39" s="6">
        <f t="shared" si="2"/>
        <v>0</v>
      </c>
      <c r="I39" s="3">
        <v>17027</v>
      </c>
      <c r="J39" s="6">
        <f t="shared" si="3"/>
        <v>0.01727848839864224</v>
      </c>
      <c r="K39" s="3">
        <v>24429</v>
      </c>
      <c r="L39" s="6">
        <f t="shared" si="4"/>
        <v>0.004824537063460763</v>
      </c>
    </row>
    <row r="40" spans="2:12" ht="12.75">
      <c r="B40" s="2" t="s">
        <v>75</v>
      </c>
      <c r="C40" s="3">
        <v>9557</v>
      </c>
      <c r="D40" s="6">
        <f t="shared" si="0"/>
        <v>0.004155141514807121</v>
      </c>
      <c r="E40" s="3">
        <v>9557</v>
      </c>
      <c r="F40" s="6">
        <f t="shared" si="1"/>
        <v>0.006918764424650116</v>
      </c>
      <c r="G40" s="3">
        <v>475</v>
      </c>
      <c r="H40" s="6">
        <f t="shared" si="2"/>
        <v>0.001197414592828621</v>
      </c>
      <c r="I40" s="3">
        <v>24150</v>
      </c>
      <c r="J40" s="6">
        <f t="shared" si="3"/>
        <v>0.02450669494492336</v>
      </c>
      <c r="K40" s="3">
        <v>43739</v>
      </c>
      <c r="L40" s="6">
        <f t="shared" si="4"/>
        <v>0.008638111532142547</v>
      </c>
    </row>
    <row r="41" spans="2:12" ht="12.75">
      <c r="B41" s="2" t="s">
        <v>78</v>
      </c>
      <c r="C41" s="3">
        <v>1378</v>
      </c>
      <c r="D41" s="6">
        <f t="shared" si="0"/>
        <v>0.0005991194943396685</v>
      </c>
      <c r="E41" s="3">
        <v>1378</v>
      </c>
      <c r="F41" s="6">
        <f t="shared" si="1"/>
        <v>0.0009975993907259454</v>
      </c>
      <c r="G41" s="3">
        <v>0</v>
      </c>
      <c r="H41" s="6">
        <f t="shared" si="2"/>
        <v>0</v>
      </c>
      <c r="I41" s="3">
        <v>56</v>
      </c>
      <c r="J41" s="6">
        <f t="shared" si="3"/>
        <v>5.682711871286576E-05</v>
      </c>
      <c r="K41" s="3">
        <v>2812</v>
      </c>
      <c r="L41" s="6">
        <f t="shared" si="4"/>
        <v>0.0005553480790229507</v>
      </c>
    </row>
    <row r="42" spans="2:12" ht="12.75">
      <c r="B42" s="2" t="s">
        <v>79</v>
      </c>
      <c r="C42" s="3">
        <v>86810</v>
      </c>
      <c r="D42" s="6">
        <f t="shared" si="0"/>
        <v>0.037742789044721795</v>
      </c>
      <c r="E42" s="3">
        <v>86810</v>
      </c>
      <c r="F42" s="6">
        <f t="shared" si="1"/>
        <v>0.06284586582650169</v>
      </c>
      <c r="G42" s="3">
        <v>45504</v>
      </c>
      <c r="H42" s="6">
        <f t="shared" si="2"/>
        <v>0.11470979712015489</v>
      </c>
      <c r="I42" s="3">
        <v>23339</v>
      </c>
      <c r="J42" s="6">
        <f t="shared" si="3"/>
        <v>0.023683716493563822</v>
      </c>
      <c r="K42" s="3">
        <v>242463</v>
      </c>
      <c r="L42" s="6">
        <f t="shared" si="4"/>
        <v>0.0478845523770063</v>
      </c>
    </row>
    <row r="43" spans="2:12" ht="12.75">
      <c r="B43" s="2" t="s">
        <v>81</v>
      </c>
      <c r="C43" s="3">
        <v>1555</v>
      </c>
      <c r="D43" s="6">
        <f t="shared" si="0"/>
        <v>0.0006760746108114547</v>
      </c>
      <c r="E43" s="3">
        <v>1555</v>
      </c>
      <c r="F43" s="6">
        <f t="shared" si="1"/>
        <v>0.0011257380642807294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3110</v>
      </c>
      <c r="L43" s="6">
        <f t="shared" si="4"/>
        <v>0.0006142007559606604</v>
      </c>
    </row>
    <row r="44" spans="2:12" ht="12.75">
      <c r="B44" s="2" t="s">
        <v>82</v>
      </c>
      <c r="C44" s="3">
        <v>1763</v>
      </c>
      <c r="D44" s="6">
        <f t="shared" si="0"/>
        <v>0.0007665077420325368</v>
      </c>
      <c r="E44" s="3">
        <v>1763</v>
      </c>
      <c r="F44" s="6">
        <f t="shared" si="1"/>
        <v>0.001276319104390306</v>
      </c>
      <c r="G44" s="3">
        <v>6129</v>
      </c>
      <c r="H44" s="6">
        <f t="shared" si="2"/>
        <v>0.015450429556729721</v>
      </c>
      <c r="I44" s="3">
        <v>0</v>
      </c>
      <c r="J44" s="6">
        <f t="shared" si="3"/>
        <v>0</v>
      </c>
      <c r="K44" s="3">
        <v>9655</v>
      </c>
      <c r="L44" s="6">
        <f t="shared" si="4"/>
        <v>0.0019067872343408925</v>
      </c>
    </row>
    <row r="45" spans="2:12" ht="12.75">
      <c r="B45" s="2" t="s">
        <v>88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20896</v>
      </c>
      <c r="J45" s="6">
        <f t="shared" si="3"/>
        <v>0.021204633439715053</v>
      </c>
      <c r="K45" s="3">
        <v>20896</v>
      </c>
      <c r="L45" s="6">
        <f t="shared" si="4"/>
        <v>0.004126797105001273</v>
      </c>
    </row>
    <row r="46" spans="2:12" ht="12.75">
      <c r="B46" s="2" t="s">
        <v>89</v>
      </c>
      <c r="C46" s="3">
        <v>30671</v>
      </c>
      <c r="D46" s="6">
        <f t="shared" si="0"/>
        <v>0.013334973883085613</v>
      </c>
      <c r="E46" s="3">
        <v>30671</v>
      </c>
      <c r="F46" s="6">
        <f t="shared" si="1"/>
        <v>0.022204187890388586</v>
      </c>
      <c r="G46" s="3">
        <v>5470</v>
      </c>
      <c r="H46" s="6">
        <f t="shared" si="2"/>
        <v>0.013789174363731699</v>
      </c>
      <c r="I46" s="3">
        <v>41153</v>
      </c>
      <c r="J46" s="6">
        <f t="shared" si="3"/>
        <v>0.04176082886411723</v>
      </c>
      <c r="K46" s="3">
        <v>107965</v>
      </c>
      <c r="L46" s="6">
        <f t="shared" si="4"/>
        <v>0.021322245857650385</v>
      </c>
    </row>
    <row r="47" spans="2:12" ht="12.75">
      <c r="B47" s="2" t="s">
        <v>93</v>
      </c>
      <c r="C47" s="3">
        <v>158</v>
      </c>
      <c r="D47" s="6">
        <f t="shared" si="0"/>
        <v>6.869439775447579E-05</v>
      </c>
      <c r="E47" s="3">
        <v>158</v>
      </c>
      <c r="F47" s="6">
        <f t="shared" si="1"/>
        <v>0.00011438367469862074</v>
      </c>
      <c r="G47" s="3">
        <v>0</v>
      </c>
      <c r="H47" s="6">
        <f t="shared" si="2"/>
        <v>0</v>
      </c>
      <c r="I47" s="3">
        <v>5459</v>
      </c>
      <c r="J47" s="6">
        <f t="shared" si="3"/>
        <v>0.005539629304527396</v>
      </c>
      <c r="K47" s="3">
        <v>5775</v>
      </c>
      <c r="L47" s="6">
        <f t="shared" si="4"/>
        <v>0.0011405174809237342</v>
      </c>
    </row>
    <row r="48" spans="2:12" ht="12.75">
      <c r="B48" s="2" t="s">
        <v>97</v>
      </c>
      <c r="C48" s="3">
        <v>0</v>
      </c>
      <c r="D48" s="6">
        <f t="shared" si="0"/>
        <v>0</v>
      </c>
      <c r="E48" s="3">
        <v>0</v>
      </c>
      <c r="F48" s="6">
        <f t="shared" si="1"/>
        <v>0</v>
      </c>
      <c r="G48" s="3">
        <v>0</v>
      </c>
      <c r="H48" s="6">
        <f t="shared" si="2"/>
        <v>0</v>
      </c>
      <c r="I48" s="3">
        <v>1024</v>
      </c>
      <c r="J48" s="6">
        <f t="shared" si="3"/>
        <v>0.0010391244564638311</v>
      </c>
      <c r="K48" s="3">
        <v>1024</v>
      </c>
      <c r="L48" s="6">
        <f t="shared" si="4"/>
        <v>0.0002022320173966933</v>
      </c>
    </row>
    <row r="49" spans="2:12" ht="12.75">
      <c r="B49" s="2" t="s">
        <v>99</v>
      </c>
      <c r="C49" s="3">
        <v>83776</v>
      </c>
      <c r="D49" s="6">
        <f t="shared" si="0"/>
        <v>0.03642368269796813</v>
      </c>
      <c r="E49" s="3">
        <v>83776</v>
      </c>
      <c r="F49" s="6">
        <f t="shared" si="1"/>
        <v>0.06064940969336488</v>
      </c>
      <c r="G49" s="3">
        <v>21559</v>
      </c>
      <c r="H49" s="6">
        <f t="shared" si="2"/>
        <v>0.05434749727745734</v>
      </c>
      <c r="I49" s="3">
        <v>50950</v>
      </c>
      <c r="J49" s="6">
        <f t="shared" si="3"/>
        <v>0.051702530328937686</v>
      </c>
      <c r="K49" s="3">
        <v>240061</v>
      </c>
      <c r="L49" s="6">
        <f t="shared" si="4"/>
        <v>0.04741017610182382</v>
      </c>
    </row>
    <row r="50" spans="2:12" ht="12.75">
      <c r="B50" s="2" t="s">
        <v>106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1864</v>
      </c>
      <c r="J50" s="6">
        <f t="shared" si="3"/>
        <v>0.0018915312371568175</v>
      </c>
      <c r="K50" s="3">
        <v>1864</v>
      </c>
      <c r="L50" s="6">
        <f t="shared" si="4"/>
        <v>0.0003681254691674183</v>
      </c>
    </row>
    <row r="51" spans="2:12" ht="12.75">
      <c r="B51" s="2" t="s">
        <v>110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4573</v>
      </c>
      <c r="J51" s="6">
        <f t="shared" si="3"/>
        <v>0.004640543104891699</v>
      </c>
      <c r="K51" s="3">
        <v>4573</v>
      </c>
      <c r="L51" s="6">
        <f t="shared" si="4"/>
        <v>0.0009031318511280063</v>
      </c>
    </row>
    <row r="52" spans="2:12" ht="12.75">
      <c r="B52" s="2" t="s">
        <v>112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24102</v>
      </c>
      <c r="J52" s="6">
        <f t="shared" si="3"/>
        <v>0.024457985986026616</v>
      </c>
      <c r="K52" s="3">
        <v>24102</v>
      </c>
      <c r="L52" s="6">
        <f t="shared" si="4"/>
        <v>0.004759957112592873</v>
      </c>
    </row>
    <row r="53" spans="2:12" ht="12.75">
      <c r="B53" s="2" t="s">
        <v>115</v>
      </c>
      <c r="C53" s="3">
        <v>65943</v>
      </c>
      <c r="D53" s="6">
        <f t="shared" si="0"/>
        <v>0.028670346019768336</v>
      </c>
      <c r="E53" s="3">
        <v>65943</v>
      </c>
      <c r="F53" s="6">
        <f t="shared" si="1"/>
        <v>0.047739257345893335</v>
      </c>
      <c r="G53" s="3">
        <v>4122</v>
      </c>
      <c r="H53" s="6">
        <f t="shared" si="2"/>
        <v>0.010391037792925422</v>
      </c>
      <c r="I53" s="3">
        <v>5977</v>
      </c>
      <c r="J53" s="6">
        <f t="shared" si="3"/>
        <v>0.006065280152621404</v>
      </c>
      <c r="K53" s="3">
        <v>141985</v>
      </c>
      <c r="L53" s="6">
        <f t="shared" si="4"/>
        <v>0.028040930654364745</v>
      </c>
    </row>
    <row r="54" spans="2:12" ht="12.75">
      <c r="B54" s="2" t="s">
        <v>120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506</v>
      </c>
      <c r="J54" s="6">
        <f t="shared" si="3"/>
        <v>0.0005134736083698228</v>
      </c>
      <c r="K54" s="3">
        <v>506</v>
      </c>
      <c r="L54" s="6">
        <f t="shared" si="4"/>
        <v>9.99310554714129E-05</v>
      </c>
    </row>
    <row r="55" spans="2:12" ht="12.75">
      <c r="B55" s="2" t="s">
        <v>121</v>
      </c>
      <c r="C55" s="3">
        <v>963</v>
      </c>
      <c r="D55" s="6">
        <f t="shared" si="0"/>
        <v>0.0004186880065668366</v>
      </c>
      <c r="E55" s="3">
        <v>963</v>
      </c>
      <c r="F55" s="6">
        <f t="shared" si="1"/>
        <v>0.0006971612578150112</v>
      </c>
      <c r="G55" s="3">
        <v>0</v>
      </c>
      <c r="H55" s="6">
        <f t="shared" si="2"/>
        <v>0</v>
      </c>
      <c r="I55" s="3">
        <v>4761</v>
      </c>
      <c r="J55" s="6">
        <f t="shared" si="3"/>
        <v>0.004831319860570605</v>
      </c>
      <c r="K55" s="3">
        <v>6687</v>
      </c>
      <c r="L55" s="6">
        <f t="shared" si="4"/>
        <v>0.0013206303714176641</v>
      </c>
    </row>
    <row r="56" spans="2:12" ht="12.75">
      <c r="B56" s="2" t="s">
        <v>122</v>
      </c>
      <c r="C56" s="3">
        <v>9708</v>
      </c>
      <c r="D56" s="6">
        <f t="shared" si="0"/>
        <v>0.004220792489876272</v>
      </c>
      <c r="E56" s="3">
        <v>9708</v>
      </c>
      <c r="F56" s="6">
        <f t="shared" si="1"/>
        <v>0.007028080468191203</v>
      </c>
      <c r="G56" s="3">
        <v>1204</v>
      </c>
      <c r="H56" s="6">
        <f t="shared" si="2"/>
        <v>0.003035130883717178</v>
      </c>
      <c r="I56" s="3">
        <v>5238</v>
      </c>
      <c r="J56" s="6">
        <f t="shared" si="3"/>
        <v>0.0053153651396069795</v>
      </c>
      <c r="K56" s="3">
        <v>25858</v>
      </c>
      <c r="L56" s="6">
        <f t="shared" si="4"/>
        <v>0.005106753423675484</v>
      </c>
    </row>
    <row r="57" spans="2:12" ht="12.75">
      <c r="B57" s="2" t="s">
        <v>123</v>
      </c>
      <c r="C57" s="3">
        <v>499</v>
      </c>
      <c r="D57" s="6">
        <f t="shared" si="0"/>
        <v>0.00021695255999673048</v>
      </c>
      <c r="E57" s="3">
        <v>499</v>
      </c>
      <c r="F57" s="6">
        <f t="shared" si="1"/>
        <v>0.0003612497068013402</v>
      </c>
      <c r="G57" s="3">
        <v>0</v>
      </c>
      <c r="H57" s="6">
        <f t="shared" si="2"/>
        <v>0</v>
      </c>
      <c r="I57" s="3">
        <v>37</v>
      </c>
      <c r="J57" s="6">
        <f t="shared" si="3"/>
        <v>3.754648914957202E-05</v>
      </c>
      <c r="K57" s="3">
        <v>1035</v>
      </c>
      <c r="L57" s="6">
        <f t="shared" si="4"/>
        <v>0.00020440443164607185</v>
      </c>
    </row>
    <row r="58" spans="2:12" ht="12.75">
      <c r="B58" s="2" t="s">
        <v>127</v>
      </c>
      <c r="C58" s="3">
        <v>36473</v>
      </c>
      <c r="D58" s="6">
        <f t="shared" si="0"/>
        <v>0.015857536514550605</v>
      </c>
      <c r="E58" s="3">
        <v>36473</v>
      </c>
      <c r="F58" s="6">
        <f t="shared" si="1"/>
        <v>0.02640453017267591</v>
      </c>
      <c r="G58" s="3">
        <v>4694</v>
      </c>
      <c r="H58" s="6">
        <f t="shared" si="2"/>
        <v>0.011832977049973784</v>
      </c>
      <c r="I58" s="3">
        <v>55356</v>
      </c>
      <c r="J58" s="6">
        <f t="shared" si="3"/>
        <v>0.056173606847667805</v>
      </c>
      <c r="K58" s="3">
        <v>132996</v>
      </c>
      <c r="L58" s="6">
        <f t="shared" si="4"/>
        <v>0.0262656732282135</v>
      </c>
    </row>
    <row r="59" spans="2:12" ht="12.75">
      <c r="B59" s="2" t="s">
        <v>128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7707</v>
      </c>
      <c r="J59" s="6">
        <f t="shared" si="3"/>
        <v>0.007820832212858151</v>
      </c>
      <c r="K59" s="3">
        <v>7707</v>
      </c>
      <c r="L59" s="6">
        <f t="shared" si="4"/>
        <v>0.0015220724199964018</v>
      </c>
    </row>
    <row r="60" spans="2:12" ht="12.75">
      <c r="B60" s="2" t="s">
        <v>130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13884</v>
      </c>
      <c r="J60" s="6">
        <f t="shared" si="3"/>
        <v>0.014089066360882647</v>
      </c>
      <c r="K60" s="3">
        <v>13884</v>
      </c>
      <c r="L60" s="6">
        <f t="shared" si="4"/>
        <v>0.002741981767124697</v>
      </c>
    </row>
    <row r="61" spans="2:12" ht="12.75">
      <c r="B61" s="2" t="s">
        <v>131</v>
      </c>
      <c r="C61" s="3">
        <v>7047</v>
      </c>
      <c r="D61" s="6">
        <f t="shared" si="0"/>
        <v>0.0030638570947834867</v>
      </c>
      <c r="E61" s="3">
        <v>7047</v>
      </c>
      <c r="F61" s="6">
        <f t="shared" si="1"/>
        <v>0.005101656681020129</v>
      </c>
      <c r="G61" s="3">
        <v>0</v>
      </c>
      <c r="H61" s="6">
        <f t="shared" si="2"/>
        <v>0</v>
      </c>
      <c r="I61" s="3">
        <v>10398</v>
      </c>
      <c r="J61" s="6">
        <f t="shared" si="3"/>
        <v>0.010551578221006754</v>
      </c>
      <c r="K61" s="3">
        <v>24492</v>
      </c>
      <c r="L61" s="6">
        <f t="shared" si="4"/>
        <v>0.004836979072343567</v>
      </c>
    </row>
    <row r="62" spans="2:12" ht="12.75">
      <c r="B62" s="2" t="s">
        <v>132</v>
      </c>
      <c r="C62" s="3">
        <v>9099</v>
      </c>
      <c r="D62" s="6">
        <f t="shared" si="0"/>
        <v>0.003956014716253007</v>
      </c>
      <c r="E62" s="3">
        <v>9099</v>
      </c>
      <c r="F62" s="6">
        <f t="shared" si="1"/>
        <v>0.00658719655748576</v>
      </c>
      <c r="G62" s="3">
        <v>0</v>
      </c>
      <c r="H62" s="6">
        <f t="shared" si="2"/>
        <v>0</v>
      </c>
      <c r="I62" s="3">
        <v>53769</v>
      </c>
      <c r="J62" s="6">
        <f t="shared" si="3"/>
        <v>0.05456316689414427</v>
      </c>
      <c r="K62" s="3">
        <v>71967</v>
      </c>
      <c r="L62" s="6">
        <f t="shared" si="4"/>
        <v>0.014212921480456863</v>
      </c>
    </row>
    <row r="63" spans="2:12" ht="12.75">
      <c r="B63" s="2" t="s">
        <v>134</v>
      </c>
      <c r="C63" s="3">
        <v>456</v>
      </c>
      <c r="D63" s="6">
        <f t="shared" si="0"/>
        <v>0.0001982572492154491</v>
      </c>
      <c r="E63" s="3">
        <v>456</v>
      </c>
      <c r="F63" s="6">
        <f t="shared" si="1"/>
        <v>0.0003301199725479181</v>
      </c>
      <c r="G63" s="3">
        <v>0</v>
      </c>
      <c r="H63" s="6">
        <f t="shared" si="2"/>
        <v>0</v>
      </c>
      <c r="I63" s="3">
        <v>7497</v>
      </c>
      <c r="J63" s="6">
        <f t="shared" si="3"/>
        <v>0.007607730517684904</v>
      </c>
      <c r="K63" s="3">
        <v>8409</v>
      </c>
      <c r="L63" s="6">
        <f t="shared" si="4"/>
        <v>0.0016607119475476504</v>
      </c>
    </row>
    <row r="64" spans="2:12" ht="12.75">
      <c r="B64" s="2" t="s">
        <v>135</v>
      </c>
      <c r="C64" s="3">
        <v>98241</v>
      </c>
      <c r="D64" s="6">
        <f t="shared" si="0"/>
        <v>0.04271269828985732</v>
      </c>
      <c r="E64" s="3">
        <v>98241</v>
      </c>
      <c r="F64" s="6">
        <f t="shared" si="1"/>
        <v>0.07112130750675442</v>
      </c>
      <c r="G64" s="3">
        <v>45073</v>
      </c>
      <c r="H64" s="6">
        <f t="shared" si="2"/>
        <v>0.11362330093171459</v>
      </c>
      <c r="I64" s="3">
        <v>9762</v>
      </c>
      <c r="J64" s="6">
        <f t="shared" si="3"/>
        <v>0.009906184515624921</v>
      </c>
      <c r="K64" s="3">
        <v>251317</v>
      </c>
      <c r="L64" s="6">
        <f t="shared" si="4"/>
        <v>0.049633148355551535</v>
      </c>
    </row>
    <row r="65" spans="2:12" ht="12.75">
      <c r="B65" s="2" t="s">
        <v>136</v>
      </c>
      <c r="C65" s="3">
        <v>360</v>
      </c>
      <c r="D65" s="6">
        <f t="shared" si="0"/>
        <v>0.00015651888095956508</v>
      </c>
      <c r="E65" s="3">
        <v>360</v>
      </c>
      <c r="F65" s="6">
        <f t="shared" si="1"/>
        <v>0.0002606210309588827</v>
      </c>
      <c r="G65" s="3">
        <v>0</v>
      </c>
      <c r="H65" s="6">
        <f t="shared" si="2"/>
        <v>0</v>
      </c>
      <c r="I65" s="3">
        <v>6727</v>
      </c>
      <c r="J65" s="6">
        <f t="shared" si="3"/>
        <v>0.006826357635383</v>
      </c>
      <c r="K65" s="3">
        <v>7447</v>
      </c>
      <c r="L65" s="6">
        <f t="shared" si="4"/>
        <v>0.0014707244468292724</v>
      </c>
    </row>
    <row r="66" spans="2:12" ht="12.75">
      <c r="B66" s="2" t="s">
        <v>137</v>
      </c>
      <c r="C66" s="3">
        <v>61796</v>
      </c>
      <c r="D66" s="6">
        <f t="shared" si="0"/>
        <v>0.026867335466048012</v>
      </c>
      <c r="E66" s="3">
        <v>61796</v>
      </c>
      <c r="F66" s="6">
        <f t="shared" si="1"/>
        <v>0.044737047858708655</v>
      </c>
      <c r="G66" s="3">
        <v>20257</v>
      </c>
      <c r="H66" s="6">
        <f t="shared" si="2"/>
        <v>0.05106532085669342</v>
      </c>
      <c r="I66" s="3">
        <v>40852</v>
      </c>
      <c r="J66" s="6">
        <f t="shared" si="3"/>
        <v>0.041455383101035574</v>
      </c>
      <c r="K66" s="3">
        <v>184701</v>
      </c>
      <c r="L66" s="6">
        <f t="shared" si="4"/>
        <v>0.03647700766131509</v>
      </c>
    </row>
    <row r="67" spans="2:12" ht="12.75">
      <c r="B67" s="2" t="s">
        <v>139</v>
      </c>
      <c r="C67" s="3">
        <v>4905</v>
      </c>
      <c r="D67" s="6">
        <f aca="true" t="shared" si="5" ref="D67:D75">+C67/$C$77</f>
        <v>0.0021325697530740744</v>
      </c>
      <c r="E67" s="3">
        <v>4905</v>
      </c>
      <c r="F67" s="6">
        <f t="shared" si="1"/>
        <v>0.0035509615468147767</v>
      </c>
      <c r="G67" s="3">
        <v>0</v>
      </c>
      <c r="H67" s="6">
        <f t="shared" si="2"/>
        <v>0</v>
      </c>
      <c r="I67" s="3">
        <v>14386</v>
      </c>
      <c r="J67" s="6">
        <f t="shared" si="3"/>
        <v>0.014598480889344408</v>
      </c>
      <c r="K67" s="3">
        <v>24196</v>
      </c>
      <c r="L67" s="6">
        <f t="shared" si="4"/>
        <v>0.004778521379814835</v>
      </c>
    </row>
    <row r="68" spans="2:12" ht="12.75">
      <c r="B68" s="2" t="s">
        <v>140</v>
      </c>
      <c r="C68" s="3">
        <v>5690</v>
      </c>
      <c r="D68" s="6">
        <f t="shared" si="5"/>
        <v>0.0024738678684997927</v>
      </c>
      <c r="E68" s="3">
        <v>5690</v>
      </c>
      <c r="F68" s="6">
        <f aca="true" t="shared" si="6" ref="F68:F77">+E68/$E$77</f>
        <v>0.004119260183766784</v>
      </c>
      <c r="G68" s="3">
        <v>0</v>
      </c>
      <c r="H68" s="6">
        <f aca="true" t="shared" si="7" ref="H68:H76">+G68/$G$77</f>
        <v>0</v>
      </c>
      <c r="I68" s="3">
        <v>22604</v>
      </c>
      <c r="J68" s="6">
        <f aca="true" t="shared" si="8" ref="J68:J76">+I68/$I$77</f>
        <v>0.02293786056045746</v>
      </c>
      <c r="K68" s="3">
        <v>33984</v>
      </c>
      <c r="L68" s="6">
        <f aca="true" t="shared" si="9" ref="L68:L77">+K68/$K$77</f>
        <v>0.00671157507735276</v>
      </c>
    </row>
    <row r="69" spans="2:12" ht="12.75">
      <c r="B69" s="2" t="s">
        <v>141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1741</v>
      </c>
      <c r="J69" s="6">
        <f t="shared" si="8"/>
        <v>0.0017667145299839159</v>
      </c>
      <c r="K69" s="3">
        <v>1741</v>
      </c>
      <c r="L69" s="6">
        <f t="shared" si="9"/>
        <v>0.0003438339280152764</v>
      </c>
    </row>
    <row r="70" spans="2:12" ht="12.75">
      <c r="B70" s="2" t="s">
        <v>142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1177</v>
      </c>
      <c r="J70" s="6">
        <f t="shared" si="8"/>
        <v>0.0011943842629471965</v>
      </c>
      <c r="K70" s="3">
        <v>1177</v>
      </c>
      <c r="L70" s="6">
        <f t="shared" si="9"/>
        <v>0.00023244832468350394</v>
      </c>
    </row>
    <row r="71" spans="2:12" ht="12.75">
      <c r="B71" s="2" t="s">
        <v>143</v>
      </c>
      <c r="C71" s="3">
        <v>93</v>
      </c>
      <c r="D71" s="6">
        <f t="shared" si="5"/>
        <v>4.043404424788765E-05</v>
      </c>
      <c r="E71" s="3">
        <v>93</v>
      </c>
      <c r="F71" s="6">
        <f t="shared" si="6"/>
        <v>6.732709966437803E-05</v>
      </c>
      <c r="G71" s="3">
        <v>0</v>
      </c>
      <c r="H71" s="6">
        <f t="shared" si="7"/>
        <v>0</v>
      </c>
      <c r="I71" s="3">
        <v>38514</v>
      </c>
      <c r="J71" s="6">
        <f t="shared" si="8"/>
        <v>0.039082850894773424</v>
      </c>
      <c r="K71" s="3">
        <v>38700</v>
      </c>
      <c r="L71" s="6">
        <f t="shared" si="9"/>
        <v>0.007642948313722687</v>
      </c>
    </row>
    <row r="72" spans="2:12" ht="12.75">
      <c r="B72" s="2" t="s">
        <v>145</v>
      </c>
      <c r="C72" s="3">
        <v>561</v>
      </c>
      <c r="D72" s="6">
        <f t="shared" si="5"/>
        <v>0.00024390858949532225</v>
      </c>
      <c r="E72" s="3">
        <v>561</v>
      </c>
      <c r="F72" s="6">
        <f t="shared" si="6"/>
        <v>0.0004061344399109255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1122</v>
      </c>
      <c r="L72" s="6">
        <f t="shared" si="9"/>
        <v>0.00022158625343661123</v>
      </c>
    </row>
    <row r="73" spans="2:12" ht="12.75">
      <c r="B73" s="2" t="s">
        <v>146</v>
      </c>
      <c r="C73" s="3">
        <v>21867</v>
      </c>
      <c r="D73" s="6">
        <f t="shared" si="5"/>
        <v>0.009507217694285582</v>
      </c>
      <c r="E73" s="3">
        <v>21867</v>
      </c>
      <c r="F73" s="6">
        <f t="shared" si="6"/>
        <v>0.015830555788827465</v>
      </c>
      <c r="G73" s="3">
        <v>0</v>
      </c>
      <c r="H73" s="6">
        <f t="shared" si="7"/>
        <v>0</v>
      </c>
      <c r="I73" s="3">
        <v>3073</v>
      </c>
      <c r="J73" s="6">
        <f t="shared" si="8"/>
        <v>0.0031183881393685086</v>
      </c>
      <c r="K73" s="3">
        <v>46807</v>
      </c>
      <c r="L73" s="6">
        <f t="shared" si="9"/>
        <v>0.009244017615514672</v>
      </c>
    </row>
    <row r="74" spans="2:12" ht="12.75">
      <c r="B74" s="2" t="s">
        <v>147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470</v>
      </c>
      <c r="J74" s="6">
        <f t="shared" si="8"/>
        <v>0.0004769418891972662</v>
      </c>
      <c r="K74" s="3">
        <v>470</v>
      </c>
      <c r="L74" s="6">
        <f t="shared" si="9"/>
        <v>9.28213361098104E-05</v>
      </c>
    </row>
    <row r="75" spans="2:12" ht="12.75">
      <c r="B75" s="2" t="s">
        <v>148</v>
      </c>
      <c r="C75" s="3">
        <v>5478</v>
      </c>
      <c r="D75" s="6">
        <f t="shared" si="5"/>
        <v>0.002381695638601382</v>
      </c>
      <c r="E75" s="3">
        <v>5478</v>
      </c>
      <c r="F75" s="6">
        <f t="shared" si="6"/>
        <v>0.0039657833544243315</v>
      </c>
      <c r="G75" s="3">
        <v>0</v>
      </c>
      <c r="H75" s="6">
        <f t="shared" si="7"/>
        <v>0</v>
      </c>
      <c r="I75" s="3">
        <v>3341</v>
      </c>
      <c r="J75" s="6">
        <f t="shared" si="8"/>
        <v>0.003390346493208652</v>
      </c>
      <c r="K75" s="3">
        <v>14297</v>
      </c>
      <c r="L75" s="6">
        <f t="shared" si="9"/>
        <v>0.002823546047578637</v>
      </c>
    </row>
    <row r="76" spans="2:13" ht="12.75">
      <c r="B76" s="2" t="s">
        <v>149</v>
      </c>
      <c r="C76" s="3">
        <v>0</v>
      </c>
      <c r="D76" s="6">
        <f>+C76/$C$77</f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1706</v>
      </c>
      <c r="J76" s="6">
        <f t="shared" si="8"/>
        <v>0.0017311975807883747</v>
      </c>
      <c r="K76" s="3">
        <v>1706</v>
      </c>
      <c r="L76" s="6">
        <f t="shared" si="9"/>
        <v>0.00033692170085816286</v>
      </c>
      <c r="M76" s="4"/>
    </row>
    <row r="77" spans="3:13" ht="12.75">
      <c r="C77" s="4">
        <f>SUM(C2:C76)</f>
        <v>2300042</v>
      </c>
      <c r="D77" s="7">
        <f>SUM(D2:D76)</f>
        <v>1</v>
      </c>
      <c r="E77" s="4">
        <f>SUM(E2:E76)</f>
        <v>1381316</v>
      </c>
      <c r="F77" s="11">
        <f t="shared" si="6"/>
        <v>1</v>
      </c>
      <c r="G77" s="4">
        <f>SUM(G2:G76)</f>
        <v>396688</v>
      </c>
      <c r="H77" s="11">
        <f>+G77/$G$77</f>
        <v>1</v>
      </c>
      <c r="I77" s="4">
        <f>SUM(I2:I76)</f>
        <v>985445</v>
      </c>
      <c r="J77" s="11">
        <f>+I77/$I$77</f>
        <v>1</v>
      </c>
      <c r="K77" s="4">
        <f>SUM(K2:K76)</f>
        <v>5063491</v>
      </c>
      <c r="L77" s="6">
        <f t="shared" si="9"/>
        <v>1</v>
      </c>
      <c r="M77" s="4">
        <f>+I77+G77+E77+C77</f>
        <v>5063491</v>
      </c>
    </row>
    <row r="78" spans="3:11" ht="12.75">
      <c r="C78" s="4">
        <f>+C77-C79</f>
        <v>1.470000000204891</v>
      </c>
      <c r="E78" s="4">
        <f>+E77-E79</f>
        <v>-1</v>
      </c>
      <c r="G78" s="4">
        <f>+G77-G79</f>
        <v>1</v>
      </c>
      <c r="I78" s="4">
        <f>+I77-I79</f>
        <v>-0.9599999999627471</v>
      </c>
      <c r="K78" s="4">
        <f>+K77-K79</f>
        <v>0.5099999997764826</v>
      </c>
    </row>
    <row r="79" spans="3:11" ht="12.75">
      <c r="C79" s="9">
        <v>2300040.53</v>
      </c>
      <c r="E79" s="4">
        <f>460439+920878</f>
        <v>1381317</v>
      </c>
      <c r="G79" s="9">
        <v>396687</v>
      </c>
      <c r="I79" s="9">
        <v>985445.96</v>
      </c>
      <c r="K79" s="4">
        <f>SUM(C79:I79)</f>
        <v>5063490.49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39">
      <selection activeCell="B1" sqref="B1:M80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</cols>
  <sheetData>
    <row r="1" spans="4:6" ht="12.75">
      <c r="D1" s="5">
        <v>38565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 t="s">
        <v>159</v>
      </c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20698</v>
      </c>
      <c r="D3" s="6">
        <f aca="true" t="shared" si="0" ref="D3:D66">+C3/$C$77</f>
        <v>0.00834444689919418</v>
      </c>
      <c r="E3" s="3">
        <v>20698</v>
      </c>
      <c r="F3" s="6">
        <f>+E3/$E$77</f>
        <v>0.015534362402910234</v>
      </c>
      <c r="G3" s="3">
        <v>218</v>
      </c>
      <c r="H3" s="6">
        <f>+G3/$G$77</f>
        <v>0.0006955256642589143</v>
      </c>
      <c r="I3" s="3">
        <v>4240</v>
      </c>
      <c r="J3" s="6">
        <f>+I3/$I$77</f>
        <v>0.004039587962027873</v>
      </c>
      <c r="K3" s="3">
        <v>45854</v>
      </c>
      <c r="L3" s="6">
        <f>+K3/$K$77</f>
        <v>0.00885914074410677</v>
      </c>
    </row>
    <row r="4" spans="2:12" ht="12.75">
      <c r="B4" s="2" t="s">
        <v>6</v>
      </c>
      <c r="C4" s="3">
        <v>6851</v>
      </c>
      <c r="D4" s="6">
        <f t="shared" si="0"/>
        <v>0.0027619966038447833</v>
      </c>
      <c r="E4" s="3">
        <v>6851</v>
      </c>
      <c r="F4" s="6">
        <f aca="true" t="shared" si="1" ref="F4:F67">+E4/$E$77</f>
        <v>0.005141845435420718</v>
      </c>
      <c r="G4" s="3">
        <v>578</v>
      </c>
      <c r="H4" s="6">
        <f aca="true" t="shared" si="2" ref="H4:H67">+G4/$G$77</f>
        <v>0.0018441001556956532</v>
      </c>
      <c r="I4" s="3">
        <v>21879</v>
      </c>
      <c r="J4" s="6">
        <f aca="true" t="shared" si="3" ref="J4:J67">+I4/$I$77</f>
        <v>0.02084484552386977</v>
      </c>
      <c r="K4" s="3">
        <v>36159</v>
      </c>
      <c r="L4" s="6">
        <f aca="true" t="shared" si="4" ref="L4:L67">+K4/$K$77</f>
        <v>0.006986035463997835</v>
      </c>
    </row>
    <row r="5" spans="2:12" ht="12.75">
      <c r="B5" s="2" t="s">
        <v>7</v>
      </c>
      <c r="C5" s="3">
        <v>378</v>
      </c>
      <c r="D5" s="6">
        <f t="shared" si="0"/>
        <v>0.0001523915802442458</v>
      </c>
      <c r="E5" s="3">
        <v>378</v>
      </c>
      <c r="F5" s="6">
        <f t="shared" si="1"/>
        <v>0.00028369837608948056</v>
      </c>
      <c r="G5" s="3">
        <v>0</v>
      </c>
      <c r="H5" s="6">
        <f t="shared" si="2"/>
        <v>0</v>
      </c>
      <c r="I5" s="3">
        <v>1308</v>
      </c>
      <c r="J5" s="6">
        <f t="shared" si="3"/>
        <v>0.0012461747769652023</v>
      </c>
      <c r="K5" s="3">
        <v>2064</v>
      </c>
      <c r="L5" s="6">
        <f t="shared" si="4"/>
        <v>0.0003987714593238621</v>
      </c>
    </row>
    <row r="6" spans="2:12" ht="12.75">
      <c r="B6" s="2" t="s">
        <v>8</v>
      </c>
      <c r="C6" s="3">
        <v>14932</v>
      </c>
      <c r="D6" s="6">
        <f t="shared" si="0"/>
        <v>0.006019870571976398</v>
      </c>
      <c r="E6" s="3">
        <v>14932</v>
      </c>
      <c r="F6" s="6">
        <f t="shared" si="1"/>
        <v>0.011206836380338953</v>
      </c>
      <c r="G6" s="3">
        <v>11467</v>
      </c>
      <c r="H6" s="6">
        <f t="shared" si="2"/>
        <v>0.036585288036958576</v>
      </c>
      <c r="I6" s="3">
        <v>14250</v>
      </c>
      <c r="J6" s="6">
        <f t="shared" si="3"/>
        <v>0.013576445391249338</v>
      </c>
      <c r="K6" s="3">
        <v>55581</v>
      </c>
      <c r="L6" s="6">
        <f t="shared" si="4"/>
        <v>0.010738428527461038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10054</v>
      </c>
      <c r="J7" s="6">
        <f t="shared" si="3"/>
        <v>0.009578777681657604</v>
      </c>
      <c r="K7" s="3">
        <v>10054</v>
      </c>
      <c r="L7" s="6">
        <f t="shared" si="4"/>
        <v>0.001942465238392495</v>
      </c>
    </row>
    <row r="8" spans="2:12" ht="12.75">
      <c r="B8" s="2" t="s">
        <v>15</v>
      </c>
      <c r="C8" s="3">
        <v>36655</v>
      </c>
      <c r="D8" s="6">
        <f t="shared" si="0"/>
        <v>0.01477754860807627</v>
      </c>
      <c r="E8" s="3">
        <v>36655</v>
      </c>
      <c r="F8" s="6">
        <f t="shared" si="1"/>
        <v>0.02751048670783045</v>
      </c>
      <c r="G8" s="3">
        <v>713</v>
      </c>
      <c r="H8" s="6">
        <f t="shared" si="2"/>
        <v>0.0022748155899844306</v>
      </c>
      <c r="I8" s="3">
        <v>12192</v>
      </c>
      <c r="J8" s="6">
        <f t="shared" si="3"/>
        <v>0.01161572085684996</v>
      </c>
      <c r="K8" s="3">
        <v>86215</v>
      </c>
      <c r="L8" s="6">
        <f t="shared" si="4"/>
        <v>0.016657016165507157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2573</v>
      </c>
      <c r="J9" s="6">
        <f t="shared" si="3"/>
        <v>0.002451382034504179</v>
      </c>
      <c r="K9" s="3">
        <v>2573</v>
      </c>
      <c r="L9" s="6">
        <f t="shared" si="4"/>
        <v>0.0004971119015699115</v>
      </c>
    </row>
    <row r="10" spans="2:12" ht="12.75">
      <c r="B10" s="2" t="s">
        <v>17</v>
      </c>
      <c r="C10" s="3">
        <v>10153</v>
      </c>
      <c r="D10" s="6">
        <f t="shared" si="0"/>
        <v>0.004093205593174147</v>
      </c>
      <c r="E10" s="3">
        <v>10153</v>
      </c>
      <c r="F10" s="6">
        <f t="shared" si="1"/>
        <v>0.007620078339779091</v>
      </c>
      <c r="G10" s="3">
        <v>545</v>
      </c>
      <c r="H10" s="6">
        <f t="shared" si="2"/>
        <v>0.0017388141606472856</v>
      </c>
      <c r="I10" s="3">
        <v>3604</v>
      </c>
      <c r="J10" s="6">
        <f t="shared" si="3"/>
        <v>0.0034336497677236923</v>
      </c>
      <c r="K10" s="3">
        <v>24455</v>
      </c>
      <c r="L10" s="6">
        <f t="shared" si="4"/>
        <v>0.00472478490201795</v>
      </c>
    </row>
    <row r="11" spans="2:12" ht="12.75">
      <c r="B11" s="2" t="s">
        <v>22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319</v>
      </c>
      <c r="J11" s="6">
        <f t="shared" si="3"/>
        <v>0.00030392183016200275</v>
      </c>
      <c r="K11" s="3">
        <v>319</v>
      </c>
      <c r="L11" s="6">
        <f t="shared" si="4"/>
        <v>6.163182922689535E-05</v>
      </c>
    </row>
    <row r="12" spans="2:12" ht="12.75">
      <c r="B12" s="2" t="s">
        <v>24</v>
      </c>
      <c r="C12" s="3">
        <v>139</v>
      </c>
      <c r="D12" s="6">
        <f t="shared" si="0"/>
        <v>5.6038173687698855E-05</v>
      </c>
      <c r="E12" s="3">
        <v>139</v>
      </c>
      <c r="F12" s="6">
        <f t="shared" si="1"/>
        <v>0.00010432294782126402</v>
      </c>
      <c r="G12" s="3">
        <v>0</v>
      </c>
      <c r="H12" s="6">
        <f t="shared" si="2"/>
        <v>0</v>
      </c>
      <c r="I12" s="3">
        <v>500</v>
      </c>
      <c r="J12" s="6">
        <f t="shared" si="3"/>
        <v>0.0004763665049561171</v>
      </c>
      <c r="K12" s="3">
        <v>778</v>
      </c>
      <c r="L12" s="6">
        <f t="shared" si="4"/>
        <v>0.0001503121101521147</v>
      </c>
    </row>
    <row r="13" spans="2:12" ht="12.75">
      <c r="B13" s="2" t="s">
        <v>27</v>
      </c>
      <c r="C13" s="3">
        <v>360</v>
      </c>
      <c r="D13" s="6">
        <f t="shared" si="0"/>
        <v>0.00014513483832785315</v>
      </c>
      <c r="E13" s="3">
        <v>360</v>
      </c>
      <c r="F13" s="6">
        <f t="shared" si="1"/>
        <v>0.0002701889296090291</v>
      </c>
      <c r="G13" s="3">
        <v>0</v>
      </c>
      <c r="H13" s="6">
        <f t="shared" si="2"/>
        <v>0</v>
      </c>
      <c r="I13" s="3">
        <v>570</v>
      </c>
      <c r="J13" s="6">
        <f t="shared" si="3"/>
        <v>0.0005430578156499736</v>
      </c>
      <c r="K13" s="3">
        <v>1290</v>
      </c>
      <c r="L13" s="6">
        <f t="shared" si="4"/>
        <v>0.00024923216207741383</v>
      </c>
    </row>
    <row r="14" spans="2:12" ht="12.75">
      <c r="B14" s="2" t="s">
        <v>28</v>
      </c>
      <c r="C14" s="3">
        <v>24864</v>
      </c>
      <c r="D14" s="6">
        <f t="shared" si="0"/>
        <v>0.01002397950051039</v>
      </c>
      <c r="E14" s="3">
        <v>24865</v>
      </c>
      <c r="F14" s="6">
        <f t="shared" si="1"/>
        <v>0.018661799263134746</v>
      </c>
      <c r="G14" s="3">
        <v>0</v>
      </c>
      <c r="H14" s="6">
        <f t="shared" si="2"/>
        <v>0</v>
      </c>
      <c r="I14" s="3">
        <v>10643</v>
      </c>
      <c r="J14" s="6">
        <f t="shared" si="3"/>
        <v>0.010139937424495909</v>
      </c>
      <c r="K14" s="3">
        <v>60372</v>
      </c>
      <c r="L14" s="6">
        <f t="shared" si="4"/>
        <v>0.011664065185222967</v>
      </c>
    </row>
    <row r="15" spans="2:12" ht="12.75">
      <c r="B15" s="2" t="s">
        <v>31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0</v>
      </c>
      <c r="L15" s="6">
        <f t="shared" si="4"/>
        <v>0</v>
      </c>
    </row>
    <row r="16" spans="2:12" ht="12.75">
      <c r="B16" s="2" t="s">
        <v>32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1219</v>
      </c>
      <c r="J16" s="6">
        <f t="shared" si="3"/>
        <v>0.0011613815390830134</v>
      </c>
      <c r="K16" s="3">
        <v>1219</v>
      </c>
      <c r="L16" s="6">
        <f t="shared" si="4"/>
        <v>0.00023551473300183524</v>
      </c>
    </row>
    <row r="17" spans="2:12" ht="12.75">
      <c r="B17" s="2" t="s">
        <v>33</v>
      </c>
      <c r="C17" s="3">
        <v>6225</v>
      </c>
      <c r="D17" s="6">
        <f t="shared" si="0"/>
        <v>0.002509623246085794</v>
      </c>
      <c r="E17" s="3">
        <v>6226</v>
      </c>
      <c r="F17" s="6">
        <f t="shared" si="1"/>
        <v>0.004672767432627264</v>
      </c>
      <c r="G17" s="3">
        <v>1358</v>
      </c>
      <c r="H17" s="6">
        <f t="shared" si="2"/>
        <v>0.004332678220475255</v>
      </c>
      <c r="I17" s="3">
        <v>40717</v>
      </c>
      <c r="J17" s="6">
        <f t="shared" si="3"/>
        <v>0.03879242996459644</v>
      </c>
      <c r="K17" s="3">
        <v>54526</v>
      </c>
      <c r="L17" s="6">
        <f t="shared" si="4"/>
        <v>0.010534599123591525</v>
      </c>
    </row>
    <row r="18" spans="2:12" ht="12.75">
      <c r="B18" s="2" t="s">
        <v>35</v>
      </c>
      <c r="C18" s="3">
        <v>10374</v>
      </c>
      <c r="D18" s="6">
        <f t="shared" si="0"/>
        <v>0.004182302257814302</v>
      </c>
      <c r="E18" s="3">
        <v>10374</v>
      </c>
      <c r="F18" s="6">
        <f t="shared" si="1"/>
        <v>0.007785944321566856</v>
      </c>
      <c r="G18" s="3">
        <v>8571</v>
      </c>
      <c r="H18" s="6">
        <f t="shared" si="2"/>
        <v>0.027345644350289695</v>
      </c>
      <c r="I18" s="3">
        <v>0</v>
      </c>
      <c r="J18" s="6">
        <f t="shared" si="3"/>
        <v>0</v>
      </c>
      <c r="K18" s="3">
        <v>29319</v>
      </c>
      <c r="L18" s="6">
        <f t="shared" si="4"/>
        <v>0.005664525395308291</v>
      </c>
    </row>
    <row r="19" spans="2:12" ht="12.75">
      <c r="B19" s="2" t="s">
        <v>38</v>
      </c>
      <c r="C19" s="3">
        <v>17519</v>
      </c>
      <c r="D19" s="6">
        <f t="shared" si="0"/>
        <v>0.007062825646293498</v>
      </c>
      <c r="E19" s="3">
        <v>17519</v>
      </c>
      <c r="F19" s="6">
        <f t="shared" si="1"/>
        <v>0.013148444049501613</v>
      </c>
      <c r="G19" s="3">
        <v>3853</v>
      </c>
      <c r="H19" s="6">
        <f t="shared" si="2"/>
        <v>0.012292937543071543</v>
      </c>
      <c r="I19" s="3">
        <v>42538</v>
      </c>
      <c r="J19" s="6">
        <f t="shared" si="3"/>
        <v>0.04052735677564662</v>
      </c>
      <c r="K19" s="3">
        <v>81429</v>
      </c>
      <c r="L19" s="6">
        <f t="shared" si="4"/>
        <v>0.01573234552387731</v>
      </c>
    </row>
    <row r="20" spans="2:12" ht="12.75">
      <c r="B20" s="2" t="s">
        <v>39</v>
      </c>
      <c r="C20" s="3">
        <v>257</v>
      </c>
      <c r="D20" s="6">
        <f t="shared" si="0"/>
        <v>0.00010361014847293961</v>
      </c>
      <c r="E20" s="3">
        <v>257</v>
      </c>
      <c r="F20" s="6">
        <f t="shared" si="1"/>
        <v>0.000192884874748668</v>
      </c>
      <c r="G20" s="3">
        <v>0</v>
      </c>
      <c r="H20" s="6">
        <f t="shared" si="2"/>
        <v>0</v>
      </c>
      <c r="I20" s="3">
        <v>6099</v>
      </c>
      <c r="J20" s="6">
        <f t="shared" si="3"/>
        <v>0.005810718627454717</v>
      </c>
      <c r="K20" s="3">
        <v>6613</v>
      </c>
      <c r="L20" s="6">
        <f t="shared" si="4"/>
        <v>0.001277652936292975</v>
      </c>
    </row>
    <row r="21" spans="2:12" ht="12.75">
      <c r="B21" s="2" t="s">
        <v>40</v>
      </c>
      <c r="C21" s="3">
        <v>181957</v>
      </c>
      <c r="D21" s="6">
        <f t="shared" si="0"/>
        <v>0.07335638827116993</v>
      </c>
      <c r="E21" s="3">
        <v>181957</v>
      </c>
      <c r="F21" s="6">
        <f t="shared" si="1"/>
        <v>0.13656324184686142</v>
      </c>
      <c r="G21" s="3">
        <v>25700</v>
      </c>
      <c r="H21" s="6">
        <f t="shared" si="2"/>
        <v>0.08199545674978943</v>
      </c>
      <c r="I21" s="3">
        <v>29721</v>
      </c>
      <c r="J21" s="6">
        <f t="shared" si="3"/>
        <v>0.028316177787601513</v>
      </c>
      <c r="K21" s="3">
        <v>419335</v>
      </c>
      <c r="L21" s="6">
        <f t="shared" si="4"/>
        <v>0.0810168749494049</v>
      </c>
    </row>
    <row r="22" spans="2:12" ht="12.75">
      <c r="B22" s="2" t="s">
        <v>42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1949</v>
      </c>
      <c r="J22" s="6">
        <f t="shared" si="3"/>
        <v>0.0018568766363189445</v>
      </c>
      <c r="K22" s="3">
        <v>1949</v>
      </c>
      <c r="L22" s="6">
        <f t="shared" si="4"/>
        <v>0.00037655308828595316</v>
      </c>
    </row>
    <row r="23" spans="2:12" ht="12.75">
      <c r="B23" s="2" t="s">
        <v>43</v>
      </c>
      <c r="C23" s="3">
        <v>8753</v>
      </c>
      <c r="D23" s="6">
        <f t="shared" si="0"/>
        <v>0.003528792333010274</v>
      </c>
      <c r="E23" s="3">
        <v>8753</v>
      </c>
      <c r="F23" s="6">
        <f t="shared" si="1"/>
        <v>0.006569343613521755</v>
      </c>
      <c r="G23" s="3">
        <v>0</v>
      </c>
      <c r="H23" s="6">
        <f t="shared" si="2"/>
        <v>0</v>
      </c>
      <c r="I23" s="3">
        <v>1907</v>
      </c>
      <c r="J23" s="6">
        <f t="shared" si="3"/>
        <v>0.0018168618499026306</v>
      </c>
      <c r="K23" s="3">
        <v>19413</v>
      </c>
      <c r="L23" s="6">
        <f t="shared" si="4"/>
        <v>0.0037506542344254534</v>
      </c>
    </row>
    <row r="24" spans="2:12" ht="12.75">
      <c r="B24" s="2" t="s">
        <v>44</v>
      </c>
      <c r="C24" s="3">
        <v>16076</v>
      </c>
      <c r="D24" s="6">
        <f t="shared" si="0"/>
        <v>0.00648107683599602</v>
      </c>
      <c r="E24" s="3">
        <v>16076</v>
      </c>
      <c r="F24" s="6">
        <f t="shared" si="1"/>
        <v>0.012065436756652089</v>
      </c>
      <c r="G24" s="3">
        <v>1255</v>
      </c>
      <c r="H24" s="6">
        <f t="shared" si="2"/>
        <v>0.00400405829653641</v>
      </c>
      <c r="I24" s="3">
        <v>10124</v>
      </c>
      <c r="J24" s="6">
        <f t="shared" si="3"/>
        <v>0.009645468992351459</v>
      </c>
      <c r="K24" s="3">
        <v>43531</v>
      </c>
      <c r="L24" s="6">
        <f t="shared" si="4"/>
        <v>0.00841032964914101</v>
      </c>
    </row>
    <row r="25" spans="2:12" ht="12.75">
      <c r="B25" s="2" t="s">
        <v>45</v>
      </c>
      <c r="C25" s="3">
        <v>183729</v>
      </c>
      <c r="D25" s="6">
        <f t="shared" si="0"/>
        <v>0.07407077419760592</v>
      </c>
      <c r="E25" s="3">
        <v>183729</v>
      </c>
      <c r="F25" s="6">
        <f t="shared" si="1"/>
        <v>0.1378931718003814</v>
      </c>
      <c r="G25" s="3">
        <v>90693</v>
      </c>
      <c r="H25" s="6">
        <f t="shared" si="2"/>
        <v>0.2893546287552005</v>
      </c>
      <c r="I25" s="3">
        <v>23580</v>
      </c>
      <c r="J25" s="6">
        <f t="shared" si="3"/>
        <v>0.02246544437373048</v>
      </c>
      <c r="K25" s="3">
        <v>481731</v>
      </c>
      <c r="L25" s="6">
        <f t="shared" si="4"/>
        <v>0.09307198346489506</v>
      </c>
    </row>
    <row r="26" spans="2:12" ht="12.75">
      <c r="B26" s="2" t="s">
        <v>46</v>
      </c>
      <c r="C26" s="3">
        <v>50380</v>
      </c>
      <c r="D26" s="6">
        <f t="shared" si="0"/>
        <v>0.02031081431932567</v>
      </c>
      <c r="E26" s="3">
        <v>50380</v>
      </c>
      <c r="F26" s="6">
        <f t="shared" si="1"/>
        <v>0.03781143964917469</v>
      </c>
      <c r="G26" s="3">
        <v>5330</v>
      </c>
      <c r="H26" s="6">
        <f t="shared" si="2"/>
        <v>0.01700528344266061</v>
      </c>
      <c r="I26" s="3">
        <v>62794</v>
      </c>
      <c r="J26" s="6">
        <f t="shared" si="3"/>
        <v>0.059825916624428835</v>
      </c>
      <c r="K26" s="3">
        <v>168884</v>
      </c>
      <c r="L26" s="6">
        <f t="shared" si="4"/>
        <v>0.032628933690141054</v>
      </c>
    </row>
    <row r="27" spans="2:12" ht="12.75">
      <c r="B27" s="2" t="s">
        <v>48</v>
      </c>
      <c r="C27" s="3">
        <v>69016</v>
      </c>
      <c r="D27" s="6">
        <f t="shared" si="0"/>
        <v>0.027823961116764204</v>
      </c>
      <c r="E27" s="3">
        <v>69016</v>
      </c>
      <c r="F27" s="6">
        <f t="shared" si="1"/>
        <v>0.05179821990526876</v>
      </c>
      <c r="G27" s="3">
        <v>14286</v>
      </c>
      <c r="H27" s="6">
        <f t="shared" si="2"/>
        <v>0.04557926440184793</v>
      </c>
      <c r="I27" s="3">
        <v>41757</v>
      </c>
      <c r="J27" s="6">
        <f t="shared" si="3"/>
        <v>0.039783272294905164</v>
      </c>
      <c r="K27" s="3">
        <v>194075</v>
      </c>
      <c r="L27" s="6">
        <f t="shared" si="4"/>
        <v>0.03749591616680162</v>
      </c>
    </row>
    <row r="28" spans="2:12" ht="12.75">
      <c r="B28" s="2" t="s">
        <v>51</v>
      </c>
      <c r="C28" s="3">
        <v>71632</v>
      </c>
      <c r="D28" s="6">
        <f t="shared" si="0"/>
        <v>0.028878607608613268</v>
      </c>
      <c r="E28" s="3">
        <v>71632</v>
      </c>
      <c r="F28" s="6">
        <f t="shared" si="1"/>
        <v>0.05376159279376104</v>
      </c>
      <c r="G28" s="3">
        <v>33316</v>
      </c>
      <c r="H28" s="6">
        <f t="shared" si="2"/>
        <v>0.10629418821307333</v>
      </c>
      <c r="I28" s="3">
        <v>73308</v>
      </c>
      <c r="J28" s="6">
        <f t="shared" si="3"/>
        <v>0.06984295149064607</v>
      </c>
      <c r="K28" s="3">
        <v>249888</v>
      </c>
      <c r="L28" s="6">
        <f t="shared" si="4"/>
        <v>0.04827916784279131</v>
      </c>
    </row>
    <row r="29" spans="2:12" ht="12.75">
      <c r="B29" s="2" t="s">
        <v>52</v>
      </c>
      <c r="C29" s="3">
        <v>2406</v>
      </c>
      <c r="D29" s="6">
        <f t="shared" si="0"/>
        <v>0.0009699845028244852</v>
      </c>
      <c r="E29" s="3">
        <v>2406</v>
      </c>
      <c r="F29" s="6">
        <f t="shared" si="1"/>
        <v>0.001805762679553678</v>
      </c>
      <c r="G29" s="3">
        <v>0</v>
      </c>
      <c r="H29" s="6">
        <f t="shared" si="2"/>
        <v>0</v>
      </c>
      <c r="I29" s="3">
        <v>21682</v>
      </c>
      <c r="J29" s="6">
        <f t="shared" si="3"/>
        <v>0.020657157120917063</v>
      </c>
      <c r="K29" s="3">
        <v>26494</v>
      </c>
      <c r="L29" s="6">
        <f t="shared" si="4"/>
        <v>0.005118726280681397</v>
      </c>
    </row>
    <row r="30" spans="2:12" ht="12.75">
      <c r="B30" s="2" t="s">
        <v>53</v>
      </c>
      <c r="C30" s="3">
        <v>7285</v>
      </c>
      <c r="D30" s="6">
        <f t="shared" si="0"/>
        <v>0.002936964714495584</v>
      </c>
      <c r="E30" s="3">
        <v>7285</v>
      </c>
      <c r="F30" s="6">
        <f t="shared" si="1"/>
        <v>0.005467573200560492</v>
      </c>
      <c r="G30" s="3">
        <v>162</v>
      </c>
      <c r="H30" s="6">
        <f t="shared" si="2"/>
        <v>0.0005168585211465325</v>
      </c>
      <c r="I30" s="3">
        <v>905</v>
      </c>
      <c r="J30" s="6">
        <f t="shared" si="3"/>
        <v>0.000862223373970572</v>
      </c>
      <c r="K30" s="3">
        <v>15637</v>
      </c>
      <c r="L30" s="6">
        <f t="shared" si="4"/>
        <v>0.003021118851476372</v>
      </c>
    </row>
    <row r="31" spans="2:12" ht="12.75">
      <c r="B31" s="2" t="s">
        <v>54</v>
      </c>
      <c r="C31" s="3">
        <v>4391</v>
      </c>
      <c r="D31" s="6">
        <f t="shared" si="0"/>
        <v>0.00177024187527112</v>
      </c>
      <c r="E31" s="3">
        <v>4391</v>
      </c>
      <c r="F31" s="6">
        <f t="shared" si="1"/>
        <v>0.0032955544164256856</v>
      </c>
      <c r="G31" s="3">
        <v>0</v>
      </c>
      <c r="H31" s="6">
        <f t="shared" si="2"/>
        <v>0</v>
      </c>
      <c r="I31" s="3">
        <v>15780</v>
      </c>
      <c r="J31" s="6">
        <f t="shared" si="3"/>
        <v>0.015034126896415057</v>
      </c>
      <c r="K31" s="3">
        <v>24562</v>
      </c>
      <c r="L31" s="6">
        <f t="shared" si="4"/>
        <v>0.004745457647244526</v>
      </c>
    </row>
    <row r="32" spans="2:12" ht="12.75">
      <c r="B32" s="2" t="s">
        <v>55</v>
      </c>
      <c r="C32" s="3">
        <v>6561</v>
      </c>
      <c r="D32" s="6">
        <f t="shared" si="0"/>
        <v>0.002645082428525124</v>
      </c>
      <c r="E32" s="3">
        <v>6561</v>
      </c>
      <c r="F32" s="6">
        <f t="shared" si="1"/>
        <v>0.004924193242124556</v>
      </c>
      <c r="G32" s="3">
        <v>0</v>
      </c>
      <c r="H32" s="6">
        <f t="shared" si="2"/>
        <v>0</v>
      </c>
      <c r="I32" s="3">
        <v>2690</v>
      </c>
      <c r="J32" s="6">
        <f t="shared" si="3"/>
        <v>0.0025628517966639103</v>
      </c>
      <c r="K32" s="3">
        <v>15812</v>
      </c>
      <c r="L32" s="6">
        <f t="shared" si="4"/>
        <v>0.003054929416099277</v>
      </c>
    </row>
    <row r="33" spans="2:12" ht="12.75">
      <c r="B33" s="2" t="s">
        <v>58</v>
      </c>
      <c r="C33" s="3">
        <v>764926</v>
      </c>
      <c r="D33" s="6">
        <f t="shared" si="0"/>
        <v>0.308381698174365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764926</v>
      </c>
      <c r="L33" s="6">
        <f t="shared" si="4"/>
        <v>0.14778617116994408</v>
      </c>
    </row>
    <row r="34" spans="2:12" ht="12.75">
      <c r="B34" s="2" t="s">
        <v>61</v>
      </c>
      <c r="C34" s="3">
        <v>326377</v>
      </c>
      <c r="D34" s="6">
        <f t="shared" si="0"/>
        <v>0.13157964758036036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326377</v>
      </c>
      <c r="L34" s="6">
        <f t="shared" si="4"/>
        <v>0.06305708942817062</v>
      </c>
    </row>
    <row r="35" spans="2:12" ht="12.75">
      <c r="B35" s="2" t="s">
        <v>63</v>
      </c>
      <c r="C35" s="3">
        <v>60332</v>
      </c>
      <c r="D35" s="6">
        <f t="shared" si="0"/>
        <v>0.024322986294433434</v>
      </c>
      <c r="E35" s="3">
        <v>3582</v>
      </c>
      <c r="F35" s="6">
        <f t="shared" si="1"/>
        <v>0.00268837984960984</v>
      </c>
      <c r="G35" s="3">
        <v>4027</v>
      </c>
      <c r="H35" s="6">
        <f t="shared" si="2"/>
        <v>0.0128480818805993</v>
      </c>
      <c r="I35" s="3">
        <v>5379</v>
      </c>
      <c r="J35" s="6">
        <f t="shared" si="3"/>
        <v>0.005124750860317908</v>
      </c>
      <c r="K35" s="3">
        <v>73320</v>
      </c>
      <c r="L35" s="6">
        <f t="shared" si="4"/>
        <v>0.014165660560865103</v>
      </c>
    </row>
    <row r="36" spans="2:12" ht="12.75">
      <c r="B36" s="2" t="s">
        <v>67</v>
      </c>
      <c r="C36" s="3">
        <v>51216</v>
      </c>
      <c r="D36" s="6">
        <f t="shared" si="0"/>
        <v>0.02064784966610924</v>
      </c>
      <c r="E36" s="3">
        <v>51216</v>
      </c>
      <c r="F36" s="6">
        <f t="shared" si="1"/>
        <v>0.03843887838571121</v>
      </c>
      <c r="G36" s="3">
        <v>5682</v>
      </c>
      <c r="H36" s="6">
        <f t="shared" si="2"/>
        <v>0.018128334056509866</v>
      </c>
      <c r="I36" s="3">
        <v>5530</v>
      </c>
      <c r="J36" s="6">
        <f t="shared" si="3"/>
        <v>0.005268613544814655</v>
      </c>
      <c r="K36" s="3">
        <v>113644</v>
      </c>
      <c r="L36" s="6">
        <f t="shared" si="4"/>
        <v>0.021956387462888076</v>
      </c>
    </row>
    <row r="37" spans="2:12" ht="12.75">
      <c r="B37" s="2" t="s">
        <v>68</v>
      </c>
      <c r="C37" s="3">
        <v>15750</v>
      </c>
      <c r="D37" s="6">
        <f t="shared" si="0"/>
        <v>0.006349649176843575</v>
      </c>
      <c r="E37" s="3">
        <v>15750</v>
      </c>
      <c r="F37" s="6">
        <f t="shared" si="1"/>
        <v>0.011820765670395023</v>
      </c>
      <c r="G37" s="3">
        <v>1387</v>
      </c>
      <c r="H37" s="6">
        <f t="shared" si="2"/>
        <v>0.004425202276729881</v>
      </c>
      <c r="I37" s="3">
        <v>28864</v>
      </c>
      <c r="J37" s="6">
        <f t="shared" si="3"/>
        <v>0.02749968559810673</v>
      </c>
      <c r="K37" s="3">
        <v>61751</v>
      </c>
      <c r="L37" s="6">
        <f t="shared" si="4"/>
        <v>0.011930492434451458</v>
      </c>
    </row>
    <row r="38" spans="2:12" ht="12.75">
      <c r="B38" s="2" t="s">
        <v>70</v>
      </c>
      <c r="C38" s="3">
        <v>9099</v>
      </c>
      <c r="D38" s="6">
        <f t="shared" si="0"/>
        <v>0.0036682830387364885</v>
      </c>
      <c r="E38" s="3">
        <v>9099</v>
      </c>
      <c r="F38" s="6">
        <f t="shared" si="1"/>
        <v>0.006829025195868211</v>
      </c>
      <c r="G38" s="3">
        <v>25</v>
      </c>
      <c r="H38" s="6">
        <f t="shared" si="2"/>
        <v>7.976211746088466E-05</v>
      </c>
      <c r="I38" s="3">
        <v>20281</v>
      </c>
      <c r="J38" s="6">
        <f t="shared" si="3"/>
        <v>0.019322378174030024</v>
      </c>
      <c r="K38" s="3">
        <v>38504</v>
      </c>
      <c r="L38" s="6">
        <f t="shared" si="4"/>
        <v>0.0074390970299447615</v>
      </c>
    </row>
    <row r="39" spans="2:12" ht="12.75">
      <c r="B39" s="2" t="s">
        <v>73</v>
      </c>
      <c r="C39" s="3">
        <v>3969</v>
      </c>
      <c r="D39" s="6">
        <f t="shared" si="0"/>
        <v>0.001600111592564581</v>
      </c>
      <c r="E39" s="3">
        <v>3969</v>
      </c>
      <c r="F39" s="6">
        <f t="shared" si="1"/>
        <v>0.002978832948939546</v>
      </c>
      <c r="G39" s="3">
        <v>0</v>
      </c>
      <c r="H39" s="6">
        <f t="shared" si="2"/>
        <v>0</v>
      </c>
      <c r="I39" s="3">
        <v>15668</v>
      </c>
      <c r="J39" s="6">
        <f t="shared" si="3"/>
        <v>0.014927420799304886</v>
      </c>
      <c r="K39" s="3">
        <v>23606</v>
      </c>
      <c r="L39" s="6">
        <f t="shared" si="4"/>
        <v>0.004560755362790257</v>
      </c>
    </row>
    <row r="40" spans="2:12" ht="12.75">
      <c r="B40" s="2" t="s">
        <v>75</v>
      </c>
      <c r="C40" s="3">
        <v>10274</v>
      </c>
      <c r="D40" s="6">
        <f t="shared" si="0"/>
        <v>0.0041419870249454534</v>
      </c>
      <c r="E40" s="3">
        <v>10274</v>
      </c>
      <c r="F40" s="6">
        <f t="shared" si="1"/>
        <v>0.007710891841119903</v>
      </c>
      <c r="G40" s="3">
        <v>532</v>
      </c>
      <c r="H40" s="6">
        <f t="shared" si="2"/>
        <v>0.0016973378595676256</v>
      </c>
      <c r="I40" s="3">
        <v>22614</v>
      </c>
      <c r="J40" s="6">
        <f t="shared" si="3"/>
        <v>0.021545104286155265</v>
      </c>
      <c r="K40" s="3">
        <v>43694</v>
      </c>
      <c r="L40" s="6">
        <f t="shared" si="4"/>
        <v>0.008441821775046914</v>
      </c>
    </row>
    <row r="41" spans="2:12" ht="12.75">
      <c r="B41" s="2" t="s">
        <v>78</v>
      </c>
      <c r="C41" s="3">
        <v>1208</v>
      </c>
      <c r="D41" s="6">
        <f t="shared" si="0"/>
        <v>0.000487008013055685</v>
      </c>
      <c r="E41" s="3">
        <v>1208</v>
      </c>
      <c r="F41" s="6">
        <f t="shared" si="1"/>
        <v>0.0009066339637991866</v>
      </c>
      <c r="G41" s="3">
        <v>0</v>
      </c>
      <c r="H41" s="6">
        <f t="shared" si="2"/>
        <v>0</v>
      </c>
      <c r="I41" s="3">
        <v>99</v>
      </c>
      <c r="J41" s="6">
        <f t="shared" si="3"/>
        <v>9.432056798131119E-05</v>
      </c>
      <c r="K41" s="3">
        <v>2515</v>
      </c>
      <c r="L41" s="6">
        <f t="shared" si="4"/>
        <v>0.00048590611443774864</v>
      </c>
    </row>
    <row r="42" spans="2:12" ht="12.75">
      <c r="B42" s="2" t="s">
        <v>79</v>
      </c>
      <c r="C42" s="3">
        <v>102790</v>
      </c>
      <c r="D42" s="6">
        <f t="shared" si="0"/>
        <v>0.04144002786588896</v>
      </c>
      <c r="E42" s="3">
        <v>102790</v>
      </c>
      <c r="F42" s="6">
        <f t="shared" si="1"/>
        <v>0.07714644465142251</v>
      </c>
      <c r="G42" s="3">
        <v>43590</v>
      </c>
      <c r="H42" s="6">
        <f t="shared" si="2"/>
        <v>0.1390732280047985</v>
      </c>
      <c r="I42" s="3">
        <v>23950</v>
      </c>
      <c r="J42" s="6">
        <f t="shared" si="3"/>
        <v>0.02281795558739801</v>
      </c>
      <c r="K42" s="3">
        <v>273120</v>
      </c>
      <c r="L42" s="6">
        <f t="shared" si="4"/>
        <v>0.052767665198901754</v>
      </c>
    </row>
    <row r="43" spans="2:12" ht="12.75">
      <c r="B43" s="2" t="s">
        <v>81</v>
      </c>
      <c r="C43" s="3">
        <v>1759</v>
      </c>
      <c r="D43" s="6">
        <f t="shared" si="0"/>
        <v>0.000709144946163038</v>
      </c>
      <c r="E43" s="3">
        <v>1759</v>
      </c>
      <c r="F43" s="6">
        <f t="shared" si="1"/>
        <v>0.001320173131061895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3518</v>
      </c>
      <c r="L43" s="6">
        <f t="shared" si="4"/>
        <v>0.0006796889505335984</v>
      </c>
    </row>
    <row r="44" spans="2:12" ht="12.75">
      <c r="B44" s="2" t="s">
        <v>82</v>
      </c>
      <c r="C44" s="3">
        <v>2135</v>
      </c>
      <c r="D44" s="6">
        <f t="shared" si="0"/>
        <v>0.0008607302217499068</v>
      </c>
      <c r="E44" s="3">
        <v>2135</v>
      </c>
      <c r="F44" s="6">
        <f t="shared" si="1"/>
        <v>0.0016023704575424365</v>
      </c>
      <c r="G44" s="3">
        <v>5561</v>
      </c>
      <c r="H44" s="6">
        <f t="shared" si="2"/>
        <v>0.017742285407999183</v>
      </c>
      <c r="I44" s="3">
        <v>0</v>
      </c>
      <c r="J44" s="6">
        <f t="shared" si="3"/>
        <v>0</v>
      </c>
      <c r="K44" s="3">
        <v>9831</v>
      </c>
      <c r="L44" s="6">
        <f t="shared" si="4"/>
        <v>0.0018993809189015933</v>
      </c>
    </row>
    <row r="45" spans="2:12" ht="12.75">
      <c r="B45" s="2" t="s">
        <v>88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23044</v>
      </c>
      <c r="J45" s="6">
        <f t="shared" si="3"/>
        <v>0.021954779480417526</v>
      </c>
      <c r="K45" s="3">
        <v>23044</v>
      </c>
      <c r="L45" s="6">
        <f t="shared" si="4"/>
        <v>0.004452175149544127</v>
      </c>
    </row>
    <row r="46" spans="2:12" ht="12.75">
      <c r="B46" s="2" t="s">
        <v>89</v>
      </c>
      <c r="C46" s="3">
        <v>29385</v>
      </c>
      <c r="D46" s="6">
        <f t="shared" si="0"/>
        <v>0.011846631178511013</v>
      </c>
      <c r="E46" s="3">
        <v>29385</v>
      </c>
      <c r="F46" s="6">
        <f t="shared" si="1"/>
        <v>0.022054171379337</v>
      </c>
      <c r="G46" s="3">
        <v>6265</v>
      </c>
      <c r="H46" s="6">
        <f t="shared" si="2"/>
        <v>0.019988386635697696</v>
      </c>
      <c r="I46" s="3">
        <v>53059</v>
      </c>
      <c r="J46" s="6">
        <f t="shared" si="3"/>
        <v>0.05055106077293323</v>
      </c>
      <c r="K46" s="3">
        <v>118094</v>
      </c>
      <c r="L46" s="6">
        <f t="shared" si="4"/>
        <v>0.022816141820441945</v>
      </c>
    </row>
    <row r="47" spans="2:12" ht="12.75">
      <c r="B47" s="2" t="s">
        <v>93</v>
      </c>
      <c r="C47" s="3">
        <v>158</v>
      </c>
      <c r="D47" s="6">
        <f t="shared" si="0"/>
        <v>6.369806793277999E-05</v>
      </c>
      <c r="E47" s="3">
        <v>158</v>
      </c>
      <c r="F47" s="6">
        <f t="shared" si="1"/>
        <v>0.000118582919106185</v>
      </c>
      <c r="G47" s="3">
        <v>0</v>
      </c>
      <c r="H47" s="6">
        <f t="shared" si="2"/>
        <v>0</v>
      </c>
      <c r="I47" s="3">
        <v>7754</v>
      </c>
      <c r="J47" s="6">
        <f t="shared" si="3"/>
        <v>0.007387491758859464</v>
      </c>
      <c r="K47" s="3">
        <v>8070</v>
      </c>
      <c r="L47" s="6">
        <f t="shared" si="4"/>
        <v>0.0015591500371819609</v>
      </c>
    </row>
    <row r="48" spans="2:12" ht="12.75">
      <c r="B48" s="2" t="s">
        <v>97</v>
      </c>
      <c r="C48" s="3">
        <v>0</v>
      </c>
      <c r="D48" s="6">
        <f t="shared" si="0"/>
        <v>0</v>
      </c>
      <c r="E48" s="3">
        <v>0</v>
      </c>
      <c r="F48" s="6">
        <f t="shared" si="1"/>
        <v>0</v>
      </c>
      <c r="G48" s="3">
        <v>0</v>
      </c>
      <c r="H48" s="6">
        <f t="shared" si="2"/>
        <v>0</v>
      </c>
      <c r="I48" s="3">
        <v>833</v>
      </c>
      <c r="J48" s="6">
        <f t="shared" si="3"/>
        <v>0.0007936265972568912</v>
      </c>
      <c r="K48" s="3">
        <v>833</v>
      </c>
      <c r="L48" s="6">
        <f t="shared" si="4"/>
        <v>0.0001609382876050277</v>
      </c>
    </row>
    <row r="49" spans="2:12" ht="12.75">
      <c r="B49" s="2" t="s">
        <v>99</v>
      </c>
      <c r="C49" s="3">
        <v>98297</v>
      </c>
      <c r="D49" s="6">
        <f t="shared" si="0"/>
        <v>0.039628664453091614</v>
      </c>
      <c r="E49" s="3">
        <v>98297</v>
      </c>
      <c r="F49" s="6">
        <f t="shared" si="1"/>
        <v>0.07377433670494093</v>
      </c>
      <c r="G49" s="3">
        <v>18642</v>
      </c>
      <c r="H49" s="6">
        <f t="shared" si="2"/>
        <v>0.05947701574823247</v>
      </c>
      <c r="I49" s="3">
        <v>51730</v>
      </c>
      <c r="J49" s="6">
        <f t="shared" si="3"/>
        <v>0.049284878602759874</v>
      </c>
      <c r="K49" s="3">
        <v>266966</v>
      </c>
      <c r="L49" s="6">
        <f t="shared" si="4"/>
        <v>0.051578692543534</v>
      </c>
    </row>
    <row r="50" spans="2:12" ht="12.75">
      <c r="B50" s="2" t="s">
        <v>106</v>
      </c>
      <c r="C50" s="3">
        <v>85</v>
      </c>
      <c r="D50" s="6">
        <f t="shared" si="0"/>
        <v>3.426794793852088E-05</v>
      </c>
      <c r="E50" s="3">
        <v>85</v>
      </c>
      <c r="F50" s="6">
        <f t="shared" si="1"/>
        <v>6.379460837990965E-05</v>
      </c>
      <c r="G50" s="3">
        <v>200</v>
      </c>
      <c r="H50" s="6">
        <f t="shared" si="2"/>
        <v>0.0006380969396870773</v>
      </c>
      <c r="I50" s="3">
        <v>4584</v>
      </c>
      <c r="J50" s="6">
        <f t="shared" si="3"/>
        <v>0.004367328117437682</v>
      </c>
      <c r="K50" s="3">
        <v>4954</v>
      </c>
      <c r="L50" s="6">
        <f t="shared" si="4"/>
        <v>0.0009571287836678357</v>
      </c>
    </row>
    <row r="51" spans="2:12" ht="12.75">
      <c r="B51" s="2" t="s">
        <v>110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3489</v>
      </c>
      <c r="J51" s="6">
        <f t="shared" si="3"/>
        <v>0.003324085471583785</v>
      </c>
      <c r="K51" s="3">
        <v>3489</v>
      </c>
      <c r="L51" s="6">
        <f t="shared" si="4"/>
        <v>0.0006740860569675169</v>
      </c>
    </row>
    <row r="52" spans="2:12" ht="12.75">
      <c r="B52" s="2" t="s">
        <v>112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19131</v>
      </c>
      <c r="J52" s="6">
        <f t="shared" si="3"/>
        <v>0.018226735212630952</v>
      </c>
      <c r="K52" s="3">
        <v>19131</v>
      </c>
      <c r="L52" s="6">
        <f t="shared" si="4"/>
        <v>0.003696170924575972</v>
      </c>
    </row>
    <row r="53" spans="2:12" ht="12.75">
      <c r="B53" s="2" t="s">
        <v>115</v>
      </c>
      <c r="C53" s="3">
        <v>54530</v>
      </c>
      <c r="D53" s="6">
        <f t="shared" si="0"/>
        <v>0.021983896483382868</v>
      </c>
      <c r="E53" s="3">
        <v>54530</v>
      </c>
      <c r="F53" s="6">
        <f t="shared" si="1"/>
        <v>0.040926117587723215</v>
      </c>
      <c r="G53" s="3">
        <v>2959</v>
      </c>
      <c r="H53" s="6">
        <f t="shared" si="2"/>
        <v>0.009440644222670307</v>
      </c>
      <c r="I53" s="3">
        <v>6085</v>
      </c>
      <c r="J53" s="6">
        <f t="shared" si="3"/>
        <v>0.0057973803653159454</v>
      </c>
      <c r="K53" s="3">
        <v>118104</v>
      </c>
      <c r="L53" s="6">
        <f t="shared" si="4"/>
        <v>0.022818073852706112</v>
      </c>
    </row>
    <row r="54" spans="2:12" ht="12.75">
      <c r="B54" s="2" t="s">
        <v>120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109</v>
      </c>
      <c r="J54" s="6">
        <f t="shared" si="3"/>
        <v>0.00010384789808043353</v>
      </c>
      <c r="K54" s="3">
        <v>109</v>
      </c>
      <c r="L54" s="6">
        <f t="shared" si="4"/>
        <v>2.1059151679409385E-05</v>
      </c>
    </row>
    <row r="55" spans="2:12" ht="12.75">
      <c r="B55" s="2" t="s">
        <v>121</v>
      </c>
      <c r="C55" s="3">
        <v>900</v>
      </c>
      <c r="D55" s="6">
        <f t="shared" si="0"/>
        <v>0.00036283709581963285</v>
      </c>
      <c r="E55" s="3">
        <v>900</v>
      </c>
      <c r="F55" s="6">
        <f t="shared" si="1"/>
        <v>0.0006754723240225728</v>
      </c>
      <c r="G55" s="3">
        <v>0</v>
      </c>
      <c r="H55" s="6">
        <f t="shared" si="2"/>
        <v>0</v>
      </c>
      <c r="I55" s="3">
        <v>3640</v>
      </c>
      <c r="J55" s="6">
        <f t="shared" si="3"/>
        <v>0.003467948156080533</v>
      </c>
      <c r="K55" s="3">
        <v>5440</v>
      </c>
      <c r="L55" s="6">
        <f t="shared" si="4"/>
        <v>0.0010510255517063032</v>
      </c>
    </row>
    <row r="56" spans="2:12" ht="12.75">
      <c r="B56" s="2" t="s">
        <v>122</v>
      </c>
      <c r="C56" s="3">
        <v>12151</v>
      </c>
      <c r="D56" s="6">
        <f t="shared" si="0"/>
        <v>0.004898703945893732</v>
      </c>
      <c r="E56" s="3">
        <v>12151</v>
      </c>
      <c r="F56" s="6">
        <f t="shared" si="1"/>
        <v>0.009119626899109202</v>
      </c>
      <c r="G56" s="3">
        <v>908</v>
      </c>
      <c r="H56" s="6">
        <f t="shared" si="2"/>
        <v>0.0028969601061793306</v>
      </c>
      <c r="I56" s="3">
        <v>4018</v>
      </c>
      <c r="J56" s="6">
        <f t="shared" si="3"/>
        <v>0.0038280812338273573</v>
      </c>
      <c r="K56" s="3">
        <v>29228</v>
      </c>
      <c r="L56" s="6">
        <f t="shared" si="4"/>
        <v>0.005646943901704381</v>
      </c>
    </row>
    <row r="57" spans="2:12" ht="12.75">
      <c r="B57" s="2" t="s">
        <v>123</v>
      </c>
      <c r="C57" s="3">
        <v>479</v>
      </c>
      <c r="D57" s="6">
        <f t="shared" si="0"/>
        <v>0.00019310996544178238</v>
      </c>
      <c r="E57" s="3">
        <v>479</v>
      </c>
      <c r="F57" s="6">
        <f t="shared" si="1"/>
        <v>0.0003595013813409026</v>
      </c>
      <c r="G57" s="3">
        <v>0</v>
      </c>
      <c r="H57" s="6">
        <f t="shared" si="2"/>
        <v>0</v>
      </c>
      <c r="I57" s="3">
        <v>13</v>
      </c>
      <c r="J57" s="6">
        <f t="shared" si="3"/>
        <v>1.2385529128859046E-05</v>
      </c>
      <c r="K57" s="3">
        <v>971</v>
      </c>
      <c r="L57" s="6">
        <f t="shared" si="4"/>
        <v>0.00018760033285051848</v>
      </c>
    </row>
    <row r="58" spans="2:12" ht="12.75">
      <c r="B58" s="2" t="s">
        <v>127</v>
      </c>
      <c r="C58" s="3">
        <v>39150</v>
      </c>
      <c r="D58" s="6">
        <f t="shared" si="0"/>
        <v>0.01578341366815403</v>
      </c>
      <c r="E58" s="3">
        <v>39150</v>
      </c>
      <c r="F58" s="6">
        <f t="shared" si="1"/>
        <v>0.029383046094981918</v>
      </c>
      <c r="G58" s="3">
        <v>3656</v>
      </c>
      <c r="H58" s="6">
        <f t="shared" si="2"/>
        <v>0.011664412057479772</v>
      </c>
      <c r="I58" s="3">
        <v>53077</v>
      </c>
      <c r="J58" s="6">
        <f t="shared" si="3"/>
        <v>0.05056820996711166</v>
      </c>
      <c r="K58" s="3">
        <v>135033</v>
      </c>
      <c r="L58" s="6">
        <f t="shared" si="4"/>
        <v>0.02608881127271273</v>
      </c>
    </row>
    <row r="59" spans="2:12" ht="12.75">
      <c r="B59" s="2" t="s">
        <v>128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9653</v>
      </c>
      <c r="J59" s="6">
        <f t="shared" si="3"/>
        <v>0.009196731744682798</v>
      </c>
      <c r="K59" s="3">
        <v>9653</v>
      </c>
      <c r="L59" s="6">
        <f t="shared" si="4"/>
        <v>0.0018649907445994385</v>
      </c>
    </row>
    <row r="60" spans="2:12" ht="12.75">
      <c r="B60" s="2" t="s">
        <v>130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16938</v>
      </c>
      <c r="J60" s="6">
        <f t="shared" si="3"/>
        <v>0.016137391721893424</v>
      </c>
      <c r="K60" s="3">
        <v>16938</v>
      </c>
      <c r="L60" s="6">
        <f t="shared" si="4"/>
        <v>0.0032724762490443688</v>
      </c>
    </row>
    <row r="61" spans="2:12" ht="12.75">
      <c r="B61" s="2" t="s">
        <v>131</v>
      </c>
      <c r="C61" s="3">
        <v>6892</v>
      </c>
      <c r="D61" s="6">
        <f t="shared" si="0"/>
        <v>0.0027785258493210107</v>
      </c>
      <c r="E61" s="3">
        <v>6892</v>
      </c>
      <c r="F61" s="6">
        <f t="shared" si="1"/>
        <v>0.005172616952403969</v>
      </c>
      <c r="G61" s="3">
        <v>0</v>
      </c>
      <c r="H61" s="6">
        <f t="shared" si="2"/>
        <v>0</v>
      </c>
      <c r="I61" s="3">
        <v>10297</v>
      </c>
      <c r="J61" s="6">
        <f t="shared" si="3"/>
        <v>0.009810291803066275</v>
      </c>
      <c r="K61" s="3">
        <v>24081</v>
      </c>
      <c r="L61" s="6">
        <f t="shared" si="4"/>
        <v>0.004652526895338141</v>
      </c>
    </row>
    <row r="62" spans="2:12" ht="12.75">
      <c r="B62" s="2" t="s">
        <v>132</v>
      </c>
      <c r="C62" s="3">
        <v>11184</v>
      </c>
      <c r="D62" s="6">
        <f t="shared" si="0"/>
        <v>0.0045088556440519715</v>
      </c>
      <c r="E62" s="3">
        <v>11184</v>
      </c>
      <c r="F62" s="6">
        <f t="shared" si="1"/>
        <v>0.008393869413187172</v>
      </c>
      <c r="G62" s="3">
        <v>1772</v>
      </c>
      <c r="H62" s="6">
        <f t="shared" si="2"/>
        <v>0.005653538885627504</v>
      </c>
      <c r="I62" s="3">
        <v>47142</v>
      </c>
      <c r="J62" s="6">
        <f t="shared" si="3"/>
        <v>0.044913739553282546</v>
      </c>
      <c r="K62" s="3">
        <v>71282</v>
      </c>
      <c r="L62" s="6">
        <f t="shared" si="4"/>
        <v>0.013771912385428072</v>
      </c>
    </row>
    <row r="63" spans="2:12" ht="12.75">
      <c r="B63" s="2" t="s">
        <v>134</v>
      </c>
      <c r="C63" s="3">
        <v>421</v>
      </c>
      <c r="D63" s="6">
        <f t="shared" si="0"/>
        <v>0.0001697271303778505</v>
      </c>
      <c r="E63" s="3">
        <v>421</v>
      </c>
      <c r="F63" s="6">
        <f t="shared" si="1"/>
        <v>0.00031597094268167014</v>
      </c>
      <c r="G63" s="3">
        <v>0</v>
      </c>
      <c r="H63" s="6">
        <f t="shared" si="2"/>
        <v>0</v>
      </c>
      <c r="I63" s="3">
        <v>5972</v>
      </c>
      <c r="J63" s="6">
        <f t="shared" si="3"/>
        <v>0.0056897215351958625</v>
      </c>
      <c r="K63" s="3">
        <v>6814</v>
      </c>
      <c r="L63" s="6">
        <f t="shared" si="4"/>
        <v>0.0013164867848027115</v>
      </c>
    </row>
    <row r="64" spans="2:12" ht="12.75">
      <c r="B64" s="2" t="s">
        <v>135</v>
      </c>
      <c r="C64" s="3">
        <v>24803</v>
      </c>
      <c r="D64" s="6">
        <f t="shared" si="0"/>
        <v>0.009999387208460393</v>
      </c>
      <c r="E64" s="3">
        <v>24803</v>
      </c>
      <c r="F64" s="6">
        <f t="shared" si="1"/>
        <v>0.018615266725257637</v>
      </c>
      <c r="G64" s="3">
        <v>296</v>
      </c>
      <c r="H64" s="6">
        <f t="shared" si="2"/>
        <v>0.0009443834707368743</v>
      </c>
      <c r="I64" s="3">
        <v>9841</v>
      </c>
      <c r="J64" s="6">
        <f t="shared" si="3"/>
        <v>0.009375845550546297</v>
      </c>
      <c r="K64" s="3">
        <v>59743</v>
      </c>
      <c r="L64" s="6">
        <f t="shared" si="4"/>
        <v>0.011542540355806926</v>
      </c>
    </row>
    <row r="65" spans="2:12" ht="12.75">
      <c r="B65" s="2" t="s">
        <v>136</v>
      </c>
      <c r="C65" s="3">
        <v>446</v>
      </c>
      <c r="D65" s="6">
        <f t="shared" si="0"/>
        <v>0.00017980593859506252</v>
      </c>
      <c r="E65" s="3">
        <v>446</v>
      </c>
      <c r="F65" s="6">
        <f t="shared" si="1"/>
        <v>0.0003347340627934083</v>
      </c>
      <c r="G65" s="3">
        <v>0</v>
      </c>
      <c r="H65" s="6">
        <f t="shared" si="2"/>
        <v>0</v>
      </c>
      <c r="I65" s="3">
        <v>5879</v>
      </c>
      <c r="J65" s="6">
        <f t="shared" si="3"/>
        <v>0.005601117365274025</v>
      </c>
      <c r="K65" s="3">
        <v>6771</v>
      </c>
      <c r="L65" s="6">
        <f t="shared" si="4"/>
        <v>0.0013081790460667978</v>
      </c>
    </row>
    <row r="66" spans="2:12" ht="12.75">
      <c r="B66" s="2" t="s">
        <v>137</v>
      </c>
      <c r="C66" s="3">
        <v>68994</v>
      </c>
      <c r="D66" s="6">
        <f t="shared" si="0"/>
        <v>0.027815091765533057</v>
      </c>
      <c r="E66" s="3">
        <v>68994</v>
      </c>
      <c r="F66" s="6">
        <f t="shared" si="1"/>
        <v>0.05178170835957043</v>
      </c>
      <c r="G66" s="3">
        <v>19885</v>
      </c>
      <c r="H66" s="6">
        <f t="shared" si="2"/>
        <v>0.06344278822838766</v>
      </c>
      <c r="I66" s="3">
        <v>43080</v>
      </c>
      <c r="J66" s="6">
        <f t="shared" si="3"/>
        <v>0.04104373806701905</v>
      </c>
      <c r="K66" s="3">
        <v>200953</v>
      </c>
      <c r="L66" s="6">
        <f t="shared" si="4"/>
        <v>0.038824767958094995</v>
      </c>
    </row>
    <row r="67" spans="2:12" ht="12.75">
      <c r="B67" s="2" t="s">
        <v>139</v>
      </c>
      <c r="C67" s="3">
        <v>5986</v>
      </c>
      <c r="D67" s="6">
        <f aca="true" t="shared" si="5" ref="D67:D75">+C67/$C$77</f>
        <v>0.002413269839529247</v>
      </c>
      <c r="E67" s="3">
        <v>5986</v>
      </c>
      <c r="F67" s="6">
        <f t="shared" si="1"/>
        <v>0.004492641479554579</v>
      </c>
      <c r="G67" s="3">
        <v>0</v>
      </c>
      <c r="H67" s="6">
        <f t="shared" si="2"/>
        <v>0</v>
      </c>
      <c r="I67" s="3">
        <v>12971</v>
      </c>
      <c r="J67" s="6">
        <f t="shared" si="3"/>
        <v>0.01235789987157159</v>
      </c>
      <c r="K67" s="3">
        <v>24943</v>
      </c>
      <c r="L67" s="6">
        <f t="shared" si="4"/>
        <v>0.0048190680765092505</v>
      </c>
    </row>
    <row r="68" spans="2:12" ht="12.75">
      <c r="B68" s="2" t="s">
        <v>140</v>
      </c>
      <c r="C68" s="3">
        <v>6418</v>
      </c>
      <c r="D68" s="6">
        <f t="shared" si="5"/>
        <v>0.0025874316455226708</v>
      </c>
      <c r="E68" s="3">
        <v>6418</v>
      </c>
      <c r="F68" s="6">
        <f aca="true" t="shared" si="6" ref="F68:F77">+E68/$E$77</f>
        <v>0.004816868195085413</v>
      </c>
      <c r="G68" s="3">
        <v>0</v>
      </c>
      <c r="H68" s="6">
        <f aca="true" t="shared" si="7" ref="H68:H76">+G68/$G$77</f>
        <v>0</v>
      </c>
      <c r="I68" s="3">
        <v>22848</v>
      </c>
      <c r="J68" s="6">
        <f aca="true" t="shared" si="8" ref="J68:J76">+I68/$I$77</f>
        <v>0.021768043810474726</v>
      </c>
      <c r="K68" s="3">
        <v>35684</v>
      </c>
      <c r="L68" s="6">
        <f aca="true" t="shared" si="9" ref="L68:L77">+K68/$K$77</f>
        <v>0.00689426393144995</v>
      </c>
    </row>
    <row r="69" spans="2:12" ht="12.75">
      <c r="B69" s="2" t="s">
        <v>141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4503</v>
      </c>
      <c r="J69" s="6">
        <f t="shared" si="8"/>
        <v>0.004290156743634791</v>
      </c>
      <c r="K69" s="3">
        <v>4503</v>
      </c>
      <c r="L69" s="6">
        <f t="shared" si="9"/>
        <v>0.0008699941285539492</v>
      </c>
    </row>
    <row r="70" spans="2:12" ht="12.75">
      <c r="B70" s="2" t="s">
        <v>142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550</v>
      </c>
      <c r="J70" s="6">
        <f t="shared" si="8"/>
        <v>0.0005240031554517288</v>
      </c>
      <c r="K70" s="3">
        <v>550</v>
      </c>
      <c r="L70" s="6">
        <f t="shared" si="9"/>
        <v>0.00010626177452912992</v>
      </c>
    </row>
    <row r="71" spans="2:12" ht="12.75">
      <c r="B71" s="2" t="s">
        <v>143</v>
      </c>
      <c r="C71" s="3">
        <v>45</v>
      </c>
      <c r="D71" s="6">
        <f t="shared" si="5"/>
        <v>1.8141854790981644E-05</v>
      </c>
      <c r="E71" s="3">
        <v>45</v>
      </c>
      <c r="F71" s="6">
        <f t="shared" si="6"/>
        <v>3.377361620112864E-05</v>
      </c>
      <c r="G71" s="3">
        <v>0</v>
      </c>
      <c r="H71" s="6">
        <f t="shared" si="7"/>
        <v>0</v>
      </c>
      <c r="I71" s="3">
        <v>40335</v>
      </c>
      <c r="J71" s="6">
        <f t="shared" si="8"/>
        <v>0.038428485954809966</v>
      </c>
      <c r="K71" s="3">
        <v>40425</v>
      </c>
      <c r="L71" s="6">
        <f t="shared" si="9"/>
        <v>0.007810240427891049</v>
      </c>
    </row>
    <row r="72" spans="2:12" ht="12.75">
      <c r="B72" s="2" t="s">
        <v>145</v>
      </c>
      <c r="C72" s="3">
        <v>679</v>
      </c>
      <c r="D72" s="6">
        <f t="shared" si="5"/>
        <v>0.0002737404311794786</v>
      </c>
      <c r="E72" s="3">
        <v>679</v>
      </c>
      <c r="F72" s="6">
        <f t="shared" si="6"/>
        <v>0.0005096063422348077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1358</v>
      </c>
      <c r="L72" s="6">
        <f t="shared" si="9"/>
        <v>0.00026236998147374265</v>
      </c>
    </row>
    <row r="73" spans="2:12" ht="12.75">
      <c r="B73" s="2" t="s">
        <v>146</v>
      </c>
      <c r="C73" s="3">
        <v>13188</v>
      </c>
      <c r="D73" s="6">
        <f t="shared" si="5"/>
        <v>0.005316772910743687</v>
      </c>
      <c r="E73" s="3">
        <v>13188</v>
      </c>
      <c r="F73" s="6">
        <f t="shared" si="6"/>
        <v>0.0098979211213441</v>
      </c>
      <c r="G73" s="3">
        <v>0</v>
      </c>
      <c r="H73" s="6">
        <f t="shared" si="7"/>
        <v>0</v>
      </c>
      <c r="I73" s="3">
        <v>3151</v>
      </c>
      <c r="J73" s="6">
        <f t="shared" si="8"/>
        <v>0.00300206171423345</v>
      </c>
      <c r="K73" s="3">
        <v>29527</v>
      </c>
      <c r="L73" s="6">
        <f t="shared" si="9"/>
        <v>0.0057047116664029444</v>
      </c>
    </row>
    <row r="74" spans="2:12" ht="12.75">
      <c r="B74" s="2" t="s">
        <v>147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495</v>
      </c>
      <c r="J74" s="6">
        <f t="shared" si="8"/>
        <v>0.00047160283990655593</v>
      </c>
      <c r="K74" s="3">
        <v>495</v>
      </c>
      <c r="L74" s="6">
        <f t="shared" si="9"/>
        <v>9.563559707621693E-05</v>
      </c>
    </row>
    <row r="75" spans="2:12" ht="12.75">
      <c r="B75" s="2" t="s">
        <v>148</v>
      </c>
      <c r="C75" s="3">
        <v>4835</v>
      </c>
      <c r="D75" s="6">
        <f t="shared" si="5"/>
        <v>0.0019492415092088055</v>
      </c>
      <c r="E75" s="3">
        <v>4835</v>
      </c>
      <c r="F75" s="6">
        <f t="shared" si="6"/>
        <v>0.003628787429610155</v>
      </c>
      <c r="G75" s="3">
        <v>0</v>
      </c>
      <c r="H75" s="6">
        <f t="shared" si="7"/>
        <v>0</v>
      </c>
      <c r="I75" s="3">
        <v>2403</v>
      </c>
      <c r="J75" s="6">
        <f t="shared" si="8"/>
        <v>0.002289417422819099</v>
      </c>
      <c r="K75" s="3">
        <v>12073</v>
      </c>
      <c r="L75" s="6">
        <f t="shared" si="9"/>
        <v>0.00233254255252761</v>
      </c>
    </row>
    <row r="76" spans="2:13" ht="12.75">
      <c r="B76" s="2" t="s">
        <v>149</v>
      </c>
      <c r="C76" s="3">
        <v>0</v>
      </c>
      <c r="D76" s="6">
        <f>+C76/$C$77</f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1701</v>
      </c>
      <c r="J76" s="6">
        <f t="shared" si="8"/>
        <v>0.0016205988498607105</v>
      </c>
      <c r="K76" s="3">
        <v>1701</v>
      </c>
      <c r="L76" s="6">
        <f t="shared" si="9"/>
        <v>0.00032863868813463637</v>
      </c>
      <c r="M76" s="4"/>
    </row>
    <row r="77" spans="3:13" ht="12.75">
      <c r="C77" s="4">
        <f>SUM(C2:C76)</f>
        <v>2480452</v>
      </c>
      <c r="D77" s="7">
        <f>SUM(D2:D76)</f>
        <v>1</v>
      </c>
      <c r="E77" s="4">
        <f>SUM(E2:E76)</f>
        <v>1332401</v>
      </c>
      <c r="F77" s="11">
        <f t="shared" si="6"/>
        <v>1</v>
      </c>
      <c r="G77" s="4">
        <f>SUM(G2:G76)</f>
        <v>313432</v>
      </c>
      <c r="H77" s="11">
        <f>+G77/$G$77</f>
        <v>1</v>
      </c>
      <c r="I77" s="4">
        <f>SUM(I2:I76)</f>
        <v>1049612</v>
      </c>
      <c r="J77" s="11">
        <f>+I77/$I$77</f>
        <v>1</v>
      </c>
      <c r="K77" s="4">
        <f>SUM(K2:K76)</f>
        <v>5175897</v>
      </c>
      <c r="L77" s="6">
        <f t="shared" si="9"/>
        <v>1</v>
      </c>
      <c r="M77" s="4">
        <f>+I77+G77+E77+C77</f>
        <v>5175897</v>
      </c>
    </row>
    <row r="78" spans="3:11" ht="12.75">
      <c r="C78" s="4">
        <f>+C77-C79</f>
        <v>-5.160000000149012</v>
      </c>
      <c r="E78" s="4">
        <f>+E77-E79</f>
        <v>-4.75</v>
      </c>
      <c r="G78" s="4">
        <f>+G77-G79</f>
        <v>1.4899999999906868</v>
      </c>
      <c r="I78" s="4">
        <f>+I77-I79</f>
        <v>-1.909999999916181</v>
      </c>
      <c r="K78" s="4">
        <f>+K77-K79</f>
        <v>-10.330000000074506</v>
      </c>
    </row>
    <row r="79" spans="3:11" ht="12.75">
      <c r="C79" s="9">
        <v>2480457.16</v>
      </c>
      <c r="E79" s="4">
        <f>888270.5+444135.25</f>
        <v>1332405.75</v>
      </c>
      <c r="G79" s="9">
        <v>313430.51</v>
      </c>
      <c r="I79" s="9">
        <v>1049613.91</v>
      </c>
      <c r="K79" s="4">
        <f>SUM(C79:I79)</f>
        <v>5175907.33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1">
      <selection activeCell="C2" sqref="C2:L2"/>
    </sheetView>
  </sheetViews>
  <sheetFormatPr defaultColWidth="9.140625" defaultRowHeight="12.75"/>
  <cols>
    <col min="3" max="3" width="14.57421875" style="0" customWidth="1"/>
    <col min="5" max="5" width="13.8515625" style="0" customWidth="1"/>
    <col min="7" max="7" width="18.140625" style="0" customWidth="1"/>
    <col min="9" max="9" width="15.57421875" style="0" customWidth="1"/>
    <col min="11" max="11" width="12.57421875" style="0" customWidth="1"/>
    <col min="13" max="13" width="14.421875" style="0" customWidth="1"/>
  </cols>
  <sheetData>
    <row r="1" spans="4:6" ht="12.75">
      <c r="D1" s="5">
        <v>38596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 t="s">
        <v>159</v>
      </c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20656</v>
      </c>
      <c r="D3" s="6">
        <f aca="true" t="shared" si="0" ref="D3:D66">+C3/$C$77</f>
        <v>0.008078952833793614</v>
      </c>
      <c r="E3" s="3">
        <v>20656</v>
      </c>
      <c r="F3" s="6">
        <f>+E3/$E$77</f>
        <v>0.014064052170988262</v>
      </c>
      <c r="G3" s="3">
        <v>191</v>
      </c>
      <c r="H3" s="6">
        <f>+G3/$G$77</f>
        <v>0.0006008651199370822</v>
      </c>
      <c r="I3" s="3">
        <v>3002</v>
      </c>
      <c r="J3" s="6">
        <f>+I3/$I$77</f>
        <v>0.002930950821144633</v>
      </c>
      <c r="K3" s="3">
        <v>44505</v>
      </c>
      <c r="L3" s="6">
        <f>+K3/$K$77</f>
        <v>0.008291427515355117</v>
      </c>
    </row>
    <row r="4" spans="2:12" ht="12.75">
      <c r="B4" s="2" t="s">
        <v>6</v>
      </c>
      <c r="C4" s="3">
        <v>7459</v>
      </c>
      <c r="D4" s="6">
        <f t="shared" si="0"/>
        <v>0.002917356176765423</v>
      </c>
      <c r="E4" s="3">
        <v>7459</v>
      </c>
      <c r="F4" s="6">
        <f aca="true" t="shared" si="1" ref="F4:F67">+E4/$E$77</f>
        <v>0.005078609853960179</v>
      </c>
      <c r="G4" s="3">
        <v>426</v>
      </c>
      <c r="H4" s="6">
        <f aca="true" t="shared" si="2" ref="H4:H67">+G4/$G$77</f>
        <v>0.0013401494298073142</v>
      </c>
      <c r="I4" s="3">
        <v>23539</v>
      </c>
      <c r="J4" s="6">
        <f aca="true" t="shared" si="3" ref="J4:J67">+I4/$I$77</f>
        <v>0.02298189586239957</v>
      </c>
      <c r="K4" s="3">
        <v>38883</v>
      </c>
      <c r="L4" s="6">
        <f aca="true" t="shared" si="4" ref="L4:L67">+K4/$K$77</f>
        <v>0.007244030470274194</v>
      </c>
    </row>
    <row r="5" spans="2:12" ht="12.75">
      <c r="B5" s="2" t="s">
        <v>7</v>
      </c>
      <c r="C5" s="3">
        <v>441</v>
      </c>
      <c r="D5" s="6">
        <f t="shared" si="0"/>
        <v>0.0001724834527354272</v>
      </c>
      <c r="E5" s="3">
        <v>441</v>
      </c>
      <c r="F5" s="6">
        <f t="shared" si="1"/>
        <v>0.00030026370097820603</v>
      </c>
      <c r="G5" s="3">
        <v>0</v>
      </c>
      <c r="H5" s="6">
        <f t="shared" si="2"/>
        <v>0</v>
      </c>
      <c r="I5" s="3">
        <v>1515</v>
      </c>
      <c r="J5" s="6">
        <f t="shared" si="3"/>
        <v>0.0014791440686322847</v>
      </c>
      <c r="K5" s="3">
        <v>2397</v>
      </c>
      <c r="L5" s="6">
        <f t="shared" si="4"/>
        <v>0.0004465689642580882</v>
      </c>
    </row>
    <row r="6" spans="2:12" ht="12.75">
      <c r="B6" s="2" t="s">
        <v>8</v>
      </c>
      <c r="C6" s="3">
        <v>16715</v>
      </c>
      <c r="D6" s="6">
        <f t="shared" si="0"/>
        <v>0.006537553089507178</v>
      </c>
      <c r="E6" s="3">
        <v>16715</v>
      </c>
      <c r="F6" s="6">
        <f t="shared" si="1"/>
        <v>0.011380743224151278</v>
      </c>
      <c r="G6" s="3">
        <v>12395</v>
      </c>
      <c r="H6" s="6">
        <f t="shared" si="2"/>
        <v>0.038993314982304364</v>
      </c>
      <c r="I6" s="3">
        <v>17273</v>
      </c>
      <c r="J6" s="6">
        <f t="shared" si="3"/>
        <v>0.016864195047845185</v>
      </c>
      <c r="K6" s="3">
        <v>63098</v>
      </c>
      <c r="L6" s="6">
        <f t="shared" si="4"/>
        <v>0.011755364416669523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8296</v>
      </c>
      <c r="J7" s="6">
        <f t="shared" si="3"/>
        <v>0.008099656233249791</v>
      </c>
      <c r="K7" s="3">
        <v>8296</v>
      </c>
      <c r="L7" s="6">
        <f t="shared" si="4"/>
        <v>0.0015455720181414682</v>
      </c>
    </row>
    <row r="8" spans="2:12" ht="12.75">
      <c r="B8" s="2" t="s">
        <v>15</v>
      </c>
      <c r="C8" s="3">
        <v>34894</v>
      </c>
      <c r="D8" s="6">
        <f t="shared" si="0"/>
        <v>0.013647704307823121</v>
      </c>
      <c r="E8" s="3">
        <v>34894</v>
      </c>
      <c r="F8" s="6">
        <f t="shared" si="1"/>
        <v>0.023758280231141772</v>
      </c>
      <c r="G8" s="3">
        <v>1032</v>
      </c>
      <c r="H8" s="6">
        <f t="shared" si="2"/>
        <v>0.0032465591820684233</v>
      </c>
      <c r="I8" s="3">
        <v>11224</v>
      </c>
      <c r="J8" s="6">
        <f t="shared" si="3"/>
        <v>0.010958358433220306</v>
      </c>
      <c r="K8" s="3">
        <v>82044</v>
      </c>
      <c r="L8" s="6">
        <f t="shared" si="4"/>
        <v>0.01528506637613291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2572</v>
      </c>
      <c r="J9" s="6">
        <f t="shared" si="3"/>
        <v>0.0025111277521598922</v>
      </c>
      <c r="K9" s="3">
        <v>2572</v>
      </c>
      <c r="L9" s="6">
        <f t="shared" si="4"/>
        <v>0.00047917203841126526</v>
      </c>
    </row>
    <row r="10" spans="2:12" ht="12.75">
      <c r="B10" s="2" t="s">
        <v>17</v>
      </c>
      <c r="C10" s="3">
        <v>6868</v>
      </c>
      <c r="D10" s="6">
        <f t="shared" si="0"/>
        <v>0.0026862048829635237</v>
      </c>
      <c r="E10" s="3">
        <v>6868</v>
      </c>
      <c r="F10" s="6">
        <f t="shared" si="1"/>
        <v>0.0046762156424451674</v>
      </c>
      <c r="G10" s="3">
        <v>432</v>
      </c>
      <c r="H10" s="6">
        <f t="shared" si="2"/>
        <v>0.0013590247738891074</v>
      </c>
      <c r="I10" s="3">
        <v>3790</v>
      </c>
      <c r="J10" s="6">
        <f t="shared" si="3"/>
        <v>0.003700301003377135</v>
      </c>
      <c r="K10" s="3">
        <v>17958</v>
      </c>
      <c r="L10" s="6">
        <f t="shared" si="4"/>
        <v>0.003345634317958593</v>
      </c>
    </row>
    <row r="11" spans="2:12" ht="12.75">
      <c r="B11" s="2" t="s">
        <v>22</v>
      </c>
      <c r="C11" s="3">
        <v>0</v>
      </c>
      <c r="D11" s="6">
        <f t="shared" si="0"/>
        <v>0</v>
      </c>
      <c r="E11" s="3">
        <v>0</v>
      </c>
      <c r="F11" s="6">
        <f t="shared" si="1"/>
        <v>0</v>
      </c>
      <c r="G11" s="3">
        <v>0</v>
      </c>
      <c r="H11" s="6">
        <f t="shared" si="2"/>
        <v>0</v>
      </c>
      <c r="I11" s="3">
        <v>10273</v>
      </c>
      <c r="J11" s="6">
        <f t="shared" si="3"/>
        <v>0.01002986601786103</v>
      </c>
      <c r="K11" s="3">
        <v>10273</v>
      </c>
      <c r="L11" s="6">
        <f t="shared" si="4"/>
        <v>0.0019138936044319314</v>
      </c>
    </row>
    <row r="12" spans="2:12" ht="12.75">
      <c r="B12" s="2" t="s">
        <v>24</v>
      </c>
      <c r="C12" s="3">
        <v>266</v>
      </c>
      <c r="D12" s="6">
        <f t="shared" si="0"/>
        <v>0.00010403763815787673</v>
      </c>
      <c r="E12" s="3">
        <v>266</v>
      </c>
      <c r="F12" s="6">
        <f t="shared" si="1"/>
        <v>0.00018111143868526712</v>
      </c>
      <c r="G12" s="3">
        <v>0</v>
      </c>
      <c r="H12" s="6">
        <f t="shared" si="2"/>
        <v>0</v>
      </c>
      <c r="I12" s="3">
        <v>597</v>
      </c>
      <c r="J12" s="6">
        <f t="shared" si="3"/>
        <v>0.0005828706329857915</v>
      </c>
      <c r="K12" s="3">
        <v>1129</v>
      </c>
      <c r="L12" s="6">
        <f t="shared" si="4"/>
        <v>0.0002103364041082109</v>
      </c>
    </row>
    <row r="13" spans="2:12" ht="12.75">
      <c r="B13" s="2" t="s">
        <v>27</v>
      </c>
      <c r="C13" s="3">
        <v>326</v>
      </c>
      <c r="D13" s="6">
        <f t="shared" si="0"/>
        <v>0.00012750477458446546</v>
      </c>
      <c r="E13" s="3">
        <v>326</v>
      </c>
      <c r="F13" s="6">
        <f t="shared" si="1"/>
        <v>0.00022196364289998904</v>
      </c>
      <c r="G13" s="3">
        <v>0</v>
      </c>
      <c r="H13" s="6">
        <f t="shared" si="2"/>
        <v>0</v>
      </c>
      <c r="I13" s="3">
        <v>561</v>
      </c>
      <c r="J13" s="6">
        <f t="shared" si="3"/>
        <v>0.0005477226551173015</v>
      </c>
      <c r="K13" s="3">
        <v>1213</v>
      </c>
      <c r="L13" s="6">
        <f t="shared" si="4"/>
        <v>0.0002259858797017359</v>
      </c>
    </row>
    <row r="14" spans="2:12" ht="12.75">
      <c r="B14" s="2" t="s">
        <v>28</v>
      </c>
      <c r="C14" s="3">
        <v>24104</v>
      </c>
      <c r="D14" s="6">
        <f t="shared" si="0"/>
        <v>0.00942753094044158</v>
      </c>
      <c r="E14" s="3">
        <v>24104</v>
      </c>
      <c r="F14" s="6">
        <f t="shared" si="1"/>
        <v>0.01641169217319428</v>
      </c>
      <c r="G14" s="3">
        <v>0</v>
      </c>
      <c r="H14" s="6">
        <f t="shared" si="2"/>
        <v>0</v>
      </c>
      <c r="I14" s="3">
        <v>8591</v>
      </c>
      <c r="J14" s="6">
        <f t="shared" si="3"/>
        <v>0.008387674385227695</v>
      </c>
      <c r="K14" s="3">
        <v>56799</v>
      </c>
      <c r="L14" s="6">
        <f t="shared" si="4"/>
        <v>0.010581840050436024</v>
      </c>
    </row>
    <row r="15" spans="2:12" ht="12.75">
      <c r="B15" s="2" t="s">
        <v>31</v>
      </c>
      <c r="C15" s="3">
        <v>15</v>
      </c>
      <c r="D15" s="6">
        <f t="shared" si="0"/>
        <v>5.866784106647184E-06</v>
      </c>
      <c r="E15" s="3">
        <v>15</v>
      </c>
      <c r="F15" s="6">
        <f t="shared" si="1"/>
        <v>1.0213051053680477E-05</v>
      </c>
      <c r="G15" s="3">
        <v>0</v>
      </c>
      <c r="H15" s="6">
        <f t="shared" si="2"/>
        <v>0</v>
      </c>
      <c r="I15" s="3">
        <v>0</v>
      </c>
      <c r="J15" s="6">
        <f t="shared" si="3"/>
        <v>0</v>
      </c>
      <c r="K15" s="3">
        <v>30</v>
      </c>
      <c r="L15" s="6">
        <f t="shared" si="4"/>
        <v>5.589098426258926E-06</v>
      </c>
    </row>
    <row r="16" spans="2:12" ht="12.75">
      <c r="B16" s="2" t="s">
        <v>32</v>
      </c>
      <c r="C16" s="3">
        <v>0</v>
      </c>
      <c r="D16" s="6">
        <f t="shared" si="0"/>
        <v>0</v>
      </c>
      <c r="E16" s="3">
        <v>0</v>
      </c>
      <c r="F16" s="6">
        <f t="shared" si="1"/>
        <v>0</v>
      </c>
      <c r="G16" s="3">
        <v>0</v>
      </c>
      <c r="H16" s="6">
        <f t="shared" si="2"/>
        <v>0</v>
      </c>
      <c r="I16" s="3">
        <v>1099</v>
      </c>
      <c r="J16" s="6">
        <f t="shared" si="3"/>
        <v>0.0010729896577075123</v>
      </c>
      <c r="K16" s="3">
        <v>1099</v>
      </c>
      <c r="L16" s="6">
        <f t="shared" si="4"/>
        <v>0.00020474730568195197</v>
      </c>
    </row>
    <row r="17" spans="2:12" ht="12.75">
      <c r="B17" s="2" t="s">
        <v>33</v>
      </c>
      <c r="C17" s="3">
        <v>7774</v>
      </c>
      <c r="D17" s="6">
        <f t="shared" si="0"/>
        <v>0.003040558643005014</v>
      </c>
      <c r="E17" s="3">
        <v>7774</v>
      </c>
      <c r="F17" s="6">
        <f t="shared" si="1"/>
        <v>0.0052930839260874685</v>
      </c>
      <c r="G17" s="3">
        <v>767</v>
      </c>
      <c r="H17" s="6">
        <f t="shared" si="2"/>
        <v>0.0024128981517892254</v>
      </c>
      <c r="I17" s="3">
        <v>68804</v>
      </c>
      <c r="J17" s="6">
        <f t="shared" si="3"/>
        <v>0.06717559636843282</v>
      </c>
      <c r="K17" s="3">
        <v>85119</v>
      </c>
      <c r="L17" s="6">
        <f t="shared" si="4"/>
        <v>0.01585794896482445</v>
      </c>
    </row>
    <row r="18" spans="2:12" ht="12.75">
      <c r="B18" s="2" t="s">
        <v>35</v>
      </c>
      <c r="C18" s="3">
        <v>9347</v>
      </c>
      <c r="D18" s="6">
        <f t="shared" si="0"/>
        <v>0.003655788736322082</v>
      </c>
      <c r="E18" s="3">
        <v>9347</v>
      </c>
      <c r="F18" s="6">
        <f t="shared" si="1"/>
        <v>0.006364092546583428</v>
      </c>
      <c r="G18" s="3">
        <v>5450</v>
      </c>
      <c r="H18" s="6">
        <f t="shared" si="2"/>
        <v>0.017145104207628784</v>
      </c>
      <c r="I18" s="3">
        <v>0</v>
      </c>
      <c r="J18" s="6">
        <f t="shared" si="3"/>
        <v>0</v>
      </c>
      <c r="K18" s="3">
        <v>24144</v>
      </c>
      <c r="L18" s="6">
        <f t="shared" si="4"/>
        <v>0.004498106413453183</v>
      </c>
    </row>
    <row r="19" spans="2:12" ht="12.75">
      <c r="B19" s="2" t="s">
        <v>38</v>
      </c>
      <c r="C19" s="3">
        <v>16682</v>
      </c>
      <c r="D19" s="6">
        <f t="shared" si="0"/>
        <v>0.006524646164472555</v>
      </c>
      <c r="E19" s="3">
        <v>16682</v>
      </c>
      <c r="F19" s="6">
        <f t="shared" si="1"/>
        <v>0.011358274511833182</v>
      </c>
      <c r="G19" s="3">
        <v>3718</v>
      </c>
      <c r="H19" s="6">
        <f t="shared" si="2"/>
        <v>0.01169642154935116</v>
      </c>
      <c r="I19" s="3">
        <v>37678</v>
      </c>
      <c r="J19" s="6">
        <f t="shared" si="3"/>
        <v>0.036786264170248995</v>
      </c>
      <c r="K19" s="3">
        <v>74760</v>
      </c>
      <c r="L19" s="6">
        <f t="shared" si="4"/>
        <v>0.013928033278237243</v>
      </c>
    </row>
    <row r="20" spans="2:12" ht="12.75">
      <c r="B20" s="2" t="s">
        <v>39</v>
      </c>
      <c r="C20" s="3">
        <v>252</v>
      </c>
      <c r="D20" s="6">
        <f t="shared" si="0"/>
        <v>9.856197299167269E-05</v>
      </c>
      <c r="E20" s="3">
        <v>252</v>
      </c>
      <c r="F20" s="6">
        <f t="shared" si="1"/>
        <v>0.000171579257701832</v>
      </c>
      <c r="G20" s="3">
        <v>0</v>
      </c>
      <c r="H20" s="6">
        <f t="shared" si="2"/>
        <v>0</v>
      </c>
      <c r="I20" s="3">
        <v>4239</v>
      </c>
      <c r="J20" s="6">
        <f t="shared" si="3"/>
        <v>0.00413867439401469</v>
      </c>
      <c r="K20" s="3">
        <v>4743</v>
      </c>
      <c r="L20" s="6">
        <f t="shared" si="4"/>
        <v>0.0008836364611915362</v>
      </c>
    </row>
    <row r="21" spans="2:12" ht="12.75">
      <c r="B21" s="2" t="s">
        <v>40</v>
      </c>
      <c r="C21" s="3">
        <v>235802</v>
      </c>
      <c r="D21" s="6">
        <f t="shared" si="0"/>
        <v>0.09222662839437462</v>
      </c>
      <c r="E21" s="3">
        <v>235802</v>
      </c>
      <c r="F21" s="6">
        <f t="shared" si="1"/>
        <v>0.1605505243039976</v>
      </c>
      <c r="G21" s="3">
        <v>32571</v>
      </c>
      <c r="H21" s="6">
        <f t="shared" si="2"/>
        <v>0.10246480534801415</v>
      </c>
      <c r="I21" s="3">
        <v>28252</v>
      </c>
      <c r="J21" s="6">
        <f t="shared" si="3"/>
        <v>0.027583351965016045</v>
      </c>
      <c r="K21" s="3">
        <v>532427</v>
      </c>
      <c r="L21" s="6">
        <f t="shared" si="4"/>
        <v>0.09919289692659204</v>
      </c>
    </row>
    <row r="22" spans="2:12" ht="12.75">
      <c r="B22" s="2" t="s">
        <v>42</v>
      </c>
      <c r="C22" s="3">
        <v>0</v>
      </c>
      <c r="D22" s="6">
        <f t="shared" si="0"/>
        <v>0</v>
      </c>
      <c r="E22" s="3">
        <v>0</v>
      </c>
      <c r="F22" s="6">
        <f t="shared" si="1"/>
        <v>0</v>
      </c>
      <c r="G22" s="3">
        <v>0</v>
      </c>
      <c r="H22" s="6">
        <f t="shared" si="2"/>
        <v>0</v>
      </c>
      <c r="I22" s="3">
        <v>1734</v>
      </c>
      <c r="J22" s="6">
        <f t="shared" si="3"/>
        <v>0.0016929609339989319</v>
      </c>
      <c r="K22" s="3">
        <v>1734</v>
      </c>
      <c r="L22" s="6">
        <f t="shared" si="4"/>
        <v>0.00032304988903776593</v>
      </c>
    </row>
    <row r="23" spans="2:12" ht="12.75">
      <c r="B23" s="2" t="s">
        <v>43</v>
      </c>
      <c r="C23" s="3">
        <v>8776</v>
      </c>
      <c r="D23" s="6">
        <f t="shared" si="0"/>
        <v>0.0034324598213290457</v>
      </c>
      <c r="E23" s="3">
        <v>8776</v>
      </c>
      <c r="F23" s="6">
        <f t="shared" si="1"/>
        <v>0.005975315736473324</v>
      </c>
      <c r="G23" s="3">
        <v>0</v>
      </c>
      <c r="H23" s="6">
        <f t="shared" si="2"/>
        <v>0</v>
      </c>
      <c r="I23" s="3">
        <v>2129</v>
      </c>
      <c r="J23" s="6">
        <f t="shared" si="3"/>
        <v>0.002078612357833752</v>
      </c>
      <c r="K23" s="3">
        <v>19681</v>
      </c>
      <c r="L23" s="6">
        <f t="shared" si="4"/>
        <v>0.0036666348709067306</v>
      </c>
    </row>
    <row r="24" spans="2:12" ht="12.75">
      <c r="B24" s="2" t="s">
        <v>44</v>
      </c>
      <c r="C24" s="3">
        <v>13133</v>
      </c>
      <c r="D24" s="6">
        <f t="shared" si="0"/>
        <v>0.005136565044839831</v>
      </c>
      <c r="E24" s="3">
        <v>13133</v>
      </c>
      <c r="F24" s="6">
        <f t="shared" si="1"/>
        <v>0.00894186663253238</v>
      </c>
      <c r="G24" s="3">
        <v>919</v>
      </c>
      <c r="H24" s="6">
        <f t="shared" si="2"/>
        <v>0.002891073535194652</v>
      </c>
      <c r="I24" s="3">
        <v>10558</v>
      </c>
      <c r="J24" s="6">
        <f t="shared" si="3"/>
        <v>0.010308120842653243</v>
      </c>
      <c r="K24" s="3">
        <v>37743</v>
      </c>
      <c r="L24" s="6">
        <f t="shared" si="4"/>
        <v>0.0070316447300763545</v>
      </c>
    </row>
    <row r="25" spans="2:12" ht="12.75">
      <c r="B25" s="2" t="s">
        <v>45</v>
      </c>
      <c r="C25" s="3">
        <v>173647</v>
      </c>
      <c r="D25" s="6">
        <f t="shared" si="0"/>
        <v>0.0679166306511309</v>
      </c>
      <c r="E25" s="3">
        <v>173647</v>
      </c>
      <c r="F25" s="6">
        <f t="shared" si="1"/>
        <v>0.11823104508789692</v>
      </c>
      <c r="G25" s="3">
        <v>71677</v>
      </c>
      <c r="H25" s="6">
        <f t="shared" si="2"/>
        <v>0.22548800629178137</v>
      </c>
      <c r="I25" s="3">
        <v>26284</v>
      </c>
      <c r="J25" s="6">
        <f t="shared" si="3"/>
        <v>0.02566192917487193</v>
      </c>
      <c r="K25" s="3">
        <v>445255</v>
      </c>
      <c r="L25" s="6">
        <f t="shared" si="4"/>
        <v>0.0829524673261306</v>
      </c>
    </row>
    <row r="26" spans="2:12" ht="12.75">
      <c r="B26" s="2" t="s">
        <v>46</v>
      </c>
      <c r="C26" s="3">
        <v>68586</v>
      </c>
      <c r="D26" s="6">
        <f t="shared" si="0"/>
        <v>0.026825283649233582</v>
      </c>
      <c r="E26" s="3">
        <v>68586</v>
      </c>
      <c r="F26" s="6">
        <f t="shared" si="1"/>
        <v>0.04669815463784861</v>
      </c>
      <c r="G26" s="3">
        <v>10082</v>
      </c>
      <c r="H26" s="6">
        <f t="shared" si="2"/>
        <v>0.0317168698387731</v>
      </c>
      <c r="I26" s="3">
        <v>50907</v>
      </c>
      <c r="J26" s="6">
        <f t="shared" si="3"/>
        <v>0.04970216970420047</v>
      </c>
      <c r="K26" s="3">
        <v>198161</v>
      </c>
      <c r="L26" s="6">
        <f t="shared" si="4"/>
        <v>0.03691804444152983</v>
      </c>
    </row>
    <row r="27" spans="2:12" ht="12.75">
      <c r="B27" s="2" t="s">
        <v>48</v>
      </c>
      <c r="C27" s="3">
        <v>97430</v>
      </c>
      <c r="D27" s="6">
        <f t="shared" si="0"/>
        <v>0.038106718367375676</v>
      </c>
      <c r="E27" s="3">
        <v>97430</v>
      </c>
      <c r="F27" s="6">
        <f t="shared" si="1"/>
        <v>0.06633717094400593</v>
      </c>
      <c r="G27" s="3">
        <v>26528</v>
      </c>
      <c r="H27" s="6">
        <f t="shared" si="2"/>
        <v>0.08345418796696814</v>
      </c>
      <c r="I27" s="3">
        <v>56247</v>
      </c>
      <c r="J27" s="6">
        <f t="shared" si="3"/>
        <v>0.054915786421359816</v>
      </c>
      <c r="K27" s="3">
        <v>277635</v>
      </c>
      <c r="L27" s="6">
        <f t="shared" si="4"/>
        <v>0.05172431138581323</v>
      </c>
    </row>
    <row r="28" spans="2:12" ht="12.75">
      <c r="B28" s="2" t="s">
        <v>51</v>
      </c>
      <c r="C28" s="3">
        <v>72836</v>
      </c>
      <c r="D28" s="6">
        <f t="shared" si="0"/>
        <v>0.02848753914611695</v>
      </c>
      <c r="E28" s="3">
        <v>72836</v>
      </c>
      <c r="F28" s="6">
        <f t="shared" si="1"/>
        <v>0.049591852436391415</v>
      </c>
      <c r="G28" s="3">
        <v>27488</v>
      </c>
      <c r="H28" s="6">
        <f t="shared" si="2"/>
        <v>0.08647424302005505</v>
      </c>
      <c r="I28" s="3">
        <v>60616</v>
      </c>
      <c r="J28" s="6">
        <f t="shared" si="3"/>
        <v>0.0591813840687885</v>
      </c>
      <c r="K28" s="3">
        <v>233776</v>
      </c>
      <c r="L28" s="6">
        <f t="shared" si="4"/>
        <v>0.043553235789903555</v>
      </c>
    </row>
    <row r="29" spans="2:12" ht="12.75">
      <c r="B29" s="2" t="s">
        <v>52</v>
      </c>
      <c r="C29" s="3">
        <v>2934</v>
      </c>
      <c r="D29" s="6">
        <f t="shared" si="0"/>
        <v>0.0011475429712601891</v>
      </c>
      <c r="E29" s="3">
        <v>2934</v>
      </c>
      <c r="F29" s="6">
        <f t="shared" si="1"/>
        <v>0.001997672786099901</v>
      </c>
      <c r="G29" s="3">
        <v>0</v>
      </c>
      <c r="H29" s="6">
        <f t="shared" si="2"/>
        <v>0</v>
      </c>
      <c r="I29" s="3">
        <v>18551</v>
      </c>
      <c r="J29" s="6">
        <f t="shared" si="3"/>
        <v>0.01811194826217658</v>
      </c>
      <c r="K29" s="3">
        <v>24419</v>
      </c>
      <c r="L29" s="6">
        <f t="shared" si="4"/>
        <v>0.00454933981569389</v>
      </c>
    </row>
    <row r="30" spans="2:12" ht="12.75">
      <c r="B30" s="2" t="s">
        <v>53</v>
      </c>
      <c r="C30" s="3">
        <v>6537</v>
      </c>
      <c r="D30" s="6">
        <f t="shared" si="0"/>
        <v>0.0025567445136768425</v>
      </c>
      <c r="E30" s="3">
        <v>6537</v>
      </c>
      <c r="F30" s="6">
        <f t="shared" si="1"/>
        <v>0.004450847649193952</v>
      </c>
      <c r="G30" s="3">
        <v>146</v>
      </c>
      <c r="H30" s="6">
        <f t="shared" si="2"/>
        <v>0.0004593000393236335</v>
      </c>
      <c r="I30" s="3">
        <v>864</v>
      </c>
      <c r="J30" s="6">
        <f t="shared" si="3"/>
        <v>0.0008435514688437584</v>
      </c>
      <c r="K30" s="3">
        <v>14084</v>
      </c>
      <c r="L30" s="6">
        <f t="shared" si="4"/>
        <v>0.0026238954078476903</v>
      </c>
    </row>
    <row r="31" spans="2:12" ht="12.75">
      <c r="B31" s="2" t="s">
        <v>54</v>
      </c>
      <c r="C31" s="3">
        <v>4393</v>
      </c>
      <c r="D31" s="6">
        <f t="shared" si="0"/>
        <v>0.0017181855053667386</v>
      </c>
      <c r="E31" s="3">
        <v>4393</v>
      </c>
      <c r="F31" s="6">
        <f t="shared" si="1"/>
        <v>0.002991062218587889</v>
      </c>
      <c r="G31" s="3">
        <v>0</v>
      </c>
      <c r="H31" s="6">
        <f t="shared" si="2"/>
        <v>0</v>
      </c>
      <c r="I31" s="3">
        <v>8055</v>
      </c>
      <c r="J31" s="6">
        <f t="shared" si="3"/>
        <v>0.007864360048074623</v>
      </c>
      <c r="K31" s="3">
        <v>16841</v>
      </c>
      <c r="L31" s="6">
        <f t="shared" si="4"/>
        <v>0.003137533553220886</v>
      </c>
    </row>
    <row r="32" spans="2:12" ht="12.75">
      <c r="B32" s="2" t="s">
        <v>55</v>
      </c>
      <c r="C32" s="3">
        <v>6879</v>
      </c>
      <c r="D32" s="6">
        <f t="shared" si="0"/>
        <v>0.0026905071913083983</v>
      </c>
      <c r="E32" s="3">
        <v>6879</v>
      </c>
      <c r="F32" s="6">
        <f t="shared" si="1"/>
        <v>0.004683705213217867</v>
      </c>
      <c r="G32" s="3">
        <v>0</v>
      </c>
      <c r="H32" s="6">
        <f t="shared" si="2"/>
        <v>0</v>
      </c>
      <c r="I32" s="3">
        <v>1890</v>
      </c>
      <c r="J32" s="6">
        <f t="shared" si="3"/>
        <v>0.0018452688380957217</v>
      </c>
      <c r="K32" s="3">
        <v>15648</v>
      </c>
      <c r="L32" s="6">
        <f t="shared" si="4"/>
        <v>0.002915273739136656</v>
      </c>
    </row>
    <row r="33" spans="2:12" ht="12.75">
      <c r="B33" s="2" t="s">
        <v>58</v>
      </c>
      <c r="C33" s="3">
        <v>738225</v>
      </c>
      <c r="D33" s="6">
        <f t="shared" si="0"/>
        <v>0.2887337798086411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738225</v>
      </c>
      <c r="L33" s="6">
        <f t="shared" si="4"/>
        <v>0.1375337395241665</v>
      </c>
    </row>
    <row r="34" spans="2:12" ht="12.75">
      <c r="B34" s="2" t="s">
        <v>61</v>
      </c>
      <c r="C34" s="3">
        <v>308131</v>
      </c>
      <c r="D34" s="6">
        <f t="shared" si="0"/>
        <v>0.1205158702376869</v>
      </c>
      <c r="E34" s="3">
        <v>0</v>
      </c>
      <c r="F34" s="6">
        <f t="shared" si="1"/>
        <v>0</v>
      </c>
      <c r="G34" s="3">
        <v>0</v>
      </c>
      <c r="H34" s="6">
        <f t="shared" si="2"/>
        <v>0</v>
      </c>
      <c r="I34" s="3">
        <v>0</v>
      </c>
      <c r="J34" s="6">
        <f t="shared" si="3"/>
        <v>0</v>
      </c>
      <c r="K34" s="3">
        <v>308131</v>
      </c>
      <c r="L34" s="6">
        <f t="shared" si="4"/>
        <v>0.0574058162393863</v>
      </c>
    </row>
    <row r="35" spans="2:12" ht="12.75">
      <c r="B35" s="2" t="s">
        <v>63</v>
      </c>
      <c r="C35" s="3">
        <v>44641</v>
      </c>
      <c r="D35" s="6">
        <f t="shared" si="0"/>
        <v>0.01745994062032246</v>
      </c>
      <c r="E35" s="3">
        <v>2937</v>
      </c>
      <c r="F35" s="6">
        <f t="shared" si="1"/>
        <v>0.0019997153963106375</v>
      </c>
      <c r="G35" s="3">
        <v>3596</v>
      </c>
      <c r="H35" s="6">
        <f t="shared" si="2"/>
        <v>0.0113126228863547</v>
      </c>
      <c r="I35" s="3">
        <v>7995</v>
      </c>
      <c r="J35" s="6">
        <f t="shared" si="3"/>
        <v>0.0078057800849604736</v>
      </c>
      <c r="K35" s="3">
        <v>59169</v>
      </c>
      <c r="L35" s="6">
        <f t="shared" si="4"/>
        <v>0.011023378826110479</v>
      </c>
    </row>
    <row r="36" spans="2:12" ht="12.75">
      <c r="B36" s="2" t="s">
        <v>67</v>
      </c>
      <c r="C36" s="3">
        <v>53032</v>
      </c>
      <c r="D36" s="6">
        <f t="shared" si="0"/>
        <v>0.020741819649580898</v>
      </c>
      <c r="E36" s="3">
        <v>53032</v>
      </c>
      <c r="F36" s="6">
        <f t="shared" si="1"/>
        <v>0.036107901565252204</v>
      </c>
      <c r="G36" s="3">
        <v>4124</v>
      </c>
      <c r="H36" s="6">
        <f t="shared" si="2"/>
        <v>0.012973653165552497</v>
      </c>
      <c r="I36" s="3">
        <v>9739</v>
      </c>
      <c r="J36" s="6">
        <f t="shared" si="3"/>
        <v>0.009508504346145096</v>
      </c>
      <c r="K36" s="3">
        <v>119927</v>
      </c>
      <c r="L36" s="6">
        <f t="shared" si="4"/>
        <v>0.022342793565531805</v>
      </c>
    </row>
    <row r="37" spans="2:12" ht="12.75">
      <c r="B37" s="2" t="s">
        <v>68</v>
      </c>
      <c r="C37" s="3">
        <v>11204</v>
      </c>
      <c r="D37" s="6">
        <f t="shared" si="0"/>
        <v>0.004382096608725003</v>
      </c>
      <c r="E37" s="3">
        <v>11204</v>
      </c>
      <c r="F37" s="6">
        <f t="shared" si="1"/>
        <v>0.007628468267029071</v>
      </c>
      <c r="G37" s="3">
        <v>1535</v>
      </c>
      <c r="H37" s="6">
        <f t="shared" si="2"/>
        <v>0.00482894219425875</v>
      </c>
      <c r="I37" s="3">
        <v>30777</v>
      </c>
      <c r="J37" s="6">
        <f t="shared" si="3"/>
        <v>0.030048592079403188</v>
      </c>
      <c r="K37" s="3">
        <v>54720</v>
      </c>
      <c r="L37" s="6">
        <f t="shared" si="4"/>
        <v>0.010194515529496281</v>
      </c>
    </row>
    <row r="38" spans="2:12" ht="12.75">
      <c r="B38" s="2" t="s">
        <v>70</v>
      </c>
      <c r="C38" s="3">
        <v>8695</v>
      </c>
      <c r="D38" s="6">
        <f t="shared" si="0"/>
        <v>0.0034007791871531507</v>
      </c>
      <c r="E38" s="3">
        <v>8695</v>
      </c>
      <c r="F38" s="6">
        <f t="shared" si="1"/>
        <v>0.00592016526078345</v>
      </c>
      <c r="G38" s="3">
        <v>122</v>
      </c>
      <c r="H38" s="6">
        <f t="shared" si="2"/>
        <v>0.0003837986629964609</v>
      </c>
      <c r="I38" s="3">
        <v>20337</v>
      </c>
      <c r="J38" s="6">
        <f t="shared" si="3"/>
        <v>0.019855678497541107</v>
      </c>
      <c r="K38" s="3">
        <v>37849</v>
      </c>
      <c r="L38" s="6">
        <f t="shared" si="4"/>
        <v>0.007051392877849136</v>
      </c>
    </row>
    <row r="39" spans="2:12" ht="12.75">
      <c r="B39" s="2" t="s">
        <v>73</v>
      </c>
      <c r="C39" s="3">
        <v>5447</v>
      </c>
      <c r="D39" s="6">
        <f t="shared" si="0"/>
        <v>0.002130424868593814</v>
      </c>
      <c r="E39" s="3">
        <v>5447</v>
      </c>
      <c r="F39" s="6">
        <f t="shared" si="1"/>
        <v>0.003708699272626504</v>
      </c>
      <c r="G39" s="3">
        <v>0</v>
      </c>
      <c r="H39" s="6">
        <f t="shared" si="2"/>
        <v>0</v>
      </c>
      <c r="I39" s="3">
        <v>13773</v>
      </c>
      <c r="J39" s="6">
        <f t="shared" si="3"/>
        <v>0.013447030532853108</v>
      </c>
      <c r="K39" s="3">
        <v>24667</v>
      </c>
      <c r="L39" s="6">
        <f t="shared" si="4"/>
        <v>0.004595543029350964</v>
      </c>
    </row>
    <row r="40" spans="2:12" ht="12.75">
      <c r="B40" s="2" t="s">
        <v>75</v>
      </c>
      <c r="C40" s="3">
        <v>7605</v>
      </c>
      <c r="D40" s="6">
        <f t="shared" si="0"/>
        <v>0.0029744595420701223</v>
      </c>
      <c r="E40" s="3">
        <v>7605</v>
      </c>
      <c r="F40" s="6">
        <f t="shared" si="1"/>
        <v>0.005178016884216002</v>
      </c>
      <c r="G40" s="3">
        <v>457</v>
      </c>
      <c r="H40" s="6">
        <f t="shared" si="2"/>
        <v>0.0014376720408965787</v>
      </c>
      <c r="I40" s="3">
        <v>24059</v>
      </c>
      <c r="J40" s="6">
        <f t="shared" si="3"/>
        <v>0.02348958887605554</v>
      </c>
      <c r="K40" s="3">
        <v>39726</v>
      </c>
      <c r="L40" s="6">
        <f t="shared" si="4"/>
        <v>0.007401084136052069</v>
      </c>
    </row>
    <row r="41" spans="2:12" ht="12.75">
      <c r="B41" s="2" t="s">
        <v>78</v>
      </c>
      <c r="C41" s="3">
        <v>1220</v>
      </c>
      <c r="D41" s="6">
        <f t="shared" si="0"/>
        <v>0.0004771651073406376</v>
      </c>
      <c r="E41" s="3">
        <v>1220</v>
      </c>
      <c r="F41" s="6">
        <f t="shared" si="1"/>
        <v>0.0008306614856993454</v>
      </c>
      <c r="G41" s="3">
        <v>0</v>
      </c>
      <c r="H41" s="6">
        <f t="shared" si="2"/>
        <v>0</v>
      </c>
      <c r="I41" s="3">
        <v>65</v>
      </c>
      <c r="J41" s="6">
        <f t="shared" si="3"/>
        <v>6.346162670699571E-05</v>
      </c>
      <c r="K41" s="3">
        <v>2505</v>
      </c>
      <c r="L41" s="6">
        <f t="shared" si="4"/>
        <v>0.0004666897185926203</v>
      </c>
    </row>
    <row r="42" spans="2:12" ht="12.75">
      <c r="B42" s="2" t="s">
        <v>79</v>
      </c>
      <c r="C42" s="3">
        <v>55175</v>
      </c>
      <c r="D42" s="6">
        <f t="shared" si="0"/>
        <v>0.021579987538950556</v>
      </c>
      <c r="E42" s="3">
        <v>55175</v>
      </c>
      <c r="F42" s="6">
        <f t="shared" si="1"/>
        <v>0.03756700612578802</v>
      </c>
      <c r="G42" s="3">
        <v>20820</v>
      </c>
      <c r="H42" s="6">
        <f t="shared" si="2"/>
        <v>0.06549744396382226</v>
      </c>
      <c r="I42" s="3">
        <v>18786</v>
      </c>
      <c r="J42" s="6">
        <f t="shared" si="3"/>
        <v>0.01834138645104033</v>
      </c>
      <c r="K42" s="3">
        <v>149956</v>
      </c>
      <c r="L42" s="6">
        <f t="shared" si="4"/>
        <v>0.027937294786936115</v>
      </c>
    </row>
    <row r="43" spans="2:12" ht="12.75">
      <c r="B43" s="2" t="s">
        <v>81</v>
      </c>
      <c r="C43" s="3">
        <v>1621</v>
      </c>
      <c r="D43" s="6">
        <f t="shared" si="0"/>
        <v>0.000634003802458339</v>
      </c>
      <c r="E43" s="3">
        <v>1621</v>
      </c>
      <c r="F43" s="6">
        <f t="shared" si="1"/>
        <v>0.001103690383867737</v>
      </c>
      <c r="G43" s="3">
        <v>0</v>
      </c>
      <c r="H43" s="6">
        <f t="shared" si="2"/>
        <v>0</v>
      </c>
      <c r="I43" s="3">
        <v>0</v>
      </c>
      <c r="J43" s="6">
        <f t="shared" si="3"/>
        <v>0</v>
      </c>
      <c r="K43" s="3">
        <v>3242</v>
      </c>
      <c r="L43" s="6">
        <f t="shared" si="4"/>
        <v>0.0006039952365977146</v>
      </c>
    </row>
    <row r="44" spans="2:12" ht="12.75">
      <c r="B44" s="2" t="s">
        <v>82</v>
      </c>
      <c r="C44" s="3">
        <v>1711</v>
      </c>
      <c r="D44" s="6">
        <f t="shared" si="0"/>
        <v>0.0006692045070982221</v>
      </c>
      <c r="E44" s="3">
        <v>1711</v>
      </c>
      <c r="F44" s="6">
        <f t="shared" si="1"/>
        <v>0.0011649686901898197</v>
      </c>
      <c r="G44" s="3">
        <v>5318</v>
      </c>
      <c r="H44" s="6">
        <f t="shared" si="2"/>
        <v>0.016729846637829334</v>
      </c>
      <c r="I44" s="3">
        <v>0</v>
      </c>
      <c r="J44" s="6">
        <f t="shared" si="3"/>
        <v>0</v>
      </c>
      <c r="K44" s="3">
        <v>8740</v>
      </c>
      <c r="L44" s="6">
        <f t="shared" si="4"/>
        <v>0.0016282906748501004</v>
      </c>
    </row>
    <row r="45" spans="2:12" ht="12.75">
      <c r="B45" s="2" t="s">
        <v>88</v>
      </c>
      <c r="C45" s="3">
        <v>0</v>
      </c>
      <c r="D45" s="6">
        <f t="shared" si="0"/>
        <v>0</v>
      </c>
      <c r="E45" s="3">
        <v>0</v>
      </c>
      <c r="F45" s="6">
        <f t="shared" si="1"/>
        <v>0</v>
      </c>
      <c r="G45" s="3">
        <v>0</v>
      </c>
      <c r="H45" s="6">
        <f t="shared" si="2"/>
        <v>0</v>
      </c>
      <c r="I45" s="3">
        <v>20305</v>
      </c>
      <c r="J45" s="6">
        <f t="shared" si="3"/>
        <v>0.01982443585054689</v>
      </c>
      <c r="K45" s="3">
        <v>20305</v>
      </c>
      <c r="L45" s="6">
        <f t="shared" si="4"/>
        <v>0.003782888118172916</v>
      </c>
    </row>
    <row r="46" spans="2:12" ht="12.75">
      <c r="B46" s="2" t="s">
        <v>89</v>
      </c>
      <c r="C46" s="3">
        <v>29334</v>
      </c>
      <c r="D46" s="6">
        <f t="shared" si="0"/>
        <v>0.011473082998959232</v>
      </c>
      <c r="E46" s="3">
        <v>29334</v>
      </c>
      <c r="F46" s="6">
        <f t="shared" si="1"/>
        <v>0.01997264264057754</v>
      </c>
      <c r="G46" s="3">
        <v>4806</v>
      </c>
      <c r="H46" s="6">
        <f t="shared" si="2"/>
        <v>0.015119150609516319</v>
      </c>
      <c r="I46" s="3">
        <v>38326</v>
      </c>
      <c r="J46" s="6">
        <f t="shared" si="3"/>
        <v>0.03741892777188181</v>
      </c>
      <c r="K46" s="3">
        <v>101800</v>
      </c>
      <c r="L46" s="6">
        <f t="shared" si="4"/>
        <v>0.018965673993105288</v>
      </c>
    </row>
    <row r="47" spans="2:12" ht="12.75">
      <c r="B47" s="2" t="s">
        <v>93</v>
      </c>
      <c r="C47" s="3">
        <v>211</v>
      </c>
      <c r="D47" s="6">
        <f t="shared" si="0"/>
        <v>8.252609643350372E-05</v>
      </c>
      <c r="E47" s="3">
        <v>211</v>
      </c>
      <c r="F47" s="6">
        <f t="shared" si="1"/>
        <v>0.00014366358482177205</v>
      </c>
      <c r="G47" s="3">
        <v>0</v>
      </c>
      <c r="H47" s="6">
        <f t="shared" si="2"/>
        <v>0</v>
      </c>
      <c r="I47" s="3">
        <v>4345</v>
      </c>
      <c r="J47" s="6">
        <f t="shared" si="3"/>
        <v>0.004242165662183021</v>
      </c>
      <c r="K47" s="3">
        <v>4767</v>
      </c>
      <c r="L47" s="6">
        <f t="shared" si="4"/>
        <v>0.0008881077399325433</v>
      </c>
    </row>
    <row r="48" spans="2:12" ht="12.75">
      <c r="B48" s="2" t="s">
        <v>97</v>
      </c>
      <c r="C48" s="3">
        <v>38</v>
      </c>
      <c r="D48" s="6">
        <f t="shared" si="0"/>
        <v>1.4862519736839532E-05</v>
      </c>
      <c r="E48" s="3">
        <v>38</v>
      </c>
      <c r="F48" s="6">
        <f t="shared" si="1"/>
        <v>2.5873062669323877E-05</v>
      </c>
      <c r="G48" s="3">
        <v>0</v>
      </c>
      <c r="H48" s="6">
        <f t="shared" si="2"/>
        <v>0</v>
      </c>
      <c r="I48" s="3">
        <v>973</v>
      </c>
      <c r="J48" s="6">
        <f t="shared" si="3"/>
        <v>0.0009499717351677974</v>
      </c>
      <c r="K48" s="3">
        <v>1049</v>
      </c>
      <c r="L48" s="6">
        <f t="shared" si="4"/>
        <v>0.0001954321416381871</v>
      </c>
    </row>
    <row r="49" spans="2:12" ht="12.75">
      <c r="B49" s="2" t="s">
        <v>99</v>
      </c>
      <c r="C49" s="3">
        <v>92739</v>
      </c>
      <c r="D49" s="6">
        <f t="shared" si="0"/>
        <v>0.03627197941775688</v>
      </c>
      <c r="E49" s="3">
        <v>92740</v>
      </c>
      <c r="F49" s="6">
        <f t="shared" si="1"/>
        <v>0.06314389031455517</v>
      </c>
      <c r="G49" s="3">
        <v>18955</v>
      </c>
      <c r="H49" s="6">
        <f t="shared" si="2"/>
        <v>0.05963035784506488</v>
      </c>
      <c r="I49" s="3">
        <v>57416</v>
      </c>
      <c r="J49" s="6">
        <f t="shared" si="3"/>
        <v>0.05605711936936717</v>
      </c>
      <c r="K49" s="3">
        <v>261850</v>
      </c>
      <c r="L49" s="6">
        <f t="shared" si="4"/>
        <v>0.04878351409719666</v>
      </c>
    </row>
    <row r="50" spans="2:12" ht="12.75">
      <c r="B50" s="2" t="s">
        <v>106</v>
      </c>
      <c r="C50" s="3">
        <v>56</v>
      </c>
      <c r="D50" s="6">
        <f t="shared" si="0"/>
        <v>2.1902660664816154E-05</v>
      </c>
      <c r="E50" s="3">
        <v>56</v>
      </c>
      <c r="F50" s="6">
        <f t="shared" si="1"/>
        <v>3.8128723933740447E-05</v>
      </c>
      <c r="G50" s="3">
        <v>307</v>
      </c>
      <c r="H50" s="6">
        <f t="shared" si="2"/>
        <v>0.00096578843885175</v>
      </c>
      <c r="I50" s="3">
        <v>2060</v>
      </c>
      <c r="J50" s="6">
        <f t="shared" si="3"/>
        <v>0.0020112454002524796</v>
      </c>
      <c r="K50" s="3">
        <v>2479</v>
      </c>
      <c r="L50" s="6">
        <f t="shared" si="4"/>
        <v>0.0004618458332898626</v>
      </c>
    </row>
    <row r="51" spans="2:12" ht="12.75">
      <c r="B51" s="2" t="s">
        <v>110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5630</v>
      </c>
      <c r="J51" s="6">
        <f t="shared" si="3"/>
        <v>0.005496753205544398</v>
      </c>
      <c r="K51" s="3">
        <v>5630</v>
      </c>
      <c r="L51" s="6">
        <f t="shared" si="4"/>
        <v>0.0010488874713279251</v>
      </c>
    </row>
    <row r="52" spans="2:12" ht="12.75">
      <c r="B52" s="2" t="s">
        <v>112</v>
      </c>
      <c r="C52" s="3">
        <v>0</v>
      </c>
      <c r="D52" s="6">
        <f t="shared" si="0"/>
        <v>0</v>
      </c>
      <c r="E52" s="3">
        <v>0</v>
      </c>
      <c r="F52" s="6">
        <f t="shared" si="1"/>
        <v>0</v>
      </c>
      <c r="G52" s="3">
        <v>0</v>
      </c>
      <c r="H52" s="6">
        <f t="shared" si="2"/>
        <v>0</v>
      </c>
      <c r="I52" s="3">
        <v>18711</v>
      </c>
      <c r="J52" s="6">
        <f t="shared" si="3"/>
        <v>0.018268161497147644</v>
      </c>
      <c r="K52" s="3">
        <v>18711</v>
      </c>
      <c r="L52" s="6">
        <f t="shared" si="4"/>
        <v>0.003485920688457692</v>
      </c>
    </row>
    <row r="53" spans="2:12" ht="12.75">
      <c r="B53" s="2" t="s">
        <v>115</v>
      </c>
      <c r="C53" s="3">
        <v>95470</v>
      </c>
      <c r="D53" s="6">
        <f t="shared" si="0"/>
        <v>0.03734012524410711</v>
      </c>
      <c r="E53" s="3">
        <v>95470</v>
      </c>
      <c r="F53" s="6">
        <f t="shared" si="1"/>
        <v>0.065002665606325</v>
      </c>
      <c r="G53" s="3">
        <v>5625</v>
      </c>
      <c r="H53" s="6">
        <f t="shared" si="2"/>
        <v>0.017695635076681086</v>
      </c>
      <c r="I53" s="3">
        <v>6921</v>
      </c>
      <c r="J53" s="6">
        <f t="shared" si="3"/>
        <v>0.00675719874521719</v>
      </c>
      <c r="K53" s="3">
        <v>203486</v>
      </c>
      <c r="L53" s="6">
        <f t="shared" si="4"/>
        <v>0.03791010941219079</v>
      </c>
    </row>
    <row r="54" spans="2:12" ht="12.75">
      <c r="B54" s="2" t="s">
        <v>120</v>
      </c>
      <c r="C54" s="3">
        <v>0</v>
      </c>
      <c r="D54" s="6">
        <f t="shared" si="0"/>
        <v>0</v>
      </c>
      <c r="E54" s="3">
        <v>0</v>
      </c>
      <c r="F54" s="6">
        <f t="shared" si="1"/>
        <v>0</v>
      </c>
      <c r="G54" s="3">
        <v>0</v>
      </c>
      <c r="H54" s="6">
        <f t="shared" si="2"/>
        <v>0</v>
      </c>
      <c r="I54" s="3">
        <v>2283</v>
      </c>
      <c r="J54" s="6">
        <f t="shared" si="3"/>
        <v>0.0022289675964934034</v>
      </c>
      <c r="K54" s="3">
        <v>2283</v>
      </c>
      <c r="L54" s="6">
        <f t="shared" si="4"/>
        <v>0.00042533039023830426</v>
      </c>
    </row>
    <row r="55" spans="2:12" ht="12.75">
      <c r="B55" s="2" t="s">
        <v>121</v>
      </c>
      <c r="C55" s="3">
        <v>907</v>
      </c>
      <c r="D55" s="6">
        <f t="shared" si="0"/>
        <v>0.000354744878981933</v>
      </c>
      <c r="E55" s="3">
        <v>907</v>
      </c>
      <c r="F55" s="6">
        <f t="shared" si="1"/>
        <v>0.0006175491537125462</v>
      </c>
      <c r="G55" s="3">
        <v>0</v>
      </c>
      <c r="H55" s="6">
        <f t="shared" si="2"/>
        <v>0</v>
      </c>
      <c r="I55" s="3">
        <v>3473</v>
      </c>
      <c r="J55" s="6">
        <f t="shared" si="3"/>
        <v>0.0033908035315907098</v>
      </c>
      <c r="K55" s="3">
        <v>5287</v>
      </c>
      <c r="L55" s="6">
        <f t="shared" si="4"/>
        <v>0.000984985445987698</v>
      </c>
    </row>
    <row r="56" spans="2:12" ht="12.75">
      <c r="B56" s="2" t="s">
        <v>122</v>
      </c>
      <c r="C56" s="3">
        <v>13709</v>
      </c>
      <c r="D56" s="6">
        <f t="shared" si="0"/>
        <v>0.005361849554535083</v>
      </c>
      <c r="E56" s="3">
        <v>13709</v>
      </c>
      <c r="F56" s="6">
        <f t="shared" si="1"/>
        <v>0.00933404779299371</v>
      </c>
      <c r="G56" s="3">
        <v>500</v>
      </c>
      <c r="H56" s="6">
        <f t="shared" si="2"/>
        <v>0.0015729453401494297</v>
      </c>
      <c r="I56" s="3">
        <v>0</v>
      </c>
      <c r="J56" s="6">
        <f t="shared" si="3"/>
        <v>0</v>
      </c>
      <c r="K56" s="3">
        <v>27918</v>
      </c>
      <c r="L56" s="6">
        <f t="shared" si="4"/>
        <v>0.005201214995476556</v>
      </c>
    </row>
    <row r="57" spans="2:12" ht="12.75">
      <c r="B57" s="2" t="s">
        <v>123</v>
      </c>
      <c r="C57" s="3">
        <v>443</v>
      </c>
      <c r="D57" s="6">
        <f t="shared" si="0"/>
        <v>0.0001732656906163135</v>
      </c>
      <c r="E57" s="3">
        <v>443</v>
      </c>
      <c r="F57" s="6">
        <f t="shared" si="1"/>
        <v>0.00030162544111869677</v>
      </c>
      <c r="G57" s="3">
        <v>0</v>
      </c>
      <c r="H57" s="6">
        <f t="shared" si="2"/>
        <v>0</v>
      </c>
      <c r="I57" s="3">
        <v>21</v>
      </c>
      <c r="J57" s="6">
        <f t="shared" si="3"/>
        <v>2.050298708995246E-05</v>
      </c>
      <c r="K57" s="3">
        <v>907</v>
      </c>
      <c r="L57" s="6">
        <f t="shared" si="4"/>
        <v>0.00016897707575389486</v>
      </c>
    </row>
    <row r="58" spans="2:12" ht="12.75">
      <c r="B58" s="2" t="s">
        <v>127</v>
      </c>
      <c r="C58" s="3">
        <v>39262</v>
      </c>
      <c r="D58" s="6">
        <f t="shared" si="0"/>
        <v>0.015356111839678782</v>
      </c>
      <c r="E58" s="3">
        <v>39262</v>
      </c>
      <c r="F58" s="6">
        <f t="shared" si="1"/>
        <v>0.026732320697973527</v>
      </c>
      <c r="G58" s="3">
        <v>3088</v>
      </c>
      <c r="H58" s="6">
        <f t="shared" si="2"/>
        <v>0.009714510420762879</v>
      </c>
      <c r="I58" s="3">
        <v>44808</v>
      </c>
      <c r="J58" s="6">
        <f t="shared" si="3"/>
        <v>0.04374751645364714</v>
      </c>
      <c r="K58" s="3">
        <v>126420</v>
      </c>
      <c r="L58" s="6">
        <f t="shared" si="4"/>
        <v>0.023552460768255113</v>
      </c>
    </row>
    <row r="59" spans="2:12" ht="12.75">
      <c r="B59" s="2" t="s">
        <v>128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8177</v>
      </c>
      <c r="J59" s="6">
        <f t="shared" si="3"/>
        <v>0.007983472639740061</v>
      </c>
      <c r="K59" s="3">
        <v>8177</v>
      </c>
      <c r="L59" s="6">
        <f t="shared" si="4"/>
        <v>0.0015234019277173079</v>
      </c>
    </row>
    <row r="60" spans="2:12" ht="12.75">
      <c r="B60" s="2" t="s">
        <v>130</v>
      </c>
      <c r="C60" s="3">
        <v>0</v>
      </c>
      <c r="D60" s="6">
        <f t="shared" si="0"/>
        <v>0</v>
      </c>
      <c r="E60" s="3">
        <v>0</v>
      </c>
      <c r="F60" s="6">
        <f t="shared" si="1"/>
        <v>0</v>
      </c>
      <c r="G60" s="3">
        <v>0</v>
      </c>
      <c r="H60" s="6">
        <f t="shared" si="2"/>
        <v>0</v>
      </c>
      <c r="I60" s="3">
        <v>13522</v>
      </c>
      <c r="J60" s="6">
        <f t="shared" si="3"/>
        <v>0.013201971020492247</v>
      </c>
      <c r="K60" s="3">
        <v>13522</v>
      </c>
      <c r="L60" s="6">
        <f t="shared" si="4"/>
        <v>0.0025191929639957734</v>
      </c>
    </row>
    <row r="61" spans="2:12" ht="12.75">
      <c r="B61" s="2" t="s">
        <v>131</v>
      </c>
      <c r="C61" s="3">
        <v>7713</v>
      </c>
      <c r="D61" s="6">
        <f t="shared" si="0"/>
        <v>0.003016700387637982</v>
      </c>
      <c r="E61" s="3">
        <v>7713</v>
      </c>
      <c r="F61" s="6">
        <f t="shared" si="1"/>
        <v>0.005251550851802502</v>
      </c>
      <c r="G61" s="3">
        <v>0</v>
      </c>
      <c r="H61" s="6">
        <f t="shared" si="2"/>
        <v>0</v>
      </c>
      <c r="I61" s="3">
        <v>10014</v>
      </c>
      <c r="J61" s="6">
        <f t="shared" si="3"/>
        <v>0.009776995843751617</v>
      </c>
      <c r="K61" s="3">
        <v>25440</v>
      </c>
      <c r="L61" s="6">
        <f t="shared" si="4"/>
        <v>0.004739555465467569</v>
      </c>
    </row>
    <row r="62" spans="2:12" ht="12.75">
      <c r="B62" s="2" t="s">
        <v>132</v>
      </c>
      <c r="C62" s="3">
        <v>12533</v>
      </c>
      <c r="D62" s="6">
        <f t="shared" si="0"/>
        <v>0.004901893680573944</v>
      </c>
      <c r="E62" s="3">
        <v>12534</v>
      </c>
      <c r="F62" s="6">
        <f t="shared" si="1"/>
        <v>0.008534025460455407</v>
      </c>
      <c r="G62" s="3">
        <v>1079</v>
      </c>
      <c r="H62" s="6">
        <f t="shared" si="2"/>
        <v>0.0033944160440424697</v>
      </c>
      <c r="I62" s="3">
        <v>49171</v>
      </c>
      <c r="J62" s="6">
        <f t="shared" si="3"/>
        <v>0.048007256104764404</v>
      </c>
      <c r="K62" s="3">
        <v>75317</v>
      </c>
      <c r="L62" s="6">
        <f t="shared" si="4"/>
        <v>0.014031804205684784</v>
      </c>
    </row>
    <row r="63" spans="2:12" ht="12.75">
      <c r="B63" s="2" t="s">
        <v>134</v>
      </c>
      <c r="C63" s="3">
        <v>454</v>
      </c>
      <c r="D63" s="6">
        <f t="shared" si="0"/>
        <v>0.0001775679989611881</v>
      </c>
      <c r="E63" s="3">
        <v>454</v>
      </c>
      <c r="F63" s="6">
        <f t="shared" si="1"/>
        <v>0.0003091150118913958</v>
      </c>
      <c r="G63" s="3">
        <v>0</v>
      </c>
      <c r="H63" s="6">
        <f t="shared" si="2"/>
        <v>0</v>
      </c>
      <c r="I63" s="3">
        <v>5260</v>
      </c>
      <c r="J63" s="6">
        <f t="shared" si="3"/>
        <v>0.005135510099673808</v>
      </c>
      <c r="K63" s="3">
        <v>6168</v>
      </c>
      <c r="L63" s="6">
        <f t="shared" si="4"/>
        <v>0.0011491186364388352</v>
      </c>
    </row>
    <row r="64" spans="2:12" ht="12.75">
      <c r="B64" s="2" t="s">
        <v>135</v>
      </c>
      <c r="C64" s="3">
        <v>96792</v>
      </c>
      <c r="D64" s="6">
        <f t="shared" si="0"/>
        <v>0.03785718448337295</v>
      </c>
      <c r="E64" s="3">
        <v>96792</v>
      </c>
      <c r="F64" s="6">
        <f t="shared" si="1"/>
        <v>0.06590277583918938</v>
      </c>
      <c r="G64" s="3">
        <v>35315</v>
      </c>
      <c r="H64" s="6">
        <f t="shared" si="2"/>
        <v>0.11109712937475423</v>
      </c>
      <c r="I64" s="3">
        <v>9984</v>
      </c>
      <c r="J64" s="6">
        <f t="shared" si="3"/>
        <v>0.009747705862194542</v>
      </c>
      <c r="K64" s="3">
        <v>238883</v>
      </c>
      <c r="L64" s="6">
        <f t="shared" si="4"/>
        <v>0.0445046866453337</v>
      </c>
    </row>
    <row r="65" spans="2:12" ht="12.75">
      <c r="B65" s="2" t="s">
        <v>136</v>
      </c>
      <c r="C65" s="3">
        <v>450</v>
      </c>
      <c r="D65" s="6">
        <f t="shared" si="0"/>
        <v>0.0001760035231994155</v>
      </c>
      <c r="E65" s="3">
        <v>450</v>
      </c>
      <c r="F65" s="6">
        <f t="shared" si="1"/>
        <v>0.0003063915316104143</v>
      </c>
      <c r="G65" s="3">
        <v>0</v>
      </c>
      <c r="H65" s="6">
        <f t="shared" si="2"/>
        <v>0</v>
      </c>
      <c r="I65" s="3">
        <v>5623</v>
      </c>
      <c r="J65" s="6">
        <f t="shared" si="3"/>
        <v>0.005489918876514414</v>
      </c>
      <c r="K65" s="3">
        <v>6523</v>
      </c>
      <c r="L65" s="6">
        <f t="shared" si="4"/>
        <v>0.0012152563011495658</v>
      </c>
    </row>
    <row r="66" spans="2:12" ht="12.75">
      <c r="B66" s="2" t="s">
        <v>137</v>
      </c>
      <c r="C66" s="3">
        <v>66649</v>
      </c>
      <c r="D66" s="6">
        <f t="shared" si="0"/>
        <v>0.02606768626159521</v>
      </c>
      <c r="E66" s="3">
        <v>66649</v>
      </c>
      <c r="F66" s="6">
        <f t="shared" si="1"/>
        <v>0.04537930931178334</v>
      </c>
      <c r="G66" s="3">
        <v>18406</v>
      </c>
      <c r="H66" s="6">
        <f t="shared" si="2"/>
        <v>0.05790326386158081</v>
      </c>
      <c r="I66" s="3">
        <v>38874</v>
      </c>
      <c r="J66" s="6">
        <f t="shared" si="3"/>
        <v>0.03795395810165771</v>
      </c>
      <c r="K66" s="3">
        <v>190578</v>
      </c>
      <c r="L66" s="6">
        <f t="shared" si="4"/>
        <v>0.035505306662652454</v>
      </c>
    </row>
    <row r="67" spans="2:12" ht="12.75">
      <c r="B67" s="2" t="s">
        <v>139</v>
      </c>
      <c r="C67" s="3">
        <v>9307</v>
      </c>
      <c r="D67" s="6">
        <f aca="true" t="shared" si="5" ref="D67:D75">+C67/$C$77</f>
        <v>0.003640143978704356</v>
      </c>
      <c r="E67" s="3">
        <v>9307</v>
      </c>
      <c r="F67" s="6">
        <f t="shared" si="1"/>
        <v>0.0063368577437736134</v>
      </c>
      <c r="G67" s="3">
        <v>0</v>
      </c>
      <c r="H67" s="6">
        <f t="shared" si="2"/>
        <v>0</v>
      </c>
      <c r="I67" s="3">
        <v>13874</v>
      </c>
      <c r="J67" s="6">
        <f t="shared" si="3"/>
        <v>0.013545640137428594</v>
      </c>
      <c r="K67" s="3">
        <v>32488</v>
      </c>
      <c r="L67" s="6">
        <f t="shared" si="4"/>
        <v>0.006052620989076666</v>
      </c>
    </row>
    <row r="68" spans="2:12" ht="12.75">
      <c r="B68" s="2" t="s">
        <v>140</v>
      </c>
      <c r="C68" s="3">
        <v>6359</v>
      </c>
      <c r="D68" s="6">
        <f t="shared" si="5"/>
        <v>0.0024871253422779627</v>
      </c>
      <c r="E68" s="3">
        <v>6359</v>
      </c>
      <c r="F68" s="6">
        <f aca="true" t="shared" si="6" ref="F68:F77">+E68/$E$77</f>
        <v>0.004329652776690277</v>
      </c>
      <c r="G68" s="3">
        <v>0</v>
      </c>
      <c r="H68" s="6">
        <f aca="true" t="shared" si="7" ref="H68:H76">+G68/$G$77</f>
        <v>0</v>
      </c>
      <c r="I68" s="3">
        <v>20657</v>
      </c>
      <c r="J68" s="6">
        <f aca="true" t="shared" si="8" ref="J68:J76">+I68/$I$77</f>
        <v>0.02016810496748324</v>
      </c>
      <c r="K68" s="3">
        <v>33375</v>
      </c>
      <c r="L68" s="6">
        <f aca="true" t="shared" si="9" ref="L68:L77">+K68/$K$77</f>
        <v>0.006217871999213055</v>
      </c>
    </row>
    <row r="69" spans="2:12" ht="12.75">
      <c r="B69" s="2" t="s">
        <v>141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3271</v>
      </c>
      <c r="J69" s="6">
        <f t="shared" si="8"/>
        <v>0.0031935843224397383</v>
      </c>
      <c r="K69" s="3">
        <v>3271</v>
      </c>
      <c r="L69" s="6">
        <f t="shared" si="9"/>
        <v>0.0006093980317430982</v>
      </c>
    </row>
    <row r="70" spans="2:12" ht="12.75">
      <c r="B70" s="2" t="s">
        <v>142</v>
      </c>
      <c r="C70" s="3">
        <v>0</v>
      </c>
      <c r="D70" s="6">
        <f t="shared" si="5"/>
        <v>0</v>
      </c>
      <c r="E70" s="3">
        <v>0</v>
      </c>
      <c r="F70" s="6">
        <f t="shared" si="6"/>
        <v>0</v>
      </c>
      <c r="G70" s="3">
        <v>0</v>
      </c>
      <c r="H70" s="6">
        <f t="shared" si="7"/>
        <v>0</v>
      </c>
      <c r="I70" s="3">
        <v>1161</v>
      </c>
      <c r="J70" s="6">
        <f t="shared" si="8"/>
        <v>0.0011335222862588004</v>
      </c>
      <c r="K70" s="3">
        <v>1161</v>
      </c>
      <c r="L70" s="6">
        <f t="shared" si="9"/>
        <v>0.00021629810909622042</v>
      </c>
    </row>
    <row r="71" spans="2:12" ht="12.75">
      <c r="B71" s="2" t="s">
        <v>143</v>
      </c>
      <c r="C71" s="3">
        <v>95</v>
      </c>
      <c r="D71" s="6">
        <f t="shared" si="5"/>
        <v>3.715629934209883E-05</v>
      </c>
      <c r="E71" s="3">
        <v>95</v>
      </c>
      <c r="F71" s="6">
        <f t="shared" si="6"/>
        <v>6.468265667330968E-05</v>
      </c>
      <c r="G71" s="3">
        <v>0</v>
      </c>
      <c r="H71" s="6">
        <f t="shared" si="7"/>
        <v>0</v>
      </c>
      <c r="I71" s="3">
        <v>37007</v>
      </c>
      <c r="J71" s="6">
        <f t="shared" si="8"/>
        <v>0.036131144916089084</v>
      </c>
      <c r="K71" s="3">
        <v>37197</v>
      </c>
      <c r="L71" s="6">
        <f t="shared" si="9"/>
        <v>0.006929923138718442</v>
      </c>
    </row>
    <row r="72" spans="2:12" ht="12.75">
      <c r="B72" s="2" t="s">
        <v>145</v>
      </c>
      <c r="C72" s="3">
        <v>381</v>
      </c>
      <c r="D72" s="6">
        <f t="shared" si="5"/>
        <v>0.00014901631630883847</v>
      </c>
      <c r="E72" s="3">
        <v>381</v>
      </c>
      <c r="F72" s="6">
        <f t="shared" si="6"/>
        <v>0.0002594114967634841</v>
      </c>
      <c r="G72" s="3">
        <v>0</v>
      </c>
      <c r="H72" s="6">
        <f t="shared" si="7"/>
        <v>0</v>
      </c>
      <c r="I72" s="3">
        <v>0</v>
      </c>
      <c r="J72" s="6">
        <f t="shared" si="8"/>
        <v>0</v>
      </c>
      <c r="K72" s="3">
        <v>762</v>
      </c>
      <c r="L72" s="6">
        <f t="shared" si="9"/>
        <v>0.00014196310002697671</v>
      </c>
    </row>
    <row r="73" spans="2:12" ht="12.75">
      <c r="B73" s="2" t="s">
        <v>146</v>
      </c>
      <c r="C73" s="3">
        <v>3907</v>
      </c>
      <c r="D73" s="6">
        <f t="shared" si="5"/>
        <v>0.0015281017003113697</v>
      </c>
      <c r="E73" s="3">
        <v>3907</v>
      </c>
      <c r="F73" s="6">
        <f t="shared" si="6"/>
        <v>0.0026601593644486415</v>
      </c>
      <c r="G73" s="3">
        <v>0</v>
      </c>
      <c r="H73" s="6">
        <f t="shared" si="7"/>
        <v>0</v>
      </c>
      <c r="I73" s="3">
        <v>3015</v>
      </c>
      <c r="J73" s="6">
        <f t="shared" si="8"/>
        <v>0.002943643146486032</v>
      </c>
      <c r="K73" s="3">
        <v>10829</v>
      </c>
      <c r="L73" s="6">
        <f t="shared" si="9"/>
        <v>0.0020174782285985967</v>
      </c>
    </row>
    <row r="74" spans="2:12" ht="12.75">
      <c r="B74" s="2" t="s">
        <v>147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465</v>
      </c>
      <c r="J74" s="6">
        <f t="shared" si="8"/>
        <v>0.00045399471413466166</v>
      </c>
      <c r="K74" s="3">
        <v>465</v>
      </c>
      <c r="L74" s="6">
        <f t="shared" si="9"/>
        <v>8.663102560701335E-05</v>
      </c>
    </row>
    <row r="75" spans="2:12" ht="12.75">
      <c r="B75" s="2" t="s">
        <v>148</v>
      </c>
      <c r="C75" s="3">
        <v>6499</v>
      </c>
      <c r="D75" s="6">
        <f t="shared" si="5"/>
        <v>0.002541881993940003</v>
      </c>
      <c r="E75" s="3">
        <v>6499</v>
      </c>
      <c r="F75" s="6">
        <f t="shared" si="6"/>
        <v>0.004424974586524628</v>
      </c>
      <c r="G75" s="3">
        <v>0</v>
      </c>
      <c r="H75" s="6">
        <f t="shared" si="7"/>
        <v>0</v>
      </c>
      <c r="I75" s="3">
        <v>2506</v>
      </c>
      <c r="J75" s="6">
        <f t="shared" si="8"/>
        <v>0.002446689792734327</v>
      </c>
      <c r="K75" s="3">
        <v>15504</v>
      </c>
      <c r="L75" s="6">
        <f t="shared" si="9"/>
        <v>0.002888446066690613</v>
      </c>
    </row>
    <row r="76" spans="2:13" ht="12.75">
      <c r="B76" s="2" t="s">
        <v>149</v>
      </c>
      <c r="C76" s="3">
        <v>0</v>
      </c>
      <c r="D76" s="6">
        <f>+C76/$C$77</f>
        <v>0</v>
      </c>
      <c r="E76" s="3">
        <v>0</v>
      </c>
      <c r="F76" s="6">
        <f t="shared" si="6"/>
        <v>0</v>
      </c>
      <c r="G76" s="3">
        <v>0</v>
      </c>
      <c r="H76" s="6">
        <f t="shared" si="7"/>
        <v>0</v>
      </c>
      <c r="I76" s="3">
        <v>1717</v>
      </c>
      <c r="J76" s="6">
        <f t="shared" si="8"/>
        <v>0.0016763632777832562</v>
      </c>
      <c r="K76" s="3">
        <v>1717</v>
      </c>
      <c r="L76" s="6">
        <f t="shared" si="9"/>
        <v>0.00031988273326288586</v>
      </c>
      <c r="M76" s="4"/>
    </row>
    <row r="77" spans="3:13" ht="12.75">
      <c r="C77" s="4">
        <f>SUM(C2:C76)</f>
        <v>2556767</v>
      </c>
      <c r="D77" s="7">
        <f>SUM(D2:D76)</f>
        <v>0.9999999999999999</v>
      </c>
      <c r="E77" s="4">
        <f>SUM(E2:E76)</f>
        <v>1468709</v>
      </c>
      <c r="F77" s="11">
        <f t="shared" si="6"/>
        <v>1</v>
      </c>
      <c r="G77" s="4">
        <f>SUM(G2:G76)</f>
        <v>317875</v>
      </c>
      <c r="H77" s="11">
        <f>+G77/$G$77</f>
        <v>1</v>
      </c>
      <c r="I77" s="4">
        <f>SUM(I2:I76)</f>
        <v>1024241</v>
      </c>
      <c r="J77" s="11">
        <f>+I77/$I$77</f>
        <v>1</v>
      </c>
      <c r="K77" s="4">
        <f>SUM(K2:K76)</f>
        <v>5367592</v>
      </c>
      <c r="L77" s="11">
        <f t="shared" si="9"/>
        <v>1</v>
      </c>
      <c r="M77" s="4">
        <f>+I77+G77+E77+C77</f>
        <v>5367592</v>
      </c>
    </row>
    <row r="78" spans="3:11" ht="12.75">
      <c r="C78" s="4">
        <f>+C77-C79</f>
        <v>-0.7400000002235174</v>
      </c>
      <c r="E78" s="4">
        <f>+E77-E79</f>
        <v>0.4199999999254942</v>
      </c>
      <c r="G78" s="4">
        <f>+G77-G79</f>
        <v>0.41999999998370185</v>
      </c>
      <c r="I78" s="4">
        <f>+I77-I79</f>
        <v>2.0699999999487773</v>
      </c>
      <c r="K78" s="4">
        <f>+K77-K79</f>
        <v>2.169999999925494</v>
      </c>
    </row>
    <row r="79" spans="3:11" ht="12.75">
      <c r="C79" s="9">
        <v>2556767.74</v>
      </c>
      <c r="E79" s="4">
        <f>979139+489569.58</f>
        <v>1468708.58</v>
      </c>
      <c r="G79" s="9">
        <v>317874.58</v>
      </c>
      <c r="I79" s="9">
        <v>1024238.93</v>
      </c>
      <c r="K79" s="4">
        <f>SUM(C79:I79)</f>
        <v>5367589.83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A76"/>
  <sheetViews>
    <sheetView workbookViewId="0" topLeftCell="BR1">
      <selection activeCell="BX1" sqref="BX1"/>
    </sheetView>
  </sheetViews>
  <sheetFormatPr defaultColWidth="9.140625" defaultRowHeight="12.75"/>
  <cols>
    <col min="3" max="3" width="15.7109375" style="0" customWidth="1"/>
    <col min="4" max="4" width="10.28125" style="0" customWidth="1"/>
    <col min="5" max="5" width="14.00390625" style="0" customWidth="1"/>
    <col min="6" max="6" width="10.421875" style="0" customWidth="1"/>
    <col min="7" max="7" width="19.8515625" style="0" customWidth="1"/>
    <col min="8" max="8" width="10.00390625" style="0" customWidth="1"/>
    <col min="9" max="9" width="14.28125" style="0" customWidth="1"/>
    <col min="10" max="10" width="10.7109375" style="0" customWidth="1"/>
    <col min="11" max="11" width="16.28125" style="0" customWidth="1"/>
    <col min="17" max="17" width="15.8515625" style="0" customWidth="1"/>
    <col min="19" max="19" width="21.140625" style="0" customWidth="1"/>
    <col min="24" max="24" width="14.8515625" style="0" customWidth="1"/>
    <col min="25" max="25" width="11.8515625" style="0" customWidth="1"/>
    <col min="27" max="27" width="11.140625" style="0" bestFit="1" customWidth="1"/>
    <col min="30" max="30" width="15.421875" style="0" customWidth="1"/>
    <col min="33" max="33" width="11.140625" style="0" bestFit="1" customWidth="1"/>
    <col min="35" max="35" width="13.140625" style="0" customWidth="1"/>
    <col min="36" max="36" width="11.140625" style="0" bestFit="1" customWidth="1"/>
    <col min="37" max="37" width="10.140625" style="0" bestFit="1" customWidth="1"/>
    <col min="44" max="44" width="17.57421875" style="0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5.140625" style="0" customWidth="1"/>
    <col min="61" max="61" width="10.7109375" style="0" customWidth="1"/>
    <col min="62" max="62" width="11.140625" style="0" bestFit="1" customWidth="1"/>
    <col min="65" max="65" width="11.140625" style="0" bestFit="1" customWidth="1"/>
    <col min="71" max="71" width="16.28125" style="0" customWidth="1"/>
    <col min="76" max="76" width="11.140625" style="0" bestFit="1" customWidth="1"/>
    <col min="79" max="79" width="11.140625" style="0" bestFit="1" customWidth="1"/>
  </cols>
  <sheetData>
    <row r="1" spans="2:72" ht="12.75">
      <c r="B1" s="1" t="s">
        <v>150</v>
      </c>
      <c r="C1" s="1" t="s">
        <v>151</v>
      </c>
      <c r="D1" s="1" t="s">
        <v>159</v>
      </c>
      <c r="E1" s="1" t="s">
        <v>152</v>
      </c>
      <c r="F1" s="1" t="s">
        <v>159</v>
      </c>
      <c r="G1" s="1" t="s">
        <v>153</v>
      </c>
      <c r="H1" s="1" t="s">
        <v>159</v>
      </c>
      <c r="I1" s="1" t="s">
        <v>154</v>
      </c>
      <c r="J1" s="1" t="s">
        <v>159</v>
      </c>
      <c r="K1" s="1" t="s">
        <v>155</v>
      </c>
      <c r="L1" s="1" t="s">
        <v>156</v>
      </c>
      <c r="P1" s="14" t="s">
        <v>150</v>
      </c>
      <c r="Q1" s="14" t="s">
        <v>151</v>
      </c>
      <c r="R1" s="14" t="s">
        <v>159</v>
      </c>
      <c r="S1" s="13"/>
      <c r="AC1" s="14" t="s">
        <v>150</v>
      </c>
      <c r="AD1" s="14" t="s">
        <v>152</v>
      </c>
      <c r="AE1" s="14" t="s">
        <v>159</v>
      </c>
      <c r="AF1" s="13"/>
      <c r="AQ1" s="1" t="s">
        <v>150</v>
      </c>
      <c r="AR1" s="14" t="s">
        <v>161</v>
      </c>
      <c r="AS1" s="14" t="s">
        <v>159</v>
      </c>
      <c r="AT1" s="13"/>
      <c r="BD1" s="1" t="s">
        <v>150</v>
      </c>
      <c r="BE1" s="15" t="s">
        <v>162</v>
      </c>
      <c r="BF1" s="14" t="s">
        <v>159</v>
      </c>
      <c r="BR1" s="1" t="s">
        <v>150</v>
      </c>
      <c r="BS1" s="15" t="s">
        <v>163</v>
      </c>
      <c r="BT1" s="14" t="s">
        <v>159</v>
      </c>
    </row>
    <row r="2" spans="2:77" ht="12.75">
      <c r="B2" s="2" t="s">
        <v>2</v>
      </c>
      <c r="C2" s="3">
        <v>234840</v>
      </c>
      <c r="D2" s="6">
        <f>+C2/$C$76</f>
        <v>0.0061248400132011115</v>
      </c>
      <c r="E2" s="3">
        <v>234840</v>
      </c>
      <c r="F2" s="6">
        <f>+E2/$E$76</f>
        <v>0.010770545282933199</v>
      </c>
      <c r="G2" s="3">
        <v>2360</v>
      </c>
      <c r="H2" s="6">
        <f>+G2/$G$76</f>
        <v>0.0004431629440666397</v>
      </c>
      <c r="I2" s="3">
        <v>36180</v>
      </c>
      <c r="J2" s="6">
        <f>+I2/$I$76</f>
        <v>0.0029244504833870924</v>
      </c>
      <c r="K2" s="3">
        <v>508220</v>
      </c>
      <c r="L2" s="6">
        <f>+K2/$K$76</f>
        <v>0.006528778434492402</v>
      </c>
      <c r="O2">
        <v>1</v>
      </c>
      <c r="P2" s="2" t="s">
        <v>58</v>
      </c>
      <c r="Q2" s="3">
        <v>11118504</v>
      </c>
      <c r="R2" s="6">
        <f aca="true" t="shared" si="0" ref="R2:R66">+Q2/$C$76</f>
        <v>0.2899806599648127</v>
      </c>
      <c r="W2">
        <v>1</v>
      </c>
      <c r="X2" s="2" t="str">
        <f>+P2</f>
        <v>33139</v>
      </c>
      <c r="Y2" s="3">
        <f>+Q2</f>
        <v>11118504</v>
      </c>
      <c r="AB2">
        <v>1</v>
      </c>
      <c r="AC2" s="2" t="s">
        <v>45</v>
      </c>
      <c r="AD2" s="3">
        <v>3500851</v>
      </c>
      <c r="AE2" s="6">
        <f aca="true" t="shared" si="1" ref="AE2:AE66">+AD2/$E$76</f>
        <v>0.1605606975996507</v>
      </c>
      <c r="AI2" t="str">
        <f>+AC2</f>
        <v>33131</v>
      </c>
      <c r="AJ2" s="4">
        <f>+AD2</f>
        <v>3500851</v>
      </c>
      <c r="AK2" s="6">
        <f aca="true" t="shared" si="2" ref="AK2:AK11">+AJ2/$E$76</f>
        <v>0.1605606975996507</v>
      </c>
      <c r="AP2">
        <v>1</v>
      </c>
      <c r="AQ2" s="2" t="s">
        <v>45</v>
      </c>
      <c r="AR2" s="3">
        <v>1406877</v>
      </c>
      <c r="AS2" s="6">
        <f aca="true" t="shared" si="3" ref="AS2:AS66">+AR2/$G$76</f>
        <v>0.26418464121171265</v>
      </c>
      <c r="AV2">
        <v>1</v>
      </c>
      <c r="AW2" s="2" t="str">
        <f>+AQ2</f>
        <v>33131</v>
      </c>
      <c r="AX2" s="3">
        <f>+AR2</f>
        <v>1406877</v>
      </c>
      <c r="AY2" s="6">
        <f aca="true" t="shared" si="4" ref="AY2:AY11">+AX2/$G$76</f>
        <v>0.26418464121171265</v>
      </c>
      <c r="BC2">
        <v>1</v>
      </c>
      <c r="BD2" s="2" t="s">
        <v>51</v>
      </c>
      <c r="BE2" s="3">
        <v>803371</v>
      </c>
      <c r="BF2" s="6">
        <f aca="true" t="shared" si="5" ref="BF2:BF66">+BE2/$I$76</f>
        <v>0.06493694608317224</v>
      </c>
      <c r="BH2">
        <v>1</v>
      </c>
      <c r="BI2" t="str">
        <f>+BD2</f>
        <v>33134</v>
      </c>
      <c r="BJ2" s="4">
        <f>+BE2</f>
        <v>803371</v>
      </c>
      <c r="BK2" s="12">
        <v>0.06493694608317224</v>
      </c>
      <c r="BR2" s="2" t="s">
        <v>58</v>
      </c>
      <c r="BS2" s="3">
        <v>11118504</v>
      </c>
      <c r="BT2" s="6">
        <f aca="true" t="shared" si="6" ref="BT2:BT66">+BS2/$K$76</f>
        <v>0.14283233469563872</v>
      </c>
      <c r="BW2" t="str">
        <f>+BR2</f>
        <v>33139</v>
      </c>
      <c r="BX2" s="4">
        <f>+BS2</f>
        <v>11118504</v>
      </c>
      <c r="BY2" s="12">
        <v>0.14283233469563872</v>
      </c>
    </row>
    <row r="3" spans="2:77" ht="12.75">
      <c r="B3" s="2" t="s">
        <v>6</v>
      </c>
      <c r="C3" s="3">
        <v>89769</v>
      </c>
      <c r="D3" s="6">
        <f aca="true" t="shared" si="7" ref="D3:D66">+C3/$C$76</f>
        <v>0.002341256869123874</v>
      </c>
      <c r="E3" s="3">
        <v>89769</v>
      </c>
      <c r="F3" s="6">
        <f aca="true" t="shared" si="8" ref="F3:F66">+E3/$E$76</f>
        <v>0.004117105601701713</v>
      </c>
      <c r="G3" s="3">
        <v>5763</v>
      </c>
      <c r="H3" s="6">
        <f aca="true" t="shared" si="9" ref="H3:H66">+G3/$G$76</f>
        <v>0.0010821813757017139</v>
      </c>
      <c r="I3" s="3">
        <v>252205</v>
      </c>
      <c r="J3" s="6">
        <f aca="true" t="shared" si="10" ref="J3:J66">+I3/$I$76</f>
        <v>0.020385877118923208</v>
      </c>
      <c r="K3" s="3">
        <v>437506</v>
      </c>
      <c r="L3" s="6">
        <f aca="true" t="shared" si="11" ref="L3:L66">+K3/$K$76</f>
        <v>0.005620360744876299</v>
      </c>
      <c r="O3">
        <v>2</v>
      </c>
      <c r="P3" s="2" t="s">
        <v>61</v>
      </c>
      <c r="Q3" s="3">
        <v>4753399</v>
      </c>
      <c r="R3" s="6">
        <f t="shared" si="0"/>
        <v>0.12397295347432358</v>
      </c>
      <c r="W3">
        <v>2</v>
      </c>
      <c r="X3" s="2" t="str">
        <f aca="true" t="shared" si="12" ref="X3:X13">+P3</f>
        <v>33140</v>
      </c>
      <c r="Y3" s="3">
        <f aca="true" t="shared" si="13" ref="Y3:Y13">+Q3</f>
        <v>4753399</v>
      </c>
      <c r="AB3">
        <v>2</v>
      </c>
      <c r="AC3" s="2" t="s">
        <v>40</v>
      </c>
      <c r="AD3" s="3">
        <v>2689710</v>
      </c>
      <c r="AE3" s="6">
        <f t="shared" si="1"/>
        <v>0.12335906724986481</v>
      </c>
      <c r="AI3" t="str">
        <f aca="true" t="shared" si="14" ref="AI3:AI11">+AC3</f>
        <v>33126</v>
      </c>
      <c r="AJ3" s="4">
        <f aca="true" t="shared" si="15" ref="AJ3:AJ11">+AD3</f>
        <v>2689710</v>
      </c>
      <c r="AK3" s="6">
        <f t="shared" si="2"/>
        <v>0.12335906724986481</v>
      </c>
      <c r="AP3">
        <v>2</v>
      </c>
      <c r="AQ3" s="2" t="s">
        <v>79</v>
      </c>
      <c r="AR3" s="3">
        <v>564884</v>
      </c>
      <c r="AS3" s="6">
        <f t="shared" si="3"/>
        <v>0.10607443071870326</v>
      </c>
      <c r="AV3">
        <v>2</v>
      </c>
      <c r="AW3" s="2" t="str">
        <f aca="true" t="shared" si="16" ref="AW3:AW11">+AQ3</f>
        <v>33149</v>
      </c>
      <c r="AX3" s="3">
        <f aca="true" t="shared" si="17" ref="AX3:AX11">+AR3</f>
        <v>564884</v>
      </c>
      <c r="AY3" s="6">
        <f t="shared" si="4"/>
        <v>0.10607443071870326</v>
      </c>
      <c r="BC3">
        <f>+BC2+1</f>
        <v>2</v>
      </c>
      <c r="BD3" s="2" t="s">
        <v>46</v>
      </c>
      <c r="BE3" s="3">
        <v>732857</v>
      </c>
      <c r="BF3" s="6">
        <f t="shared" si="5"/>
        <v>0.05923725837212865</v>
      </c>
      <c r="BH3">
        <v>2</v>
      </c>
      <c r="BI3" t="str">
        <f aca="true" t="shared" si="18" ref="BI3:BI21">+BD3</f>
        <v>33132</v>
      </c>
      <c r="BJ3" s="4">
        <f aca="true" t="shared" si="19" ref="BJ3:BJ21">+BE3</f>
        <v>732857</v>
      </c>
      <c r="BK3" s="12">
        <v>0.05923725837212865</v>
      </c>
      <c r="BR3" s="2" t="s">
        <v>45</v>
      </c>
      <c r="BS3" s="3">
        <v>8715351</v>
      </c>
      <c r="BT3" s="6">
        <f t="shared" si="6"/>
        <v>0.11196055971396597</v>
      </c>
      <c r="BW3" t="str">
        <f aca="true" t="shared" si="20" ref="BW3:BW18">+BR3</f>
        <v>33131</v>
      </c>
      <c r="BX3" s="4">
        <f aca="true" t="shared" si="21" ref="BX3:BX18">+BS3</f>
        <v>8715351</v>
      </c>
      <c r="BY3" s="12">
        <v>0.11196055971396597</v>
      </c>
    </row>
    <row r="4" spans="2:77" ht="12.75">
      <c r="B4" s="2" t="s">
        <v>7</v>
      </c>
      <c r="C4" s="3">
        <v>4744</v>
      </c>
      <c r="D4" s="6">
        <f t="shared" si="7"/>
        <v>0.00012372781903690204</v>
      </c>
      <c r="E4" s="3">
        <v>4744</v>
      </c>
      <c r="F4" s="6">
        <f t="shared" si="8"/>
        <v>0.00021757565500866587</v>
      </c>
      <c r="G4" s="3">
        <v>0</v>
      </c>
      <c r="H4" s="6">
        <f t="shared" si="9"/>
        <v>0</v>
      </c>
      <c r="I4" s="3">
        <v>15333</v>
      </c>
      <c r="J4" s="6">
        <f t="shared" si="10"/>
        <v>0.0012393753250905</v>
      </c>
      <c r="K4" s="3">
        <v>24821</v>
      </c>
      <c r="L4" s="6">
        <f t="shared" si="11"/>
        <v>0.00031885956775124137</v>
      </c>
      <c r="O4">
        <v>3</v>
      </c>
      <c r="P4" s="2" t="s">
        <v>45</v>
      </c>
      <c r="Q4" s="3">
        <v>3500850</v>
      </c>
      <c r="R4" s="6">
        <f t="shared" si="0"/>
        <v>0.09130534048805618</v>
      </c>
      <c r="W4">
        <v>3</v>
      </c>
      <c r="X4" s="2" t="str">
        <f t="shared" si="12"/>
        <v>33131</v>
      </c>
      <c r="Y4" s="3">
        <f t="shared" si="13"/>
        <v>3500850</v>
      </c>
      <c r="AB4">
        <v>3</v>
      </c>
      <c r="AC4" s="2" t="s">
        <v>79</v>
      </c>
      <c r="AD4" s="3">
        <v>1520419</v>
      </c>
      <c r="AE4" s="6">
        <f t="shared" si="1"/>
        <v>0.06973148394026576</v>
      </c>
      <c r="AI4" t="str">
        <f t="shared" si="14"/>
        <v>33149</v>
      </c>
      <c r="AJ4" s="4">
        <f t="shared" si="15"/>
        <v>1520419</v>
      </c>
      <c r="AK4" s="6">
        <f t="shared" si="2"/>
        <v>0.06973148394026576</v>
      </c>
      <c r="AP4">
        <v>3</v>
      </c>
      <c r="AQ4" s="2" t="s">
        <v>51</v>
      </c>
      <c r="AR4" s="3">
        <v>514329</v>
      </c>
      <c r="AS4" s="6">
        <f t="shared" si="3"/>
        <v>0.09658116688934353</v>
      </c>
      <c r="AV4">
        <v>3</v>
      </c>
      <c r="AW4" s="2" t="str">
        <f t="shared" si="16"/>
        <v>33134</v>
      </c>
      <c r="AX4" s="3">
        <f t="shared" si="17"/>
        <v>514329</v>
      </c>
      <c r="AY4" s="6">
        <f t="shared" si="4"/>
        <v>0.09658116688934353</v>
      </c>
      <c r="BC4">
        <f aca="true" t="shared" si="22" ref="BC4:BC67">+BC3+1</f>
        <v>3</v>
      </c>
      <c r="BD4" s="2" t="s">
        <v>99</v>
      </c>
      <c r="BE4" s="3">
        <v>656865</v>
      </c>
      <c r="BF4" s="6">
        <f t="shared" si="5"/>
        <v>0.05309478072885745</v>
      </c>
      <c r="BH4">
        <v>3</v>
      </c>
      <c r="BI4" t="str">
        <f t="shared" si="18"/>
        <v>33160</v>
      </c>
      <c r="BJ4" s="4">
        <f t="shared" si="19"/>
        <v>656865</v>
      </c>
      <c r="BK4" s="12">
        <v>0.05309478072885745</v>
      </c>
      <c r="BR4" s="2" t="s">
        <v>40</v>
      </c>
      <c r="BS4" s="3">
        <v>6124481</v>
      </c>
      <c r="BT4" s="6">
        <f t="shared" si="6"/>
        <v>0.07867730407158013</v>
      </c>
      <c r="BW4" t="str">
        <f t="shared" si="20"/>
        <v>33126</v>
      </c>
      <c r="BX4" s="4">
        <f t="shared" si="21"/>
        <v>6124481</v>
      </c>
      <c r="BY4" s="12">
        <v>0.07867730407158013</v>
      </c>
    </row>
    <row r="5" spans="2:77" ht="12.75">
      <c r="B5" s="2" t="s">
        <v>8</v>
      </c>
      <c r="C5" s="3">
        <v>216156</v>
      </c>
      <c r="D5" s="6">
        <f t="shared" si="7"/>
        <v>0.005637544361665387</v>
      </c>
      <c r="E5" s="3">
        <v>216156</v>
      </c>
      <c r="F5" s="6">
        <f t="shared" si="8"/>
        <v>0.009913634756334987</v>
      </c>
      <c r="G5" s="3">
        <v>171525</v>
      </c>
      <c r="H5" s="6">
        <f t="shared" si="9"/>
        <v>0.03220912033094507</v>
      </c>
      <c r="I5" s="3">
        <v>237792</v>
      </c>
      <c r="J5" s="6">
        <f t="shared" si="10"/>
        <v>0.01922086592994979</v>
      </c>
      <c r="K5" s="3">
        <v>841629</v>
      </c>
      <c r="L5" s="6">
        <f t="shared" si="11"/>
        <v>0.010811871364848699</v>
      </c>
      <c r="O5">
        <v>4</v>
      </c>
      <c r="P5" s="2" t="s">
        <v>40</v>
      </c>
      <c r="Q5" s="3">
        <v>2689710</v>
      </c>
      <c r="R5" s="6">
        <f t="shared" si="0"/>
        <v>0.07015007422886715</v>
      </c>
      <c r="W5">
        <v>4</v>
      </c>
      <c r="X5" s="2" t="str">
        <f t="shared" si="12"/>
        <v>33126</v>
      </c>
      <c r="Y5" s="3">
        <f t="shared" si="13"/>
        <v>2689710</v>
      </c>
      <c r="AB5">
        <v>4</v>
      </c>
      <c r="AC5" s="2" t="s">
        <v>99</v>
      </c>
      <c r="AD5" s="3">
        <v>1359574</v>
      </c>
      <c r="AE5" s="6">
        <f t="shared" si="1"/>
        <v>0.06235459603346372</v>
      </c>
      <c r="AI5" t="str">
        <f t="shared" si="14"/>
        <v>33160</v>
      </c>
      <c r="AJ5" s="4">
        <f t="shared" si="15"/>
        <v>1359574</v>
      </c>
      <c r="AK5" s="6">
        <f t="shared" si="2"/>
        <v>0.06235459603346372</v>
      </c>
      <c r="AP5">
        <v>4</v>
      </c>
      <c r="AQ5" s="2" t="s">
        <v>135</v>
      </c>
      <c r="AR5" s="3">
        <v>399951</v>
      </c>
      <c r="AS5" s="6">
        <f t="shared" si="3"/>
        <v>0.07510316213660874</v>
      </c>
      <c r="AV5">
        <v>4</v>
      </c>
      <c r="AW5" s="2" t="str">
        <f t="shared" si="16"/>
        <v>33178</v>
      </c>
      <c r="AX5" s="3">
        <f t="shared" si="17"/>
        <v>399951</v>
      </c>
      <c r="AY5" s="6">
        <f t="shared" si="4"/>
        <v>0.07510316213660874</v>
      </c>
      <c r="BC5">
        <f t="shared" si="22"/>
        <v>4</v>
      </c>
      <c r="BD5" s="2" t="s">
        <v>48</v>
      </c>
      <c r="BE5" s="3">
        <v>649836</v>
      </c>
      <c r="BF5" s="6">
        <f t="shared" si="5"/>
        <v>0.05252662256280637</v>
      </c>
      <c r="BH5">
        <v>4</v>
      </c>
      <c r="BI5" t="str">
        <f t="shared" si="18"/>
        <v>33133</v>
      </c>
      <c r="BJ5" s="4">
        <f t="shared" si="19"/>
        <v>649836</v>
      </c>
      <c r="BK5" s="12">
        <v>0.05252662256280637</v>
      </c>
      <c r="BR5" s="2" t="s">
        <v>61</v>
      </c>
      <c r="BS5" s="3">
        <v>4753399</v>
      </c>
      <c r="BT5" s="6">
        <f t="shared" si="6"/>
        <v>0.061063887453736074</v>
      </c>
      <c r="BW5" t="str">
        <f t="shared" si="20"/>
        <v>33140</v>
      </c>
      <c r="BX5" s="4">
        <f t="shared" si="21"/>
        <v>4753399</v>
      </c>
      <c r="BY5" s="12">
        <v>0.061063887453736074</v>
      </c>
    </row>
    <row r="6" spans="2:77" ht="12.75">
      <c r="B6" s="2" t="s">
        <v>12</v>
      </c>
      <c r="C6" s="3">
        <v>0</v>
      </c>
      <c r="D6" s="6">
        <f t="shared" si="7"/>
        <v>0</v>
      </c>
      <c r="E6" s="3">
        <v>0</v>
      </c>
      <c r="F6" s="6">
        <f t="shared" si="8"/>
        <v>0</v>
      </c>
      <c r="G6" s="3">
        <v>0</v>
      </c>
      <c r="H6" s="6">
        <f t="shared" si="9"/>
        <v>0</v>
      </c>
      <c r="I6" s="3">
        <v>102529</v>
      </c>
      <c r="J6" s="6">
        <f t="shared" si="10"/>
        <v>0.008287478817335412</v>
      </c>
      <c r="K6" s="3">
        <v>102529</v>
      </c>
      <c r="L6" s="6">
        <f t="shared" si="11"/>
        <v>0.0013171247178585482</v>
      </c>
      <c r="O6">
        <v>5</v>
      </c>
      <c r="P6" s="2" t="s">
        <v>79</v>
      </c>
      <c r="Q6" s="3">
        <v>1520419</v>
      </c>
      <c r="R6" s="6">
        <f t="shared" si="0"/>
        <v>0.03965390533142233</v>
      </c>
      <c r="W6">
        <v>5</v>
      </c>
      <c r="X6" s="2" t="str">
        <f t="shared" si="12"/>
        <v>33149</v>
      </c>
      <c r="Y6" s="3">
        <f t="shared" si="13"/>
        <v>1520419</v>
      </c>
      <c r="AB6">
        <v>5</v>
      </c>
      <c r="AC6" s="2" t="s">
        <v>48</v>
      </c>
      <c r="AD6" s="3">
        <v>1265859</v>
      </c>
      <c r="AE6" s="6">
        <f t="shared" si="1"/>
        <v>0.05805651371703516</v>
      </c>
      <c r="AI6" t="str">
        <f t="shared" si="14"/>
        <v>33133</v>
      </c>
      <c r="AJ6" s="4">
        <f t="shared" si="15"/>
        <v>1265859</v>
      </c>
      <c r="AK6" s="6">
        <f t="shared" si="2"/>
        <v>0.05805651371703516</v>
      </c>
      <c r="AP6">
        <v>5</v>
      </c>
      <c r="AQ6" s="2" t="s">
        <v>40</v>
      </c>
      <c r="AR6" s="3">
        <v>398380</v>
      </c>
      <c r="AS6" s="6">
        <f t="shared" si="3"/>
        <v>0.07480815832935081</v>
      </c>
      <c r="AV6">
        <v>5</v>
      </c>
      <c r="AW6" s="2" t="str">
        <f t="shared" si="16"/>
        <v>33126</v>
      </c>
      <c r="AX6" s="3">
        <f t="shared" si="17"/>
        <v>398380</v>
      </c>
      <c r="AY6" s="6">
        <f t="shared" si="4"/>
        <v>0.07480815832935081</v>
      </c>
      <c r="BC6">
        <f t="shared" si="22"/>
        <v>5</v>
      </c>
      <c r="BD6" s="2" t="s">
        <v>127</v>
      </c>
      <c r="BE6" s="3">
        <v>589558</v>
      </c>
      <c r="BF6" s="6">
        <f t="shared" si="5"/>
        <v>0.047654316696648075</v>
      </c>
      <c r="BH6">
        <v>5</v>
      </c>
      <c r="BI6" t="str">
        <f t="shared" si="18"/>
        <v>33172</v>
      </c>
      <c r="BJ6" s="4">
        <f t="shared" si="19"/>
        <v>589558</v>
      </c>
      <c r="BK6" s="12">
        <v>0.047654316696648075</v>
      </c>
      <c r="BM6" s="4">
        <f>+I76</f>
        <v>12371555</v>
      </c>
      <c r="BR6" s="2" t="s">
        <v>79</v>
      </c>
      <c r="BS6" s="3">
        <v>3937383</v>
      </c>
      <c r="BT6" s="6">
        <f t="shared" si="6"/>
        <v>0.05058104997587068</v>
      </c>
      <c r="BW6" t="str">
        <f t="shared" si="20"/>
        <v>33149</v>
      </c>
      <c r="BX6" s="4">
        <f t="shared" si="21"/>
        <v>3937383</v>
      </c>
      <c r="BY6" s="12">
        <v>0.05058104997587068</v>
      </c>
    </row>
    <row r="7" spans="2:77" ht="12.75">
      <c r="B7" s="2" t="s">
        <v>15</v>
      </c>
      <c r="C7" s="3">
        <v>427445</v>
      </c>
      <c r="D7" s="6">
        <f t="shared" si="7"/>
        <v>0.011148152952830647</v>
      </c>
      <c r="E7" s="3">
        <v>427445</v>
      </c>
      <c r="F7" s="6">
        <f t="shared" si="8"/>
        <v>0.01960405266761787</v>
      </c>
      <c r="G7" s="3">
        <v>14007</v>
      </c>
      <c r="H7" s="6">
        <f t="shared" si="9"/>
        <v>0.0026302471853989077</v>
      </c>
      <c r="I7" s="3">
        <v>133383</v>
      </c>
      <c r="J7" s="6">
        <f t="shared" si="10"/>
        <v>0.010781425617070772</v>
      </c>
      <c r="K7" s="3">
        <v>1002280</v>
      </c>
      <c r="L7" s="6">
        <f t="shared" si="11"/>
        <v>0.012875652373623715</v>
      </c>
      <c r="O7">
        <v>6</v>
      </c>
      <c r="P7" s="2" t="s">
        <v>99</v>
      </c>
      <c r="Q7" s="3">
        <v>1359572</v>
      </c>
      <c r="R7" s="6">
        <f t="shared" si="0"/>
        <v>0.03545886981105374</v>
      </c>
      <c r="W7">
        <v>6</v>
      </c>
      <c r="X7" s="2" t="str">
        <f t="shared" si="12"/>
        <v>33160</v>
      </c>
      <c r="Y7" s="3">
        <f t="shared" si="13"/>
        <v>1359572</v>
      </c>
      <c r="AB7">
        <v>6</v>
      </c>
      <c r="AC7" s="2" t="s">
        <v>137</v>
      </c>
      <c r="AD7" s="3">
        <v>1252737</v>
      </c>
      <c r="AE7" s="6">
        <f t="shared" si="1"/>
        <v>0.05745469505240115</v>
      </c>
      <c r="AI7" t="str">
        <f t="shared" si="14"/>
        <v>33180</v>
      </c>
      <c r="AJ7" s="4">
        <f t="shared" si="15"/>
        <v>1252737</v>
      </c>
      <c r="AK7" s="6">
        <f t="shared" si="2"/>
        <v>0.05745469505240115</v>
      </c>
      <c r="AP7">
        <v>6</v>
      </c>
      <c r="AQ7" s="2" t="s">
        <v>137</v>
      </c>
      <c r="AR7" s="3">
        <v>354680</v>
      </c>
      <c r="AS7" s="6">
        <f t="shared" si="3"/>
        <v>0.06660213262777787</v>
      </c>
      <c r="AV7">
        <v>6</v>
      </c>
      <c r="AW7" s="2" t="str">
        <f t="shared" si="16"/>
        <v>33180</v>
      </c>
      <c r="AX7" s="3">
        <f t="shared" si="17"/>
        <v>354680</v>
      </c>
      <c r="AY7" s="6">
        <f t="shared" si="4"/>
        <v>0.06660213262777787</v>
      </c>
      <c r="BC7">
        <f t="shared" si="22"/>
        <v>6</v>
      </c>
      <c r="BD7" s="2" t="s">
        <v>132</v>
      </c>
      <c r="BE7" s="3">
        <v>582346</v>
      </c>
      <c r="BF7" s="6">
        <f t="shared" si="5"/>
        <v>0.04707136653395632</v>
      </c>
      <c r="BH7">
        <v>6</v>
      </c>
      <c r="BI7" t="str">
        <f t="shared" si="18"/>
        <v>33176</v>
      </c>
      <c r="BJ7" s="4">
        <f t="shared" si="19"/>
        <v>582346</v>
      </c>
      <c r="BK7" s="12">
        <v>0.04707136653395632</v>
      </c>
      <c r="BM7" s="4">
        <f>SUM(BJ2:BJ21)</f>
        <v>9019090</v>
      </c>
      <c r="BR7" s="2" t="s">
        <v>51</v>
      </c>
      <c r="BS7" s="3">
        <v>3651393</v>
      </c>
      <c r="BT7" s="6">
        <f t="shared" si="6"/>
        <v>0.04690711871680869</v>
      </c>
      <c r="BW7" t="str">
        <f t="shared" si="20"/>
        <v>33134</v>
      </c>
      <c r="BX7" s="4">
        <f t="shared" si="21"/>
        <v>3651393</v>
      </c>
      <c r="BY7" s="12">
        <v>0.04690711871680869</v>
      </c>
    </row>
    <row r="8" spans="2:77" ht="12.75">
      <c r="B8" s="2" t="s">
        <v>16</v>
      </c>
      <c r="C8" s="3">
        <v>0</v>
      </c>
      <c r="D8" s="6">
        <f t="shared" si="7"/>
        <v>0</v>
      </c>
      <c r="E8" s="3">
        <v>0</v>
      </c>
      <c r="F8" s="6">
        <f t="shared" si="8"/>
        <v>0</v>
      </c>
      <c r="G8" s="3">
        <v>0</v>
      </c>
      <c r="H8" s="6">
        <f t="shared" si="9"/>
        <v>0</v>
      </c>
      <c r="I8" s="3">
        <v>28304</v>
      </c>
      <c r="J8" s="6">
        <f t="shared" si="10"/>
        <v>0.0022878288137586585</v>
      </c>
      <c r="K8" s="3">
        <v>28304</v>
      </c>
      <c r="L8" s="6">
        <f t="shared" si="11"/>
        <v>0.00036360344891950915</v>
      </c>
      <c r="O8">
        <v>7</v>
      </c>
      <c r="P8" s="2" t="s">
        <v>48</v>
      </c>
      <c r="Q8" s="3">
        <v>1265859</v>
      </c>
      <c r="R8" s="6">
        <f t="shared" si="0"/>
        <v>0.03301474984785703</v>
      </c>
      <c r="W8">
        <v>7</v>
      </c>
      <c r="X8" s="2" t="str">
        <f t="shared" si="12"/>
        <v>33133</v>
      </c>
      <c r="Y8" s="3">
        <f t="shared" si="13"/>
        <v>1265859</v>
      </c>
      <c r="AB8">
        <v>7</v>
      </c>
      <c r="AC8" s="2" t="s">
        <v>135</v>
      </c>
      <c r="AD8" s="3">
        <v>1215459</v>
      </c>
      <c r="AE8" s="6">
        <f t="shared" si="1"/>
        <v>0.05574500169923651</v>
      </c>
      <c r="AI8" t="str">
        <f t="shared" si="14"/>
        <v>33178</v>
      </c>
      <c r="AJ8" s="4">
        <f t="shared" si="15"/>
        <v>1215459</v>
      </c>
      <c r="AK8" s="6">
        <f t="shared" si="2"/>
        <v>0.05574500169923651</v>
      </c>
      <c r="AP8">
        <v>7</v>
      </c>
      <c r="AQ8" s="2" t="s">
        <v>48</v>
      </c>
      <c r="AR8" s="3">
        <v>348226</v>
      </c>
      <c r="AS8" s="6">
        <f t="shared" si="3"/>
        <v>0.06539019464430071</v>
      </c>
      <c r="AV8">
        <v>7</v>
      </c>
      <c r="AW8" s="2" t="str">
        <f t="shared" si="16"/>
        <v>33133</v>
      </c>
      <c r="AX8" s="3">
        <f t="shared" si="17"/>
        <v>348226</v>
      </c>
      <c r="AY8" s="6">
        <f t="shared" si="4"/>
        <v>0.06539019464430071</v>
      </c>
      <c r="BC8">
        <f t="shared" si="22"/>
        <v>7</v>
      </c>
      <c r="BD8" s="2" t="s">
        <v>137</v>
      </c>
      <c r="BE8" s="3">
        <f>560235+480-2309</f>
        <v>558406</v>
      </c>
      <c r="BF8" s="6">
        <f t="shared" si="5"/>
        <v>0.0451362823832574</v>
      </c>
      <c r="BH8">
        <v>7</v>
      </c>
      <c r="BI8" t="str">
        <f t="shared" si="18"/>
        <v>33180</v>
      </c>
      <c r="BJ8" s="4">
        <f t="shared" si="19"/>
        <v>558406</v>
      </c>
      <c r="BK8" s="12">
        <v>0.0451362823832574</v>
      </c>
      <c r="BR8" s="2" t="s">
        <v>99</v>
      </c>
      <c r="BS8" s="3">
        <v>3645954</v>
      </c>
      <c r="BT8" s="6">
        <f t="shared" si="6"/>
        <v>0.046837247350264274</v>
      </c>
      <c r="BW8" t="str">
        <f t="shared" si="20"/>
        <v>33160</v>
      </c>
      <c r="BX8" s="4">
        <f t="shared" si="21"/>
        <v>3645954</v>
      </c>
      <c r="BY8" s="12">
        <v>0.046837247350264274</v>
      </c>
    </row>
    <row r="9" spans="2:79" ht="12.75">
      <c r="B9" s="2" t="s">
        <v>17</v>
      </c>
      <c r="C9" s="3">
        <v>126351</v>
      </c>
      <c r="D9" s="6">
        <f t="shared" si="7"/>
        <v>0.00329534857991813</v>
      </c>
      <c r="E9" s="3">
        <v>126352</v>
      </c>
      <c r="F9" s="6">
        <f t="shared" si="8"/>
        <v>0.005794923937954248</v>
      </c>
      <c r="G9" s="3">
        <v>7475</v>
      </c>
      <c r="H9" s="6">
        <f t="shared" si="9"/>
        <v>0.0014036622910585303</v>
      </c>
      <c r="I9" s="3">
        <v>46664</v>
      </c>
      <c r="J9" s="6">
        <f t="shared" si="10"/>
        <v>0.0037718783127909145</v>
      </c>
      <c r="K9" s="3">
        <v>306842</v>
      </c>
      <c r="L9" s="6">
        <f t="shared" si="11"/>
        <v>0.003941803613388921</v>
      </c>
      <c r="O9">
        <v>8</v>
      </c>
      <c r="P9" s="2" t="s">
        <v>137</v>
      </c>
      <c r="Q9" s="3">
        <v>1252737</v>
      </c>
      <c r="R9" s="6">
        <f t="shared" si="0"/>
        <v>0.032672516196633965</v>
      </c>
      <c r="W9">
        <v>8</v>
      </c>
      <c r="X9" s="2" t="str">
        <f t="shared" si="12"/>
        <v>33180</v>
      </c>
      <c r="Y9" s="3">
        <f t="shared" si="13"/>
        <v>1252737</v>
      </c>
      <c r="AB9">
        <v>8</v>
      </c>
      <c r="AC9" s="2" t="s">
        <v>46</v>
      </c>
      <c r="AD9" s="3">
        <v>1190272</v>
      </c>
      <c r="AE9" s="6">
        <f t="shared" si="1"/>
        <v>0.054589841913675115</v>
      </c>
      <c r="AI9" t="str">
        <f t="shared" si="14"/>
        <v>33132</v>
      </c>
      <c r="AJ9" s="4">
        <f t="shared" si="15"/>
        <v>1190272</v>
      </c>
      <c r="AK9" s="6">
        <f t="shared" si="2"/>
        <v>0.054589841913675115</v>
      </c>
      <c r="AP9">
        <v>8</v>
      </c>
      <c r="AQ9" s="2" t="s">
        <v>99</v>
      </c>
      <c r="AR9" s="3">
        <v>269943</v>
      </c>
      <c r="AS9" s="6">
        <f t="shared" si="3"/>
        <v>0.05069014178397496</v>
      </c>
      <c r="AV9">
        <v>8</v>
      </c>
      <c r="AW9" s="2" t="str">
        <f t="shared" si="16"/>
        <v>33160</v>
      </c>
      <c r="AX9" s="3">
        <f t="shared" si="17"/>
        <v>269943</v>
      </c>
      <c r="AY9" s="6">
        <f t="shared" si="4"/>
        <v>0.05069014178397496</v>
      </c>
      <c r="BC9">
        <f t="shared" si="22"/>
        <v>8</v>
      </c>
      <c r="BD9" s="2" t="s">
        <v>89</v>
      </c>
      <c r="BE9" s="3">
        <v>519233</v>
      </c>
      <c r="BF9" s="6">
        <f t="shared" si="5"/>
        <v>0.04196990596574157</v>
      </c>
      <c r="BH9">
        <v>8</v>
      </c>
      <c r="BI9" t="str">
        <f t="shared" si="18"/>
        <v>33156</v>
      </c>
      <c r="BJ9" s="4">
        <f t="shared" si="19"/>
        <v>519233</v>
      </c>
      <c r="BK9" s="12">
        <v>0.04196990596574157</v>
      </c>
      <c r="BR9" s="2" t="s">
        <v>48</v>
      </c>
      <c r="BS9" s="3">
        <v>3529780</v>
      </c>
      <c r="BT9" s="6">
        <f t="shared" si="6"/>
        <v>0.04534483401381801</v>
      </c>
      <c r="BW9" t="str">
        <f t="shared" si="20"/>
        <v>33133</v>
      </c>
      <c r="BX9" s="4">
        <f t="shared" si="21"/>
        <v>3529780</v>
      </c>
      <c r="BY9" s="12">
        <v>0.04534483401381801</v>
      </c>
      <c r="CA9" s="4">
        <f>+K76</f>
        <v>77843046</v>
      </c>
    </row>
    <row r="10" spans="2:79" ht="12.75">
      <c r="B10" s="2" t="s">
        <v>22</v>
      </c>
      <c r="C10" s="3">
        <v>0</v>
      </c>
      <c r="D10" s="6">
        <f t="shared" si="7"/>
        <v>0</v>
      </c>
      <c r="E10" s="3">
        <v>0</v>
      </c>
      <c r="F10" s="6">
        <f t="shared" si="8"/>
        <v>0</v>
      </c>
      <c r="G10" s="3">
        <v>0</v>
      </c>
      <c r="H10" s="6">
        <f t="shared" si="9"/>
        <v>0</v>
      </c>
      <c r="I10" s="3">
        <v>11047</v>
      </c>
      <c r="J10" s="6">
        <f t="shared" si="10"/>
        <v>0.0008929354474841683</v>
      </c>
      <c r="K10" s="3">
        <v>11047</v>
      </c>
      <c r="L10" s="6">
        <f t="shared" si="11"/>
        <v>0.00014191376837951588</v>
      </c>
      <c r="O10">
        <v>9</v>
      </c>
      <c r="P10" s="2" t="s">
        <v>135</v>
      </c>
      <c r="Q10" s="3">
        <v>1215458</v>
      </c>
      <c r="R10" s="6">
        <f t="shared" si="0"/>
        <v>0.03170024609421477</v>
      </c>
      <c r="W10">
        <v>9</v>
      </c>
      <c r="X10" s="2" t="str">
        <f t="shared" si="12"/>
        <v>33178</v>
      </c>
      <c r="Y10" s="3">
        <f t="shared" si="13"/>
        <v>1215458</v>
      </c>
      <c r="AB10">
        <v>9</v>
      </c>
      <c r="AC10" s="2" t="s">
        <v>51</v>
      </c>
      <c r="AD10" s="3">
        <v>1166847</v>
      </c>
      <c r="AE10" s="6">
        <f t="shared" si="1"/>
        <v>0.0535154933220693</v>
      </c>
      <c r="AI10" t="str">
        <f t="shared" si="14"/>
        <v>33134</v>
      </c>
      <c r="AJ10" s="4">
        <f t="shared" si="15"/>
        <v>1166847</v>
      </c>
      <c r="AK10" s="6">
        <f t="shared" si="2"/>
        <v>0.0535154933220693</v>
      </c>
      <c r="AP10">
        <v>9</v>
      </c>
      <c r="AQ10" s="2" t="s">
        <v>46</v>
      </c>
      <c r="AR10" s="3">
        <v>214293</v>
      </c>
      <c r="AS10" s="6">
        <f t="shared" si="3"/>
        <v>0.040240134225793395</v>
      </c>
      <c r="AU10" s="4">
        <f>SUM(AX2:AX11)</f>
        <v>4643088</v>
      </c>
      <c r="AV10">
        <v>9</v>
      </c>
      <c r="AW10" s="2" t="str">
        <f t="shared" si="16"/>
        <v>33132</v>
      </c>
      <c r="AX10" s="3">
        <f t="shared" si="17"/>
        <v>214293</v>
      </c>
      <c r="AY10" s="6">
        <f t="shared" si="4"/>
        <v>0.040240134225793395</v>
      </c>
      <c r="BC10">
        <f t="shared" si="22"/>
        <v>9</v>
      </c>
      <c r="BD10" s="2" t="s">
        <v>143</v>
      </c>
      <c r="BE10" s="3">
        <v>424147</v>
      </c>
      <c r="BF10" s="6">
        <f t="shared" si="5"/>
        <v>0.03428404917570992</v>
      </c>
      <c r="BH10">
        <v>9</v>
      </c>
      <c r="BI10" t="str">
        <f t="shared" si="18"/>
        <v>33186</v>
      </c>
      <c r="BJ10" s="4">
        <f t="shared" si="19"/>
        <v>424147</v>
      </c>
      <c r="BK10" s="12">
        <v>0.03428404917570992</v>
      </c>
      <c r="BR10" s="2" t="s">
        <v>137</v>
      </c>
      <c r="BS10" s="3">
        <f>3420389+480-2309</f>
        <v>3418560</v>
      </c>
      <c r="BT10" s="6">
        <f t="shared" si="6"/>
        <v>0.043916061558022794</v>
      </c>
      <c r="BW10" t="str">
        <f t="shared" si="20"/>
        <v>33180</v>
      </c>
      <c r="BX10" s="4">
        <f t="shared" si="21"/>
        <v>3418560</v>
      </c>
      <c r="BY10" s="12">
        <v>0.043916061558022794</v>
      </c>
      <c r="CA10" s="4">
        <f>SUM(BX2:BX18)</f>
        <v>64154591</v>
      </c>
    </row>
    <row r="11" spans="2:77" ht="12.75">
      <c r="B11" s="2" t="s">
        <v>24</v>
      </c>
      <c r="C11" s="3">
        <v>3084</v>
      </c>
      <c r="D11" s="6">
        <f t="shared" si="7"/>
        <v>8.043351473646835E-05</v>
      </c>
      <c r="E11" s="3">
        <v>3084</v>
      </c>
      <c r="F11" s="6">
        <f t="shared" si="8"/>
        <v>0.00014144252108910742</v>
      </c>
      <c r="G11" s="3">
        <v>0</v>
      </c>
      <c r="H11" s="6">
        <f t="shared" si="9"/>
        <v>0</v>
      </c>
      <c r="I11" s="3">
        <v>7668</v>
      </c>
      <c r="J11" s="6">
        <f t="shared" si="10"/>
        <v>0.000619808908419354</v>
      </c>
      <c r="K11" s="3">
        <v>13836</v>
      </c>
      <c r="L11" s="6">
        <f t="shared" si="11"/>
        <v>0.00017774227385706362</v>
      </c>
      <c r="O11">
        <v>10</v>
      </c>
      <c r="P11" s="2" t="s">
        <v>46</v>
      </c>
      <c r="Q11" s="3">
        <v>1190271</v>
      </c>
      <c r="R11" s="6">
        <f t="shared" si="0"/>
        <v>0.031043346309627406</v>
      </c>
      <c r="W11">
        <v>10</v>
      </c>
      <c r="X11" s="2" t="str">
        <f t="shared" si="12"/>
        <v>33132</v>
      </c>
      <c r="Y11" s="3">
        <f t="shared" si="13"/>
        <v>1190271</v>
      </c>
      <c r="AB11">
        <v>10</v>
      </c>
      <c r="AC11" s="2" t="s">
        <v>115</v>
      </c>
      <c r="AD11" s="3">
        <v>1048004</v>
      </c>
      <c r="AE11" s="6">
        <f t="shared" si="1"/>
        <v>0.048064957156766834</v>
      </c>
      <c r="AG11" s="4">
        <f>SUM(AD2:AD11)</f>
        <v>16209732</v>
      </c>
      <c r="AI11" t="str">
        <f t="shared" si="14"/>
        <v>33166</v>
      </c>
      <c r="AJ11" s="4">
        <f t="shared" si="15"/>
        <v>1048004</v>
      </c>
      <c r="AK11" s="6">
        <f t="shared" si="2"/>
        <v>0.048064957156766834</v>
      </c>
      <c r="AP11">
        <v>10</v>
      </c>
      <c r="AQ11" s="2" t="s">
        <v>8</v>
      </c>
      <c r="AR11" s="3">
        <v>171525</v>
      </c>
      <c r="AS11" s="6">
        <f t="shared" si="3"/>
        <v>0.03220912033094507</v>
      </c>
      <c r="AU11" s="4">
        <f>+AR76</f>
        <v>5325355</v>
      </c>
      <c r="AV11">
        <v>10</v>
      </c>
      <c r="AW11" s="2" t="str">
        <f t="shared" si="16"/>
        <v>33014</v>
      </c>
      <c r="AX11" s="3">
        <f t="shared" si="17"/>
        <v>171525</v>
      </c>
      <c r="AY11" s="6">
        <f t="shared" si="4"/>
        <v>0.03220912033094507</v>
      </c>
      <c r="BC11">
        <f t="shared" si="22"/>
        <v>10</v>
      </c>
      <c r="BD11" s="2" t="s">
        <v>38</v>
      </c>
      <c r="BE11" s="3">
        <v>411631</v>
      </c>
      <c r="BF11" s="6">
        <f t="shared" si="5"/>
        <v>0.03327237360218663</v>
      </c>
      <c r="BH11">
        <v>10</v>
      </c>
      <c r="BI11" t="str">
        <f t="shared" si="18"/>
        <v>33122</v>
      </c>
      <c r="BJ11" s="4">
        <f t="shared" si="19"/>
        <v>411631</v>
      </c>
      <c r="BK11" s="12">
        <v>0.03327237360218663</v>
      </c>
      <c r="BR11" s="2" t="s">
        <v>46</v>
      </c>
      <c r="BS11" s="3">
        <v>3327693</v>
      </c>
      <c r="BT11" s="6">
        <f t="shared" si="6"/>
        <v>0.04274875112158381</v>
      </c>
      <c r="BW11" t="str">
        <f t="shared" si="20"/>
        <v>33132</v>
      </c>
      <c r="BX11" s="4">
        <f t="shared" si="21"/>
        <v>3327693</v>
      </c>
      <c r="BY11" s="12">
        <v>0.04274875112158381</v>
      </c>
    </row>
    <row r="12" spans="2:77" ht="13.5" customHeight="1">
      <c r="B12" s="2" t="s">
        <v>27</v>
      </c>
      <c r="C12" s="3">
        <v>5180</v>
      </c>
      <c r="D12" s="6">
        <f t="shared" si="7"/>
        <v>0.00013509909414231714</v>
      </c>
      <c r="E12" s="3">
        <v>5180</v>
      </c>
      <c r="F12" s="6">
        <f t="shared" si="8"/>
        <v>0.00023757206849597158</v>
      </c>
      <c r="G12" s="3">
        <v>0</v>
      </c>
      <c r="H12" s="6">
        <f t="shared" si="9"/>
        <v>0</v>
      </c>
      <c r="I12" s="3">
        <v>8259</v>
      </c>
      <c r="J12" s="6">
        <f t="shared" si="10"/>
        <v>0.0006675797828163073</v>
      </c>
      <c r="K12" s="3">
        <v>18619</v>
      </c>
      <c r="L12" s="6">
        <f t="shared" si="11"/>
        <v>0.00023918642649209797</v>
      </c>
      <c r="O12">
        <v>11</v>
      </c>
      <c r="P12" s="2" t="s">
        <v>51</v>
      </c>
      <c r="Q12" s="3">
        <v>1166846</v>
      </c>
      <c r="R12" s="6">
        <f t="shared" si="0"/>
        <v>0.030432401081773395</v>
      </c>
      <c r="W12">
        <v>11</v>
      </c>
      <c r="X12" s="2" t="str">
        <f t="shared" si="12"/>
        <v>33134</v>
      </c>
      <c r="Y12" s="3">
        <f t="shared" si="13"/>
        <v>1166846</v>
      </c>
      <c r="AA12" s="4">
        <f>SUM(Y2:Y13)</f>
        <v>32081628</v>
      </c>
      <c r="AB12">
        <f>+AB11+1</f>
        <v>11</v>
      </c>
      <c r="AC12" s="2" t="s">
        <v>67</v>
      </c>
      <c r="AD12" s="3">
        <v>682044</v>
      </c>
      <c r="AE12" s="6">
        <f t="shared" si="1"/>
        <v>0.03128081156086225</v>
      </c>
      <c r="AG12" s="4">
        <f>+E76</f>
        <v>21803910</v>
      </c>
      <c r="AI12" s="2" t="s">
        <v>160</v>
      </c>
      <c r="AJ12" s="4">
        <f>+AG12-AG11</f>
        <v>5594178</v>
      </c>
      <c r="AK12" s="12">
        <f>+AJ12/AJ13</f>
        <v>0.25656765231557094</v>
      </c>
      <c r="AP12">
        <f>+AP11+1</f>
        <v>11</v>
      </c>
      <c r="AQ12" s="2" t="s">
        <v>35</v>
      </c>
      <c r="AR12" s="3">
        <v>141698</v>
      </c>
      <c r="AS12" s="6">
        <f t="shared" si="3"/>
        <v>0.026608179173031658</v>
      </c>
      <c r="AW12" s="2" t="s">
        <v>160</v>
      </c>
      <c r="AX12" s="4">
        <f>+AU11-AU10</f>
        <v>682267</v>
      </c>
      <c r="AY12" s="12">
        <f>+AX12/AX13</f>
        <v>0.128116717101489</v>
      </c>
      <c r="BC12">
        <f t="shared" si="22"/>
        <v>11</v>
      </c>
      <c r="BD12" s="2" t="s">
        <v>33</v>
      </c>
      <c r="BE12" s="3">
        <v>369151</v>
      </c>
      <c r="BF12" s="6">
        <f t="shared" si="5"/>
        <v>0.029838690447562977</v>
      </c>
      <c r="BH12">
        <v>11</v>
      </c>
      <c r="BI12" t="str">
        <f t="shared" si="18"/>
        <v>33056</v>
      </c>
      <c r="BJ12" s="4">
        <f t="shared" si="19"/>
        <v>369151</v>
      </c>
      <c r="BK12" s="12">
        <v>0.029838690447562977</v>
      </c>
      <c r="BR12" s="2" t="s">
        <v>135</v>
      </c>
      <c r="BS12" s="3">
        <v>2945941</v>
      </c>
      <c r="BT12" s="6">
        <f t="shared" si="6"/>
        <v>0.037844626480829126</v>
      </c>
      <c r="BW12" t="str">
        <f t="shared" si="20"/>
        <v>33178</v>
      </c>
      <c r="BX12" s="4">
        <f t="shared" si="21"/>
        <v>2945941</v>
      </c>
      <c r="BY12" s="12">
        <v>0.037844626480829126</v>
      </c>
    </row>
    <row r="13" spans="2:77" ht="12.75">
      <c r="B13" s="2" t="s">
        <v>28</v>
      </c>
      <c r="C13" s="3">
        <v>396175</v>
      </c>
      <c r="D13" s="6">
        <f t="shared" si="7"/>
        <v>0.010332603015797779</v>
      </c>
      <c r="E13" s="3">
        <v>396177</v>
      </c>
      <c r="F13" s="6">
        <f t="shared" si="8"/>
        <v>0.018169997949908985</v>
      </c>
      <c r="G13" s="3">
        <v>0</v>
      </c>
      <c r="H13" s="6">
        <f t="shared" si="9"/>
        <v>0</v>
      </c>
      <c r="I13" s="3">
        <v>116656</v>
      </c>
      <c r="J13" s="6">
        <f t="shared" si="10"/>
        <v>0.009429372459646342</v>
      </c>
      <c r="K13" s="3">
        <v>909008</v>
      </c>
      <c r="L13" s="6">
        <f t="shared" si="11"/>
        <v>0.011677446434971211</v>
      </c>
      <c r="O13">
        <v>12</v>
      </c>
      <c r="P13" s="2" t="s">
        <v>115</v>
      </c>
      <c r="Q13" s="3">
        <v>1048003</v>
      </c>
      <c r="R13" s="6">
        <f t="shared" si="0"/>
        <v>0.02733286794564301</v>
      </c>
      <c r="W13">
        <v>12</v>
      </c>
      <c r="X13" s="2" t="str">
        <f t="shared" si="12"/>
        <v>33166</v>
      </c>
      <c r="Y13" s="3">
        <f t="shared" si="13"/>
        <v>1048003</v>
      </c>
      <c r="AA13" s="4">
        <f>+C76</f>
        <v>38342226</v>
      </c>
      <c r="AB13">
        <f aca="true" t="shared" si="23" ref="AB13:AB75">+AB12+1</f>
        <v>12</v>
      </c>
      <c r="AC13" s="2" t="s">
        <v>127</v>
      </c>
      <c r="AD13" s="3">
        <v>506892</v>
      </c>
      <c r="AE13" s="6">
        <f t="shared" si="1"/>
        <v>0.023247756939007727</v>
      </c>
      <c r="AJ13" s="4">
        <f>SUM(AJ2:AJ12)</f>
        <v>21803910</v>
      </c>
      <c r="AK13" s="12">
        <f>SUM(AK2:AK12)</f>
        <v>1</v>
      </c>
      <c r="AP13">
        <f aca="true" t="shared" si="24" ref="AP13:AP75">+AP12+1</f>
        <v>12</v>
      </c>
      <c r="AQ13" s="2" t="s">
        <v>82</v>
      </c>
      <c r="AR13" s="3">
        <v>83839</v>
      </c>
      <c r="AS13" s="6">
        <f t="shared" si="3"/>
        <v>0.015743363587967376</v>
      </c>
      <c r="AX13" s="4">
        <f>SUM(AX2:AX12)</f>
        <v>5325355</v>
      </c>
      <c r="AY13" s="12">
        <f>SUM(AY2:AY12)</f>
        <v>0.9999999999999999</v>
      </c>
      <c r="BC13">
        <f t="shared" si="22"/>
        <v>12</v>
      </c>
      <c r="BD13" s="2" t="s">
        <v>68</v>
      </c>
      <c r="BE13" s="3">
        <v>365261</v>
      </c>
      <c r="BF13" s="6">
        <f t="shared" si="5"/>
        <v>0.029524259480720086</v>
      </c>
      <c r="BH13">
        <v>12</v>
      </c>
      <c r="BI13" t="str">
        <f t="shared" si="18"/>
        <v>33143</v>
      </c>
      <c r="BJ13" s="4">
        <f t="shared" si="19"/>
        <v>365261</v>
      </c>
      <c r="BK13" s="12">
        <v>0.029524259480720086</v>
      </c>
      <c r="BR13" s="2" t="s">
        <v>115</v>
      </c>
      <c r="BS13" s="3">
        <v>2224551</v>
      </c>
      <c r="BT13" s="6">
        <f t="shared" si="6"/>
        <v>0.02857738891666701</v>
      </c>
      <c r="BW13" t="str">
        <f t="shared" si="20"/>
        <v>33166</v>
      </c>
      <c r="BX13" s="4">
        <f t="shared" si="21"/>
        <v>2224551</v>
      </c>
      <c r="BY13" s="12">
        <v>0.02857738891666701</v>
      </c>
    </row>
    <row r="14" spans="2:77" ht="13.5" customHeight="1">
      <c r="B14" s="2" t="s">
        <v>31</v>
      </c>
      <c r="C14" s="3">
        <v>124</v>
      </c>
      <c r="D14" s="6">
        <f t="shared" si="7"/>
        <v>3.2340323694299856E-06</v>
      </c>
      <c r="E14" s="3">
        <v>124</v>
      </c>
      <c r="F14" s="6">
        <f t="shared" si="8"/>
        <v>5.687053377123645E-06</v>
      </c>
      <c r="G14" s="3">
        <v>0</v>
      </c>
      <c r="H14" s="6">
        <f t="shared" si="9"/>
        <v>0</v>
      </c>
      <c r="I14" s="3">
        <v>0</v>
      </c>
      <c r="J14" s="6">
        <f t="shared" si="10"/>
        <v>0</v>
      </c>
      <c r="K14" s="3">
        <v>248</v>
      </c>
      <c r="L14" s="6">
        <f t="shared" si="11"/>
        <v>3.185897941352398E-06</v>
      </c>
      <c r="O14">
        <v>13</v>
      </c>
      <c r="P14" s="2" t="s">
        <v>63</v>
      </c>
      <c r="Q14" s="3">
        <v>711210</v>
      </c>
      <c r="R14" s="6">
        <f t="shared" si="0"/>
        <v>0.018549001302115325</v>
      </c>
      <c r="X14" s="2" t="s">
        <v>160</v>
      </c>
      <c r="Y14" s="3">
        <f>+AA13-AA12</f>
        <v>6260598</v>
      </c>
      <c r="AB14">
        <f t="shared" si="23"/>
        <v>13</v>
      </c>
      <c r="AC14" s="2" t="s">
        <v>89</v>
      </c>
      <c r="AD14" s="3">
        <v>467760</v>
      </c>
      <c r="AE14" s="6">
        <f t="shared" si="1"/>
        <v>0.021453032965188353</v>
      </c>
      <c r="AP14">
        <f t="shared" si="24"/>
        <v>13</v>
      </c>
      <c r="AQ14" s="2" t="s">
        <v>89</v>
      </c>
      <c r="AR14" s="3">
        <v>76835</v>
      </c>
      <c r="AS14" s="6">
        <f t="shared" si="3"/>
        <v>0.01442814610481367</v>
      </c>
      <c r="BC14">
        <f t="shared" si="22"/>
        <v>13</v>
      </c>
      <c r="BD14" s="2" t="s">
        <v>40</v>
      </c>
      <c r="BE14" s="3">
        <v>346681</v>
      </c>
      <c r="BF14" s="6">
        <f t="shared" si="5"/>
        <v>0.02802242725348592</v>
      </c>
      <c r="BH14">
        <v>13</v>
      </c>
      <c r="BI14" t="str">
        <f t="shared" si="18"/>
        <v>33126</v>
      </c>
      <c r="BJ14" s="4">
        <f t="shared" si="19"/>
        <v>346681</v>
      </c>
      <c r="BK14" s="12">
        <v>0.02802242725348592</v>
      </c>
      <c r="BR14" s="2" t="s">
        <v>127</v>
      </c>
      <c r="BS14" s="3">
        <v>1653487</v>
      </c>
      <c r="BT14" s="6">
        <f t="shared" si="6"/>
        <v>0.021241293666745775</v>
      </c>
      <c r="BW14" t="str">
        <f t="shared" si="20"/>
        <v>33172</v>
      </c>
      <c r="BX14" s="4">
        <f t="shared" si="21"/>
        <v>1653487</v>
      </c>
      <c r="BY14" s="12">
        <v>0.021241293666745775</v>
      </c>
    </row>
    <row r="15" spans="2:77" ht="12.75">
      <c r="B15" s="2" t="s">
        <v>32</v>
      </c>
      <c r="C15" s="3">
        <v>0</v>
      </c>
      <c r="D15" s="6">
        <f t="shared" si="7"/>
        <v>0</v>
      </c>
      <c r="E15" s="3">
        <v>0</v>
      </c>
      <c r="F15" s="6">
        <f t="shared" si="8"/>
        <v>0</v>
      </c>
      <c r="G15" s="3">
        <v>0</v>
      </c>
      <c r="H15" s="6">
        <f t="shared" si="9"/>
        <v>0</v>
      </c>
      <c r="I15" s="3">
        <v>14855</v>
      </c>
      <c r="J15" s="6">
        <f t="shared" si="10"/>
        <v>0.0012007383065427103</v>
      </c>
      <c r="K15" s="3">
        <v>14855</v>
      </c>
      <c r="L15" s="6">
        <f t="shared" si="11"/>
        <v>0.00019083271741447528</v>
      </c>
      <c r="O15">
        <v>14</v>
      </c>
      <c r="P15" s="2" t="s">
        <v>67</v>
      </c>
      <c r="Q15" s="3">
        <v>682043</v>
      </c>
      <c r="R15" s="6">
        <f t="shared" si="0"/>
        <v>0.01778829951083174</v>
      </c>
      <c r="X15" s="2"/>
      <c r="Y15" s="3">
        <f>+AA13</f>
        <v>38342226</v>
      </c>
      <c r="AB15">
        <f t="shared" si="23"/>
        <v>14</v>
      </c>
      <c r="AC15" s="2" t="s">
        <v>15</v>
      </c>
      <c r="AD15" s="3">
        <v>427445</v>
      </c>
      <c r="AE15" s="6">
        <f t="shared" si="1"/>
        <v>0.01960405266761787</v>
      </c>
      <c r="AP15">
        <f t="shared" si="24"/>
        <v>14</v>
      </c>
      <c r="AQ15" s="2" t="s">
        <v>67</v>
      </c>
      <c r="AR15" s="3">
        <v>64601</v>
      </c>
      <c r="AS15" s="6">
        <f t="shared" si="3"/>
        <v>0.01213083447019025</v>
      </c>
      <c r="BC15">
        <f t="shared" si="22"/>
        <v>14</v>
      </c>
      <c r="BD15" s="2" t="s">
        <v>79</v>
      </c>
      <c r="BE15" s="3">
        <v>331661</v>
      </c>
      <c r="BF15" s="6">
        <f t="shared" si="5"/>
        <v>0.026808351900791776</v>
      </c>
      <c r="BH15">
        <v>14</v>
      </c>
      <c r="BI15" t="str">
        <f t="shared" si="18"/>
        <v>33149</v>
      </c>
      <c r="BJ15" s="4">
        <f t="shared" si="19"/>
        <v>331661</v>
      </c>
      <c r="BK15" s="12">
        <v>0.026808351900791776</v>
      </c>
      <c r="BR15" s="2" t="s">
        <v>89</v>
      </c>
      <c r="BS15" s="3">
        <v>1531588</v>
      </c>
      <c r="BT15" s="6">
        <f t="shared" si="6"/>
        <v>0.019675334904032404</v>
      </c>
      <c r="BW15" t="str">
        <f t="shared" si="20"/>
        <v>33156</v>
      </c>
      <c r="BX15" s="4">
        <f t="shared" si="21"/>
        <v>1531588</v>
      </c>
      <c r="BY15" s="12">
        <v>0.019675334904032404</v>
      </c>
    </row>
    <row r="16" spans="2:77" ht="12.75">
      <c r="B16" s="2" t="s">
        <v>33</v>
      </c>
      <c r="C16" s="3">
        <v>91653</v>
      </c>
      <c r="D16" s="6">
        <f t="shared" si="7"/>
        <v>0.002390393296414246</v>
      </c>
      <c r="E16" s="3">
        <v>91654</v>
      </c>
      <c r="F16" s="6">
        <f t="shared" si="8"/>
        <v>0.0042035579857007295</v>
      </c>
      <c r="G16" s="3">
        <v>12153</v>
      </c>
      <c r="H16" s="6">
        <f t="shared" si="9"/>
        <v>0.0022821013810346916</v>
      </c>
      <c r="I16" s="3">
        <v>369151</v>
      </c>
      <c r="J16" s="6">
        <f t="shared" si="10"/>
        <v>0.029838690447562977</v>
      </c>
      <c r="K16" s="3">
        <v>564611</v>
      </c>
      <c r="L16" s="6">
        <f t="shared" si="11"/>
        <v>0.007253197671632737</v>
      </c>
      <c r="O16">
        <v>15</v>
      </c>
      <c r="P16" s="2" t="s">
        <v>127</v>
      </c>
      <c r="Q16" s="3">
        <v>506890</v>
      </c>
      <c r="R16" s="6">
        <f t="shared" si="0"/>
        <v>0.01322015054629327</v>
      </c>
      <c r="X16" s="2"/>
      <c r="Y16" s="3"/>
      <c r="AB16">
        <f t="shared" si="23"/>
        <v>15</v>
      </c>
      <c r="AC16" s="2" t="s">
        <v>28</v>
      </c>
      <c r="AD16" s="3">
        <v>396177</v>
      </c>
      <c r="AE16" s="6">
        <f t="shared" si="1"/>
        <v>0.018169997949908985</v>
      </c>
      <c r="AP16">
        <f t="shared" si="24"/>
        <v>15</v>
      </c>
      <c r="AQ16" s="2" t="s">
        <v>115</v>
      </c>
      <c r="AR16" s="3">
        <v>54282</v>
      </c>
      <c r="AS16" s="6">
        <f t="shared" si="3"/>
        <v>0.010193123275349719</v>
      </c>
      <c r="BC16">
        <f t="shared" si="22"/>
        <v>15</v>
      </c>
      <c r="BD16" s="2" t="s">
        <v>45</v>
      </c>
      <c r="BE16" s="3">
        <v>306773</v>
      </c>
      <c r="BF16" s="6">
        <f t="shared" si="5"/>
        <v>0.02479664035765916</v>
      </c>
      <c r="BH16">
        <v>15</v>
      </c>
      <c r="BI16" t="str">
        <f t="shared" si="18"/>
        <v>33131</v>
      </c>
      <c r="BJ16" s="4">
        <f t="shared" si="19"/>
        <v>306773</v>
      </c>
      <c r="BK16" s="12">
        <v>0.02479664035765916</v>
      </c>
      <c r="BR16" s="2" t="s">
        <v>67</v>
      </c>
      <c r="BS16" s="3">
        <v>1528039</v>
      </c>
      <c r="BT16" s="6">
        <f t="shared" si="6"/>
        <v>0.01962974316292813</v>
      </c>
      <c r="BW16" t="str">
        <f t="shared" si="20"/>
        <v>33142</v>
      </c>
      <c r="BX16" s="4">
        <f t="shared" si="21"/>
        <v>1528039</v>
      </c>
      <c r="BY16" s="12">
        <v>0.01962974316292813</v>
      </c>
    </row>
    <row r="17" spans="2:77" ht="12.75">
      <c r="B17" s="2" t="s">
        <v>35</v>
      </c>
      <c r="C17" s="3">
        <v>158969</v>
      </c>
      <c r="D17" s="6">
        <f t="shared" si="7"/>
        <v>0.0041460555785154465</v>
      </c>
      <c r="E17" s="3">
        <v>158969</v>
      </c>
      <c r="F17" s="6">
        <f t="shared" si="8"/>
        <v>0.0072908482928061985</v>
      </c>
      <c r="G17" s="3">
        <v>141698</v>
      </c>
      <c r="H17" s="6">
        <f t="shared" si="9"/>
        <v>0.026608179173031658</v>
      </c>
      <c r="I17" s="3">
        <v>0</v>
      </c>
      <c r="J17" s="6">
        <f t="shared" si="10"/>
        <v>0</v>
      </c>
      <c r="K17" s="3">
        <v>459636</v>
      </c>
      <c r="L17" s="6">
        <f t="shared" si="11"/>
        <v>0.005904650750691334</v>
      </c>
      <c r="O17">
        <v>16</v>
      </c>
      <c r="P17" s="2" t="s">
        <v>89</v>
      </c>
      <c r="Q17" s="3">
        <v>467760</v>
      </c>
      <c r="R17" s="6">
        <f t="shared" si="0"/>
        <v>0.012199604686488468</v>
      </c>
      <c r="X17" s="2"/>
      <c r="Y17" s="3"/>
      <c r="AB17">
        <f t="shared" si="23"/>
        <v>16</v>
      </c>
      <c r="AC17" s="2" t="s">
        <v>2</v>
      </c>
      <c r="AD17" s="3">
        <v>234840</v>
      </c>
      <c r="AE17" s="6">
        <f>+AD17/$E$76</f>
        <v>0.010770545282933199</v>
      </c>
      <c r="AP17">
        <f t="shared" si="24"/>
        <v>16</v>
      </c>
      <c r="AQ17" s="2" t="s">
        <v>38</v>
      </c>
      <c r="AR17" s="3">
        <v>52847</v>
      </c>
      <c r="AS17" s="6">
        <f t="shared" si="3"/>
        <v>0.00992365767164818</v>
      </c>
      <c r="BC17">
        <f t="shared" si="22"/>
        <v>16</v>
      </c>
      <c r="BD17" s="2" t="s">
        <v>52</v>
      </c>
      <c r="BE17" s="3">
        <v>298196</v>
      </c>
      <c r="BF17" s="6">
        <f t="shared" si="5"/>
        <v>0.02410335644953282</v>
      </c>
      <c r="BH17">
        <v>16</v>
      </c>
      <c r="BI17" t="str">
        <f t="shared" si="18"/>
        <v>33135</v>
      </c>
      <c r="BJ17" s="4">
        <f t="shared" si="19"/>
        <v>298196</v>
      </c>
      <c r="BK17" s="12">
        <v>0.02410335644953282</v>
      </c>
      <c r="BR17" s="2" t="s">
        <v>132</v>
      </c>
      <c r="BS17" s="3">
        <v>1046207</v>
      </c>
      <c r="BT17" s="6">
        <f t="shared" si="6"/>
        <v>0.013439954546485758</v>
      </c>
      <c r="BW17" t="str">
        <f t="shared" si="20"/>
        <v>33176</v>
      </c>
      <c r="BX17" s="4">
        <f t="shared" si="21"/>
        <v>1046207</v>
      </c>
      <c r="BY17" s="12">
        <v>0.013439954546485758</v>
      </c>
    </row>
    <row r="18" spans="2:77" ht="12.75">
      <c r="B18" s="2" t="s">
        <v>38</v>
      </c>
      <c r="C18" s="3">
        <v>227780</v>
      </c>
      <c r="D18" s="6">
        <f t="shared" si="7"/>
        <v>0.005940708815393243</v>
      </c>
      <c r="E18" s="3">
        <v>227780</v>
      </c>
      <c r="F18" s="6">
        <f t="shared" si="8"/>
        <v>0.010446750147106642</v>
      </c>
      <c r="G18" s="3">
        <v>52847</v>
      </c>
      <c r="H18" s="6">
        <f t="shared" si="9"/>
        <v>0.00992365767164818</v>
      </c>
      <c r="I18" s="3">
        <v>411631</v>
      </c>
      <c r="J18" s="6">
        <f t="shared" si="10"/>
        <v>0.03327237360218663</v>
      </c>
      <c r="K18" s="3">
        <v>920038</v>
      </c>
      <c r="L18" s="6">
        <f t="shared" si="11"/>
        <v>0.011819141815185393</v>
      </c>
      <c r="O18">
        <v>17</v>
      </c>
      <c r="P18" s="2" t="s">
        <v>15</v>
      </c>
      <c r="Q18" s="3">
        <v>427445</v>
      </c>
      <c r="R18" s="6">
        <f t="shared" si="0"/>
        <v>0.011148152952830647</v>
      </c>
      <c r="X18" s="2"/>
      <c r="Y18" s="3"/>
      <c r="AB18">
        <f t="shared" si="23"/>
        <v>17</v>
      </c>
      <c r="AC18" s="2" t="s">
        <v>38</v>
      </c>
      <c r="AD18" s="3">
        <v>227780</v>
      </c>
      <c r="AE18" s="6">
        <f t="shared" si="1"/>
        <v>0.010446750147106642</v>
      </c>
      <c r="AP18">
        <f t="shared" si="24"/>
        <v>17</v>
      </c>
      <c r="AQ18" s="2" t="s">
        <v>127</v>
      </c>
      <c r="AR18" s="3">
        <v>50147</v>
      </c>
      <c r="AS18" s="6">
        <f t="shared" si="3"/>
        <v>0.009416649218690586</v>
      </c>
      <c r="BC18">
        <f t="shared" si="22"/>
        <v>17</v>
      </c>
      <c r="BD18" s="2" t="s">
        <v>75</v>
      </c>
      <c r="BE18" s="3">
        <v>295719</v>
      </c>
      <c r="BF18" s="6">
        <f t="shared" si="5"/>
        <v>0.023903139096095843</v>
      </c>
      <c r="BH18">
        <v>17</v>
      </c>
      <c r="BI18" t="str">
        <f t="shared" si="18"/>
        <v>33146</v>
      </c>
      <c r="BJ18" s="4">
        <f t="shared" si="19"/>
        <v>295719</v>
      </c>
      <c r="BK18" s="12">
        <v>0.023903139096095843</v>
      </c>
      <c r="BR18" s="2" t="s">
        <v>15</v>
      </c>
      <c r="BS18" s="3">
        <v>1002280</v>
      </c>
      <c r="BT18" s="6">
        <f t="shared" si="6"/>
        <v>0.012875652373623715</v>
      </c>
      <c r="BW18" t="str">
        <f t="shared" si="20"/>
        <v>33016</v>
      </c>
      <c r="BX18" s="4">
        <f t="shared" si="21"/>
        <v>1002280</v>
      </c>
      <c r="BY18" s="12">
        <v>0.012875652373623715</v>
      </c>
    </row>
    <row r="19" spans="2:77" ht="12.75">
      <c r="B19" s="2" t="s">
        <v>39</v>
      </c>
      <c r="C19" s="3">
        <v>2316</v>
      </c>
      <c r="D19" s="6">
        <f t="shared" si="7"/>
        <v>6.040337877096651E-05</v>
      </c>
      <c r="E19" s="3">
        <v>2316</v>
      </c>
      <c r="F19" s="6">
        <f t="shared" si="8"/>
        <v>0.00010621948081789</v>
      </c>
      <c r="G19" s="3">
        <v>0</v>
      </c>
      <c r="H19" s="6">
        <f t="shared" si="9"/>
        <v>0</v>
      </c>
      <c r="I19" s="3">
        <v>74016</v>
      </c>
      <c r="J19" s="6">
        <f t="shared" si="10"/>
        <v>0.005982756411784937</v>
      </c>
      <c r="K19" s="3">
        <v>78648</v>
      </c>
      <c r="L19" s="6">
        <f t="shared" si="11"/>
        <v>0.001010340731014046</v>
      </c>
      <c r="O19">
        <v>18</v>
      </c>
      <c r="P19" s="2" t="s">
        <v>28</v>
      </c>
      <c r="Q19" s="3">
        <v>396175</v>
      </c>
      <c r="R19" s="6">
        <f t="shared" si="0"/>
        <v>0.010332603015797779</v>
      </c>
      <c r="X19" s="2"/>
      <c r="Y19" s="3"/>
      <c r="AB19">
        <f t="shared" si="23"/>
        <v>18</v>
      </c>
      <c r="AC19" s="2" t="s">
        <v>132</v>
      </c>
      <c r="AD19" s="3">
        <v>222906</v>
      </c>
      <c r="AE19" s="6">
        <f t="shared" si="1"/>
        <v>0.010223212258718735</v>
      </c>
      <c r="AP19">
        <f t="shared" si="24"/>
        <v>18</v>
      </c>
      <c r="AQ19" s="2" t="s">
        <v>63</v>
      </c>
      <c r="AR19" s="3">
        <v>43847</v>
      </c>
      <c r="AS19" s="6">
        <f t="shared" si="3"/>
        <v>0.00823362949512286</v>
      </c>
      <c r="BC19">
        <f t="shared" si="22"/>
        <v>18</v>
      </c>
      <c r="BD19" s="2" t="s">
        <v>70</v>
      </c>
      <c r="BE19" s="3">
        <v>266057</v>
      </c>
      <c r="BF19" s="6">
        <f t="shared" si="5"/>
        <v>0.02150554235098175</v>
      </c>
      <c r="BH19">
        <v>18</v>
      </c>
      <c r="BI19" t="str">
        <f t="shared" si="18"/>
        <v>33144</v>
      </c>
      <c r="BJ19" s="4">
        <f t="shared" si="19"/>
        <v>266057</v>
      </c>
      <c r="BK19" s="12">
        <v>0.02150554235098175</v>
      </c>
      <c r="BR19" s="2" t="s">
        <v>38</v>
      </c>
      <c r="BS19" s="3">
        <v>920038</v>
      </c>
      <c r="BT19" s="6">
        <f t="shared" si="6"/>
        <v>0.011819141815185393</v>
      </c>
      <c r="BW19" t="s">
        <v>160</v>
      </c>
      <c r="BX19" s="4">
        <f>+CA9-CA10</f>
        <v>13688455</v>
      </c>
      <c r="BY19" s="12">
        <f>+BX19/BX20</f>
        <v>0.17584685727739893</v>
      </c>
    </row>
    <row r="20" spans="2:76" ht="12.75">
      <c r="B20" s="2" t="s">
        <v>40</v>
      </c>
      <c r="C20" s="3">
        <v>2689710</v>
      </c>
      <c r="D20" s="6">
        <f t="shared" si="7"/>
        <v>0.07015007422886715</v>
      </c>
      <c r="E20" s="3">
        <v>2689710</v>
      </c>
      <c r="F20" s="6">
        <f t="shared" si="8"/>
        <v>0.12335906724986481</v>
      </c>
      <c r="G20" s="3">
        <v>398380</v>
      </c>
      <c r="H20" s="6">
        <f t="shared" si="9"/>
        <v>0.07480815832935081</v>
      </c>
      <c r="I20" s="3">
        <v>346681</v>
      </c>
      <c r="J20" s="6">
        <f t="shared" si="10"/>
        <v>0.02802242725348592</v>
      </c>
      <c r="K20" s="3">
        <v>6124481</v>
      </c>
      <c r="L20" s="6">
        <f t="shared" si="11"/>
        <v>0.07867730407158013</v>
      </c>
      <c r="O20">
        <v>19</v>
      </c>
      <c r="P20" s="2" t="s">
        <v>2</v>
      </c>
      <c r="Q20" s="3">
        <v>234840</v>
      </c>
      <c r="R20" s="6">
        <f>+Q20/$C$76</f>
        <v>0.0061248400132011115</v>
      </c>
      <c r="X20" s="2"/>
      <c r="Y20" s="3"/>
      <c r="AB20">
        <f t="shared" si="23"/>
        <v>19</v>
      </c>
      <c r="AC20" s="2" t="s">
        <v>8</v>
      </c>
      <c r="AD20" s="3">
        <v>216156</v>
      </c>
      <c r="AE20" s="6">
        <f t="shared" si="1"/>
        <v>0.009913634756334987</v>
      </c>
      <c r="AP20">
        <f t="shared" si="24"/>
        <v>19</v>
      </c>
      <c r="AQ20" s="2" t="s">
        <v>68</v>
      </c>
      <c r="AR20" s="3">
        <v>22764</v>
      </c>
      <c r="AS20" s="6">
        <f t="shared" si="3"/>
        <v>0.0042746446011580445</v>
      </c>
      <c r="BC20">
        <f t="shared" si="22"/>
        <v>19</v>
      </c>
      <c r="BD20" s="2" t="s">
        <v>88</v>
      </c>
      <c r="BE20" s="3">
        <v>259136</v>
      </c>
      <c r="BF20" s="6">
        <f t="shared" si="5"/>
        <v>0.020946113887866158</v>
      </c>
      <c r="BH20">
        <v>19</v>
      </c>
      <c r="BI20" t="str">
        <f t="shared" si="18"/>
        <v>33155</v>
      </c>
      <c r="BJ20" s="4">
        <f t="shared" si="19"/>
        <v>259136</v>
      </c>
      <c r="BK20" s="12">
        <v>0.020946113887866158</v>
      </c>
      <c r="BR20" s="2" t="s">
        <v>28</v>
      </c>
      <c r="BS20" s="3">
        <v>909008</v>
      </c>
      <c r="BT20" s="6">
        <f t="shared" si="6"/>
        <v>0.011677446434971211</v>
      </c>
      <c r="BX20" s="4">
        <f>SUM(BX2:BX19)</f>
        <v>77843046</v>
      </c>
    </row>
    <row r="21" spans="2:72" ht="12.75">
      <c r="B21" s="2" t="s">
        <v>42</v>
      </c>
      <c r="C21" s="3">
        <v>0</v>
      </c>
      <c r="D21" s="6">
        <f t="shared" si="7"/>
        <v>0</v>
      </c>
      <c r="E21" s="3">
        <v>0</v>
      </c>
      <c r="F21" s="6">
        <f t="shared" si="8"/>
        <v>0</v>
      </c>
      <c r="G21" s="3">
        <v>0</v>
      </c>
      <c r="H21" s="6">
        <f t="shared" si="9"/>
        <v>0</v>
      </c>
      <c r="I21" s="3">
        <v>37148</v>
      </c>
      <c r="J21" s="6">
        <f t="shared" si="10"/>
        <v>0.0030026944874755033</v>
      </c>
      <c r="K21" s="3">
        <v>37148</v>
      </c>
      <c r="L21" s="6">
        <f t="shared" si="11"/>
        <v>0.000477216680344189</v>
      </c>
      <c r="O21">
        <v>20</v>
      </c>
      <c r="P21" s="2" t="s">
        <v>38</v>
      </c>
      <c r="Q21" s="3">
        <v>227780</v>
      </c>
      <c r="R21" s="6">
        <f t="shared" si="0"/>
        <v>0.005940708815393243</v>
      </c>
      <c r="X21" s="2"/>
      <c r="Y21" s="3"/>
      <c r="AB21">
        <f t="shared" si="23"/>
        <v>20</v>
      </c>
      <c r="AC21" s="2" t="s">
        <v>44</v>
      </c>
      <c r="AD21" s="3">
        <v>195847</v>
      </c>
      <c r="AE21" s="6">
        <f t="shared" si="1"/>
        <v>0.008982196312496245</v>
      </c>
      <c r="AP21">
        <f t="shared" si="24"/>
        <v>20</v>
      </c>
      <c r="AQ21" s="2" t="s">
        <v>132</v>
      </c>
      <c r="AR21" s="3">
        <v>18050</v>
      </c>
      <c r="AS21" s="6">
        <f t="shared" si="3"/>
        <v>0.0033894453984757824</v>
      </c>
      <c r="BC21">
        <f t="shared" si="22"/>
        <v>20</v>
      </c>
      <c r="BD21" s="2" t="s">
        <v>6</v>
      </c>
      <c r="BE21" s="3">
        <v>252205</v>
      </c>
      <c r="BF21" s="6">
        <f t="shared" si="5"/>
        <v>0.020385877118923208</v>
      </c>
      <c r="BH21">
        <v>20</v>
      </c>
      <c r="BI21" t="str">
        <f t="shared" si="18"/>
        <v>33012</v>
      </c>
      <c r="BJ21" s="4">
        <f t="shared" si="19"/>
        <v>252205</v>
      </c>
      <c r="BK21" s="12">
        <v>0.020385877118923208</v>
      </c>
      <c r="BR21" s="2" t="s">
        <v>63</v>
      </c>
      <c r="BS21" s="3">
        <v>901422</v>
      </c>
      <c r="BT21" s="6">
        <f t="shared" si="6"/>
        <v>0.011579993927781295</v>
      </c>
    </row>
    <row r="22" spans="2:72" ht="12.75">
      <c r="B22" s="2" t="s">
        <v>43</v>
      </c>
      <c r="C22" s="3">
        <v>121765</v>
      </c>
      <c r="D22" s="6">
        <f t="shared" si="7"/>
        <v>0.0031757415440616305</v>
      </c>
      <c r="E22" s="3">
        <v>121766</v>
      </c>
      <c r="F22" s="6">
        <f t="shared" si="8"/>
        <v>0.005584594689668046</v>
      </c>
      <c r="G22" s="3">
        <v>0</v>
      </c>
      <c r="H22" s="6">
        <f t="shared" si="9"/>
        <v>0</v>
      </c>
      <c r="I22" s="3">
        <v>22899</v>
      </c>
      <c r="J22" s="6">
        <f t="shared" si="10"/>
        <v>0.0018509395140707857</v>
      </c>
      <c r="K22" s="3">
        <v>266430</v>
      </c>
      <c r="L22" s="6">
        <f t="shared" si="11"/>
        <v>0.003422656405300481</v>
      </c>
      <c r="O22">
        <v>21</v>
      </c>
      <c r="P22" s="2" t="s">
        <v>132</v>
      </c>
      <c r="Q22" s="3">
        <v>222905</v>
      </c>
      <c r="R22" s="6">
        <f t="shared" si="0"/>
        <v>0.005813564397643476</v>
      </c>
      <c r="X22" s="2"/>
      <c r="Y22" s="3"/>
      <c r="AB22">
        <f t="shared" si="23"/>
        <v>21</v>
      </c>
      <c r="AC22" s="2" t="s">
        <v>122</v>
      </c>
      <c r="AD22" s="3">
        <v>159080</v>
      </c>
      <c r="AE22" s="6">
        <f t="shared" si="1"/>
        <v>0.007295939122845398</v>
      </c>
      <c r="AP22">
        <f t="shared" si="24"/>
        <v>21</v>
      </c>
      <c r="AQ22" s="2" t="s">
        <v>15</v>
      </c>
      <c r="AR22" s="3">
        <v>14007</v>
      </c>
      <c r="AS22" s="6">
        <f t="shared" si="3"/>
        <v>0.0026302471853989077</v>
      </c>
      <c r="BC22">
        <f t="shared" si="22"/>
        <v>21</v>
      </c>
      <c r="BD22" s="2" t="s">
        <v>140</v>
      </c>
      <c r="BE22" s="3">
        <v>244503</v>
      </c>
      <c r="BF22" s="6">
        <f t="shared" si="5"/>
        <v>0.01976331997069083</v>
      </c>
      <c r="BI22" t="s">
        <v>160</v>
      </c>
      <c r="BJ22" s="4">
        <f>+BM6-BM7</f>
        <v>3352465</v>
      </c>
      <c r="BK22" s="12">
        <f>+BJ22/BJ23</f>
        <v>0.27098169955191564</v>
      </c>
      <c r="BR22" s="2" t="s">
        <v>8</v>
      </c>
      <c r="BS22" s="3">
        <v>841629</v>
      </c>
      <c r="BT22" s="6">
        <f t="shared" si="6"/>
        <v>0.010811871364848699</v>
      </c>
    </row>
    <row r="23" spans="2:72" ht="12.75">
      <c r="B23" s="2" t="s">
        <v>44</v>
      </c>
      <c r="C23" s="3">
        <v>195847</v>
      </c>
      <c r="D23" s="6">
        <f t="shared" si="7"/>
        <v>0.0051078672375464065</v>
      </c>
      <c r="E23" s="3">
        <v>195847</v>
      </c>
      <c r="F23" s="6">
        <f t="shared" si="8"/>
        <v>0.008982196312496245</v>
      </c>
      <c r="G23" s="3">
        <v>13759</v>
      </c>
      <c r="H23" s="6">
        <f t="shared" si="9"/>
        <v>0.00258367752009021</v>
      </c>
      <c r="I23" s="3">
        <v>127094</v>
      </c>
      <c r="J23" s="6">
        <f t="shared" si="10"/>
        <v>0.01027308208224431</v>
      </c>
      <c r="K23" s="3">
        <v>532547</v>
      </c>
      <c r="L23" s="6">
        <f t="shared" si="11"/>
        <v>0.006841291899086272</v>
      </c>
      <c r="O23">
        <v>22</v>
      </c>
      <c r="P23" s="2" t="s">
        <v>8</v>
      </c>
      <c r="Q23" s="3">
        <v>216156</v>
      </c>
      <c r="R23" s="6">
        <f t="shared" si="0"/>
        <v>0.005637544361665387</v>
      </c>
      <c r="X23" s="2"/>
      <c r="Y23" s="3"/>
      <c r="AB23">
        <f t="shared" si="23"/>
        <v>22</v>
      </c>
      <c r="AC23" s="2" t="s">
        <v>35</v>
      </c>
      <c r="AD23" s="3">
        <v>158969</v>
      </c>
      <c r="AE23" s="6">
        <f t="shared" si="1"/>
        <v>0.0072908482928061985</v>
      </c>
      <c r="AP23">
        <f t="shared" si="24"/>
        <v>22</v>
      </c>
      <c r="AQ23" s="2" t="s">
        <v>44</v>
      </c>
      <c r="AR23" s="3">
        <v>13759</v>
      </c>
      <c r="AS23" s="6">
        <f t="shared" si="3"/>
        <v>0.00258367752009021</v>
      </c>
      <c r="BC23">
        <f t="shared" si="22"/>
        <v>22</v>
      </c>
      <c r="BD23" s="2" t="s">
        <v>8</v>
      </c>
      <c r="BE23" s="3">
        <v>237792</v>
      </c>
      <c r="BF23" s="6">
        <f t="shared" si="5"/>
        <v>0.01922086592994979</v>
      </c>
      <c r="BJ23" s="4">
        <f>SUM(BJ2:BJ22)</f>
        <v>12371555</v>
      </c>
      <c r="BR23" s="2" t="s">
        <v>68</v>
      </c>
      <c r="BS23" s="3">
        <v>683607</v>
      </c>
      <c r="BT23" s="6">
        <f t="shared" si="6"/>
        <v>0.008781863443524551</v>
      </c>
    </row>
    <row r="24" spans="2:72" ht="12.75">
      <c r="B24" s="2" t="s">
        <v>45</v>
      </c>
      <c r="C24" s="3">
        <v>3500850</v>
      </c>
      <c r="D24" s="6">
        <f t="shared" si="7"/>
        <v>0.09130534048805618</v>
      </c>
      <c r="E24" s="3">
        <v>3500851</v>
      </c>
      <c r="F24" s="6">
        <f t="shared" si="8"/>
        <v>0.1605606975996507</v>
      </c>
      <c r="G24" s="3">
        <v>1406877</v>
      </c>
      <c r="H24" s="6">
        <f t="shared" si="9"/>
        <v>0.26418464121171265</v>
      </c>
      <c r="I24" s="3">
        <v>306773</v>
      </c>
      <c r="J24" s="6">
        <f t="shared" si="10"/>
        <v>0.02479664035765916</v>
      </c>
      <c r="K24" s="3">
        <v>8715351</v>
      </c>
      <c r="L24" s="6">
        <f t="shared" si="11"/>
        <v>0.11196055971396597</v>
      </c>
      <c r="O24">
        <v>23</v>
      </c>
      <c r="P24" s="2" t="s">
        <v>44</v>
      </c>
      <c r="Q24" s="3">
        <v>195847</v>
      </c>
      <c r="R24" s="6">
        <f t="shared" si="0"/>
        <v>0.0051078672375464065</v>
      </c>
      <c r="X24" s="2"/>
      <c r="Y24" s="3"/>
      <c r="AB24">
        <f t="shared" si="23"/>
        <v>23</v>
      </c>
      <c r="AC24" s="2" t="s">
        <v>68</v>
      </c>
      <c r="AD24" s="3">
        <v>147791</v>
      </c>
      <c r="AE24" s="6">
        <f t="shared" si="1"/>
        <v>0.006778187948858714</v>
      </c>
      <c r="AP24">
        <f t="shared" si="24"/>
        <v>23</v>
      </c>
      <c r="AQ24" s="2" t="s">
        <v>33</v>
      </c>
      <c r="AR24" s="3">
        <v>12153</v>
      </c>
      <c r="AS24" s="6">
        <f t="shared" si="3"/>
        <v>0.0022821013810346916</v>
      </c>
      <c r="BC24">
        <f t="shared" si="22"/>
        <v>23</v>
      </c>
      <c r="BD24" s="2" t="s">
        <v>112</v>
      </c>
      <c r="BE24" s="3">
        <v>213787</v>
      </c>
      <c r="BF24" s="6">
        <f t="shared" si="5"/>
        <v>0.017280527791373033</v>
      </c>
      <c r="BR24" s="2" t="s">
        <v>75</v>
      </c>
      <c r="BS24" s="3">
        <v>564822</v>
      </c>
      <c r="BT24" s="6">
        <f t="shared" si="6"/>
        <v>0.007255908254155419</v>
      </c>
    </row>
    <row r="25" spans="2:72" ht="12.75">
      <c r="B25" s="2" t="s">
        <v>46</v>
      </c>
      <c r="C25" s="3">
        <v>1190271</v>
      </c>
      <c r="D25" s="6">
        <f t="shared" si="7"/>
        <v>0.031043346309627406</v>
      </c>
      <c r="E25" s="3">
        <v>1190272</v>
      </c>
      <c r="F25" s="6">
        <f t="shared" si="8"/>
        <v>0.054589841913675115</v>
      </c>
      <c r="G25" s="3">
        <v>214293</v>
      </c>
      <c r="H25" s="6">
        <f t="shared" si="9"/>
        <v>0.040240134225793395</v>
      </c>
      <c r="I25" s="3">
        <v>732857</v>
      </c>
      <c r="J25" s="6">
        <f t="shared" si="10"/>
        <v>0.05923725837212865</v>
      </c>
      <c r="K25" s="3">
        <v>3327693</v>
      </c>
      <c r="L25" s="6">
        <f t="shared" si="11"/>
        <v>0.04274875112158381</v>
      </c>
      <c r="O25">
        <v>24</v>
      </c>
      <c r="P25" s="2" t="s">
        <v>122</v>
      </c>
      <c r="Q25" s="3">
        <v>159080</v>
      </c>
      <c r="R25" s="6">
        <f t="shared" si="0"/>
        <v>0.00414895055910421</v>
      </c>
      <c r="X25" s="2"/>
      <c r="Y25" s="3"/>
      <c r="AB25">
        <f t="shared" si="23"/>
        <v>24</v>
      </c>
      <c r="AC25" s="2" t="s">
        <v>75</v>
      </c>
      <c r="AD25" s="3">
        <v>132280</v>
      </c>
      <c r="AE25" s="6">
        <f t="shared" si="1"/>
        <v>0.006066801780047707</v>
      </c>
      <c r="AP25">
        <f t="shared" si="24"/>
        <v>24</v>
      </c>
      <c r="AQ25" s="2" t="s">
        <v>122</v>
      </c>
      <c r="AR25" s="3">
        <v>8185</v>
      </c>
      <c r="AS25" s="6">
        <f t="shared" si="3"/>
        <v>0.0015369867360955278</v>
      </c>
      <c r="BC25">
        <f t="shared" si="22"/>
        <v>24</v>
      </c>
      <c r="BD25" s="2" t="s">
        <v>73</v>
      </c>
      <c r="BE25" s="3">
        <v>200381</v>
      </c>
      <c r="BF25" s="6">
        <f t="shared" si="5"/>
        <v>0.016196912999214733</v>
      </c>
      <c r="BR25" s="2" t="s">
        <v>33</v>
      </c>
      <c r="BS25" s="3">
        <v>564611</v>
      </c>
      <c r="BT25" s="6">
        <f t="shared" si="6"/>
        <v>0.007253197671632737</v>
      </c>
    </row>
    <row r="26" spans="2:72" ht="12.75">
      <c r="B26" s="2" t="s">
        <v>48</v>
      </c>
      <c r="C26" s="3">
        <v>1265859</v>
      </c>
      <c r="D26" s="6">
        <f t="shared" si="7"/>
        <v>0.03301474984785703</v>
      </c>
      <c r="E26" s="3">
        <v>1265859</v>
      </c>
      <c r="F26" s="6">
        <f t="shared" si="8"/>
        <v>0.05805651371703516</v>
      </c>
      <c r="G26" s="3">
        <v>348226</v>
      </c>
      <c r="H26" s="6">
        <f t="shared" si="9"/>
        <v>0.06539019464430071</v>
      </c>
      <c r="I26" s="3">
        <v>649836</v>
      </c>
      <c r="J26" s="6">
        <f t="shared" si="10"/>
        <v>0.05252662256280637</v>
      </c>
      <c r="K26" s="3">
        <v>3529780</v>
      </c>
      <c r="L26" s="6">
        <f t="shared" si="11"/>
        <v>0.04534483401381801</v>
      </c>
      <c r="O26">
        <v>25</v>
      </c>
      <c r="P26" s="2" t="s">
        <v>35</v>
      </c>
      <c r="Q26" s="3">
        <v>158969</v>
      </c>
      <c r="R26" s="6">
        <f t="shared" si="0"/>
        <v>0.0041460555785154465</v>
      </c>
      <c r="AB26">
        <f t="shared" si="23"/>
        <v>25</v>
      </c>
      <c r="AC26" s="2" t="s">
        <v>17</v>
      </c>
      <c r="AD26" s="3">
        <v>126352</v>
      </c>
      <c r="AE26" s="6">
        <f t="shared" si="1"/>
        <v>0.005794923937954248</v>
      </c>
      <c r="AP26">
        <f t="shared" si="24"/>
        <v>25</v>
      </c>
      <c r="AQ26" s="2" t="s">
        <v>17</v>
      </c>
      <c r="AR26" s="3">
        <v>7475</v>
      </c>
      <c r="AS26" s="6">
        <f t="shared" si="3"/>
        <v>0.0014036622910585303</v>
      </c>
      <c r="BC26">
        <f t="shared" si="22"/>
        <v>25</v>
      </c>
      <c r="BD26" s="2" t="s">
        <v>130</v>
      </c>
      <c r="BE26" s="3">
        <v>166531</v>
      </c>
      <c r="BF26" s="6">
        <f t="shared" si="5"/>
        <v>0.013460797773602429</v>
      </c>
      <c r="BR26" s="2" t="s">
        <v>44</v>
      </c>
      <c r="BS26" s="3">
        <v>532547</v>
      </c>
      <c r="BT26" s="6">
        <f t="shared" si="6"/>
        <v>0.006841291899086272</v>
      </c>
    </row>
    <row r="27" spans="2:72" ht="12.75">
      <c r="B27" s="2" t="s">
        <v>51</v>
      </c>
      <c r="C27" s="3">
        <v>1166846</v>
      </c>
      <c r="D27" s="6">
        <f t="shared" si="7"/>
        <v>0.030432401081773395</v>
      </c>
      <c r="E27" s="3">
        <v>1166847</v>
      </c>
      <c r="F27" s="6">
        <f t="shared" si="8"/>
        <v>0.0535154933220693</v>
      </c>
      <c r="G27" s="3">
        <v>514329</v>
      </c>
      <c r="H27" s="6">
        <f t="shared" si="9"/>
        <v>0.09658116688934353</v>
      </c>
      <c r="I27" s="3">
        <v>803371</v>
      </c>
      <c r="J27" s="6">
        <f t="shared" si="10"/>
        <v>0.06493694608317224</v>
      </c>
      <c r="K27" s="3">
        <v>3651393</v>
      </c>
      <c r="L27" s="6">
        <f t="shared" si="11"/>
        <v>0.04690711871680869</v>
      </c>
      <c r="O27">
        <f>+O26+1</f>
        <v>26</v>
      </c>
      <c r="P27" s="2" t="s">
        <v>68</v>
      </c>
      <c r="Q27" s="3">
        <v>147791</v>
      </c>
      <c r="R27" s="6">
        <f t="shared" si="0"/>
        <v>0.0038545232089550567</v>
      </c>
      <c r="AB27">
        <f t="shared" si="23"/>
        <v>26</v>
      </c>
      <c r="AC27" s="2" t="s">
        <v>43</v>
      </c>
      <c r="AD27" s="3">
        <v>121766</v>
      </c>
      <c r="AE27" s="6">
        <f t="shared" si="1"/>
        <v>0.005584594689668046</v>
      </c>
      <c r="AP27">
        <f t="shared" si="24"/>
        <v>26</v>
      </c>
      <c r="AQ27" s="2" t="s">
        <v>6</v>
      </c>
      <c r="AR27" s="3">
        <v>5763</v>
      </c>
      <c r="AS27" s="6">
        <f t="shared" si="3"/>
        <v>0.0010821813757017139</v>
      </c>
      <c r="BC27">
        <f t="shared" si="22"/>
        <v>26</v>
      </c>
      <c r="BD27" s="2" t="s">
        <v>139</v>
      </c>
      <c r="BE27" s="3">
        <v>160681</v>
      </c>
      <c r="BF27" s="6">
        <f t="shared" si="5"/>
        <v>0.012987938864597053</v>
      </c>
      <c r="BR27" s="2" t="s">
        <v>2</v>
      </c>
      <c r="BS27" s="3">
        <v>508220</v>
      </c>
      <c r="BT27" s="6">
        <f>+BS27/$K$76</f>
        <v>0.006528778434492402</v>
      </c>
    </row>
    <row r="28" spans="2:72" ht="12.75">
      <c r="B28" s="2" t="s">
        <v>52</v>
      </c>
      <c r="C28" s="3">
        <v>29279</v>
      </c>
      <c r="D28" s="6">
        <f t="shared" si="7"/>
        <v>0.0007636228527785528</v>
      </c>
      <c r="E28" s="3">
        <v>29279</v>
      </c>
      <c r="F28" s="6">
        <f t="shared" si="8"/>
        <v>0.0013428325470064772</v>
      </c>
      <c r="G28" s="3">
        <v>0</v>
      </c>
      <c r="H28" s="6">
        <f t="shared" si="9"/>
        <v>0</v>
      </c>
      <c r="I28" s="3">
        <v>298196</v>
      </c>
      <c r="J28" s="6">
        <f t="shared" si="10"/>
        <v>0.02410335644953282</v>
      </c>
      <c r="K28" s="3">
        <v>356754</v>
      </c>
      <c r="L28" s="6">
        <f t="shared" si="11"/>
        <v>0.004582991266811424</v>
      </c>
      <c r="O28">
        <f aca="true" t="shared" si="25" ref="O28:O75">+O27+1</f>
        <v>27</v>
      </c>
      <c r="P28" s="2" t="s">
        <v>75</v>
      </c>
      <c r="Q28" s="3">
        <v>132280</v>
      </c>
      <c r="R28" s="6">
        <f t="shared" si="0"/>
        <v>0.0034499822728080525</v>
      </c>
      <c r="AB28">
        <f t="shared" si="23"/>
        <v>27</v>
      </c>
      <c r="AC28" s="2" t="s">
        <v>146</v>
      </c>
      <c r="AD28" s="3">
        <v>103474</v>
      </c>
      <c r="AE28" s="6">
        <f t="shared" si="1"/>
        <v>0.004745662589874936</v>
      </c>
      <c r="AP28">
        <f t="shared" si="24"/>
        <v>27</v>
      </c>
      <c r="AQ28" s="2" t="s">
        <v>75</v>
      </c>
      <c r="AR28" s="3">
        <v>4543</v>
      </c>
      <c r="AS28" s="6">
        <f t="shared" si="3"/>
        <v>0.0008530886673282814</v>
      </c>
      <c r="BC28">
        <f t="shared" si="22"/>
        <v>27</v>
      </c>
      <c r="BD28" s="2" t="s">
        <v>15</v>
      </c>
      <c r="BE28" s="3">
        <v>133383</v>
      </c>
      <c r="BF28" s="6">
        <f t="shared" si="5"/>
        <v>0.010781425617070772</v>
      </c>
      <c r="BR28" s="2" t="s">
        <v>35</v>
      </c>
      <c r="BS28" s="3">
        <v>459636</v>
      </c>
      <c r="BT28" s="6">
        <f t="shared" si="6"/>
        <v>0.005904650750691334</v>
      </c>
    </row>
    <row r="29" spans="2:72" ht="12.75">
      <c r="B29" s="2" t="s">
        <v>53</v>
      </c>
      <c r="C29" s="3">
        <v>91938</v>
      </c>
      <c r="D29" s="6">
        <f t="shared" si="7"/>
        <v>0.002397826354682694</v>
      </c>
      <c r="E29" s="3">
        <v>91938</v>
      </c>
      <c r="F29" s="6">
        <f t="shared" si="8"/>
        <v>0.004216583172467691</v>
      </c>
      <c r="G29" s="3">
        <v>2886</v>
      </c>
      <c r="H29" s="6">
        <f t="shared" si="9"/>
        <v>0.0005419357019391196</v>
      </c>
      <c r="I29" s="3">
        <v>16723</v>
      </c>
      <c r="J29" s="6">
        <f t="shared" si="10"/>
        <v>0.0013517298350934866</v>
      </c>
      <c r="K29" s="3">
        <v>203485</v>
      </c>
      <c r="L29" s="6">
        <f t="shared" si="11"/>
        <v>0.0026140421072423092</v>
      </c>
      <c r="O29">
        <f t="shared" si="25"/>
        <v>28</v>
      </c>
      <c r="P29" s="2" t="s">
        <v>17</v>
      </c>
      <c r="Q29" s="3">
        <v>126351</v>
      </c>
      <c r="R29" s="6">
        <f t="shared" si="0"/>
        <v>0.00329534857991813</v>
      </c>
      <c r="AB29">
        <f t="shared" si="23"/>
        <v>28</v>
      </c>
      <c r="AC29" s="2" t="s">
        <v>53</v>
      </c>
      <c r="AD29" s="3">
        <v>91938</v>
      </c>
      <c r="AE29" s="6">
        <f t="shared" si="1"/>
        <v>0.004216583172467691</v>
      </c>
      <c r="AP29">
        <f t="shared" si="24"/>
        <v>28</v>
      </c>
      <c r="AQ29" s="2" t="s">
        <v>53</v>
      </c>
      <c r="AR29" s="3">
        <v>2886</v>
      </c>
      <c r="AS29" s="6">
        <f t="shared" si="3"/>
        <v>0.0005419357019391196</v>
      </c>
      <c r="BC29">
        <f t="shared" si="22"/>
        <v>28</v>
      </c>
      <c r="BD29" s="2" t="s">
        <v>44</v>
      </c>
      <c r="BE29" s="3">
        <v>127094</v>
      </c>
      <c r="BF29" s="6">
        <f t="shared" si="5"/>
        <v>0.01027308208224431</v>
      </c>
      <c r="BR29" s="2" t="s">
        <v>6</v>
      </c>
      <c r="BS29" s="3">
        <v>437506</v>
      </c>
      <c r="BT29" s="6">
        <f t="shared" si="6"/>
        <v>0.005620360744876299</v>
      </c>
    </row>
    <row r="30" spans="2:72" ht="12.75">
      <c r="B30" s="2" t="s">
        <v>54</v>
      </c>
      <c r="C30" s="3">
        <v>53736</v>
      </c>
      <c r="D30" s="6">
        <f t="shared" si="7"/>
        <v>0.0014014835758362073</v>
      </c>
      <c r="E30" s="3">
        <v>53737</v>
      </c>
      <c r="F30" s="6">
        <f t="shared" si="8"/>
        <v>0.0024645579623104297</v>
      </c>
      <c r="G30" s="3">
        <v>0</v>
      </c>
      <c r="H30" s="6">
        <f t="shared" si="9"/>
        <v>0</v>
      </c>
      <c r="I30" s="3">
        <v>107435</v>
      </c>
      <c r="J30" s="6">
        <f t="shared" si="10"/>
        <v>0.00868403365623804</v>
      </c>
      <c r="K30" s="3">
        <v>214908</v>
      </c>
      <c r="L30" s="6">
        <f t="shared" si="11"/>
        <v>0.0027607861079845205</v>
      </c>
      <c r="O30">
        <f t="shared" si="25"/>
        <v>29</v>
      </c>
      <c r="P30" s="2" t="s">
        <v>43</v>
      </c>
      <c r="Q30" s="3">
        <v>121765</v>
      </c>
      <c r="R30" s="6">
        <f t="shared" si="0"/>
        <v>0.0031757415440616305</v>
      </c>
      <c r="AB30">
        <f t="shared" si="23"/>
        <v>29</v>
      </c>
      <c r="AC30" s="2" t="s">
        <v>33</v>
      </c>
      <c r="AD30" s="3">
        <v>91654</v>
      </c>
      <c r="AE30" s="6">
        <f t="shared" si="1"/>
        <v>0.0042035579857007295</v>
      </c>
      <c r="AP30">
        <f t="shared" si="24"/>
        <v>29</v>
      </c>
      <c r="AQ30" s="2" t="s">
        <v>2</v>
      </c>
      <c r="AR30" s="3">
        <v>2360</v>
      </c>
      <c r="AS30" s="6">
        <f>+AR30/$G$76</f>
        <v>0.0004431629440666397</v>
      </c>
      <c r="BC30">
        <f t="shared" si="22"/>
        <v>29</v>
      </c>
      <c r="BD30" s="2" t="s">
        <v>131</v>
      </c>
      <c r="BE30" s="3">
        <v>121170</v>
      </c>
      <c r="BF30" s="6">
        <f t="shared" si="5"/>
        <v>0.009794241710116473</v>
      </c>
      <c r="BR30" s="2" t="s">
        <v>143</v>
      </c>
      <c r="BS30" s="3">
        <v>426263</v>
      </c>
      <c r="BT30" s="6">
        <f t="shared" si="6"/>
        <v>0.005475929089414101</v>
      </c>
    </row>
    <row r="31" spans="2:72" ht="12.75">
      <c r="B31" s="2" t="s">
        <v>55</v>
      </c>
      <c r="C31" s="3">
        <v>82248</v>
      </c>
      <c r="D31" s="6">
        <f t="shared" si="7"/>
        <v>0.0021451023735554633</v>
      </c>
      <c r="E31" s="3">
        <v>82248</v>
      </c>
      <c r="F31" s="6">
        <f t="shared" si="8"/>
        <v>0.0037721674690456893</v>
      </c>
      <c r="G31" s="3">
        <v>0</v>
      </c>
      <c r="H31" s="6">
        <f t="shared" si="9"/>
        <v>0</v>
      </c>
      <c r="I31" s="3">
        <v>21089</v>
      </c>
      <c r="J31" s="6">
        <f t="shared" si="10"/>
        <v>0.0017046361593186952</v>
      </c>
      <c r="K31" s="3">
        <v>185585</v>
      </c>
      <c r="L31" s="6">
        <f t="shared" si="11"/>
        <v>0.0023840922155075996</v>
      </c>
      <c r="O31">
        <f t="shared" si="25"/>
        <v>30</v>
      </c>
      <c r="P31" s="2" t="s">
        <v>146</v>
      </c>
      <c r="Q31" s="3">
        <v>103474</v>
      </c>
      <c r="R31" s="6">
        <f t="shared" si="0"/>
        <v>0.0026986956886645027</v>
      </c>
      <c r="AB31">
        <f t="shared" si="23"/>
        <v>30</v>
      </c>
      <c r="AC31" s="2" t="s">
        <v>131</v>
      </c>
      <c r="AD31" s="3">
        <v>90458</v>
      </c>
      <c r="AE31" s="6">
        <f t="shared" si="1"/>
        <v>0.004148705438611699</v>
      </c>
      <c r="AP31">
        <f t="shared" si="24"/>
        <v>30</v>
      </c>
      <c r="AQ31" s="2" t="s">
        <v>106</v>
      </c>
      <c r="AR31" s="3">
        <v>2079</v>
      </c>
      <c r="AS31" s="6">
        <f t="shared" si="3"/>
        <v>0.00039039650877734913</v>
      </c>
      <c r="BC31">
        <f t="shared" si="22"/>
        <v>30</v>
      </c>
      <c r="BD31" s="2" t="s">
        <v>28</v>
      </c>
      <c r="BE31" s="3">
        <v>116656</v>
      </c>
      <c r="BF31" s="6">
        <f t="shared" si="5"/>
        <v>0.009429372459646342</v>
      </c>
      <c r="BR31" s="2" t="s">
        <v>70</v>
      </c>
      <c r="BS31" s="3">
        <v>414408</v>
      </c>
      <c r="BT31" s="6">
        <f t="shared" si="6"/>
        <v>0.005323635459999857</v>
      </c>
    </row>
    <row r="32" spans="2:72" ht="12.75">
      <c r="B32" s="2" t="s">
        <v>58</v>
      </c>
      <c r="C32" s="3">
        <v>11118504</v>
      </c>
      <c r="D32" s="6">
        <f t="shared" si="7"/>
        <v>0.2899806599648127</v>
      </c>
      <c r="E32" s="3">
        <v>0</v>
      </c>
      <c r="F32" s="6">
        <f t="shared" si="8"/>
        <v>0</v>
      </c>
      <c r="G32" s="3">
        <v>0</v>
      </c>
      <c r="H32" s="6">
        <f t="shared" si="9"/>
        <v>0</v>
      </c>
      <c r="I32" s="3">
        <v>0</v>
      </c>
      <c r="J32" s="6">
        <f t="shared" si="10"/>
        <v>0</v>
      </c>
      <c r="K32" s="3">
        <v>11118504</v>
      </c>
      <c r="L32" s="6">
        <f t="shared" si="11"/>
        <v>0.14283233469563872</v>
      </c>
      <c r="O32">
        <f t="shared" si="25"/>
        <v>31</v>
      </c>
      <c r="P32" s="2" t="s">
        <v>53</v>
      </c>
      <c r="Q32" s="3">
        <v>91938</v>
      </c>
      <c r="R32" s="6">
        <f t="shared" si="0"/>
        <v>0.002397826354682694</v>
      </c>
      <c r="AB32">
        <f t="shared" si="23"/>
        <v>31</v>
      </c>
      <c r="AC32" s="2" t="s">
        <v>6</v>
      </c>
      <c r="AD32" s="3">
        <v>89769</v>
      </c>
      <c r="AE32" s="6">
        <f t="shared" si="1"/>
        <v>0.004117105601701713</v>
      </c>
      <c r="AP32">
        <f t="shared" si="24"/>
        <v>31</v>
      </c>
      <c r="AQ32" s="2" t="s">
        <v>70</v>
      </c>
      <c r="AR32" s="3">
        <v>147</v>
      </c>
      <c r="AS32" s="6">
        <f t="shared" si="3"/>
        <v>2.7603793549913575E-05</v>
      </c>
      <c r="BC32">
        <f t="shared" si="22"/>
        <v>31</v>
      </c>
      <c r="BD32" s="2" t="s">
        <v>135</v>
      </c>
      <c r="BE32" s="3">
        <v>115073</v>
      </c>
      <c r="BF32" s="6">
        <f t="shared" si="5"/>
        <v>0.009301417647175314</v>
      </c>
      <c r="BR32" s="2" t="s">
        <v>140</v>
      </c>
      <c r="BS32" s="3">
        <v>397949</v>
      </c>
      <c r="BT32" s="6">
        <f t="shared" si="6"/>
        <v>0.005112197176867925</v>
      </c>
    </row>
    <row r="33" spans="2:72" ht="12.75">
      <c r="B33" s="2" t="s">
        <v>61</v>
      </c>
      <c r="C33" s="3">
        <v>4753399</v>
      </c>
      <c r="D33" s="6">
        <f t="shared" si="7"/>
        <v>0.12397295347432358</v>
      </c>
      <c r="E33" s="3">
        <v>0</v>
      </c>
      <c r="F33" s="6">
        <f t="shared" si="8"/>
        <v>0</v>
      </c>
      <c r="G33" s="3">
        <v>0</v>
      </c>
      <c r="H33" s="6">
        <f t="shared" si="9"/>
        <v>0</v>
      </c>
      <c r="I33" s="3">
        <v>0</v>
      </c>
      <c r="J33" s="6">
        <f t="shared" si="10"/>
        <v>0</v>
      </c>
      <c r="K33" s="3">
        <v>4753399</v>
      </c>
      <c r="L33" s="6">
        <f t="shared" si="11"/>
        <v>0.061063887453736074</v>
      </c>
      <c r="O33">
        <f t="shared" si="25"/>
        <v>32</v>
      </c>
      <c r="P33" s="2" t="s">
        <v>33</v>
      </c>
      <c r="Q33" s="3">
        <v>91653</v>
      </c>
      <c r="R33" s="6">
        <f t="shared" si="0"/>
        <v>0.002390393296414246</v>
      </c>
      <c r="AB33">
        <f t="shared" si="23"/>
        <v>32</v>
      </c>
      <c r="AC33" s="2" t="s">
        <v>139</v>
      </c>
      <c r="AD33" s="3">
        <v>86151</v>
      </c>
      <c r="AE33" s="6">
        <f t="shared" si="1"/>
        <v>0.0039511720604240245</v>
      </c>
      <c r="AP33">
        <f t="shared" si="24"/>
        <v>32</v>
      </c>
      <c r="AQ33" s="2" t="s">
        <v>7</v>
      </c>
      <c r="AR33" s="3">
        <v>0</v>
      </c>
      <c r="AS33" s="6">
        <f t="shared" si="3"/>
        <v>0</v>
      </c>
      <c r="BC33">
        <f t="shared" si="22"/>
        <v>32</v>
      </c>
      <c r="BD33" s="2" t="s">
        <v>54</v>
      </c>
      <c r="BE33" s="3">
        <v>107435</v>
      </c>
      <c r="BF33" s="6">
        <f t="shared" si="5"/>
        <v>0.00868403365623804</v>
      </c>
      <c r="BR33" s="2" t="s">
        <v>122</v>
      </c>
      <c r="BS33" s="3">
        <v>380547</v>
      </c>
      <c r="BT33" s="6">
        <f t="shared" si="6"/>
        <v>0.0048886447737412535</v>
      </c>
    </row>
    <row r="34" spans="2:72" ht="12.75">
      <c r="B34" s="2" t="s">
        <v>63</v>
      </c>
      <c r="C34" s="3">
        <v>711210</v>
      </c>
      <c r="D34" s="6">
        <f t="shared" si="7"/>
        <v>0.018549001302115325</v>
      </c>
      <c r="E34" s="3">
        <v>44779</v>
      </c>
      <c r="F34" s="6">
        <f t="shared" si="8"/>
        <v>0.0020537142191469327</v>
      </c>
      <c r="G34" s="3">
        <v>43847</v>
      </c>
      <c r="H34" s="6">
        <f t="shared" si="9"/>
        <v>0.00823362949512286</v>
      </c>
      <c r="I34" s="3">
        <v>101586</v>
      </c>
      <c r="J34" s="6">
        <f t="shared" si="10"/>
        <v>0.0082112555778154</v>
      </c>
      <c r="K34" s="3">
        <v>901422</v>
      </c>
      <c r="L34" s="6">
        <f t="shared" si="11"/>
        <v>0.011579993927781295</v>
      </c>
      <c r="O34">
        <f t="shared" si="25"/>
        <v>33</v>
      </c>
      <c r="P34" s="2" t="s">
        <v>131</v>
      </c>
      <c r="Q34" s="3">
        <v>90458</v>
      </c>
      <c r="R34" s="6">
        <f t="shared" si="0"/>
        <v>0.0023592266134991745</v>
      </c>
      <c r="AB34">
        <f t="shared" si="23"/>
        <v>33</v>
      </c>
      <c r="AC34" s="2" t="s">
        <v>55</v>
      </c>
      <c r="AD34" s="3">
        <v>82248</v>
      </c>
      <c r="AE34" s="6">
        <f t="shared" si="1"/>
        <v>0.0037721674690456893</v>
      </c>
      <c r="AP34">
        <f t="shared" si="24"/>
        <v>33</v>
      </c>
      <c r="AQ34" s="2" t="s">
        <v>12</v>
      </c>
      <c r="AR34" s="3">
        <v>0</v>
      </c>
      <c r="AS34" s="6">
        <f t="shared" si="3"/>
        <v>0</v>
      </c>
      <c r="BC34">
        <f t="shared" si="22"/>
        <v>33</v>
      </c>
      <c r="BD34" s="2" t="s">
        <v>12</v>
      </c>
      <c r="BE34" s="3">
        <v>102529</v>
      </c>
      <c r="BF34" s="6">
        <f t="shared" si="5"/>
        <v>0.008287478817335412</v>
      </c>
      <c r="BR34" s="2" t="s">
        <v>52</v>
      </c>
      <c r="BS34" s="3">
        <v>356754</v>
      </c>
      <c r="BT34" s="6">
        <f t="shared" si="6"/>
        <v>0.004582991266811424</v>
      </c>
    </row>
    <row r="35" spans="2:72" ht="12.75">
      <c r="B35" s="2" t="s">
        <v>67</v>
      </c>
      <c r="C35" s="3">
        <v>682043</v>
      </c>
      <c r="D35" s="6">
        <f t="shared" si="7"/>
        <v>0.01778829951083174</v>
      </c>
      <c r="E35" s="3">
        <v>682044</v>
      </c>
      <c r="F35" s="6">
        <f t="shared" si="8"/>
        <v>0.03128081156086225</v>
      </c>
      <c r="G35" s="3">
        <v>64601</v>
      </c>
      <c r="H35" s="6">
        <f t="shared" si="9"/>
        <v>0.01213083447019025</v>
      </c>
      <c r="I35" s="3">
        <v>99351</v>
      </c>
      <c r="J35" s="6">
        <f t="shared" si="10"/>
        <v>0.008030599225400526</v>
      </c>
      <c r="K35" s="3">
        <v>1528039</v>
      </c>
      <c r="L35" s="6">
        <f t="shared" si="11"/>
        <v>0.01962974316292813</v>
      </c>
      <c r="O35">
        <f t="shared" si="25"/>
        <v>34</v>
      </c>
      <c r="P35" s="2" t="s">
        <v>6</v>
      </c>
      <c r="Q35" s="3">
        <v>89769</v>
      </c>
      <c r="R35" s="6">
        <f t="shared" si="0"/>
        <v>0.002341256869123874</v>
      </c>
      <c r="AB35">
        <f t="shared" si="23"/>
        <v>34</v>
      </c>
      <c r="AC35" s="2" t="s">
        <v>140</v>
      </c>
      <c r="AD35" s="3">
        <v>76723</v>
      </c>
      <c r="AE35" s="6">
        <f t="shared" si="1"/>
        <v>0.003518772550427882</v>
      </c>
      <c r="AP35">
        <f t="shared" si="24"/>
        <v>34</v>
      </c>
      <c r="AQ35" s="2" t="s">
        <v>16</v>
      </c>
      <c r="AR35" s="3">
        <v>0</v>
      </c>
      <c r="AS35" s="6">
        <f t="shared" si="3"/>
        <v>0</v>
      </c>
      <c r="BC35">
        <f t="shared" si="22"/>
        <v>34</v>
      </c>
      <c r="BD35" s="2" t="s">
        <v>128</v>
      </c>
      <c r="BE35" s="3">
        <v>102103</v>
      </c>
      <c r="BF35" s="6">
        <f t="shared" si="5"/>
        <v>0.008253044989089893</v>
      </c>
      <c r="BR35" s="2" t="s">
        <v>139</v>
      </c>
      <c r="BS35" s="3">
        <v>332983</v>
      </c>
      <c r="BT35" s="6">
        <f t="shared" si="6"/>
        <v>0.004277620379860264</v>
      </c>
    </row>
    <row r="36" spans="2:72" ht="12.75">
      <c r="B36" s="2" t="s">
        <v>68</v>
      </c>
      <c r="C36" s="3">
        <v>147791</v>
      </c>
      <c r="D36" s="6">
        <f t="shared" si="7"/>
        <v>0.0038545232089550567</v>
      </c>
      <c r="E36" s="3">
        <v>147791</v>
      </c>
      <c r="F36" s="6">
        <f t="shared" si="8"/>
        <v>0.006778187948858714</v>
      </c>
      <c r="G36" s="3">
        <v>22764</v>
      </c>
      <c r="H36" s="6">
        <f t="shared" si="9"/>
        <v>0.0042746446011580445</v>
      </c>
      <c r="I36" s="3">
        <v>365261</v>
      </c>
      <c r="J36" s="6">
        <f t="shared" si="10"/>
        <v>0.029524259480720086</v>
      </c>
      <c r="K36" s="3">
        <v>683607</v>
      </c>
      <c r="L36" s="6">
        <f t="shared" si="11"/>
        <v>0.008781863443524551</v>
      </c>
      <c r="O36">
        <f t="shared" si="25"/>
        <v>35</v>
      </c>
      <c r="P36" s="2" t="s">
        <v>139</v>
      </c>
      <c r="Q36" s="3">
        <v>86151</v>
      </c>
      <c r="R36" s="6">
        <f t="shared" si="0"/>
        <v>0.002246896150473893</v>
      </c>
      <c r="AB36">
        <f t="shared" si="23"/>
        <v>35</v>
      </c>
      <c r="AC36" s="2" t="s">
        <v>70</v>
      </c>
      <c r="AD36" s="3">
        <v>74102</v>
      </c>
      <c r="AE36" s="6">
        <f t="shared" si="1"/>
        <v>0.003398564752835615</v>
      </c>
      <c r="AP36">
        <f t="shared" si="24"/>
        <v>35</v>
      </c>
      <c r="AQ36" s="2" t="s">
        <v>22</v>
      </c>
      <c r="AR36" s="3">
        <v>0</v>
      </c>
      <c r="AS36" s="6">
        <f t="shared" si="3"/>
        <v>0</v>
      </c>
      <c r="BC36">
        <f t="shared" si="22"/>
        <v>35</v>
      </c>
      <c r="BD36" s="2" t="s">
        <v>63</v>
      </c>
      <c r="BE36" s="3">
        <v>101586</v>
      </c>
      <c r="BF36" s="6">
        <f t="shared" si="5"/>
        <v>0.0082112555778154</v>
      </c>
      <c r="BR36" s="2" t="s">
        <v>73</v>
      </c>
      <c r="BS36" s="3">
        <v>317707</v>
      </c>
      <c r="BT36" s="6">
        <f t="shared" si="6"/>
        <v>0.00408137934376309</v>
      </c>
    </row>
    <row r="37" spans="2:72" ht="12.75">
      <c r="B37" s="2" t="s">
        <v>70</v>
      </c>
      <c r="C37" s="3">
        <v>74102</v>
      </c>
      <c r="D37" s="6">
        <f t="shared" si="7"/>
        <v>0.0019326473116088774</v>
      </c>
      <c r="E37" s="3">
        <v>74102</v>
      </c>
      <c r="F37" s="6">
        <f t="shared" si="8"/>
        <v>0.003398564752835615</v>
      </c>
      <c r="G37" s="3">
        <v>147</v>
      </c>
      <c r="H37" s="6">
        <f t="shared" si="9"/>
        <v>2.7603793549913575E-05</v>
      </c>
      <c r="I37" s="3">
        <v>266057</v>
      </c>
      <c r="J37" s="6">
        <f t="shared" si="10"/>
        <v>0.02150554235098175</v>
      </c>
      <c r="K37" s="3">
        <v>414408</v>
      </c>
      <c r="L37" s="6">
        <f t="shared" si="11"/>
        <v>0.005323635459999857</v>
      </c>
      <c r="O37">
        <f t="shared" si="25"/>
        <v>36</v>
      </c>
      <c r="P37" s="2" t="s">
        <v>55</v>
      </c>
      <c r="Q37" s="3">
        <v>82248</v>
      </c>
      <c r="R37" s="6">
        <f t="shared" si="0"/>
        <v>0.0021451023735554633</v>
      </c>
      <c r="AB37">
        <f t="shared" si="23"/>
        <v>36</v>
      </c>
      <c r="AC37" s="2" t="s">
        <v>73</v>
      </c>
      <c r="AD37" s="3">
        <v>58663</v>
      </c>
      <c r="AE37" s="6">
        <f t="shared" si="1"/>
        <v>0.002690480744050035</v>
      </c>
      <c r="AP37">
        <f t="shared" si="24"/>
        <v>36</v>
      </c>
      <c r="AQ37" s="2" t="s">
        <v>24</v>
      </c>
      <c r="AR37" s="3">
        <v>0</v>
      </c>
      <c r="AS37" s="6">
        <f t="shared" si="3"/>
        <v>0</v>
      </c>
      <c r="BC37">
        <f t="shared" si="22"/>
        <v>36</v>
      </c>
      <c r="BD37" s="2" t="s">
        <v>67</v>
      </c>
      <c r="BE37" s="3">
        <v>99351</v>
      </c>
      <c r="BF37" s="6">
        <f t="shared" si="5"/>
        <v>0.008030599225400526</v>
      </c>
      <c r="BR37" s="2" t="s">
        <v>17</v>
      </c>
      <c r="BS37" s="3">
        <v>306842</v>
      </c>
      <c r="BT37" s="6">
        <f t="shared" si="6"/>
        <v>0.003941803613388921</v>
      </c>
    </row>
    <row r="38" spans="2:72" ht="12.75">
      <c r="B38" s="2" t="s">
        <v>73</v>
      </c>
      <c r="C38" s="3">
        <v>58663</v>
      </c>
      <c r="D38" s="6">
        <f t="shared" si="7"/>
        <v>0.001529984200708639</v>
      </c>
      <c r="E38" s="3">
        <v>58663</v>
      </c>
      <c r="F38" s="6">
        <f t="shared" si="8"/>
        <v>0.002690480744050035</v>
      </c>
      <c r="G38" s="3">
        <v>0</v>
      </c>
      <c r="H38" s="6">
        <f t="shared" si="9"/>
        <v>0</v>
      </c>
      <c r="I38" s="3">
        <v>200381</v>
      </c>
      <c r="J38" s="6">
        <f t="shared" si="10"/>
        <v>0.016196912999214733</v>
      </c>
      <c r="K38" s="3">
        <v>317707</v>
      </c>
      <c r="L38" s="6">
        <f t="shared" si="11"/>
        <v>0.00408137934376309</v>
      </c>
      <c r="O38">
        <f t="shared" si="25"/>
        <v>37</v>
      </c>
      <c r="P38" s="2" t="s">
        <v>140</v>
      </c>
      <c r="Q38" s="3">
        <v>76723</v>
      </c>
      <c r="R38" s="6">
        <f t="shared" si="0"/>
        <v>0.0020010053667723934</v>
      </c>
      <c r="AB38">
        <f t="shared" si="23"/>
        <v>37</v>
      </c>
      <c r="AC38" s="2" t="s">
        <v>148</v>
      </c>
      <c r="AD38" s="3">
        <v>55556</v>
      </c>
      <c r="AE38" s="6">
        <f t="shared" si="1"/>
        <v>0.0025479833662861388</v>
      </c>
      <c r="AP38">
        <f t="shared" si="24"/>
        <v>37</v>
      </c>
      <c r="AQ38" s="2" t="s">
        <v>27</v>
      </c>
      <c r="AR38" s="3">
        <v>0</v>
      </c>
      <c r="AS38" s="6">
        <f t="shared" si="3"/>
        <v>0</v>
      </c>
      <c r="BC38">
        <f t="shared" si="22"/>
        <v>37</v>
      </c>
      <c r="BD38" s="2" t="s">
        <v>93</v>
      </c>
      <c r="BE38" s="3">
        <v>79105</v>
      </c>
      <c r="BF38" s="6">
        <f t="shared" si="5"/>
        <v>0.006394103247328246</v>
      </c>
      <c r="BR38" s="2" t="s">
        <v>131</v>
      </c>
      <c r="BS38" s="3">
        <v>302086</v>
      </c>
      <c r="BT38" s="6">
        <f t="shared" si="6"/>
        <v>0.0038807063125458887</v>
      </c>
    </row>
    <row r="39" spans="2:72" ht="12.75">
      <c r="B39" s="2" t="s">
        <v>75</v>
      </c>
      <c r="C39" s="3">
        <v>132280</v>
      </c>
      <c r="D39" s="6">
        <f t="shared" si="7"/>
        <v>0.0034499822728080525</v>
      </c>
      <c r="E39" s="3">
        <v>132280</v>
      </c>
      <c r="F39" s="6">
        <f t="shared" si="8"/>
        <v>0.006066801780047707</v>
      </c>
      <c r="G39" s="3">
        <v>4543</v>
      </c>
      <c r="H39" s="6">
        <f t="shared" si="9"/>
        <v>0.0008530886673282814</v>
      </c>
      <c r="I39" s="3">
        <v>295719</v>
      </c>
      <c r="J39" s="6">
        <f t="shared" si="10"/>
        <v>0.023903139096095843</v>
      </c>
      <c r="K39" s="3">
        <v>564822</v>
      </c>
      <c r="L39" s="6">
        <f t="shared" si="11"/>
        <v>0.007255908254155419</v>
      </c>
      <c r="O39">
        <f t="shared" si="25"/>
        <v>38</v>
      </c>
      <c r="P39" s="2" t="s">
        <v>70</v>
      </c>
      <c r="Q39" s="3">
        <v>74102</v>
      </c>
      <c r="R39" s="6">
        <f t="shared" si="0"/>
        <v>0.0019326473116088774</v>
      </c>
      <c r="AB39">
        <f t="shared" si="23"/>
        <v>38</v>
      </c>
      <c r="AC39" s="2" t="s">
        <v>54</v>
      </c>
      <c r="AD39" s="3">
        <v>53737</v>
      </c>
      <c r="AE39" s="6">
        <f t="shared" si="1"/>
        <v>0.0024645579623104297</v>
      </c>
      <c r="AP39">
        <f t="shared" si="24"/>
        <v>38</v>
      </c>
      <c r="AQ39" s="2" t="s">
        <v>28</v>
      </c>
      <c r="AR39" s="3">
        <v>0</v>
      </c>
      <c r="AS39" s="6">
        <f t="shared" si="3"/>
        <v>0</v>
      </c>
      <c r="BC39">
        <f t="shared" si="22"/>
        <v>38</v>
      </c>
      <c r="BD39" s="2" t="s">
        <v>115</v>
      </c>
      <c r="BE39" s="3">
        <v>74262</v>
      </c>
      <c r="BF39" s="6">
        <f t="shared" si="5"/>
        <v>0.0060026407351379835</v>
      </c>
      <c r="BR39" s="2" t="s">
        <v>43</v>
      </c>
      <c r="BS39" s="3">
        <v>266430</v>
      </c>
      <c r="BT39" s="6">
        <f t="shared" si="6"/>
        <v>0.003422656405300481</v>
      </c>
    </row>
    <row r="40" spans="2:72" ht="12.75">
      <c r="B40" s="2" t="s">
        <v>78</v>
      </c>
      <c r="C40" s="3">
        <v>11625</v>
      </c>
      <c r="D40" s="6">
        <f t="shared" si="7"/>
        <v>0.00030319053463406115</v>
      </c>
      <c r="E40" s="3">
        <v>11626</v>
      </c>
      <c r="F40" s="6">
        <f t="shared" si="8"/>
        <v>0.0005332071174390282</v>
      </c>
      <c r="G40" s="3">
        <v>0</v>
      </c>
      <c r="H40" s="6">
        <f t="shared" si="9"/>
        <v>0</v>
      </c>
      <c r="I40" s="3">
        <v>913</v>
      </c>
      <c r="J40" s="6">
        <f t="shared" si="10"/>
        <v>7.379832203793298E-05</v>
      </c>
      <c r="K40" s="3">
        <v>24164</v>
      </c>
      <c r="L40" s="6">
        <f t="shared" si="11"/>
        <v>0.00031041950747919087</v>
      </c>
      <c r="O40">
        <f t="shared" si="25"/>
        <v>39</v>
      </c>
      <c r="P40" s="2" t="s">
        <v>73</v>
      </c>
      <c r="Q40" s="3">
        <v>58663</v>
      </c>
      <c r="R40" s="6">
        <f t="shared" si="0"/>
        <v>0.001529984200708639</v>
      </c>
      <c r="AB40">
        <f t="shared" si="23"/>
        <v>39</v>
      </c>
      <c r="AC40" s="2" t="s">
        <v>63</v>
      </c>
      <c r="AD40" s="3">
        <v>44779</v>
      </c>
      <c r="AE40" s="6">
        <f t="shared" si="1"/>
        <v>0.0020537142191469327</v>
      </c>
      <c r="AP40">
        <f t="shared" si="24"/>
        <v>39</v>
      </c>
      <c r="AQ40" s="2" t="s">
        <v>31</v>
      </c>
      <c r="AR40" s="3">
        <v>0</v>
      </c>
      <c r="AS40" s="6">
        <f t="shared" si="3"/>
        <v>0</v>
      </c>
      <c r="BC40">
        <f t="shared" si="22"/>
        <v>39</v>
      </c>
      <c r="BD40" s="2" t="s">
        <v>39</v>
      </c>
      <c r="BE40" s="3">
        <v>74016</v>
      </c>
      <c r="BF40" s="6">
        <f t="shared" si="5"/>
        <v>0.005982756411784937</v>
      </c>
      <c r="BR40" s="2" t="s">
        <v>88</v>
      </c>
      <c r="BS40" s="3">
        <v>259136</v>
      </c>
      <c r="BT40" s="6">
        <f t="shared" si="6"/>
        <v>0.003328955036009254</v>
      </c>
    </row>
    <row r="41" spans="2:72" ht="12.75">
      <c r="B41" s="2" t="s">
        <v>79</v>
      </c>
      <c r="C41" s="3">
        <v>1520419</v>
      </c>
      <c r="D41" s="6">
        <f t="shared" si="7"/>
        <v>0.03965390533142233</v>
      </c>
      <c r="E41" s="3">
        <v>1520419</v>
      </c>
      <c r="F41" s="6">
        <f t="shared" si="8"/>
        <v>0.06973148394026576</v>
      </c>
      <c r="G41" s="3">
        <v>564884</v>
      </c>
      <c r="H41" s="6">
        <f t="shared" si="9"/>
        <v>0.10607443071870326</v>
      </c>
      <c r="I41" s="3">
        <v>331661</v>
      </c>
      <c r="J41" s="6">
        <f t="shared" si="10"/>
        <v>0.026808351900791776</v>
      </c>
      <c r="K41" s="3">
        <v>3937383</v>
      </c>
      <c r="L41" s="6">
        <f t="shared" si="11"/>
        <v>0.05058104997587068</v>
      </c>
      <c r="O41">
        <f t="shared" si="25"/>
        <v>40</v>
      </c>
      <c r="P41" s="2" t="s">
        <v>148</v>
      </c>
      <c r="Q41" s="3">
        <v>55556</v>
      </c>
      <c r="R41" s="6">
        <f t="shared" si="0"/>
        <v>0.001448950825129454</v>
      </c>
      <c r="AB41">
        <f t="shared" si="23"/>
        <v>40</v>
      </c>
      <c r="AC41" s="2" t="s">
        <v>52</v>
      </c>
      <c r="AD41" s="3">
        <v>29279</v>
      </c>
      <c r="AE41" s="6">
        <f t="shared" si="1"/>
        <v>0.0013428325470064772</v>
      </c>
      <c r="AP41">
        <f t="shared" si="24"/>
        <v>40</v>
      </c>
      <c r="AQ41" s="2" t="s">
        <v>32</v>
      </c>
      <c r="AR41" s="3">
        <v>0</v>
      </c>
      <c r="AS41" s="6">
        <f t="shared" si="3"/>
        <v>0</v>
      </c>
      <c r="BC41">
        <f t="shared" si="22"/>
        <v>40</v>
      </c>
      <c r="BD41" s="2" t="s">
        <v>136</v>
      </c>
      <c r="BE41" s="3">
        <v>71255</v>
      </c>
      <c r="BF41" s="6">
        <f t="shared" si="5"/>
        <v>0.0057595831728509475</v>
      </c>
      <c r="BR41" s="2" t="s">
        <v>146</v>
      </c>
      <c r="BS41" s="3">
        <v>246818</v>
      </c>
      <c r="BT41" s="6">
        <f t="shared" si="6"/>
        <v>0.003170713540680307</v>
      </c>
    </row>
    <row r="42" spans="2:72" ht="12.75">
      <c r="B42" s="2" t="s">
        <v>81</v>
      </c>
      <c r="C42" s="3">
        <v>22087</v>
      </c>
      <c r="D42" s="6">
        <f t="shared" si="7"/>
        <v>0.0005760489753516136</v>
      </c>
      <c r="E42" s="3">
        <v>22087</v>
      </c>
      <c r="F42" s="6">
        <f t="shared" si="8"/>
        <v>0.001012983451133306</v>
      </c>
      <c r="G42" s="3">
        <v>0</v>
      </c>
      <c r="H42" s="6">
        <f t="shared" si="9"/>
        <v>0</v>
      </c>
      <c r="I42" s="3">
        <v>0</v>
      </c>
      <c r="J42" s="6">
        <f t="shared" si="10"/>
        <v>0</v>
      </c>
      <c r="K42" s="3">
        <v>44174</v>
      </c>
      <c r="L42" s="6">
        <f t="shared" si="11"/>
        <v>0.0005674752244407291</v>
      </c>
      <c r="O42">
        <f t="shared" si="25"/>
        <v>41</v>
      </c>
      <c r="P42" s="2" t="s">
        <v>54</v>
      </c>
      <c r="Q42" s="3">
        <v>53736</v>
      </c>
      <c r="R42" s="6">
        <f t="shared" si="0"/>
        <v>0.0014014835758362073</v>
      </c>
      <c r="AB42">
        <f t="shared" si="23"/>
        <v>41</v>
      </c>
      <c r="AC42" s="2" t="s">
        <v>82</v>
      </c>
      <c r="AD42" s="3">
        <v>27481</v>
      </c>
      <c r="AE42" s="6">
        <f t="shared" si="1"/>
        <v>0.0012603702730381845</v>
      </c>
      <c r="AP42">
        <f t="shared" si="24"/>
        <v>41</v>
      </c>
      <c r="AQ42" s="2" t="s">
        <v>39</v>
      </c>
      <c r="AR42" s="3">
        <v>0</v>
      </c>
      <c r="AS42" s="6">
        <f t="shared" si="3"/>
        <v>0</v>
      </c>
      <c r="BC42">
        <f t="shared" si="22"/>
        <v>41</v>
      </c>
      <c r="BD42" s="2" t="s">
        <v>134</v>
      </c>
      <c r="BE42" s="3">
        <v>70807</v>
      </c>
      <c r="BF42" s="6">
        <f t="shared" si="5"/>
        <v>0.005723371071785236</v>
      </c>
      <c r="BR42" s="2" t="s">
        <v>54</v>
      </c>
      <c r="BS42" s="3">
        <v>214908</v>
      </c>
      <c r="BT42" s="6">
        <f t="shared" si="6"/>
        <v>0.0027607861079845205</v>
      </c>
    </row>
    <row r="43" spans="2:72" ht="12.75">
      <c r="B43" s="2" t="s">
        <v>82</v>
      </c>
      <c r="C43" s="3">
        <v>27481</v>
      </c>
      <c r="D43" s="6">
        <f t="shared" si="7"/>
        <v>0.000716729383421818</v>
      </c>
      <c r="E43" s="3">
        <v>27481</v>
      </c>
      <c r="F43" s="6">
        <f t="shared" si="8"/>
        <v>0.0012603702730381845</v>
      </c>
      <c r="G43" s="3">
        <v>83839</v>
      </c>
      <c r="H43" s="6">
        <f t="shared" si="9"/>
        <v>0.015743363587967376</v>
      </c>
      <c r="I43" s="3">
        <v>0</v>
      </c>
      <c r="J43" s="6">
        <f t="shared" si="10"/>
        <v>0</v>
      </c>
      <c r="K43" s="3">
        <v>138801</v>
      </c>
      <c r="L43" s="6">
        <f t="shared" si="11"/>
        <v>0.00178308798450667</v>
      </c>
      <c r="O43">
        <f t="shared" si="25"/>
        <v>42</v>
      </c>
      <c r="P43" s="2" t="s">
        <v>52</v>
      </c>
      <c r="Q43" s="3">
        <v>29279</v>
      </c>
      <c r="R43" s="6">
        <f t="shared" si="0"/>
        <v>0.0007636228527785528</v>
      </c>
      <c r="AB43">
        <f t="shared" si="23"/>
        <v>42</v>
      </c>
      <c r="AC43" s="2" t="s">
        <v>145</v>
      </c>
      <c r="AD43" s="3">
        <v>23791</v>
      </c>
      <c r="AE43" s="6">
        <f t="shared" si="1"/>
        <v>0.0010911345717350696</v>
      </c>
      <c r="AP43">
        <f t="shared" si="24"/>
        <v>42</v>
      </c>
      <c r="AQ43" s="2" t="s">
        <v>42</v>
      </c>
      <c r="AR43" s="3">
        <v>0</v>
      </c>
      <c r="AS43" s="6">
        <f t="shared" si="3"/>
        <v>0</v>
      </c>
      <c r="BC43">
        <f t="shared" si="22"/>
        <v>42</v>
      </c>
      <c r="BD43" s="2" t="s">
        <v>110</v>
      </c>
      <c r="BE43" s="3">
        <v>54825</v>
      </c>
      <c r="BF43" s="6">
        <f t="shared" si="5"/>
        <v>0.004431536698499097</v>
      </c>
      <c r="BR43" s="2" t="s">
        <v>112</v>
      </c>
      <c r="BS43" s="3">
        <v>213787</v>
      </c>
      <c r="BT43" s="6">
        <f t="shared" si="6"/>
        <v>0.002746385335435101</v>
      </c>
    </row>
    <row r="44" spans="2:72" ht="12.75">
      <c r="B44" s="2" t="s">
        <v>88</v>
      </c>
      <c r="C44" s="3">
        <v>0</v>
      </c>
      <c r="D44" s="6">
        <f t="shared" si="7"/>
        <v>0</v>
      </c>
      <c r="E44" s="3">
        <v>0</v>
      </c>
      <c r="F44" s="6">
        <f t="shared" si="8"/>
        <v>0</v>
      </c>
      <c r="G44" s="3">
        <v>0</v>
      </c>
      <c r="H44" s="6">
        <f t="shared" si="9"/>
        <v>0</v>
      </c>
      <c r="I44" s="3">
        <v>259136</v>
      </c>
      <c r="J44" s="6">
        <f t="shared" si="10"/>
        <v>0.020946113887866158</v>
      </c>
      <c r="K44" s="3">
        <v>259136</v>
      </c>
      <c r="L44" s="6">
        <f t="shared" si="11"/>
        <v>0.003328955036009254</v>
      </c>
      <c r="O44">
        <f t="shared" si="25"/>
        <v>43</v>
      </c>
      <c r="P44" s="2" t="s">
        <v>82</v>
      </c>
      <c r="Q44" s="3">
        <v>27481</v>
      </c>
      <c r="R44" s="6">
        <f t="shared" si="0"/>
        <v>0.000716729383421818</v>
      </c>
      <c r="AB44">
        <f t="shared" si="23"/>
        <v>43</v>
      </c>
      <c r="AC44" s="2" t="s">
        <v>81</v>
      </c>
      <c r="AD44" s="3">
        <v>22087</v>
      </c>
      <c r="AE44" s="6">
        <f t="shared" si="1"/>
        <v>0.001012983451133306</v>
      </c>
      <c r="AP44">
        <f t="shared" si="24"/>
        <v>43</v>
      </c>
      <c r="AQ44" s="2" t="s">
        <v>43</v>
      </c>
      <c r="AR44" s="3">
        <v>0</v>
      </c>
      <c r="AS44" s="6">
        <f t="shared" si="3"/>
        <v>0</v>
      </c>
      <c r="BC44">
        <f t="shared" si="22"/>
        <v>43</v>
      </c>
      <c r="BD44" s="2" t="s">
        <v>122</v>
      </c>
      <c r="BE44" s="3">
        <v>54202</v>
      </c>
      <c r="BF44" s="6">
        <f t="shared" si="5"/>
        <v>0.004381179245454593</v>
      </c>
      <c r="BR44" s="2" t="s">
        <v>53</v>
      </c>
      <c r="BS44" s="3">
        <v>203485</v>
      </c>
      <c r="BT44" s="6">
        <f t="shared" si="6"/>
        <v>0.0026140421072423092</v>
      </c>
    </row>
    <row r="45" spans="2:72" ht="12.75">
      <c r="B45" s="2" t="s">
        <v>89</v>
      </c>
      <c r="C45" s="3">
        <v>467760</v>
      </c>
      <c r="D45" s="6">
        <f t="shared" si="7"/>
        <v>0.012199604686488468</v>
      </c>
      <c r="E45" s="3">
        <v>467760</v>
      </c>
      <c r="F45" s="6">
        <f t="shared" si="8"/>
        <v>0.021453032965188353</v>
      </c>
      <c r="G45" s="3">
        <v>76835</v>
      </c>
      <c r="H45" s="6">
        <f t="shared" si="9"/>
        <v>0.01442814610481367</v>
      </c>
      <c r="I45" s="3">
        <v>519233</v>
      </c>
      <c r="J45" s="6">
        <f t="shared" si="10"/>
        <v>0.04196990596574157</v>
      </c>
      <c r="K45" s="3">
        <v>1531588</v>
      </c>
      <c r="L45" s="6">
        <f t="shared" si="11"/>
        <v>0.019675334904032404</v>
      </c>
      <c r="O45">
        <f t="shared" si="25"/>
        <v>44</v>
      </c>
      <c r="P45" s="2" t="s">
        <v>145</v>
      </c>
      <c r="Q45" s="3">
        <v>23791</v>
      </c>
      <c r="R45" s="6">
        <f t="shared" si="0"/>
        <v>0.0006204908395250709</v>
      </c>
      <c r="AB45">
        <f t="shared" si="23"/>
        <v>44</v>
      </c>
      <c r="AC45" s="2" t="s">
        <v>134</v>
      </c>
      <c r="AD45" s="3">
        <v>13788</v>
      </c>
      <c r="AE45" s="6">
        <f t="shared" si="1"/>
        <v>0.0006323636448692001</v>
      </c>
      <c r="AP45">
        <f t="shared" si="24"/>
        <v>44</v>
      </c>
      <c r="AQ45" s="2" t="s">
        <v>52</v>
      </c>
      <c r="AR45" s="3">
        <v>0</v>
      </c>
      <c r="AS45" s="6">
        <f t="shared" si="3"/>
        <v>0</v>
      </c>
      <c r="BC45">
        <f t="shared" si="22"/>
        <v>44</v>
      </c>
      <c r="BD45" s="2" t="s">
        <v>17</v>
      </c>
      <c r="BE45" s="3">
        <v>46664</v>
      </c>
      <c r="BF45" s="6">
        <f t="shared" si="5"/>
        <v>0.0037718783127909145</v>
      </c>
      <c r="BR45" s="2" t="s">
        <v>55</v>
      </c>
      <c r="BS45" s="3">
        <v>185585</v>
      </c>
      <c r="BT45" s="6">
        <f t="shared" si="6"/>
        <v>0.0023840922155075996</v>
      </c>
    </row>
    <row r="46" spans="2:72" ht="12.75">
      <c r="B46" s="2" t="s">
        <v>93</v>
      </c>
      <c r="C46" s="3">
        <v>1148</v>
      </c>
      <c r="D46" s="6">
        <f t="shared" si="7"/>
        <v>2.9940880323432448E-05</v>
      </c>
      <c r="E46" s="3">
        <v>1148</v>
      </c>
      <c r="F46" s="6">
        <f t="shared" si="8"/>
        <v>5.2651107072080194E-05</v>
      </c>
      <c r="G46" s="3">
        <v>0</v>
      </c>
      <c r="H46" s="6">
        <f t="shared" si="9"/>
        <v>0</v>
      </c>
      <c r="I46" s="3">
        <v>79105</v>
      </c>
      <c r="J46" s="6">
        <f t="shared" si="10"/>
        <v>0.006394103247328246</v>
      </c>
      <c r="K46" s="3">
        <v>81401</v>
      </c>
      <c r="L46" s="6">
        <f t="shared" si="11"/>
        <v>0.0010457067674355907</v>
      </c>
      <c r="O46">
        <f t="shared" si="25"/>
        <v>45</v>
      </c>
      <c r="P46" s="2" t="s">
        <v>81</v>
      </c>
      <c r="Q46" s="3">
        <v>22087</v>
      </c>
      <c r="R46" s="6">
        <f t="shared" si="0"/>
        <v>0.0005760489753516136</v>
      </c>
      <c r="AB46">
        <f t="shared" si="23"/>
        <v>45</v>
      </c>
      <c r="AC46" s="2" t="s">
        <v>78</v>
      </c>
      <c r="AD46" s="3">
        <v>11626</v>
      </c>
      <c r="AE46" s="6">
        <f t="shared" si="1"/>
        <v>0.0005332071174390282</v>
      </c>
      <c r="AP46">
        <f t="shared" si="24"/>
        <v>45</v>
      </c>
      <c r="AQ46" s="2" t="s">
        <v>54</v>
      </c>
      <c r="AR46" s="3">
        <v>0</v>
      </c>
      <c r="AS46" s="6">
        <f t="shared" si="3"/>
        <v>0</v>
      </c>
      <c r="BC46">
        <f t="shared" si="22"/>
        <v>45</v>
      </c>
      <c r="BD46" s="2" t="s">
        <v>121</v>
      </c>
      <c r="BE46" s="3">
        <v>44289</v>
      </c>
      <c r="BF46" s="6">
        <f t="shared" si="5"/>
        <v>0.0035799056787930053</v>
      </c>
      <c r="BR46" s="2" t="s">
        <v>130</v>
      </c>
      <c r="BS46" s="3">
        <v>166531</v>
      </c>
      <c r="BT46" s="6">
        <f t="shared" si="6"/>
        <v>0.0021393176212554685</v>
      </c>
    </row>
    <row r="47" spans="2:72" ht="12.75">
      <c r="B47" s="2" t="s">
        <v>97</v>
      </c>
      <c r="C47" s="3">
        <v>212</v>
      </c>
      <c r="D47" s="6">
        <f t="shared" si="7"/>
        <v>5.529152115477072E-06</v>
      </c>
      <c r="E47" s="3">
        <v>212</v>
      </c>
      <c r="F47" s="6">
        <f t="shared" si="8"/>
        <v>9.723026741533973E-06</v>
      </c>
      <c r="G47" s="3">
        <v>0</v>
      </c>
      <c r="H47" s="6">
        <f t="shared" si="9"/>
        <v>0</v>
      </c>
      <c r="I47" s="3">
        <v>15855</v>
      </c>
      <c r="J47" s="6">
        <f t="shared" si="10"/>
        <v>0.0012815688892786718</v>
      </c>
      <c r="K47" s="3">
        <v>16279</v>
      </c>
      <c r="L47" s="6">
        <f t="shared" si="11"/>
        <v>0.0002091259378519181</v>
      </c>
      <c r="O47">
        <f t="shared" si="25"/>
        <v>46</v>
      </c>
      <c r="P47" s="2" t="s">
        <v>134</v>
      </c>
      <c r="Q47" s="3">
        <v>13788</v>
      </c>
      <c r="R47" s="6">
        <f t="shared" si="0"/>
        <v>0.00035960353475565036</v>
      </c>
      <c r="AB47">
        <f t="shared" si="23"/>
        <v>46</v>
      </c>
      <c r="AC47" s="2" t="s">
        <v>121</v>
      </c>
      <c r="AD47" s="3">
        <v>10576</v>
      </c>
      <c r="AE47" s="6">
        <f t="shared" si="1"/>
        <v>0.00048505061706822307</v>
      </c>
      <c r="AP47">
        <f t="shared" si="24"/>
        <v>46</v>
      </c>
      <c r="AQ47" s="2" t="s">
        <v>55</v>
      </c>
      <c r="AR47" s="3">
        <v>0</v>
      </c>
      <c r="AS47" s="6">
        <f t="shared" si="3"/>
        <v>0</v>
      </c>
      <c r="BC47">
        <f t="shared" si="22"/>
        <v>46</v>
      </c>
      <c r="BD47" s="2" t="s">
        <v>106</v>
      </c>
      <c r="BE47" s="3">
        <v>41001</v>
      </c>
      <c r="BF47" s="6">
        <f t="shared" si="5"/>
        <v>0.0033141347227571634</v>
      </c>
      <c r="BR47" s="2" t="s">
        <v>148</v>
      </c>
      <c r="BS47" s="3">
        <v>141893</v>
      </c>
      <c r="BT47" s="6">
        <f t="shared" si="6"/>
        <v>0.001822808937872241</v>
      </c>
    </row>
    <row r="48" spans="2:72" ht="12.75">
      <c r="B48" s="2" t="s">
        <v>99</v>
      </c>
      <c r="C48" s="3">
        <v>1359572</v>
      </c>
      <c r="D48" s="6">
        <f t="shared" si="7"/>
        <v>0.03545886981105374</v>
      </c>
      <c r="E48" s="3">
        <v>1359574</v>
      </c>
      <c r="F48" s="6">
        <f t="shared" si="8"/>
        <v>0.06235459603346372</v>
      </c>
      <c r="G48" s="3">
        <v>269943</v>
      </c>
      <c r="H48" s="6">
        <f t="shared" si="9"/>
        <v>0.05069014178397496</v>
      </c>
      <c r="I48" s="3">
        <v>656865</v>
      </c>
      <c r="J48" s="6">
        <f t="shared" si="10"/>
        <v>0.05309478072885745</v>
      </c>
      <c r="K48" s="3">
        <v>3645954</v>
      </c>
      <c r="L48" s="6">
        <f t="shared" si="11"/>
        <v>0.046837247350264274</v>
      </c>
      <c r="O48">
        <f t="shared" si="25"/>
        <v>47</v>
      </c>
      <c r="P48" s="2" t="s">
        <v>78</v>
      </c>
      <c r="Q48" s="3">
        <v>11625</v>
      </c>
      <c r="R48" s="6">
        <f t="shared" si="0"/>
        <v>0.00030319053463406115</v>
      </c>
      <c r="AB48">
        <f t="shared" si="23"/>
        <v>47</v>
      </c>
      <c r="AC48" s="2" t="s">
        <v>136</v>
      </c>
      <c r="AD48" s="3">
        <v>7750</v>
      </c>
      <c r="AE48" s="6">
        <f t="shared" si="1"/>
        <v>0.00035544083607022775</v>
      </c>
      <c r="AP48">
        <f t="shared" si="24"/>
        <v>47</v>
      </c>
      <c r="AQ48" s="2" t="s">
        <v>58</v>
      </c>
      <c r="AR48" s="3">
        <v>0</v>
      </c>
      <c r="AS48" s="6">
        <f t="shared" si="3"/>
        <v>0</v>
      </c>
      <c r="BC48">
        <f t="shared" si="22"/>
        <v>47</v>
      </c>
      <c r="BD48" s="2" t="s">
        <v>146</v>
      </c>
      <c r="BE48" s="3">
        <v>39870</v>
      </c>
      <c r="BF48" s="6">
        <f t="shared" si="5"/>
        <v>0.0032227153336827907</v>
      </c>
      <c r="BR48" s="2" t="s">
        <v>82</v>
      </c>
      <c r="BS48" s="3">
        <v>138801</v>
      </c>
      <c r="BT48" s="6">
        <f t="shared" si="6"/>
        <v>0.00178308798450667</v>
      </c>
    </row>
    <row r="49" spans="2:72" ht="12.75">
      <c r="B49" s="2" t="s">
        <v>106</v>
      </c>
      <c r="C49" s="3">
        <v>565</v>
      </c>
      <c r="D49" s="6">
        <f t="shared" si="7"/>
        <v>1.4735712005870499E-05</v>
      </c>
      <c r="E49" s="3">
        <v>565</v>
      </c>
      <c r="F49" s="6">
        <f t="shared" si="8"/>
        <v>2.5912783532861767E-05</v>
      </c>
      <c r="G49" s="3">
        <v>2079</v>
      </c>
      <c r="H49" s="6">
        <f t="shared" si="9"/>
        <v>0.00039039650877734913</v>
      </c>
      <c r="I49" s="3">
        <v>41001</v>
      </c>
      <c r="J49" s="6">
        <f t="shared" si="10"/>
        <v>0.0033141347227571634</v>
      </c>
      <c r="K49" s="3">
        <v>44210</v>
      </c>
      <c r="L49" s="6">
        <f t="shared" si="11"/>
        <v>0.0005679376934967318</v>
      </c>
      <c r="O49">
        <f t="shared" si="25"/>
        <v>48</v>
      </c>
      <c r="P49" s="2" t="s">
        <v>121</v>
      </c>
      <c r="Q49" s="3">
        <v>10576</v>
      </c>
      <c r="R49" s="6">
        <f t="shared" si="0"/>
        <v>0.0002758316640249317</v>
      </c>
      <c r="AB49">
        <f t="shared" si="23"/>
        <v>48</v>
      </c>
      <c r="AC49" s="2" t="s">
        <v>123</v>
      </c>
      <c r="AD49" s="3">
        <v>6032</v>
      </c>
      <c r="AE49" s="6">
        <f t="shared" si="1"/>
        <v>0.00027664762879685344</v>
      </c>
      <c r="AP49">
        <f t="shared" si="24"/>
        <v>48</v>
      </c>
      <c r="AQ49" s="2" t="s">
        <v>61</v>
      </c>
      <c r="AR49" s="3">
        <v>0</v>
      </c>
      <c r="AS49" s="6">
        <f t="shared" si="3"/>
        <v>0</v>
      </c>
      <c r="BC49">
        <f t="shared" si="22"/>
        <v>48</v>
      </c>
      <c r="BD49" s="2" t="s">
        <v>42</v>
      </c>
      <c r="BE49" s="3">
        <v>37148</v>
      </c>
      <c r="BF49" s="6">
        <f t="shared" si="5"/>
        <v>0.0030026944874755033</v>
      </c>
      <c r="BR49" s="2" t="s">
        <v>12</v>
      </c>
      <c r="BS49" s="3">
        <v>102529</v>
      </c>
      <c r="BT49" s="6">
        <f t="shared" si="6"/>
        <v>0.0013171247178585482</v>
      </c>
    </row>
    <row r="50" spans="2:72" ht="12.75">
      <c r="B50" s="2" t="s">
        <v>110</v>
      </c>
      <c r="C50" s="3">
        <v>0</v>
      </c>
      <c r="D50" s="6">
        <f t="shared" si="7"/>
        <v>0</v>
      </c>
      <c r="E50" s="3">
        <v>0</v>
      </c>
      <c r="F50" s="6">
        <f t="shared" si="8"/>
        <v>0</v>
      </c>
      <c r="G50" s="3">
        <v>0</v>
      </c>
      <c r="H50" s="6">
        <f t="shared" si="9"/>
        <v>0</v>
      </c>
      <c r="I50" s="3">
        <v>54825</v>
      </c>
      <c r="J50" s="6">
        <f t="shared" si="10"/>
        <v>0.004431536698499097</v>
      </c>
      <c r="K50" s="3">
        <v>54825</v>
      </c>
      <c r="L50" s="6">
        <f t="shared" si="11"/>
        <v>0.0007043018332042146</v>
      </c>
      <c r="O50">
        <f t="shared" si="25"/>
        <v>49</v>
      </c>
      <c r="P50" s="2" t="s">
        <v>136</v>
      </c>
      <c r="Q50" s="3">
        <v>7750</v>
      </c>
      <c r="R50" s="6">
        <f t="shared" si="0"/>
        <v>0.0002021270230893741</v>
      </c>
      <c r="AB50">
        <f t="shared" si="23"/>
        <v>49</v>
      </c>
      <c r="AC50" s="2" t="s">
        <v>27</v>
      </c>
      <c r="AD50" s="3">
        <v>5180</v>
      </c>
      <c r="AE50" s="6">
        <f t="shared" si="1"/>
        <v>0.00023757206849597158</v>
      </c>
      <c r="AP50">
        <f t="shared" si="24"/>
        <v>49</v>
      </c>
      <c r="AQ50" s="2" t="s">
        <v>73</v>
      </c>
      <c r="AR50" s="3">
        <v>0</v>
      </c>
      <c r="AS50" s="6">
        <f t="shared" si="3"/>
        <v>0</v>
      </c>
      <c r="BC50">
        <f t="shared" si="22"/>
        <v>49</v>
      </c>
      <c r="BD50" s="2" t="s">
        <v>2</v>
      </c>
      <c r="BE50" s="3">
        <v>36180</v>
      </c>
      <c r="BF50" s="6">
        <f>+BE50/$I$76</f>
        <v>0.0029244504833870924</v>
      </c>
      <c r="BR50" s="2" t="s">
        <v>128</v>
      </c>
      <c r="BS50" s="3">
        <v>102103</v>
      </c>
      <c r="BT50" s="6">
        <f t="shared" si="6"/>
        <v>0.0013116521673625155</v>
      </c>
    </row>
    <row r="51" spans="2:72" ht="12.75">
      <c r="B51" s="2" t="s">
        <v>112</v>
      </c>
      <c r="C51" s="3">
        <v>0</v>
      </c>
      <c r="D51" s="6">
        <f t="shared" si="7"/>
        <v>0</v>
      </c>
      <c r="E51" s="3">
        <v>0</v>
      </c>
      <c r="F51" s="6">
        <f t="shared" si="8"/>
        <v>0</v>
      </c>
      <c r="G51" s="3">
        <v>0</v>
      </c>
      <c r="H51" s="6">
        <f t="shared" si="9"/>
        <v>0</v>
      </c>
      <c r="I51" s="3">
        <v>213787</v>
      </c>
      <c r="J51" s="6">
        <f t="shared" si="10"/>
        <v>0.017280527791373033</v>
      </c>
      <c r="K51" s="3">
        <v>213787</v>
      </c>
      <c r="L51" s="6">
        <f t="shared" si="11"/>
        <v>0.002746385335435101</v>
      </c>
      <c r="O51">
        <f t="shared" si="25"/>
        <v>50</v>
      </c>
      <c r="P51" s="2" t="s">
        <v>123</v>
      </c>
      <c r="Q51" s="3">
        <v>6032</v>
      </c>
      <c r="R51" s="6">
        <f t="shared" si="0"/>
        <v>0.00015732002622904575</v>
      </c>
      <c r="AB51">
        <f t="shared" si="23"/>
        <v>50</v>
      </c>
      <c r="AC51" s="2" t="s">
        <v>7</v>
      </c>
      <c r="AD51" s="3">
        <v>4744</v>
      </c>
      <c r="AE51" s="6">
        <f t="shared" si="1"/>
        <v>0.00021757565500866587</v>
      </c>
      <c r="AP51">
        <f t="shared" si="24"/>
        <v>50</v>
      </c>
      <c r="AQ51" s="2" t="s">
        <v>78</v>
      </c>
      <c r="AR51" s="3">
        <v>0</v>
      </c>
      <c r="AS51" s="6">
        <f t="shared" si="3"/>
        <v>0</v>
      </c>
      <c r="BC51">
        <f t="shared" si="22"/>
        <v>50</v>
      </c>
      <c r="BD51" s="2" t="s">
        <v>141</v>
      </c>
      <c r="BE51" s="3">
        <v>31135</v>
      </c>
      <c r="BF51" s="6">
        <f t="shared" si="5"/>
        <v>0.0025166601934841657</v>
      </c>
      <c r="BR51" s="2" t="s">
        <v>134</v>
      </c>
      <c r="BS51" s="3">
        <v>98383</v>
      </c>
      <c r="BT51" s="6">
        <f t="shared" si="6"/>
        <v>0.0012638636982422297</v>
      </c>
    </row>
    <row r="52" spans="2:72" ht="12.75">
      <c r="B52" s="2" t="s">
        <v>115</v>
      </c>
      <c r="C52" s="3">
        <v>1048003</v>
      </c>
      <c r="D52" s="6">
        <f t="shared" si="7"/>
        <v>0.02733286794564301</v>
      </c>
      <c r="E52" s="3">
        <v>1048004</v>
      </c>
      <c r="F52" s="6">
        <f t="shared" si="8"/>
        <v>0.048064957156766834</v>
      </c>
      <c r="G52" s="3">
        <v>54282</v>
      </c>
      <c r="H52" s="6">
        <f t="shared" si="9"/>
        <v>0.010193123275349719</v>
      </c>
      <c r="I52" s="3">
        <v>74262</v>
      </c>
      <c r="J52" s="6">
        <f t="shared" si="10"/>
        <v>0.0060026407351379835</v>
      </c>
      <c r="K52" s="3">
        <v>2224551</v>
      </c>
      <c r="L52" s="6">
        <f t="shared" si="11"/>
        <v>0.02857738891666701</v>
      </c>
      <c r="O52">
        <f t="shared" si="25"/>
        <v>51</v>
      </c>
      <c r="P52" s="2" t="s">
        <v>27</v>
      </c>
      <c r="Q52" s="3">
        <v>5180</v>
      </c>
      <c r="R52" s="6">
        <f t="shared" si="0"/>
        <v>0.00013509909414231714</v>
      </c>
      <c r="AB52">
        <f t="shared" si="23"/>
        <v>51</v>
      </c>
      <c r="AC52" s="2" t="s">
        <v>24</v>
      </c>
      <c r="AD52" s="3">
        <v>3084</v>
      </c>
      <c r="AE52" s="6">
        <f t="shared" si="1"/>
        <v>0.00014144252108910742</v>
      </c>
      <c r="AP52">
        <f t="shared" si="24"/>
        <v>51</v>
      </c>
      <c r="AQ52" s="2" t="s">
        <v>81</v>
      </c>
      <c r="AR52" s="3">
        <v>0</v>
      </c>
      <c r="AS52" s="6">
        <f t="shared" si="3"/>
        <v>0</v>
      </c>
      <c r="BC52">
        <f t="shared" si="22"/>
        <v>51</v>
      </c>
      <c r="BD52" s="2" t="s">
        <v>148</v>
      </c>
      <c r="BE52" s="3">
        <v>30781</v>
      </c>
      <c r="BF52" s="6">
        <f t="shared" si="5"/>
        <v>0.0024880461671956356</v>
      </c>
      <c r="BR52" s="2" t="s">
        <v>136</v>
      </c>
      <c r="BS52" s="3">
        <v>86755</v>
      </c>
      <c r="BT52" s="6">
        <f t="shared" si="6"/>
        <v>0.0011144861931533358</v>
      </c>
    </row>
    <row r="53" spans="2:72" ht="12.75">
      <c r="B53" s="2" t="s">
        <v>120</v>
      </c>
      <c r="C53" s="3">
        <v>0</v>
      </c>
      <c r="D53" s="6">
        <f t="shared" si="7"/>
        <v>0</v>
      </c>
      <c r="E53" s="3">
        <v>0</v>
      </c>
      <c r="F53" s="6">
        <f t="shared" si="8"/>
        <v>0</v>
      </c>
      <c r="G53" s="3">
        <v>0</v>
      </c>
      <c r="H53" s="6">
        <f t="shared" si="9"/>
        <v>0</v>
      </c>
      <c r="I53" s="3">
        <v>17907</v>
      </c>
      <c r="J53" s="6">
        <f t="shared" si="10"/>
        <v>0.0014474332450528653</v>
      </c>
      <c r="K53" s="3">
        <v>17907</v>
      </c>
      <c r="L53" s="6">
        <f t="shared" si="11"/>
        <v>0.00023003981627337655</v>
      </c>
      <c r="O53">
        <f t="shared" si="25"/>
        <v>52</v>
      </c>
      <c r="P53" s="2" t="s">
        <v>7</v>
      </c>
      <c r="Q53" s="3">
        <v>4744</v>
      </c>
      <c r="R53" s="6">
        <f t="shared" si="0"/>
        <v>0.00012372781903690204</v>
      </c>
      <c r="AB53">
        <f t="shared" si="23"/>
        <v>52</v>
      </c>
      <c r="AC53" s="2" t="s">
        <v>39</v>
      </c>
      <c r="AD53" s="3">
        <v>2316</v>
      </c>
      <c r="AE53" s="6">
        <f t="shared" si="1"/>
        <v>0.00010621948081789</v>
      </c>
      <c r="AP53">
        <f t="shared" si="24"/>
        <v>52</v>
      </c>
      <c r="AQ53" s="2" t="s">
        <v>88</v>
      </c>
      <c r="AR53" s="3">
        <v>0</v>
      </c>
      <c r="AS53" s="6">
        <f t="shared" si="3"/>
        <v>0</v>
      </c>
      <c r="BC53">
        <f t="shared" si="22"/>
        <v>52</v>
      </c>
      <c r="BD53" s="2" t="s">
        <v>16</v>
      </c>
      <c r="BE53" s="3">
        <v>28304</v>
      </c>
      <c r="BF53" s="6">
        <f t="shared" si="5"/>
        <v>0.0022878288137586585</v>
      </c>
      <c r="BR53" s="2" t="s">
        <v>93</v>
      </c>
      <c r="BS53" s="3">
        <v>81401</v>
      </c>
      <c r="BT53" s="6">
        <f t="shared" si="6"/>
        <v>0.0010457067674355907</v>
      </c>
    </row>
    <row r="54" spans="2:72" ht="12.75">
      <c r="B54" s="2" t="s">
        <v>121</v>
      </c>
      <c r="C54" s="3">
        <v>10576</v>
      </c>
      <c r="D54" s="6">
        <f t="shared" si="7"/>
        <v>0.0002758316640249317</v>
      </c>
      <c r="E54" s="3">
        <v>10576</v>
      </c>
      <c r="F54" s="6">
        <f t="shared" si="8"/>
        <v>0.00048505061706822307</v>
      </c>
      <c r="G54" s="3">
        <v>0</v>
      </c>
      <c r="H54" s="6">
        <f t="shared" si="9"/>
        <v>0</v>
      </c>
      <c r="I54" s="3">
        <v>44289</v>
      </c>
      <c r="J54" s="6">
        <f t="shared" si="10"/>
        <v>0.0035799056787930053</v>
      </c>
      <c r="K54" s="3">
        <v>65441</v>
      </c>
      <c r="L54" s="6">
        <f t="shared" si="11"/>
        <v>0.0008406788192743639</v>
      </c>
      <c r="O54">
        <f t="shared" si="25"/>
        <v>53</v>
      </c>
      <c r="P54" s="2" t="s">
        <v>24</v>
      </c>
      <c r="Q54" s="3">
        <v>3084</v>
      </c>
      <c r="R54" s="6">
        <f t="shared" si="0"/>
        <v>8.043351473646835E-05</v>
      </c>
      <c r="AB54">
        <f t="shared" si="23"/>
        <v>53</v>
      </c>
      <c r="AC54" s="2" t="s">
        <v>93</v>
      </c>
      <c r="AD54" s="3">
        <v>1148</v>
      </c>
      <c r="AE54" s="6">
        <f t="shared" si="1"/>
        <v>5.2651107072080194E-05</v>
      </c>
      <c r="AP54">
        <f t="shared" si="24"/>
        <v>53</v>
      </c>
      <c r="AQ54" s="2" t="s">
        <v>93</v>
      </c>
      <c r="AR54" s="3">
        <v>0</v>
      </c>
      <c r="AS54" s="6">
        <f t="shared" si="3"/>
        <v>0</v>
      </c>
      <c r="BC54">
        <f t="shared" si="22"/>
        <v>53</v>
      </c>
      <c r="BD54" s="2" t="s">
        <v>43</v>
      </c>
      <c r="BE54" s="3">
        <v>22899</v>
      </c>
      <c r="BF54" s="6">
        <f t="shared" si="5"/>
        <v>0.0018509395140707857</v>
      </c>
      <c r="BR54" s="2" t="s">
        <v>39</v>
      </c>
      <c r="BS54" s="3">
        <v>78648</v>
      </c>
      <c r="BT54" s="6">
        <f t="shared" si="6"/>
        <v>0.001010340731014046</v>
      </c>
    </row>
    <row r="55" spans="2:72" ht="12.75">
      <c r="B55" s="2" t="s">
        <v>122</v>
      </c>
      <c r="C55" s="3">
        <v>159080</v>
      </c>
      <c r="D55" s="6">
        <f t="shared" si="7"/>
        <v>0.00414895055910421</v>
      </c>
      <c r="E55" s="3">
        <v>159080</v>
      </c>
      <c r="F55" s="6">
        <f t="shared" si="8"/>
        <v>0.007295939122845398</v>
      </c>
      <c r="G55" s="3">
        <v>8185</v>
      </c>
      <c r="H55" s="6">
        <f t="shared" si="9"/>
        <v>0.0015369867360955278</v>
      </c>
      <c r="I55" s="3">
        <v>54202</v>
      </c>
      <c r="J55" s="6">
        <f t="shared" si="10"/>
        <v>0.004381179245454593</v>
      </c>
      <c r="K55" s="3">
        <v>380547</v>
      </c>
      <c r="L55" s="6">
        <f t="shared" si="11"/>
        <v>0.0048886447737412535</v>
      </c>
      <c r="O55">
        <f t="shared" si="25"/>
        <v>54</v>
      </c>
      <c r="P55" s="2" t="s">
        <v>39</v>
      </c>
      <c r="Q55" s="3">
        <v>2316</v>
      </c>
      <c r="R55" s="6">
        <f t="shared" si="0"/>
        <v>6.040337877096651E-05</v>
      </c>
      <c r="AB55">
        <f t="shared" si="23"/>
        <v>54</v>
      </c>
      <c r="AC55" s="2" t="s">
        <v>143</v>
      </c>
      <c r="AD55" s="3">
        <v>1058</v>
      </c>
      <c r="AE55" s="6">
        <f t="shared" si="1"/>
        <v>4.8523407040296904E-05</v>
      </c>
      <c r="AP55">
        <f t="shared" si="24"/>
        <v>54</v>
      </c>
      <c r="AQ55" s="2" t="s">
        <v>97</v>
      </c>
      <c r="AR55" s="3">
        <v>0</v>
      </c>
      <c r="AS55" s="6">
        <f t="shared" si="3"/>
        <v>0</v>
      </c>
      <c r="BC55">
        <f t="shared" si="22"/>
        <v>54</v>
      </c>
      <c r="BD55" s="2" t="s">
        <v>149</v>
      </c>
      <c r="BE55" s="3">
        <v>22594</v>
      </c>
      <c r="BF55" s="6">
        <f t="shared" si="5"/>
        <v>0.0018262861863363176</v>
      </c>
      <c r="BR55" s="2" t="s">
        <v>121</v>
      </c>
      <c r="BS55" s="3">
        <v>65441</v>
      </c>
      <c r="BT55" s="6">
        <f t="shared" si="6"/>
        <v>0.0008406788192743639</v>
      </c>
    </row>
    <row r="56" spans="2:72" ht="12.75">
      <c r="B56" s="2" t="s">
        <v>123</v>
      </c>
      <c r="C56" s="3">
        <v>6032</v>
      </c>
      <c r="D56" s="6">
        <f t="shared" si="7"/>
        <v>0.00015732002622904575</v>
      </c>
      <c r="E56" s="3">
        <v>6032</v>
      </c>
      <c r="F56" s="6">
        <f t="shared" si="8"/>
        <v>0.00027664762879685344</v>
      </c>
      <c r="G56" s="3">
        <v>0</v>
      </c>
      <c r="H56" s="6">
        <f t="shared" si="9"/>
        <v>0</v>
      </c>
      <c r="I56" s="3">
        <v>124</v>
      </c>
      <c r="J56" s="6">
        <f t="shared" si="10"/>
        <v>1.0022992259259245E-05</v>
      </c>
      <c r="K56" s="3">
        <v>12188</v>
      </c>
      <c r="L56" s="6">
        <f t="shared" si="11"/>
        <v>0.00015657146818227026</v>
      </c>
      <c r="O56">
        <f t="shared" si="25"/>
        <v>55</v>
      </c>
      <c r="P56" s="2" t="s">
        <v>93</v>
      </c>
      <c r="Q56" s="3">
        <v>1148</v>
      </c>
      <c r="R56" s="6">
        <f t="shared" si="0"/>
        <v>2.9940880323432448E-05</v>
      </c>
      <c r="AB56">
        <f t="shared" si="23"/>
        <v>55</v>
      </c>
      <c r="AC56" s="2" t="s">
        <v>106</v>
      </c>
      <c r="AD56" s="3">
        <v>565</v>
      </c>
      <c r="AE56" s="6">
        <f t="shared" si="1"/>
        <v>2.5912783532861767E-05</v>
      </c>
      <c r="AP56">
        <f t="shared" si="24"/>
        <v>55</v>
      </c>
      <c r="AQ56" s="2" t="s">
        <v>110</v>
      </c>
      <c r="AR56" s="3">
        <v>0</v>
      </c>
      <c r="AS56" s="6">
        <f t="shared" si="3"/>
        <v>0</v>
      </c>
      <c r="BC56">
        <f t="shared" si="22"/>
        <v>55</v>
      </c>
      <c r="BD56" s="2" t="s">
        <v>55</v>
      </c>
      <c r="BE56" s="3">
        <v>21089</v>
      </c>
      <c r="BF56" s="6">
        <f t="shared" si="5"/>
        <v>0.0017046361593186952</v>
      </c>
      <c r="BR56" s="2" t="s">
        <v>110</v>
      </c>
      <c r="BS56" s="3">
        <v>54825</v>
      </c>
      <c r="BT56" s="6">
        <f t="shared" si="6"/>
        <v>0.0007043018332042146</v>
      </c>
    </row>
    <row r="57" spans="2:72" ht="12.75">
      <c r="B57" s="2" t="s">
        <v>127</v>
      </c>
      <c r="C57" s="3">
        <v>506890</v>
      </c>
      <c r="D57" s="6">
        <f t="shared" si="7"/>
        <v>0.01322015054629327</v>
      </c>
      <c r="E57" s="3">
        <v>506892</v>
      </c>
      <c r="F57" s="6">
        <f t="shared" si="8"/>
        <v>0.023247756939007727</v>
      </c>
      <c r="G57" s="3">
        <v>50147</v>
      </c>
      <c r="H57" s="6">
        <f t="shared" si="9"/>
        <v>0.009416649218690586</v>
      </c>
      <c r="I57" s="3">
        <v>589558</v>
      </c>
      <c r="J57" s="6">
        <f t="shared" si="10"/>
        <v>0.047654316696648075</v>
      </c>
      <c r="K57" s="3">
        <v>1653487</v>
      </c>
      <c r="L57" s="6">
        <f t="shared" si="11"/>
        <v>0.021241293666745775</v>
      </c>
      <c r="O57">
        <f t="shared" si="25"/>
        <v>56</v>
      </c>
      <c r="P57" s="2" t="s">
        <v>143</v>
      </c>
      <c r="Q57" s="3">
        <v>1058</v>
      </c>
      <c r="R57" s="6">
        <f t="shared" si="0"/>
        <v>2.75935987649752E-05</v>
      </c>
      <c r="AB57">
        <f t="shared" si="23"/>
        <v>56</v>
      </c>
      <c r="AC57" s="2" t="s">
        <v>97</v>
      </c>
      <c r="AD57" s="3">
        <v>212</v>
      </c>
      <c r="AE57" s="6">
        <f t="shared" si="1"/>
        <v>9.723026741533973E-06</v>
      </c>
      <c r="AP57">
        <f t="shared" si="24"/>
        <v>56</v>
      </c>
      <c r="AQ57" s="2" t="s">
        <v>112</v>
      </c>
      <c r="AR57" s="3">
        <v>0</v>
      </c>
      <c r="AS57" s="6">
        <f t="shared" si="3"/>
        <v>0</v>
      </c>
      <c r="BC57">
        <f t="shared" si="22"/>
        <v>56</v>
      </c>
      <c r="BD57" s="2" t="s">
        <v>120</v>
      </c>
      <c r="BE57" s="3">
        <v>17907</v>
      </c>
      <c r="BF57" s="6">
        <f t="shared" si="5"/>
        <v>0.0014474332450528653</v>
      </c>
      <c r="BR57" s="2" t="s">
        <v>145</v>
      </c>
      <c r="BS57" s="3">
        <v>47582</v>
      </c>
      <c r="BT57" s="6">
        <f t="shared" si="6"/>
        <v>0.0006112556284089911</v>
      </c>
    </row>
    <row r="58" spans="2:72" ht="12.75">
      <c r="B58" s="2" t="s">
        <v>128</v>
      </c>
      <c r="C58" s="3">
        <v>0</v>
      </c>
      <c r="D58" s="6">
        <f t="shared" si="7"/>
        <v>0</v>
      </c>
      <c r="E58" s="3">
        <v>0</v>
      </c>
      <c r="F58" s="6">
        <f t="shared" si="8"/>
        <v>0</v>
      </c>
      <c r="G58" s="3">
        <v>0</v>
      </c>
      <c r="H58" s="6">
        <f t="shared" si="9"/>
        <v>0</v>
      </c>
      <c r="I58" s="3">
        <v>102103</v>
      </c>
      <c r="J58" s="6">
        <f t="shared" si="10"/>
        <v>0.008253044989089893</v>
      </c>
      <c r="K58" s="3">
        <v>102103</v>
      </c>
      <c r="L58" s="6">
        <f t="shared" si="11"/>
        <v>0.0013116521673625155</v>
      </c>
      <c r="O58">
        <f t="shared" si="25"/>
        <v>57</v>
      </c>
      <c r="P58" s="2" t="s">
        <v>106</v>
      </c>
      <c r="Q58" s="3">
        <v>565</v>
      </c>
      <c r="R58" s="6">
        <f t="shared" si="0"/>
        <v>1.4735712005870499E-05</v>
      </c>
      <c r="AB58">
        <f t="shared" si="23"/>
        <v>57</v>
      </c>
      <c r="AC58" s="2" t="s">
        <v>31</v>
      </c>
      <c r="AD58" s="3">
        <v>124</v>
      </c>
      <c r="AE58" s="6">
        <f t="shared" si="1"/>
        <v>5.687053377123645E-06</v>
      </c>
      <c r="AP58">
        <f t="shared" si="24"/>
        <v>57</v>
      </c>
      <c r="AQ58" s="2" t="s">
        <v>120</v>
      </c>
      <c r="AR58" s="3">
        <v>0</v>
      </c>
      <c r="AS58" s="6">
        <f t="shared" si="3"/>
        <v>0</v>
      </c>
      <c r="BC58">
        <f t="shared" si="22"/>
        <v>57</v>
      </c>
      <c r="BD58" s="2" t="s">
        <v>53</v>
      </c>
      <c r="BE58" s="3">
        <v>16723</v>
      </c>
      <c r="BF58" s="6">
        <f t="shared" si="5"/>
        <v>0.0013517298350934866</v>
      </c>
      <c r="BR58" s="2" t="s">
        <v>106</v>
      </c>
      <c r="BS58" s="3">
        <v>44210</v>
      </c>
      <c r="BT58" s="6">
        <f t="shared" si="6"/>
        <v>0.0005679376934967318</v>
      </c>
    </row>
    <row r="59" spans="2:72" ht="12.75">
      <c r="B59" s="2" t="s">
        <v>130</v>
      </c>
      <c r="C59" s="3">
        <v>0</v>
      </c>
      <c r="D59" s="6">
        <f t="shared" si="7"/>
        <v>0</v>
      </c>
      <c r="E59" s="3">
        <v>0</v>
      </c>
      <c r="F59" s="6">
        <f t="shared" si="8"/>
        <v>0</v>
      </c>
      <c r="G59" s="3">
        <v>0</v>
      </c>
      <c r="H59" s="6">
        <f t="shared" si="9"/>
        <v>0</v>
      </c>
      <c r="I59" s="3">
        <v>166531</v>
      </c>
      <c r="J59" s="6">
        <f t="shared" si="10"/>
        <v>0.013460797773602429</v>
      </c>
      <c r="K59" s="3">
        <v>166531</v>
      </c>
      <c r="L59" s="6">
        <f t="shared" si="11"/>
        <v>0.0021393176212554685</v>
      </c>
      <c r="O59">
        <f t="shared" si="25"/>
        <v>58</v>
      </c>
      <c r="P59" s="2" t="s">
        <v>97</v>
      </c>
      <c r="Q59" s="3">
        <v>212</v>
      </c>
      <c r="R59" s="6">
        <f t="shared" si="0"/>
        <v>5.529152115477072E-06</v>
      </c>
      <c r="AB59">
        <f t="shared" si="23"/>
        <v>58</v>
      </c>
      <c r="AC59" s="2" t="s">
        <v>12</v>
      </c>
      <c r="AD59" s="3">
        <v>0</v>
      </c>
      <c r="AE59" s="6">
        <f t="shared" si="1"/>
        <v>0</v>
      </c>
      <c r="AP59">
        <f t="shared" si="24"/>
        <v>58</v>
      </c>
      <c r="AQ59" s="2" t="s">
        <v>121</v>
      </c>
      <c r="AR59" s="3">
        <v>0</v>
      </c>
      <c r="AS59" s="6">
        <f t="shared" si="3"/>
        <v>0</v>
      </c>
      <c r="BC59">
        <f t="shared" si="22"/>
        <v>58</v>
      </c>
      <c r="BD59" s="2" t="s">
        <v>97</v>
      </c>
      <c r="BE59" s="3">
        <v>15855</v>
      </c>
      <c r="BF59" s="6">
        <f t="shared" si="5"/>
        <v>0.0012815688892786718</v>
      </c>
      <c r="BR59" s="2" t="s">
        <v>81</v>
      </c>
      <c r="BS59" s="3">
        <v>44174</v>
      </c>
      <c r="BT59" s="6">
        <f t="shared" si="6"/>
        <v>0.0005674752244407291</v>
      </c>
    </row>
    <row r="60" spans="2:72" ht="12.75">
      <c r="B60" s="2" t="s">
        <v>131</v>
      </c>
      <c r="C60" s="3">
        <v>90458</v>
      </c>
      <c r="D60" s="6">
        <f t="shared" si="7"/>
        <v>0.0023592266134991745</v>
      </c>
      <c r="E60" s="3">
        <v>90458</v>
      </c>
      <c r="F60" s="6">
        <f t="shared" si="8"/>
        <v>0.004148705438611699</v>
      </c>
      <c r="G60" s="3">
        <v>0</v>
      </c>
      <c r="H60" s="6">
        <f t="shared" si="9"/>
        <v>0</v>
      </c>
      <c r="I60" s="3">
        <v>121170</v>
      </c>
      <c r="J60" s="6">
        <f t="shared" si="10"/>
        <v>0.009794241710116473</v>
      </c>
      <c r="K60" s="3">
        <v>302086</v>
      </c>
      <c r="L60" s="6">
        <f t="shared" si="11"/>
        <v>0.0038807063125458887</v>
      </c>
      <c r="O60">
        <f t="shared" si="25"/>
        <v>59</v>
      </c>
      <c r="P60" s="2" t="s">
        <v>31</v>
      </c>
      <c r="Q60" s="3">
        <v>124</v>
      </c>
      <c r="R60" s="6">
        <f t="shared" si="0"/>
        <v>3.2340323694299856E-06</v>
      </c>
      <c r="AB60">
        <f t="shared" si="23"/>
        <v>59</v>
      </c>
      <c r="AC60" s="2" t="s">
        <v>16</v>
      </c>
      <c r="AD60" s="3">
        <v>0</v>
      </c>
      <c r="AE60" s="6">
        <f t="shared" si="1"/>
        <v>0</v>
      </c>
      <c r="AP60">
        <f t="shared" si="24"/>
        <v>59</v>
      </c>
      <c r="AQ60" s="2" t="s">
        <v>123</v>
      </c>
      <c r="AR60" s="3">
        <v>0</v>
      </c>
      <c r="AS60" s="6">
        <f t="shared" si="3"/>
        <v>0</v>
      </c>
      <c r="BC60">
        <f t="shared" si="22"/>
        <v>59</v>
      </c>
      <c r="BD60" s="2" t="s">
        <v>7</v>
      </c>
      <c r="BE60" s="3">
        <v>15333</v>
      </c>
      <c r="BF60" s="6">
        <f t="shared" si="5"/>
        <v>0.0012393753250905</v>
      </c>
      <c r="BR60" s="2" t="s">
        <v>42</v>
      </c>
      <c r="BS60" s="3">
        <v>37148</v>
      </c>
      <c r="BT60" s="6">
        <f t="shared" si="6"/>
        <v>0.000477216680344189</v>
      </c>
    </row>
    <row r="61" spans="2:72" ht="12.75">
      <c r="B61" s="2" t="s">
        <v>132</v>
      </c>
      <c r="C61" s="3">
        <v>222905</v>
      </c>
      <c r="D61" s="6">
        <f t="shared" si="7"/>
        <v>0.005813564397643476</v>
      </c>
      <c r="E61" s="3">
        <v>222906</v>
      </c>
      <c r="F61" s="6">
        <f t="shared" si="8"/>
        <v>0.010223212258718735</v>
      </c>
      <c r="G61" s="3">
        <v>18050</v>
      </c>
      <c r="H61" s="6">
        <f t="shared" si="9"/>
        <v>0.0033894453984757824</v>
      </c>
      <c r="I61" s="3">
        <v>582346</v>
      </c>
      <c r="J61" s="6">
        <f t="shared" si="10"/>
        <v>0.04707136653395632</v>
      </c>
      <c r="K61" s="3">
        <v>1046207</v>
      </c>
      <c r="L61" s="6">
        <f t="shared" si="11"/>
        <v>0.013439954546485758</v>
      </c>
      <c r="O61">
        <f t="shared" si="25"/>
        <v>60</v>
      </c>
      <c r="P61" s="2" t="s">
        <v>12</v>
      </c>
      <c r="Q61" s="3">
        <v>0</v>
      </c>
      <c r="R61" s="6">
        <f t="shared" si="0"/>
        <v>0</v>
      </c>
      <c r="AB61">
        <f t="shared" si="23"/>
        <v>60</v>
      </c>
      <c r="AC61" s="2" t="s">
        <v>22</v>
      </c>
      <c r="AD61" s="3">
        <v>0</v>
      </c>
      <c r="AE61" s="6">
        <f t="shared" si="1"/>
        <v>0</v>
      </c>
      <c r="AP61">
        <f t="shared" si="24"/>
        <v>60</v>
      </c>
      <c r="AQ61" s="2" t="s">
        <v>128</v>
      </c>
      <c r="AR61" s="3">
        <v>0</v>
      </c>
      <c r="AS61" s="6">
        <f t="shared" si="3"/>
        <v>0</v>
      </c>
      <c r="BC61">
        <f t="shared" si="22"/>
        <v>60</v>
      </c>
      <c r="BD61" s="2" t="s">
        <v>32</v>
      </c>
      <c r="BE61" s="3">
        <v>14855</v>
      </c>
      <c r="BF61" s="6">
        <f t="shared" si="5"/>
        <v>0.0012007383065427103</v>
      </c>
      <c r="BR61" s="2" t="s">
        <v>141</v>
      </c>
      <c r="BS61" s="3">
        <v>31135</v>
      </c>
      <c r="BT61" s="6">
        <f t="shared" si="6"/>
        <v>0.0003999715016290601</v>
      </c>
    </row>
    <row r="62" spans="2:72" ht="12.75">
      <c r="B62" s="2" t="s">
        <v>134</v>
      </c>
      <c r="C62" s="3">
        <v>13788</v>
      </c>
      <c r="D62" s="6">
        <f t="shared" si="7"/>
        <v>0.00035960353475565036</v>
      </c>
      <c r="E62" s="3">
        <v>13788</v>
      </c>
      <c r="F62" s="6">
        <f t="shared" si="8"/>
        <v>0.0006323636448692001</v>
      </c>
      <c r="G62" s="3">
        <v>0</v>
      </c>
      <c r="H62" s="6">
        <f t="shared" si="9"/>
        <v>0</v>
      </c>
      <c r="I62" s="3">
        <v>70807</v>
      </c>
      <c r="J62" s="6">
        <f t="shared" si="10"/>
        <v>0.005723371071785236</v>
      </c>
      <c r="K62" s="3">
        <v>98383</v>
      </c>
      <c r="L62" s="6">
        <f t="shared" si="11"/>
        <v>0.0012638636982422297</v>
      </c>
      <c r="O62">
        <f t="shared" si="25"/>
        <v>61</v>
      </c>
      <c r="P62" s="2" t="s">
        <v>16</v>
      </c>
      <c r="Q62" s="3">
        <v>0</v>
      </c>
      <c r="R62" s="6">
        <f t="shared" si="0"/>
        <v>0</v>
      </c>
      <c r="AB62">
        <f t="shared" si="23"/>
        <v>61</v>
      </c>
      <c r="AC62" s="2" t="s">
        <v>32</v>
      </c>
      <c r="AD62" s="3">
        <v>0</v>
      </c>
      <c r="AE62" s="6">
        <f t="shared" si="1"/>
        <v>0</v>
      </c>
      <c r="AP62">
        <f t="shared" si="24"/>
        <v>61</v>
      </c>
      <c r="AQ62" s="2" t="s">
        <v>130</v>
      </c>
      <c r="AR62" s="3">
        <v>0</v>
      </c>
      <c r="AS62" s="6">
        <f t="shared" si="3"/>
        <v>0</v>
      </c>
      <c r="BC62">
        <f t="shared" si="22"/>
        <v>61</v>
      </c>
      <c r="BD62" s="2" t="s">
        <v>22</v>
      </c>
      <c r="BE62" s="3">
        <v>11047</v>
      </c>
      <c r="BF62" s="6">
        <f t="shared" si="5"/>
        <v>0.0008929354474841683</v>
      </c>
      <c r="BR62" s="2" t="s">
        <v>16</v>
      </c>
      <c r="BS62" s="3">
        <v>28304</v>
      </c>
      <c r="BT62" s="6">
        <f t="shared" si="6"/>
        <v>0.00036360344891950915</v>
      </c>
    </row>
    <row r="63" spans="2:72" ht="12.75">
      <c r="B63" s="2" t="s">
        <v>135</v>
      </c>
      <c r="C63" s="3">
        <v>1215458</v>
      </c>
      <c r="D63" s="6">
        <f t="shared" si="7"/>
        <v>0.03170024609421477</v>
      </c>
      <c r="E63" s="3">
        <v>1215459</v>
      </c>
      <c r="F63" s="6">
        <f t="shared" si="8"/>
        <v>0.05574500169923651</v>
      </c>
      <c r="G63" s="3">
        <v>399951</v>
      </c>
      <c r="H63" s="6">
        <f t="shared" si="9"/>
        <v>0.07510316213660874</v>
      </c>
      <c r="I63" s="3">
        <v>115073</v>
      </c>
      <c r="J63" s="6">
        <f t="shared" si="10"/>
        <v>0.009301417647175314</v>
      </c>
      <c r="K63" s="3">
        <v>2945941</v>
      </c>
      <c r="L63" s="6">
        <f t="shared" si="11"/>
        <v>0.037844626480829126</v>
      </c>
      <c r="O63">
        <f t="shared" si="25"/>
        <v>62</v>
      </c>
      <c r="P63" s="2" t="s">
        <v>22</v>
      </c>
      <c r="Q63" s="3">
        <v>0</v>
      </c>
      <c r="R63" s="6">
        <f t="shared" si="0"/>
        <v>0</v>
      </c>
      <c r="AB63">
        <f t="shared" si="23"/>
        <v>62</v>
      </c>
      <c r="AC63" s="2" t="s">
        <v>42</v>
      </c>
      <c r="AD63" s="3">
        <v>0</v>
      </c>
      <c r="AE63" s="6">
        <f t="shared" si="1"/>
        <v>0</v>
      </c>
      <c r="AP63">
        <f t="shared" si="24"/>
        <v>62</v>
      </c>
      <c r="AQ63" s="2" t="s">
        <v>131</v>
      </c>
      <c r="AR63" s="3">
        <v>0</v>
      </c>
      <c r="AS63" s="6">
        <f t="shared" si="3"/>
        <v>0</v>
      </c>
      <c r="BC63">
        <f t="shared" si="22"/>
        <v>62</v>
      </c>
      <c r="BD63" s="2" t="s">
        <v>27</v>
      </c>
      <c r="BE63" s="3">
        <v>8259</v>
      </c>
      <c r="BF63" s="6">
        <f t="shared" si="5"/>
        <v>0.0006675797828163073</v>
      </c>
      <c r="BR63" s="2" t="s">
        <v>7</v>
      </c>
      <c r="BS63" s="3">
        <v>24821</v>
      </c>
      <c r="BT63" s="6">
        <f t="shared" si="6"/>
        <v>0.00031885956775124137</v>
      </c>
    </row>
    <row r="64" spans="2:72" ht="12.75">
      <c r="B64" s="2" t="s">
        <v>136</v>
      </c>
      <c r="C64" s="3">
        <v>7750</v>
      </c>
      <c r="D64" s="6">
        <f t="shared" si="7"/>
        <v>0.0002021270230893741</v>
      </c>
      <c r="E64" s="3">
        <v>7750</v>
      </c>
      <c r="F64" s="6">
        <f t="shared" si="8"/>
        <v>0.00035544083607022775</v>
      </c>
      <c r="G64" s="3">
        <v>0</v>
      </c>
      <c r="H64" s="6">
        <f t="shared" si="9"/>
        <v>0</v>
      </c>
      <c r="I64" s="3">
        <v>71255</v>
      </c>
      <c r="J64" s="6">
        <f t="shared" si="10"/>
        <v>0.0057595831728509475</v>
      </c>
      <c r="K64" s="3">
        <v>86755</v>
      </c>
      <c r="L64" s="6">
        <f t="shared" si="11"/>
        <v>0.0011144861931533358</v>
      </c>
      <c r="O64">
        <f t="shared" si="25"/>
        <v>63</v>
      </c>
      <c r="P64" s="2" t="s">
        <v>32</v>
      </c>
      <c r="Q64" s="3">
        <v>0</v>
      </c>
      <c r="R64" s="6">
        <f t="shared" si="0"/>
        <v>0</v>
      </c>
      <c r="AB64">
        <f t="shared" si="23"/>
        <v>63</v>
      </c>
      <c r="AC64" s="2" t="s">
        <v>58</v>
      </c>
      <c r="AD64" s="3">
        <v>0</v>
      </c>
      <c r="AE64" s="6">
        <f t="shared" si="1"/>
        <v>0</v>
      </c>
      <c r="AP64">
        <f t="shared" si="24"/>
        <v>63</v>
      </c>
      <c r="AQ64" s="2" t="s">
        <v>134</v>
      </c>
      <c r="AR64" s="3">
        <v>0</v>
      </c>
      <c r="AS64" s="6">
        <f t="shared" si="3"/>
        <v>0</v>
      </c>
      <c r="BC64">
        <f t="shared" si="22"/>
        <v>63</v>
      </c>
      <c r="BD64" s="2" t="s">
        <v>142</v>
      </c>
      <c r="BE64" s="3">
        <v>7773</v>
      </c>
      <c r="BF64" s="6">
        <f t="shared" si="5"/>
        <v>0.0006282961196066299</v>
      </c>
      <c r="BR64" s="2" t="s">
        <v>78</v>
      </c>
      <c r="BS64" s="3">
        <v>24164</v>
      </c>
      <c r="BT64" s="6">
        <f t="shared" si="6"/>
        <v>0.00031041950747919087</v>
      </c>
    </row>
    <row r="65" spans="2:72" ht="12.75">
      <c r="B65" s="2" t="s">
        <v>137</v>
      </c>
      <c r="C65" s="3">
        <v>1252737</v>
      </c>
      <c r="D65" s="6">
        <f t="shared" si="7"/>
        <v>0.032672516196633965</v>
      </c>
      <c r="E65" s="3">
        <v>1252737</v>
      </c>
      <c r="F65" s="6">
        <f t="shared" si="8"/>
        <v>0.05745469505240115</v>
      </c>
      <c r="G65" s="3">
        <v>354680</v>
      </c>
      <c r="H65" s="6">
        <f t="shared" si="9"/>
        <v>0.06660213262777787</v>
      </c>
      <c r="I65" s="3">
        <f>560235+480-2309</f>
        <v>558406</v>
      </c>
      <c r="J65" s="6">
        <f t="shared" si="10"/>
        <v>0.0451362823832574</v>
      </c>
      <c r="K65" s="3">
        <f>3420389+480-2309</f>
        <v>3418560</v>
      </c>
      <c r="L65" s="6">
        <f t="shared" si="11"/>
        <v>0.043916061558022794</v>
      </c>
      <c r="O65">
        <f t="shared" si="25"/>
        <v>64</v>
      </c>
      <c r="P65" s="2" t="s">
        <v>42</v>
      </c>
      <c r="Q65" s="3">
        <v>0</v>
      </c>
      <c r="R65" s="6">
        <f t="shared" si="0"/>
        <v>0</v>
      </c>
      <c r="AB65">
        <f t="shared" si="23"/>
        <v>64</v>
      </c>
      <c r="AC65" s="2" t="s">
        <v>61</v>
      </c>
      <c r="AD65" s="3">
        <v>0</v>
      </c>
      <c r="AE65" s="6">
        <f t="shared" si="1"/>
        <v>0</v>
      </c>
      <c r="AP65">
        <f t="shared" si="24"/>
        <v>64</v>
      </c>
      <c r="AQ65" s="2" t="s">
        <v>136</v>
      </c>
      <c r="AR65" s="3">
        <v>0</v>
      </c>
      <c r="AS65" s="6">
        <f t="shared" si="3"/>
        <v>0</v>
      </c>
      <c r="BC65">
        <f t="shared" si="22"/>
        <v>64</v>
      </c>
      <c r="BD65" s="2" t="s">
        <v>24</v>
      </c>
      <c r="BE65" s="3">
        <v>7668</v>
      </c>
      <c r="BF65" s="6">
        <f t="shared" si="5"/>
        <v>0.000619808908419354</v>
      </c>
      <c r="BR65" s="2" t="s">
        <v>149</v>
      </c>
      <c r="BS65" s="3">
        <v>22594</v>
      </c>
      <c r="BT65" s="6">
        <f t="shared" si="6"/>
        <v>0.0002902507180924035</v>
      </c>
    </row>
    <row r="66" spans="2:72" ht="12.75">
      <c r="B66" s="2" t="s">
        <v>139</v>
      </c>
      <c r="C66" s="3">
        <v>86151</v>
      </c>
      <c r="D66" s="6">
        <f t="shared" si="7"/>
        <v>0.002246896150473893</v>
      </c>
      <c r="E66" s="3">
        <v>86151</v>
      </c>
      <c r="F66" s="6">
        <f t="shared" si="8"/>
        <v>0.0039511720604240245</v>
      </c>
      <c r="G66" s="3">
        <v>0</v>
      </c>
      <c r="H66" s="6">
        <f t="shared" si="9"/>
        <v>0</v>
      </c>
      <c r="I66" s="3">
        <v>160681</v>
      </c>
      <c r="J66" s="6">
        <f t="shared" si="10"/>
        <v>0.012987938864597053</v>
      </c>
      <c r="K66" s="3">
        <v>332983</v>
      </c>
      <c r="L66" s="6">
        <f t="shared" si="11"/>
        <v>0.004277620379860264</v>
      </c>
      <c r="O66">
        <f t="shared" si="25"/>
        <v>65</v>
      </c>
      <c r="P66" s="2" t="s">
        <v>88</v>
      </c>
      <c r="Q66" s="3">
        <v>0</v>
      </c>
      <c r="R66" s="6">
        <f t="shared" si="0"/>
        <v>0</v>
      </c>
      <c r="AB66">
        <f t="shared" si="23"/>
        <v>65</v>
      </c>
      <c r="AC66" s="2" t="s">
        <v>88</v>
      </c>
      <c r="AD66" s="3">
        <v>0</v>
      </c>
      <c r="AE66" s="6">
        <f t="shared" si="1"/>
        <v>0</v>
      </c>
      <c r="AP66">
        <f t="shared" si="24"/>
        <v>65</v>
      </c>
      <c r="AQ66" s="2" t="s">
        <v>139</v>
      </c>
      <c r="AR66" s="3">
        <v>0</v>
      </c>
      <c r="AS66" s="6">
        <f t="shared" si="3"/>
        <v>0</v>
      </c>
      <c r="BC66">
        <f t="shared" si="22"/>
        <v>65</v>
      </c>
      <c r="BD66" s="2" t="s">
        <v>147</v>
      </c>
      <c r="BE66" s="3">
        <v>5527</v>
      </c>
      <c r="BF66" s="6">
        <f t="shared" si="5"/>
        <v>0.00044675063078166</v>
      </c>
      <c r="BR66" s="2" t="s">
        <v>27</v>
      </c>
      <c r="BS66" s="3">
        <v>18619</v>
      </c>
      <c r="BT66" s="6">
        <f t="shared" si="6"/>
        <v>0.00023918642649209797</v>
      </c>
    </row>
    <row r="67" spans="2:72" ht="12.75">
      <c r="B67" s="2" t="s">
        <v>140</v>
      </c>
      <c r="C67" s="3">
        <v>76723</v>
      </c>
      <c r="D67" s="6">
        <f aca="true" t="shared" si="26" ref="D67:D75">+C67/$C$76</f>
        <v>0.0020010053667723934</v>
      </c>
      <c r="E67" s="3">
        <v>76723</v>
      </c>
      <c r="F67" s="6">
        <f aca="true" t="shared" si="27" ref="F67:F75">+E67/$E$76</f>
        <v>0.003518772550427882</v>
      </c>
      <c r="G67" s="3">
        <v>0</v>
      </c>
      <c r="H67" s="6">
        <f aca="true" t="shared" si="28" ref="H67:H75">+G67/$G$76</f>
        <v>0</v>
      </c>
      <c r="I67" s="3">
        <v>244503</v>
      </c>
      <c r="J67" s="6">
        <f aca="true" t="shared" si="29" ref="J67:J75">+I67/$I$76</f>
        <v>0.01976331997069083</v>
      </c>
      <c r="K67" s="3">
        <v>397949</v>
      </c>
      <c r="L67" s="6">
        <f aca="true" t="shared" si="30" ref="L67:L75">+K67/$K$76</f>
        <v>0.005112197176867925</v>
      </c>
      <c r="O67">
        <f t="shared" si="25"/>
        <v>66</v>
      </c>
      <c r="P67" s="2" t="s">
        <v>110</v>
      </c>
      <c r="Q67" s="3">
        <v>0</v>
      </c>
      <c r="R67" s="6">
        <f aca="true" t="shared" si="31" ref="R67:R75">+Q67/$C$76</f>
        <v>0</v>
      </c>
      <c r="AB67">
        <f t="shared" si="23"/>
        <v>66</v>
      </c>
      <c r="AC67" s="2" t="s">
        <v>110</v>
      </c>
      <c r="AD67" s="3">
        <v>0</v>
      </c>
      <c r="AE67" s="6">
        <f aca="true" t="shared" si="32" ref="AE67:AE75">+AD67/$E$76</f>
        <v>0</v>
      </c>
      <c r="AP67">
        <f t="shared" si="24"/>
        <v>66</v>
      </c>
      <c r="AQ67" s="2" t="s">
        <v>140</v>
      </c>
      <c r="AR67" s="3">
        <v>0</v>
      </c>
      <c r="AS67" s="6">
        <f aca="true" t="shared" si="33" ref="AS67:AS75">+AR67/$G$76</f>
        <v>0</v>
      </c>
      <c r="BC67">
        <f t="shared" si="22"/>
        <v>66</v>
      </c>
      <c r="BD67" s="2" t="s">
        <v>78</v>
      </c>
      <c r="BE67" s="3">
        <v>913</v>
      </c>
      <c r="BF67" s="6">
        <f aca="true" t="shared" si="34" ref="BF67:BF75">+BE67/$I$76</f>
        <v>7.379832203793298E-05</v>
      </c>
      <c r="BR67" s="2" t="s">
        <v>120</v>
      </c>
      <c r="BS67" s="3">
        <v>17907</v>
      </c>
      <c r="BT67" s="6">
        <f aca="true" t="shared" si="35" ref="BT67:BT75">+BS67/$K$76</f>
        <v>0.00023003981627337655</v>
      </c>
    </row>
    <row r="68" spans="2:72" ht="12.75">
      <c r="B68" s="2" t="s">
        <v>141</v>
      </c>
      <c r="C68" s="3">
        <v>0</v>
      </c>
      <c r="D68" s="6">
        <f t="shared" si="26"/>
        <v>0</v>
      </c>
      <c r="E68" s="3">
        <v>0</v>
      </c>
      <c r="F68" s="6">
        <f t="shared" si="27"/>
        <v>0</v>
      </c>
      <c r="G68" s="3">
        <v>0</v>
      </c>
      <c r="H68" s="6">
        <f t="shared" si="28"/>
        <v>0</v>
      </c>
      <c r="I68" s="3">
        <v>31135</v>
      </c>
      <c r="J68" s="6">
        <f t="shared" si="29"/>
        <v>0.0025166601934841657</v>
      </c>
      <c r="K68" s="3">
        <v>31135</v>
      </c>
      <c r="L68" s="6">
        <f t="shared" si="30"/>
        <v>0.0003999715016290601</v>
      </c>
      <c r="O68">
        <f t="shared" si="25"/>
        <v>67</v>
      </c>
      <c r="P68" s="2" t="s">
        <v>112</v>
      </c>
      <c r="Q68" s="3">
        <v>0</v>
      </c>
      <c r="R68" s="6">
        <f t="shared" si="31"/>
        <v>0</v>
      </c>
      <c r="AB68">
        <f t="shared" si="23"/>
        <v>67</v>
      </c>
      <c r="AC68" s="2" t="s">
        <v>112</v>
      </c>
      <c r="AD68" s="3">
        <v>0</v>
      </c>
      <c r="AE68" s="6">
        <f t="shared" si="32"/>
        <v>0</v>
      </c>
      <c r="AP68">
        <f t="shared" si="24"/>
        <v>67</v>
      </c>
      <c r="AQ68" s="2" t="s">
        <v>141</v>
      </c>
      <c r="AR68" s="3">
        <v>0</v>
      </c>
      <c r="AS68" s="6">
        <f t="shared" si="33"/>
        <v>0</v>
      </c>
      <c r="BC68">
        <f aca="true" t="shared" si="36" ref="BC68:BC75">+BC67+1</f>
        <v>67</v>
      </c>
      <c r="BD68" s="2" t="s">
        <v>123</v>
      </c>
      <c r="BE68" s="3">
        <v>124</v>
      </c>
      <c r="BF68" s="6">
        <f t="shared" si="34"/>
        <v>1.0022992259259245E-05</v>
      </c>
      <c r="BR68" s="2" t="s">
        <v>97</v>
      </c>
      <c r="BS68" s="3">
        <v>16279</v>
      </c>
      <c r="BT68" s="6">
        <f t="shared" si="35"/>
        <v>0.0002091259378519181</v>
      </c>
    </row>
    <row r="69" spans="2:72" ht="12.75">
      <c r="B69" s="2" t="s">
        <v>142</v>
      </c>
      <c r="C69" s="3">
        <v>0</v>
      </c>
      <c r="D69" s="6">
        <f t="shared" si="26"/>
        <v>0</v>
      </c>
      <c r="E69" s="3">
        <v>0</v>
      </c>
      <c r="F69" s="6">
        <f t="shared" si="27"/>
        <v>0</v>
      </c>
      <c r="G69" s="3">
        <v>0</v>
      </c>
      <c r="H69" s="6">
        <f t="shared" si="28"/>
        <v>0</v>
      </c>
      <c r="I69" s="3">
        <v>7773</v>
      </c>
      <c r="J69" s="6">
        <f t="shared" si="29"/>
        <v>0.0006282961196066299</v>
      </c>
      <c r="K69" s="3">
        <v>7773</v>
      </c>
      <c r="L69" s="6">
        <f t="shared" si="30"/>
        <v>9.985477700859753E-05</v>
      </c>
      <c r="O69">
        <f t="shared" si="25"/>
        <v>68</v>
      </c>
      <c r="P69" s="2" t="s">
        <v>120</v>
      </c>
      <c r="Q69" s="3">
        <v>0</v>
      </c>
      <c r="R69" s="6">
        <f t="shared" si="31"/>
        <v>0</v>
      </c>
      <c r="AB69">
        <f t="shared" si="23"/>
        <v>68</v>
      </c>
      <c r="AC69" s="2" t="s">
        <v>120</v>
      </c>
      <c r="AD69" s="3">
        <v>0</v>
      </c>
      <c r="AE69" s="6">
        <f t="shared" si="32"/>
        <v>0</v>
      </c>
      <c r="AP69">
        <f t="shared" si="24"/>
        <v>68</v>
      </c>
      <c r="AQ69" s="2" t="s">
        <v>142</v>
      </c>
      <c r="AR69" s="3">
        <v>0</v>
      </c>
      <c r="AS69" s="6">
        <f t="shared" si="33"/>
        <v>0</v>
      </c>
      <c r="BC69">
        <f t="shared" si="36"/>
        <v>68</v>
      </c>
      <c r="BD69" s="2" t="s">
        <v>31</v>
      </c>
      <c r="BE69" s="3">
        <v>0</v>
      </c>
      <c r="BF69" s="6">
        <f t="shared" si="34"/>
        <v>0</v>
      </c>
      <c r="BR69" s="2" t="s">
        <v>32</v>
      </c>
      <c r="BS69" s="3">
        <v>14855</v>
      </c>
      <c r="BT69" s="6">
        <f t="shared" si="35"/>
        <v>0.00019083271741447528</v>
      </c>
    </row>
    <row r="70" spans="2:72" ht="12.75">
      <c r="B70" s="2" t="s">
        <v>143</v>
      </c>
      <c r="C70" s="3">
        <v>1058</v>
      </c>
      <c r="D70" s="6">
        <f t="shared" si="26"/>
        <v>2.75935987649752E-05</v>
      </c>
      <c r="E70" s="3">
        <v>1058</v>
      </c>
      <c r="F70" s="6">
        <f t="shared" si="27"/>
        <v>4.8523407040296904E-05</v>
      </c>
      <c r="G70" s="3">
        <v>0</v>
      </c>
      <c r="H70" s="6">
        <f t="shared" si="28"/>
        <v>0</v>
      </c>
      <c r="I70" s="3">
        <v>424147</v>
      </c>
      <c r="J70" s="6">
        <f t="shared" si="29"/>
        <v>0.03428404917570992</v>
      </c>
      <c r="K70" s="3">
        <v>426263</v>
      </c>
      <c r="L70" s="6">
        <f t="shared" si="30"/>
        <v>0.005475929089414101</v>
      </c>
      <c r="O70">
        <f t="shared" si="25"/>
        <v>69</v>
      </c>
      <c r="P70" s="2" t="s">
        <v>128</v>
      </c>
      <c r="Q70" s="3">
        <v>0</v>
      </c>
      <c r="R70" s="6">
        <f t="shared" si="31"/>
        <v>0</v>
      </c>
      <c r="AB70">
        <f t="shared" si="23"/>
        <v>69</v>
      </c>
      <c r="AC70" s="2" t="s">
        <v>128</v>
      </c>
      <c r="AD70" s="3">
        <v>0</v>
      </c>
      <c r="AE70" s="6">
        <f t="shared" si="32"/>
        <v>0</v>
      </c>
      <c r="AP70">
        <f t="shared" si="24"/>
        <v>69</v>
      </c>
      <c r="AQ70" s="2" t="s">
        <v>143</v>
      </c>
      <c r="AR70" s="3">
        <v>0</v>
      </c>
      <c r="AS70" s="6">
        <f t="shared" si="33"/>
        <v>0</v>
      </c>
      <c r="BC70">
        <f t="shared" si="36"/>
        <v>69</v>
      </c>
      <c r="BD70" s="2" t="s">
        <v>35</v>
      </c>
      <c r="BE70" s="3">
        <v>0</v>
      </c>
      <c r="BF70" s="6">
        <f t="shared" si="34"/>
        <v>0</v>
      </c>
      <c r="BR70" s="2" t="s">
        <v>24</v>
      </c>
      <c r="BS70" s="3">
        <v>13836</v>
      </c>
      <c r="BT70" s="6">
        <f t="shared" si="35"/>
        <v>0.00017774227385706362</v>
      </c>
    </row>
    <row r="71" spans="2:72" ht="12.75">
      <c r="B71" s="2" t="s">
        <v>145</v>
      </c>
      <c r="C71" s="3">
        <v>23791</v>
      </c>
      <c r="D71" s="6">
        <f t="shared" si="26"/>
        <v>0.0006204908395250709</v>
      </c>
      <c r="E71" s="3">
        <v>23791</v>
      </c>
      <c r="F71" s="6">
        <f t="shared" si="27"/>
        <v>0.0010911345717350696</v>
      </c>
      <c r="G71" s="3">
        <v>0</v>
      </c>
      <c r="H71" s="6">
        <f t="shared" si="28"/>
        <v>0</v>
      </c>
      <c r="I71" s="3">
        <v>0</v>
      </c>
      <c r="J71" s="6">
        <f t="shared" si="29"/>
        <v>0</v>
      </c>
      <c r="K71" s="3">
        <v>47582</v>
      </c>
      <c r="L71" s="6">
        <f t="shared" si="30"/>
        <v>0.0006112556284089911</v>
      </c>
      <c r="O71">
        <f t="shared" si="25"/>
        <v>70</v>
      </c>
      <c r="P71" s="2" t="s">
        <v>130</v>
      </c>
      <c r="Q71" s="3">
        <v>0</v>
      </c>
      <c r="R71" s="6">
        <f t="shared" si="31"/>
        <v>0</v>
      </c>
      <c r="AB71">
        <f t="shared" si="23"/>
        <v>70</v>
      </c>
      <c r="AC71" s="2" t="s">
        <v>130</v>
      </c>
      <c r="AD71" s="3">
        <v>0</v>
      </c>
      <c r="AE71" s="6">
        <f t="shared" si="32"/>
        <v>0</v>
      </c>
      <c r="AP71">
        <f t="shared" si="24"/>
        <v>70</v>
      </c>
      <c r="AQ71" s="2" t="s">
        <v>145</v>
      </c>
      <c r="AR71" s="3">
        <v>0</v>
      </c>
      <c r="AS71" s="6">
        <f t="shared" si="33"/>
        <v>0</v>
      </c>
      <c r="BC71">
        <f t="shared" si="36"/>
        <v>70</v>
      </c>
      <c r="BD71" s="2" t="s">
        <v>58</v>
      </c>
      <c r="BE71" s="3">
        <v>0</v>
      </c>
      <c r="BF71" s="6">
        <f t="shared" si="34"/>
        <v>0</v>
      </c>
      <c r="BR71" s="2" t="s">
        <v>123</v>
      </c>
      <c r="BS71" s="3">
        <v>12188</v>
      </c>
      <c r="BT71" s="6">
        <f t="shared" si="35"/>
        <v>0.00015657146818227026</v>
      </c>
    </row>
    <row r="72" spans="2:72" ht="12.75">
      <c r="B72" s="2" t="s">
        <v>146</v>
      </c>
      <c r="C72" s="3">
        <v>103474</v>
      </c>
      <c r="D72" s="6">
        <f t="shared" si="26"/>
        <v>0.0026986956886645027</v>
      </c>
      <c r="E72" s="3">
        <v>103474</v>
      </c>
      <c r="F72" s="6">
        <f t="shared" si="27"/>
        <v>0.004745662589874936</v>
      </c>
      <c r="G72" s="3">
        <v>0</v>
      </c>
      <c r="H72" s="6">
        <f t="shared" si="28"/>
        <v>0</v>
      </c>
      <c r="I72" s="3">
        <v>39870</v>
      </c>
      <c r="J72" s="6">
        <f t="shared" si="29"/>
        <v>0.0032227153336827907</v>
      </c>
      <c r="K72" s="3">
        <v>246818</v>
      </c>
      <c r="L72" s="6">
        <f t="shared" si="30"/>
        <v>0.003170713540680307</v>
      </c>
      <c r="O72">
        <f t="shared" si="25"/>
        <v>71</v>
      </c>
      <c r="P72" s="2" t="s">
        <v>141</v>
      </c>
      <c r="Q72" s="3">
        <v>0</v>
      </c>
      <c r="R72" s="6">
        <f t="shared" si="31"/>
        <v>0</v>
      </c>
      <c r="AB72">
        <f t="shared" si="23"/>
        <v>71</v>
      </c>
      <c r="AC72" s="2" t="s">
        <v>141</v>
      </c>
      <c r="AD72" s="3">
        <v>0</v>
      </c>
      <c r="AE72" s="6">
        <f t="shared" si="32"/>
        <v>0</v>
      </c>
      <c r="AP72">
        <f t="shared" si="24"/>
        <v>71</v>
      </c>
      <c r="AQ72" s="2" t="s">
        <v>146</v>
      </c>
      <c r="AR72" s="3">
        <v>0</v>
      </c>
      <c r="AS72" s="6">
        <f t="shared" si="33"/>
        <v>0</v>
      </c>
      <c r="BC72">
        <f t="shared" si="36"/>
        <v>71</v>
      </c>
      <c r="BD72" s="2" t="s">
        <v>61</v>
      </c>
      <c r="BE72" s="3">
        <v>0</v>
      </c>
      <c r="BF72" s="6">
        <f t="shared" si="34"/>
        <v>0</v>
      </c>
      <c r="BR72" s="2" t="s">
        <v>22</v>
      </c>
      <c r="BS72" s="3">
        <v>11047</v>
      </c>
      <c r="BT72" s="6">
        <f t="shared" si="35"/>
        <v>0.00014191376837951588</v>
      </c>
    </row>
    <row r="73" spans="2:72" ht="12.75">
      <c r="B73" s="2" t="s">
        <v>147</v>
      </c>
      <c r="C73" s="3">
        <v>0</v>
      </c>
      <c r="D73" s="6">
        <f t="shared" si="26"/>
        <v>0</v>
      </c>
      <c r="E73" s="3">
        <v>0</v>
      </c>
      <c r="F73" s="6">
        <f t="shared" si="27"/>
        <v>0</v>
      </c>
      <c r="G73" s="3">
        <v>0</v>
      </c>
      <c r="H73" s="6">
        <f t="shared" si="28"/>
        <v>0</v>
      </c>
      <c r="I73" s="3">
        <v>5527</v>
      </c>
      <c r="J73" s="6">
        <f t="shared" si="29"/>
        <v>0.00044675063078166</v>
      </c>
      <c r="K73" s="3">
        <v>5527</v>
      </c>
      <c r="L73" s="6">
        <f t="shared" si="30"/>
        <v>7.100184645909155E-05</v>
      </c>
      <c r="O73">
        <f t="shared" si="25"/>
        <v>72</v>
      </c>
      <c r="P73" s="2" t="s">
        <v>142</v>
      </c>
      <c r="Q73" s="3">
        <v>0</v>
      </c>
      <c r="R73" s="6">
        <f t="shared" si="31"/>
        <v>0</v>
      </c>
      <c r="AB73">
        <f t="shared" si="23"/>
        <v>72</v>
      </c>
      <c r="AC73" s="2" t="s">
        <v>142</v>
      </c>
      <c r="AD73" s="3">
        <v>0</v>
      </c>
      <c r="AE73" s="6">
        <f t="shared" si="32"/>
        <v>0</v>
      </c>
      <c r="AP73">
        <f t="shared" si="24"/>
        <v>72</v>
      </c>
      <c r="AQ73" s="2" t="s">
        <v>147</v>
      </c>
      <c r="AR73" s="3">
        <v>0</v>
      </c>
      <c r="AS73" s="6">
        <f t="shared" si="33"/>
        <v>0</v>
      </c>
      <c r="BC73">
        <f t="shared" si="36"/>
        <v>72</v>
      </c>
      <c r="BD73" s="2" t="s">
        <v>81</v>
      </c>
      <c r="BE73" s="3">
        <v>0</v>
      </c>
      <c r="BF73" s="6">
        <f t="shared" si="34"/>
        <v>0</v>
      </c>
      <c r="BR73" s="2" t="s">
        <v>142</v>
      </c>
      <c r="BS73" s="3">
        <v>7773</v>
      </c>
      <c r="BT73" s="6">
        <f t="shared" si="35"/>
        <v>9.985477700859753E-05</v>
      </c>
    </row>
    <row r="74" spans="2:72" ht="12.75">
      <c r="B74" s="2" t="s">
        <v>148</v>
      </c>
      <c r="C74" s="3">
        <v>55556</v>
      </c>
      <c r="D74" s="6">
        <f t="shared" si="26"/>
        <v>0.001448950825129454</v>
      </c>
      <c r="E74" s="3">
        <v>55556</v>
      </c>
      <c r="F74" s="6">
        <f t="shared" si="27"/>
        <v>0.0025479833662861388</v>
      </c>
      <c r="G74" s="3">
        <v>0</v>
      </c>
      <c r="H74" s="6">
        <f t="shared" si="28"/>
        <v>0</v>
      </c>
      <c r="I74" s="3">
        <v>30781</v>
      </c>
      <c r="J74" s="6">
        <f t="shared" si="29"/>
        <v>0.0024880461671956356</v>
      </c>
      <c r="K74" s="3">
        <v>141893</v>
      </c>
      <c r="L74" s="6">
        <f t="shared" si="30"/>
        <v>0.001822808937872241</v>
      </c>
      <c r="O74">
        <f t="shared" si="25"/>
        <v>73</v>
      </c>
      <c r="P74" s="2" t="s">
        <v>147</v>
      </c>
      <c r="Q74" s="3">
        <v>0</v>
      </c>
      <c r="R74" s="6">
        <f t="shared" si="31"/>
        <v>0</v>
      </c>
      <c r="AB74">
        <f t="shared" si="23"/>
        <v>73</v>
      </c>
      <c r="AC74" s="2" t="s">
        <v>147</v>
      </c>
      <c r="AD74" s="3">
        <v>0</v>
      </c>
      <c r="AE74" s="6">
        <f t="shared" si="32"/>
        <v>0</v>
      </c>
      <c r="AP74">
        <f t="shared" si="24"/>
        <v>73</v>
      </c>
      <c r="AQ74" s="2" t="s">
        <v>148</v>
      </c>
      <c r="AR74" s="3">
        <v>0</v>
      </c>
      <c r="AS74" s="6">
        <f t="shared" si="33"/>
        <v>0</v>
      </c>
      <c r="BC74">
        <f t="shared" si="36"/>
        <v>73</v>
      </c>
      <c r="BD74" s="2" t="s">
        <v>82</v>
      </c>
      <c r="BE74" s="3">
        <v>0</v>
      </c>
      <c r="BF74" s="6">
        <f t="shared" si="34"/>
        <v>0</v>
      </c>
      <c r="BR74" s="2" t="s">
        <v>147</v>
      </c>
      <c r="BS74" s="3">
        <v>5527</v>
      </c>
      <c r="BT74" s="6">
        <f t="shared" si="35"/>
        <v>7.100184645909155E-05</v>
      </c>
    </row>
    <row r="75" spans="2:72" ht="12.75">
      <c r="B75" s="2" t="s">
        <v>149</v>
      </c>
      <c r="C75" s="3">
        <v>0</v>
      </c>
      <c r="D75" s="6">
        <f t="shared" si="26"/>
        <v>0</v>
      </c>
      <c r="E75" s="3">
        <v>0</v>
      </c>
      <c r="F75" s="6">
        <f t="shared" si="27"/>
        <v>0</v>
      </c>
      <c r="G75" s="3">
        <v>0</v>
      </c>
      <c r="H75" s="6">
        <f t="shared" si="28"/>
        <v>0</v>
      </c>
      <c r="I75" s="3">
        <v>22594</v>
      </c>
      <c r="J75" s="6">
        <f t="shared" si="29"/>
        <v>0.0018262861863363176</v>
      </c>
      <c r="K75" s="3">
        <v>22594</v>
      </c>
      <c r="L75" s="6">
        <f t="shared" si="30"/>
        <v>0.0002902507180924035</v>
      </c>
      <c r="O75">
        <f t="shared" si="25"/>
        <v>74</v>
      </c>
      <c r="P75" s="2" t="s">
        <v>149</v>
      </c>
      <c r="Q75" s="3">
        <v>0</v>
      </c>
      <c r="R75" s="6">
        <f t="shared" si="31"/>
        <v>0</v>
      </c>
      <c r="AB75">
        <f t="shared" si="23"/>
        <v>74</v>
      </c>
      <c r="AC75" s="2" t="s">
        <v>149</v>
      </c>
      <c r="AD75" s="3">
        <v>0</v>
      </c>
      <c r="AE75" s="6">
        <f t="shared" si="32"/>
        <v>0</v>
      </c>
      <c r="AP75">
        <f t="shared" si="24"/>
        <v>74</v>
      </c>
      <c r="AQ75" s="2" t="s">
        <v>149</v>
      </c>
      <c r="AR75" s="3">
        <v>0</v>
      </c>
      <c r="AS75" s="6">
        <f t="shared" si="33"/>
        <v>0</v>
      </c>
      <c r="BC75">
        <f t="shared" si="36"/>
        <v>74</v>
      </c>
      <c r="BD75" s="2" t="s">
        <v>145</v>
      </c>
      <c r="BE75" s="3">
        <v>0</v>
      </c>
      <c r="BF75" s="6">
        <f t="shared" si="34"/>
        <v>0</v>
      </c>
      <c r="BR75" s="2" t="s">
        <v>31</v>
      </c>
      <c r="BS75" s="3">
        <v>248</v>
      </c>
      <c r="BT75" s="6">
        <f t="shared" si="35"/>
        <v>3.185897941352398E-06</v>
      </c>
    </row>
    <row r="76" spans="3:44" ht="12.75">
      <c r="C76" s="4">
        <f aca="true" t="shared" si="37" ref="C76:L76">SUM(C2:C75)</f>
        <v>38342226</v>
      </c>
      <c r="D76" s="12">
        <f t="shared" si="37"/>
        <v>1</v>
      </c>
      <c r="E76" s="4">
        <f t="shared" si="37"/>
        <v>21803910</v>
      </c>
      <c r="F76" s="12">
        <f t="shared" si="37"/>
        <v>0.9999999999999998</v>
      </c>
      <c r="G76" s="4">
        <f t="shared" si="37"/>
        <v>5325355</v>
      </c>
      <c r="H76" s="12">
        <f t="shared" si="37"/>
        <v>0.9999999999999998</v>
      </c>
      <c r="I76" s="4">
        <f t="shared" si="37"/>
        <v>12371555</v>
      </c>
      <c r="J76" s="12">
        <f t="shared" si="37"/>
        <v>0.9999999999999998</v>
      </c>
      <c r="K76" s="4">
        <f t="shared" si="37"/>
        <v>77843046</v>
      </c>
      <c r="L76" s="12">
        <f t="shared" si="37"/>
        <v>1</v>
      </c>
      <c r="Q76" s="4"/>
      <c r="R76" s="12"/>
      <c r="AR76" s="4">
        <f>SUM(AR2:AR75)</f>
        <v>5325355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6"/>
  <sheetViews>
    <sheetView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20.140625" style="0" customWidth="1"/>
    <col min="4" max="4" width="11.140625" style="0" customWidth="1"/>
    <col min="5" max="5" width="16.00390625" style="0" customWidth="1"/>
    <col min="6" max="6" width="9.00390625" style="0" customWidth="1"/>
    <col min="7" max="7" width="18.7109375" style="0" customWidth="1"/>
    <col min="8" max="8" width="10.8515625" style="0" customWidth="1"/>
    <col min="9" max="9" width="17.8515625" style="0" customWidth="1"/>
    <col min="10" max="10" width="10.00390625" style="0" customWidth="1"/>
    <col min="11" max="11" width="13.8515625" style="0" customWidth="1"/>
  </cols>
  <sheetData>
    <row r="1" spans="4:6" ht="12.75">
      <c r="D1" s="5">
        <v>38261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156</v>
      </c>
      <c r="E2" s="1" t="s">
        <v>152</v>
      </c>
      <c r="F2" s="1" t="s">
        <v>156</v>
      </c>
      <c r="G2" s="1" t="s">
        <v>153</v>
      </c>
      <c r="H2" s="1" t="s">
        <v>156</v>
      </c>
      <c r="I2" s="1" t="s">
        <v>154</v>
      </c>
      <c r="J2" s="1" t="s">
        <v>156</v>
      </c>
      <c r="K2" s="1" t="s">
        <v>155</v>
      </c>
      <c r="L2" s="1" t="s">
        <v>156</v>
      </c>
    </row>
    <row r="3" spans="2:12" ht="12.75">
      <c r="B3" s="2" t="s">
        <v>2</v>
      </c>
      <c r="C3" s="3">
        <v>18004</v>
      </c>
      <c r="D3" s="6">
        <f>+C3/$C$76</f>
        <v>0.010675217592644748</v>
      </c>
      <c r="E3" s="3">
        <v>18004</v>
      </c>
      <c r="F3" s="6">
        <f>+E3/$E$76</f>
        <v>0.015250312138414964</v>
      </c>
      <c r="G3" s="3">
        <v>181</v>
      </c>
      <c r="H3" s="6">
        <f>+G3/$G$76</f>
        <v>0.0006454488722474815</v>
      </c>
      <c r="I3" s="3">
        <v>3924</v>
      </c>
      <c r="J3" s="6">
        <f>+I3/$I$76</f>
        <v>0.004546102273398698</v>
      </c>
      <c r="K3" s="3">
        <v>40113</v>
      </c>
      <c r="L3" s="6">
        <f>+K3/$K$76</f>
        <v>0.010001568316124658</v>
      </c>
    </row>
    <row r="4" spans="2:12" ht="12.75">
      <c r="B4" s="2" t="s">
        <v>6</v>
      </c>
      <c r="C4" s="3">
        <v>6304</v>
      </c>
      <c r="D4" s="6">
        <f aca="true" t="shared" si="0" ref="D4:D67">+C4/$C$76</f>
        <v>0.00373786779071498</v>
      </c>
      <c r="E4" s="3">
        <v>6304</v>
      </c>
      <c r="F4" s="6">
        <f aca="true" t="shared" si="1" ref="F4:F67">+E4/$E$76</f>
        <v>0.00533981158190224</v>
      </c>
      <c r="G4" s="3">
        <v>498</v>
      </c>
      <c r="H4" s="6">
        <f aca="true" t="shared" si="2" ref="H4:H67">+G4/$G$76</f>
        <v>0.0017758759026477668</v>
      </c>
      <c r="I4" s="3">
        <v>16949</v>
      </c>
      <c r="J4" s="6">
        <f aca="true" t="shared" si="3" ref="J4:J67">+I4/$I$76</f>
        <v>0.01963605693981512</v>
      </c>
      <c r="K4" s="3">
        <v>30055</v>
      </c>
      <c r="L4" s="6">
        <f aca="true" t="shared" si="4" ref="L4:L67">+K4/$K$76</f>
        <v>0.0074937585256930825</v>
      </c>
    </row>
    <row r="5" spans="2:12" ht="12.75">
      <c r="B5" s="2" t="s">
        <v>7</v>
      </c>
      <c r="C5" s="3">
        <v>250</v>
      </c>
      <c r="D5" s="6">
        <f t="shared" si="0"/>
        <v>0.00014823397012670448</v>
      </c>
      <c r="E5" s="3">
        <v>250</v>
      </c>
      <c r="F5" s="6">
        <f t="shared" si="1"/>
        <v>0.00021176283240411802</v>
      </c>
      <c r="G5" s="3">
        <v>0</v>
      </c>
      <c r="H5" s="6">
        <f t="shared" si="2"/>
        <v>0</v>
      </c>
      <c r="I5" s="3">
        <v>1148</v>
      </c>
      <c r="J5" s="6">
        <f t="shared" si="3"/>
        <v>0.0013300013786599657</v>
      </c>
      <c r="K5" s="3">
        <v>1648</v>
      </c>
      <c r="L5" s="6">
        <f t="shared" si="4"/>
        <v>0.0004109038113572517</v>
      </c>
    </row>
    <row r="6" spans="2:12" ht="12.75">
      <c r="B6" s="2" t="s">
        <v>8</v>
      </c>
      <c r="C6" s="3">
        <v>11587</v>
      </c>
      <c r="D6" s="6">
        <f t="shared" si="0"/>
        <v>0.006870348047432499</v>
      </c>
      <c r="E6" s="3">
        <v>11587</v>
      </c>
      <c r="F6" s="6">
        <f t="shared" si="1"/>
        <v>0.009814783756266062</v>
      </c>
      <c r="G6" s="3">
        <v>9835</v>
      </c>
      <c r="H6" s="6">
        <f t="shared" si="2"/>
        <v>0.03507176606935901</v>
      </c>
      <c r="I6" s="3">
        <v>17922</v>
      </c>
      <c r="J6" s="6">
        <f t="shared" si="3"/>
        <v>0.020763314205874482</v>
      </c>
      <c r="K6" s="3">
        <v>50931</v>
      </c>
      <c r="L6" s="6">
        <f t="shared" si="4"/>
        <v>0.012698872582667588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6387</v>
      </c>
      <c r="J7" s="6">
        <f t="shared" si="3"/>
        <v>0.00739958084102892</v>
      </c>
      <c r="K7" s="3">
        <v>6387</v>
      </c>
      <c r="L7" s="6">
        <f t="shared" si="4"/>
        <v>0.0015925016038463389</v>
      </c>
    </row>
    <row r="8" spans="2:12" ht="12.75">
      <c r="B8" s="2" t="s">
        <v>15</v>
      </c>
      <c r="C8" s="3">
        <v>25156</v>
      </c>
      <c r="D8" s="6">
        <f t="shared" si="0"/>
        <v>0.01491589501002951</v>
      </c>
      <c r="E8" s="3">
        <v>25156</v>
      </c>
      <c r="F8" s="6">
        <f t="shared" si="1"/>
        <v>0.021308423247831974</v>
      </c>
      <c r="G8" s="3">
        <v>1050</v>
      </c>
      <c r="H8" s="6">
        <f t="shared" si="2"/>
        <v>0.003744316662209147</v>
      </c>
      <c r="I8" s="3">
        <v>9658</v>
      </c>
      <c r="J8" s="6">
        <f t="shared" si="3"/>
        <v>0.011189157939980791</v>
      </c>
      <c r="K8" s="3">
        <v>61020</v>
      </c>
      <c r="L8" s="6">
        <f t="shared" si="4"/>
        <v>0.015214411753045812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2295</v>
      </c>
      <c r="J9" s="6">
        <f t="shared" si="3"/>
        <v>0.002658844219533642</v>
      </c>
      <c r="K9" s="3">
        <v>2295</v>
      </c>
      <c r="L9" s="6">
        <f t="shared" si="4"/>
        <v>0.0005722234508888912</v>
      </c>
    </row>
    <row r="10" spans="2:12" ht="12.75">
      <c r="B10" s="2" t="s">
        <v>17</v>
      </c>
      <c r="C10" s="3">
        <v>9331</v>
      </c>
      <c r="D10" s="6">
        <f t="shared" si="0"/>
        <v>0.0055326847010091175</v>
      </c>
      <c r="E10" s="3">
        <v>9331</v>
      </c>
      <c r="F10" s="6">
        <f t="shared" si="1"/>
        <v>0.007903835956651301</v>
      </c>
      <c r="G10" s="3">
        <v>577</v>
      </c>
      <c r="H10" s="6">
        <f t="shared" si="2"/>
        <v>0.0020575911562806457</v>
      </c>
      <c r="I10" s="3">
        <v>3938</v>
      </c>
      <c r="J10" s="6">
        <f t="shared" si="3"/>
        <v>0.004562321802406746</v>
      </c>
      <c r="K10" s="3">
        <v>23177</v>
      </c>
      <c r="L10" s="6">
        <f t="shared" si="4"/>
        <v>0.005778833516885329</v>
      </c>
    </row>
    <row r="11" spans="2:12" ht="12.75">
      <c r="B11" s="2" t="s">
        <v>24</v>
      </c>
      <c r="C11" s="3">
        <v>207</v>
      </c>
      <c r="D11" s="6">
        <f t="shared" si="0"/>
        <v>0.0001227377272649113</v>
      </c>
      <c r="E11" s="3">
        <v>207</v>
      </c>
      <c r="F11" s="6">
        <f t="shared" si="1"/>
        <v>0.0001753396252306097</v>
      </c>
      <c r="G11" s="3">
        <v>0</v>
      </c>
      <c r="H11" s="6">
        <f t="shared" si="2"/>
        <v>0</v>
      </c>
      <c r="I11" s="3">
        <v>568</v>
      </c>
      <c r="J11" s="6">
        <f t="shared" si="3"/>
        <v>0.0006580494626122478</v>
      </c>
      <c r="K11" s="3">
        <v>982</v>
      </c>
      <c r="L11" s="6">
        <f t="shared" si="4"/>
        <v>0.00024484680992282836</v>
      </c>
    </row>
    <row r="12" spans="2:12" ht="12.75">
      <c r="B12" s="2" t="s">
        <v>27</v>
      </c>
      <c r="C12" s="3">
        <v>321</v>
      </c>
      <c r="D12" s="6">
        <f t="shared" si="0"/>
        <v>0.00019033241764268853</v>
      </c>
      <c r="E12" s="3">
        <v>321</v>
      </c>
      <c r="F12" s="6">
        <f t="shared" si="1"/>
        <v>0.0002719034768068875</v>
      </c>
      <c r="G12" s="3">
        <v>0</v>
      </c>
      <c r="H12" s="6">
        <f t="shared" si="2"/>
        <v>0</v>
      </c>
      <c r="I12" s="3">
        <v>702</v>
      </c>
      <c r="J12" s="6">
        <f t="shared" si="3"/>
        <v>0.0008132935259749964</v>
      </c>
      <c r="K12" s="3">
        <v>1344</v>
      </c>
      <c r="L12" s="6">
        <f t="shared" si="4"/>
        <v>0.0003351060209127101</v>
      </c>
    </row>
    <row r="13" spans="2:12" ht="12.75">
      <c r="B13" s="2" t="s">
        <v>28</v>
      </c>
      <c r="C13" s="3">
        <v>24370</v>
      </c>
      <c r="D13" s="6">
        <f t="shared" si="0"/>
        <v>0.014449847407951152</v>
      </c>
      <c r="E13" s="3">
        <v>24371</v>
      </c>
      <c r="F13" s="6">
        <f t="shared" si="1"/>
        <v>0.02064348795408304</v>
      </c>
      <c r="G13" s="3">
        <v>0</v>
      </c>
      <c r="H13" s="6">
        <f t="shared" si="2"/>
        <v>0</v>
      </c>
      <c r="I13" s="3">
        <v>5427</v>
      </c>
      <c r="J13" s="6">
        <f t="shared" si="3"/>
        <v>0.006287384566191319</v>
      </c>
      <c r="K13" s="3">
        <v>54168</v>
      </c>
      <c r="L13" s="6">
        <f t="shared" si="4"/>
        <v>0.013505969449999763</v>
      </c>
    </row>
    <row r="14" spans="2:12" ht="12.75">
      <c r="B14" s="2" t="s">
        <v>31</v>
      </c>
      <c r="C14" s="3">
        <v>0</v>
      </c>
      <c r="D14" s="6">
        <f t="shared" si="0"/>
        <v>0</v>
      </c>
      <c r="E14" s="3">
        <v>0</v>
      </c>
      <c r="F14" s="6">
        <f t="shared" si="1"/>
        <v>0</v>
      </c>
      <c r="G14" s="3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0</v>
      </c>
      <c r="L14" s="6">
        <f t="shared" si="4"/>
        <v>0</v>
      </c>
    </row>
    <row r="15" spans="2:12" ht="12.75">
      <c r="B15" s="2" t="s">
        <v>32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1653</v>
      </c>
      <c r="J15" s="6">
        <f t="shared" si="3"/>
        <v>0.001915062960735996</v>
      </c>
      <c r="K15" s="3">
        <v>1653</v>
      </c>
      <c r="L15" s="6">
        <f t="shared" si="4"/>
        <v>0.0004121504855421948</v>
      </c>
    </row>
    <row r="16" spans="2:12" ht="12.75">
      <c r="B16" s="2" t="s">
        <v>33</v>
      </c>
      <c r="C16" s="3">
        <v>7548</v>
      </c>
      <c r="D16" s="6">
        <f t="shared" si="0"/>
        <v>0.004475480026065461</v>
      </c>
      <c r="E16" s="3">
        <v>7548</v>
      </c>
      <c r="F16" s="6">
        <f t="shared" si="1"/>
        <v>0.006393543435945131</v>
      </c>
      <c r="G16" s="3">
        <v>576</v>
      </c>
      <c r="H16" s="6">
        <f t="shared" si="2"/>
        <v>0.002054025140411875</v>
      </c>
      <c r="I16" s="3">
        <v>35750</v>
      </c>
      <c r="J16" s="6">
        <f t="shared" si="3"/>
        <v>0.04141772585983778</v>
      </c>
      <c r="K16" s="3">
        <v>51422</v>
      </c>
      <c r="L16" s="6">
        <f t="shared" si="4"/>
        <v>0.012821295987629003</v>
      </c>
    </row>
    <row r="17" spans="2:12" ht="12.75">
      <c r="B17" s="2" t="s">
        <v>35</v>
      </c>
      <c r="C17" s="3">
        <v>3333</v>
      </c>
      <c r="D17" s="6">
        <f t="shared" si="0"/>
        <v>0.001976255289729224</v>
      </c>
      <c r="E17" s="3">
        <v>3333</v>
      </c>
      <c r="F17" s="6">
        <f t="shared" si="1"/>
        <v>0.0028232220816117016</v>
      </c>
      <c r="G17" s="3">
        <v>5453</v>
      </c>
      <c r="H17" s="6">
        <f t="shared" si="2"/>
        <v>0.01944548453240617</v>
      </c>
      <c r="I17" s="3">
        <v>0</v>
      </c>
      <c r="J17" s="6">
        <f t="shared" si="3"/>
        <v>0</v>
      </c>
      <c r="K17" s="3">
        <v>12119</v>
      </c>
      <c r="L17" s="6">
        <f t="shared" si="4"/>
        <v>0.0030216888894651294</v>
      </c>
    </row>
    <row r="18" spans="2:12" ht="12.75">
      <c r="B18" s="2" t="s">
        <v>38</v>
      </c>
      <c r="C18" s="3">
        <v>19565</v>
      </c>
      <c r="D18" s="6">
        <f t="shared" si="0"/>
        <v>0.011600790502115892</v>
      </c>
      <c r="E18" s="3">
        <v>19565</v>
      </c>
      <c r="F18" s="6">
        <f t="shared" si="1"/>
        <v>0.016572559263946275</v>
      </c>
      <c r="G18" s="3">
        <v>3657</v>
      </c>
      <c r="H18" s="6">
        <f t="shared" si="2"/>
        <v>0.013040920032094143</v>
      </c>
      <c r="I18" s="3">
        <v>29116</v>
      </c>
      <c r="J18" s="6">
        <f t="shared" si="3"/>
        <v>0.03373198618559543</v>
      </c>
      <c r="K18" s="3">
        <v>71903</v>
      </c>
      <c r="L18" s="6">
        <f t="shared" si="4"/>
        <v>0.017927922783993</v>
      </c>
    </row>
    <row r="19" spans="2:12" ht="12.75">
      <c r="B19" s="2" t="s">
        <v>39</v>
      </c>
      <c r="C19" s="3">
        <v>256</v>
      </c>
      <c r="D19" s="6">
        <f t="shared" si="0"/>
        <v>0.00015179158540974536</v>
      </c>
      <c r="E19" s="3">
        <v>256</v>
      </c>
      <c r="F19" s="6">
        <f t="shared" si="1"/>
        <v>0.00021684514038181686</v>
      </c>
      <c r="G19" s="3">
        <v>0</v>
      </c>
      <c r="H19" s="6">
        <f t="shared" si="2"/>
        <v>0</v>
      </c>
      <c r="I19" s="3">
        <v>15379</v>
      </c>
      <c r="J19" s="6">
        <f t="shared" si="3"/>
        <v>0.017817152615341125</v>
      </c>
      <c r="K19" s="3">
        <v>15891</v>
      </c>
      <c r="L19" s="6">
        <f t="shared" si="4"/>
        <v>0.003962179894586217</v>
      </c>
    </row>
    <row r="20" spans="2:12" ht="12.75">
      <c r="B20" s="2" t="s">
        <v>40</v>
      </c>
      <c r="C20" s="3">
        <v>207451</v>
      </c>
      <c r="D20" s="6">
        <f t="shared" si="0"/>
        <v>0.12300514134701987</v>
      </c>
      <c r="E20" s="3">
        <v>207451</v>
      </c>
      <c r="F20" s="6">
        <f t="shared" si="1"/>
        <v>0.17572164538026674</v>
      </c>
      <c r="G20" s="3">
        <v>31749</v>
      </c>
      <c r="H20" s="6">
        <f t="shared" si="2"/>
        <v>0.11321743781759828</v>
      </c>
      <c r="I20" s="3">
        <v>24904</v>
      </c>
      <c r="J20" s="6">
        <f t="shared" si="3"/>
        <v>0.02885222502974546</v>
      </c>
      <c r="K20" s="3">
        <v>471555</v>
      </c>
      <c r="L20" s="6">
        <f t="shared" si="4"/>
        <v>0.1175750890561704</v>
      </c>
    </row>
    <row r="21" spans="2:12" ht="12.75">
      <c r="B21" s="2" t="s">
        <v>42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3">
        <v>0</v>
      </c>
      <c r="H21" s="6">
        <f t="shared" si="2"/>
        <v>0</v>
      </c>
      <c r="I21" s="3">
        <v>14534</v>
      </c>
      <c r="J21" s="6">
        <f t="shared" si="3"/>
        <v>0.016838188185926778</v>
      </c>
      <c r="K21" s="3">
        <v>14534</v>
      </c>
      <c r="L21" s="6">
        <f t="shared" si="4"/>
        <v>0.0036238325207926555</v>
      </c>
    </row>
    <row r="22" spans="2:12" ht="12.75">
      <c r="B22" s="2" t="s">
        <v>43</v>
      </c>
      <c r="C22" s="3">
        <v>7211</v>
      </c>
      <c r="D22" s="6">
        <f t="shared" si="0"/>
        <v>0.0042756606343346635</v>
      </c>
      <c r="E22" s="3">
        <v>7211</v>
      </c>
      <c r="F22" s="6">
        <f t="shared" si="1"/>
        <v>0.00610808713786438</v>
      </c>
      <c r="G22" s="3">
        <v>0</v>
      </c>
      <c r="H22" s="6">
        <f t="shared" si="2"/>
        <v>0</v>
      </c>
      <c r="I22" s="3">
        <v>1419</v>
      </c>
      <c r="J22" s="6">
        <f t="shared" si="3"/>
        <v>0.0016439651187443304</v>
      </c>
      <c r="K22" s="3">
        <v>15841</v>
      </c>
      <c r="L22" s="6">
        <f t="shared" si="4"/>
        <v>0.003949713152736786</v>
      </c>
    </row>
    <row r="23" spans="2:12" ht="12.75">
      <c r="B23" s="2" t="s">
        <v>44</v>
      </c>
      <c r="C23" s="3">
        <v>9488</v>
      </c>
      <c r="D23" s="6">
        <f t="shared" si="0"/>
        <v>0.005625775634248688</v>
      </c>
      <c r="E23" s="3">
        <v>9488</v>
      </c>
      <c r="F23" s="6">
        <f t="shared" si="1"/>
        <v>0.008036823015401087</v>
      </c>
      <c r="G23" s="3">
        <v>576</v>
      </c>
      <c r="H23" s="6">
        <f t="shared" si="2"/>
        <v>0.002054025140411875</v>
      </c>
      <c r="I23" s="3">
        <v>9619</v>
      </c>
      <c r="J23" s="6">
        <f t="shared" si="3"/>
        <v>0.011143974966315515</v>
      </c>
      <c r="K23" s="3">
        <v>29171</v>
      </c>
      <c r="L23" s="6">
        <f t="shared" si="4"/>
        <v>0.007273346529795139</v>
      </c>
    </row>
    <row r="24" spans="2:12" ht="12.75">
      <c r="B24" s="2" t="s">
        <v>45</v>
      </c>
      <c r="C24" s="3">
        <v>145176</v>
      </c>
      <c r="D24" s="6">
        <f t="shared" si="0"/>
        <v>0.0860800593884578</v>
      </c>
      <c r="E24" s="3">
        <v>145176</v>
      </c>
      <c r="F24" s="6">
        <f t="shared" si="1"/>
        <v>0.12297152382840096</v>
      </c>
      <c r="G24" s="3">
        <v>65937</v>
      </c>
      <c r="H24" s="6">
        <f t="shared" si="2"/>
        <v>0.2351323883391281</v>
      </c>
      <c r="I24" s="3">
        <v>17415</v>
      </c>
      <c r="J24" s="6">
        <f t="shared" si="3"/>
        <v>0.020175935548225873</v>
      </c>
      <c r="K24" s="3">
        <v>373704</v>
      </c>
      <c r="L24" s="6">
        <f t="shared" si="4"/>
        <v>0.0931774259219966</v>
      </c>
    </row>
    <row r="25" spans="2:12" ht="12.75">
      <c r="B25" s="2" t="s">
        <v>46</v>
      </c>
      <c r="C25" s="3">
        <v>54400</v>
      </c>
      <c r="D25" s="6">
        <f t="shared" si="0"/>
        <v>0.03225571189957089</v>
      </c>
      <c r="E25" s="3">
        <v>54400</v>
      </c>
      <c r="F25" s="6">
        <f t="shared" si="1"/>
        <v>0.04607959233113608</v>
      </c>
      <c r="G25" s="3">
        <v>9326</v>
      </c>
      <c r="H25" s="6">
        <f t="shared" si="2"/>
        <v>0.03325666399215477</v>
      </c>
      <c r="I25" s="3">
        <v>41395</v>
      </c>
      <c r="J25" s="6">
        <f t="shared" si="3"/>
        <v>0.047957671663440136</v>
      </c>
      <c r="K25" s="3">
        <v>159521</v>
      </c>
      <c r="L25" s="6">
        <f t="shared" si="4"/>
        <v>0.03977414253126223</v>
      </c>
    </row>
    <row r="26" spans="2:12" ht="12.75">
      <c r="B26" s="2" t="s">
        <v>48</v>
      </c>
      <c r="C26" s="3">
        <v>65901</v>
      </c>
      <c r="D26" s="6">
        <f t="shared" si="0"/>
        <v>0.039075067461279804</v>
      </c>
      <c r="E26" s="3">
        <v>65901</v>
      </c>
      <c r="F26" s="6">
        <f t="shared" si="1"/>
        <v>0.05582152967305513</v>
      </c>
      <c r="G26" s="3">
        <v>15287</v>
      </c>
      <c r="H26" s="6">
        <f t="shared" si="2"/>
        <v>0.05451368458589641</v>
      </c>
      <c r="I26" s="3">
        <v>39910</v>
      </c>
      <c r="J26" s="6">
        <f t="shared" si="3"/>
        <v>0.04623724305080072</v>
      </c>
      <c r="K26" s="3">
        <v>186999</v>
      </c>
      <c r="L26" s="6">
        <f t="shared" si="4"/>
        <v>0.046625365182035625</v>
      </c>
    </row>
    <row r="27" spans="2:12" ht="12.75">
      <c r="B27" s="2" t="s">
        <v>51</v>
      </c>
      <c r="C27" s="3">
        <v>67221</v>
      </c>
      <c r="D27" s="6">
        <f t="shared" si="0"/>
        <v>0.03985774282354881</v>
      </c>
      <c r="E27" s="3">
        <v>67221</v>
      </c>
      <c r="F27" s="6">
        <f t="shared" si="1"/>
        <v>0.05693963742814887</v>
      </c>
      <c r="G27" s="3">
        <v>24544</v>
      </c>
      <c r="H27" s="6">
        <f t="shared" si="2"/>
        <v>0.087524293483106</v>
      </c>
      <c r="I27" s="3">
        <v>48056</v>
      </c>
      <c r="J27" s="6">
        <f t="shared" si="3"/>
        <v>0.055674691857912295</v>
      </c>
      <c r="K27" s="3">
        <v>207042</v>
      </c>
      <c r="L27" s="6">
        <f t="shared" si="4"/>
        <v>0.05162278331979861</v>
      </c>
    </row>
    <row r="28" spans="2:12" ht="12.75">
      <c r="B28" s="2" t="s">
        <v>52</v>
      </c>
      <c r="C28" s="3">
        <v>2068</v>
      </c>
      <c r="D28" s="6">
        <f t="shared" si="0"/>
        <v>0.0012261914008880994</v>
      </c>
      <c r="E28" s="3">
        <v>2068</v>
      </c>
      <c r="F28" s="6">
        <f t="shared" si="1"/>
        <v>0.0017517021496468643</v>
      </c>
      <c r="G28" s="3">
        <v>0</v>
      </c>
      <c r="H28" s="6">
        <f t="shared" si="2"/>
        <v>0</v>
      </c>
      <c r="I28" s="3">
        <v>27539</v>
      </c>
      <c r="J28" s="6">
        <f t="shared" si="3"/>
        <v>0.03190497209661742</v>
      </c>
      <c r="K28" s="3">
        <v>31675</v>
      </c>
      <c r="L28" s="6">
        <f t="shared" si="4"/>
        <v>0.007897680961614653</v>
      </c>
    </row>
    <row r="29" spans="2:12" ht="12.75">
      <c r="B29" s="2" t="s">
        <v>53</v>
      </c>
      <c r="C29" s="3">
        <v>6311</v>
      </c>
      <c r="D29" s="6">
        <f t="shared" si="0"/>
        <v>0.0037420183418785274</v>
      </c>
      <c r="E29" s="3">
        <v>6311</v>
      </c>
      <c r="F29" s="6">
        <f t="shared" si="1"/>
        <v>0.0053457409412095555</v>
      </c>
      <c r="G29" s="3">
        <v>192</v>
      </c>
      <c r="H29" s="6">
        <f t="shared" si="2"/>
        <v>0.0006846750468039583</v>
      </c>
      <c r="I29" s="3">
        <v>930</v>
      </c>
      <c r="J29" s="6">
        <f t="shared" si="3"/>
        <v>0.0010774401412489269</v>
      </c>
      <c r="K29" s="3">
        <v>13744</v>
      </c>
      <c r="L29" s="6">
        <f t="shared" si="4"/>
        <v>0.0034268579995716426</v>
      </c>
    </row>
    <row r="30" spans="2:12" ht="12.75">
      <c r="B30" s="2" t="s">
        <v>54</v>
      </c>
      <c r="C30" s="3">
        <v>3601</v>
      </c>
      <c r="D30" s="6">
        <f t="shared" si="0"/>
        <v>0.002135162105705051</v>
      </c>
      <c r="E30" s="3">
        <v>3601</v>
      </c>
      <c r="F30" s="6">
        <f t="shared" si="1"/>
        <v>0.003050231837948916</v>
      </c>
      <c r="G30" s="3">
        <v>0</v>
      </c>
      <c r="H30" s="6">
        <f t="shared" si="2"/>
        <v>0</v>
      </c>
      <c r="I30" s="3">
        <v>5832</v>
      </c>
      <c r="J30" s="6">
        <f t="shared" si="3"/>
        <v>0.006756592369638432</v>
      </c>
      <c r="K30" s="3">
        <v>13034</v>
      </c>
      <c r="L30" s="6">
        <f t="shared" si="4"/>
        <v>0.00324983026530972</v>
      </c>
    </row>
    <row r="31" spans="2:12" ht="12.75">
      <c r="B31" s="2" t="s">
        <v>55</v>
      </c>
      <c r="C31" s="3">
        <v>6463</v>
      </c>
      <c r="D31" s="6">
        <f t="shared" si="0"/>
        <v>0.003832144595715564</v>
      </c>
      <c r="E31" s="3">
        <v>6463</v>
      </c>
      <c r="F31" s="6">
        <f t="shared" si="1"/>
        <v>0.005474492743311259</v>
      </c>
      <c r="G31" s="3">
        <v>0</v>
      </c>
      <c r="H31" s="6">
        <f t="shared" si="2"/>
        <v>0</v>
      </c>
      <c r="I31" s="3">
        <v>1028</v>
      </c>
      <c r="J31" s="6">
        <f t="shared" si="3"/>
        <v>0.0011909768443052655</v>
      </c>
      <c r="K31" s="3">
        <v>13954</v>
      </c>
      <c r="L31" s="6">
        <f t="shared" si="4"/>
        <v>0.003479218315339254</v>
      </c>
    </row>
    <row r="32" spans="2:12" ht="12.75">
      <c r="B32" s="2" t="s">
        <v>58</v>
      </c>
      <c r="C32" s="3">
        <v>337157</v>
      </c>
      <c r="D32" s="6">
        <f t="shared" si="0"/>
        <v>0.1999124826640372</v>
      </c>
      <c r="E32" s="3">
        <v>0</v>
      </c>
      <c r="F32" s="6">
        <f t="shared" si="1"/>
        <v>0</v>
      </c>
      <c r="G32" s="3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337157</v>
      </c>
      <c r="L32" s="6">
        <f t="shared" si="4"/>
        <v>0.08406498563457336</v>
      </c>
    </row>
    <row r="33" spans="2:12" ht="12.75">
      <c r="B33" s="2" t="s">
        <v>61</v>
      </c>
      <c r="C33" s="3">
        <v>143587</v>
      </c>
      <c r="D33" s="6">
        <f t="shared" si="0"/>
        <v>0.08513788427433246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143587</v>
      </c>
      <c r="L33" s="6">
        <f t="shared" si="4"/>
        <v>0.0358012412386855</v>
      </c>
    </row>
    <row r="34" spans="2:12" ht="12.75">
      <c r="B34" s="2" t="s">
        <v>63</v>
      </c>
      <c r="C34" s="3">
        <v>26809</v>
      </c>
      <c r="D34" s="6">
        <f t="shared" si="0"/>
        <v>0.01589601802050728</v>
      </c>
      <c r="E34" s="3">
        <v>1594</v>
      </c>
      <c r="F34" s="6">
        <f t="shared" si="1"/>
        <v>0.0013501998194086564</v>
      </c>
      <c r="G34" s="3">
        <v>2561</v>
      </c>
      <c r="H34" s="6">
        <f t="shared" si="2"/>
        <v>0.009132566639921548</v>
      </c>
      <c r="I34" s="3">
        <v>4986</v>
      </c>
      <c r="J34" s="6">
        <f t="shared" si="3"/>
        <v>0.005776469402437795</v>
      </c>
      <c r="K34" s="3">
        <v>35950</v>
      </c>
      <c r="L34" s="6">
        <f t="shared" si="4"/>
        <v>0.00896358738974102</v>
      </c>
    </row>
    <row r="35" spans="2:12" ht="12.75">
      <c r="B35" s="2" t="s">
        <v>67</v>
      </c>
      <c r="C35" s="3">
        <v>43085</v>
      </c>
      <c r="D35" s="6">
        <f t="shared" si="0"/>
        <v>0.025546642411636247</v>
      </c>
      <c r="E35" s="3">
        <v>43085</v>
      </c>
      <c r="F35" s="6">
        <f t="shared" si="1"/>
        <v>0.0364952065365257</v>
      </c>
      <c r="G35" s="3">
        <v>5055</v>
      </c>
      <c r="H35" s="6">
        <f t="shared" si="2"/>
        <v>0.018026210216635464</v>
      </c>
      <c r="I35" s="3">
        <v>7652</v>
      </c>
      <c r="J35" s="6">
        <f t="shared" si="3"/>
        <v>0.00886513114068472</v>
      </c>
      <c r="K35" s="3">
        <v>98877</v>
      </c>
      <c r="L35" s="6">
        <f t="shared" si="4"/>
        <v>0.024653480676924137</v>
      </c>
    </row>
    <row r="36" spans="2:12" ht="12.75">
      <c r="B36" s="2" t="s">
        <v>68</v>
      </c>
      <c r="C36" s="3">
        <v>9190</v>
      </c>
      <c r="D36" s="6">
        <f t="shared" si="0"/>
        <v>0.005449080741857656</v>
      </c>
      <c r="E36" s="3">
        <v>9190</v>
      </c>
      <c r="F36" s="6">
        <f t="shared" si="1"/>
        <v>0.007784401719175379</v>
      </c>
      <c r="G36" s="3">
        <v>2879</v>
      </c>
      <c r="H36" s="6">
        <f t="shared" si="2"/>
        <v>0.010266559686190604</v>
      </c>
      <c r="I36" s="3">
        <v>24773</v>
      </c>
      <c r="J36" s="6">
        <f t="shared" si="3"/>
        <v>0.028700456579741577</v>
      </c>
      <c r="K36" s="3">
        <v>46032</v>
      </c>
      <c r="L36" s="6">
        <f t="shared" si="4"/>
        <v>0.011477381216260322</v>
      </c>
    </row>
    <row r="37" spans="2:12" ht="12.75">
      <c r="B37" s="2" t="s">
        <v>70</v>
      </c>
      <c r="C37" s="3">
        <v>5536</v>
      </c>
      <c r="D37" s="6">
        <f t="shared" si="0"/>
        <v>0.0032824930344857437</v>
      </c>
      <c r="E37" s="3">
        <v>5536</v>
      </c>
      <c r="F37" s="6">
        <f t="shared" si="1"/>
        <v>0.00468927616075679</v>
      </c>
      <c r="G37" s="3">
        <v>0</v>
      </c>
      <c r="H37" s="6">
        <f t="shared" si="2"/>
        <v>0</v>
      </c>
      <c r="I37" s="3">
        <v>21629</v>
      </c>
      <c r="J37" s="6">
        <f t="shared" si="3"/>
        <v>0.02505801377964843</v>
      </c>
      <c r="K37" s="3">
        <v>32701</v>
      </c>
      <c r="L37" s="6">
        <f t="shared" si="4"/>
        <v>0.00815349850436498</v>
      </c>
    </row>
    <row r="38" spans="2:12" ht="12.75">
      <c r="B38" s="2" t="s">
        <v>73</v>
      </c>
      <c r="C38" s="3">
        <v>4243</v>
      </c>
      <c r="D38" s="6">
        <f t="shared" si="0"/>
        <v>0.002515826940990428</v>
      </c>
      <c r="E38" s="3">
        <v>4243</v>
      </c>
      <c r="F38" s="6">
        <f t="shared" si="1"/>
        <v>0.003594038791562691</v>
      </c>
      <c r="G38" s="3">
        <v>0</v>
      </c>
      <c r="H38" s="6">
        <f t="shared" si="2"/>
        <v>0</v>
      </c>
      <c r="I38" s="3">
        <v>10664</v>
      </c>
      <c r="J38" s="6">
        <f t="shared" si="3"/>
        <v>0.012354646952987694</v>
      </c>
      <c r="K38" s="3">
        <v>19150</v>
      </c>
      <c r="L38" s="6">
        <f t="shared" si="4"/>
        <v>0.004774762128332142</v>
      </c>
    </row>
    <row r="39" spans="2:12" ht="12.75">
      <c r="B39" s="2" t="s">
        <v>75</v>
      </c>
      <c r="C39" s="3">
        <v>6521</v>
      </c>
      <c r="D39" s="6">
        <f t="shared" si="0"/>
        <v>0.0038665348767849593</v>
      </c>
      <c r="E39" s="3">
        <v>6521</v>
      </c>
      <c r="F39" s="6">
        <f t="shared" si="1"/>
        <v>0.0055236217204290144</v>
      </c>
      <c r="G39" s="3">
        <v>172</v>
      </c>
      <c r="H39" s="6">
        <f t="shared" si="2"/>
        <v>0.000613354729428546</v>
      </c>
      <c r="I39" s="3">
        <v>21353</v>
      </c>
      <c r="J39" s="6">
        <f t="shared" si="3"/>
        <v>0.02473825735063262</v>
      </c>
      <c r="K39" s="3">
        <v>34567</v>
      </c>
      <c r="L39" s="6">
        <f t="shared" si="4"/>
        <v>0.008618757310185752</v>
      </c>
    </row>
    <row r="40" spans="2:12" ht="12.75">
      <c r="B40" s="2" t="s">
        <v>78</v>
      </c>
      <c r="C40" s="3">
        <v>548</v>
      </c>
      <c r="D40" s="6">
        <f t="shared" si="0"/>
        <v>0.0003249288625177362</v>
      </c>
      <c r="E40" s="3">
        <v>548</v>
      </c>
      <c r="F40" s="6">
        <f t="shared" si="1"/>
        <v>0.0004641841286298267</v>
      </c>
      <c r="G40" s="3">
        <v>0</v>
      </c>
      <c r="H40" s="6">
        <f t="shared" si="2"/>
        <v>0</v>
      </c>
      <c r="I40" s="3">
        <v>67</v>
      </c>
      <c r="J40" s="6">
        <f t="shared" si="3"/>
        <v>7.76220316813743E-05</v>
      </c>
      <c r="K40" s="3">
        <v>1163</v>
      </c>
      <c r="L40" s="6">
        <f t="shared" si="4"/>
        <v>0.00028997641541776925</v>
      </c>
    </row>
    <row r="41" spans="2:12" ht="12.75">
      <c r="B41" s="2" t="s">
        <v>79</v>
      </c>
      <c r="C41" s="3">
        <v>33893</v>
      </c>
      <c r="D41" s="6">
        <f t="shared" si="0"/>
        <v>0.02009637579801758</v>
      </c>
      <c r="E41" s="3">
        <v>33893</v>
      </c>
      <c r="F41" s="6">
        <f t="shared" si="1"/>
        <v>0.02870911071469109</v>
      </c>
      <c r="G41" s="3">
        <v>17819</v>
      </c>
      <c r="H41" s="6">
        <f t="shared" si="2"/>
        <v>0.06354283676562361</v>
      </c>
      <c r="I41" s="3">
        <v>11219</v>
      </c>
      <c r="J41" s="6">
        <f t="shared" si="3"/>
        <v>0.012997635424378184</v>
      </c>
      <c r="K41" s="3">
        <v>96824</v>
      </c>
      <c r="L41" s="6">
        <f t="shared" si="4"/>
        <v>0.024141596256586493</v>
      </c>
    </row>
    <row r="42" spans="2:12" ht="12.75">
      <c r="B42" s="2" t="s">
        <v>81</v>
      </c>
      <c r="C42" s="3">
        <v>1811</v>
      </c>
      <c r="D42" s="6">
        <f t="shared" si="0"/>
        <v>0.001073806879597847</v>
      </c>
      <c r="E42" s="3">
        <v>1811</v>
      </c>
      <c r="F42" s="6">
        <f t="shared" si="1"/>
        <v>0.0015340099579354309</v>
      </c>
      <c r="G42" s="3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3622</v>
      </c>
      <c r="L42" s="6">
        <f t="shared" si="4"/>
        <v>0.0009030907795727947</v>
      </c>
    </row>
    <row r="43" spans="2:12" ht="12.75">
      <c r="B43" s="2" t="s">
        <v>82</v>
      </c>
      <c r="C43" s="3">
        <v>1152</v>
      </c>
      <c r="D43" s="6">
        <f t="shared" si="0"/>
        <v>0.0006830621343438542</v>
      </c>
      <c r="E43" s="3">
        <v>1152</v>
      </c>
      <c r="F43" s="6">
        <f t="shared" si="1"/>
        <v>0.0009758031317181759</v>
      </c>
      <c r="G43" s="3">
        <v>3913</v>
      </c>
      <c r="H43" s="6">
        <f t="shared" si="2"/>
        <v>0.013953820094499421</v>
      </c>
      <c r="I43" s="3">
        <v>0</v>
      </c>
      <c r="J43" s="6">
        <f t="shared" si="3"/>
        <v>0</v>
      </c>
      <c r="K43" s="3">
        <v>6217</v>
      </c>
      <c r="L43" s="6">
        <f t="shared" si="4"/>
        <v>0.001550114681558273</v>
      </c>
    </row>
    <row r="44" spans="2:12" ht="12.75">
      <c r="B44" s="2" t="s">
        <v>88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0</v>
      </c>
      <c r="H44" s="6">
        <f t="shared" si="2"/>
        <v>0</v>
      </c>
      <c r="I44" s="3">
        <v>17442</v>
      </c>
      <c r="J44" s="6">
        <f t="shared" si="3"/>
        <v>0.020207216068455682</v>
      </c>
      <c r="K44" s="3">
        <v>17442</v>
      </c>
      <c r="L44" s="6">
        <f t="shared" si="4"/>
        <v>0.004348898226755573</v>
      </c>
    </row>
    <row r="45" spans="2:12" ht="12.75">
      <c r="B45" s="2" t="s">
        <v>89</v>
      </c>
      <c r="C45" s="3">
        <v>23813</v>
      </c>
      <c r="D45" s="6">
        <f t="shared" si="0"/>
        <v>0.014119582122508854</v>
      </c>
      <c r="E45" s="3">
        <v>23813</v>
      </c>
      <c r="F45" s="6">
        <f t="shared" si="1"/>
        <v>0.02017083331215705</v>
      </c>
      <c r="G45" s="3">
        <v>3027</v>
      </c>
      <c r="H45" s="6">
        <f t="shared" si="2"/>
        <v>0.010794330034768655</v>
      </c>
      <c r="I45" s="3">
        <v>34122</v>
      </c>
      <c r="J45" s="6">
        <f t="shared" si="3"/>
        <v>0.039531626343759015</v>
      </c>
      <c r="K45" s="3">
        <v>84775</v>
      </c>
      <c r="L45" s="6">
        <f t="shared" si="4"/>
        <v>0.021137360805710565</v>
      </c>
    </row>
    <row r="46" spans="2:12" ht="12.75">
      <c r="B46" s="2" t="s">
        <v>93</v>
      </c>
      <c r="C46" s="3">
        <v>0</v>
      </c>
      <c r="D46" s="6">
        <f t="shared" si="0"/>
        <v>0</v>
      </c>
      <c r="E46" s="3">
        <v>0</v>
      </c>
      <c r="F46" s="6">
        <f t="shared" si="1"/>
        <v>0</v>
      </c>
      <c r="G46" s="3">
        <v>0</v>
      </c>
      <c r="H46" s="6">
        <f t="shared" si="2"/>
        <v>0</v>
      </c>
      <c r="I46" s="3">
        <v>8805</v>
      </c>
      <c r="J46" s="6">
        <f t="shared" si="3"/>
        <v>0.01020092520827613</v>
      </c>
      <c r="K46" s="3">
        <v>8805</v>
      </c>
      <c r="L46" s="6">
        <f t="shared" si="4"/>
        <v>0.002195393239684831</v>
      </c>
    </row>
    <row r="47" spans="2:12" ht="12.75">
      <c r="B47" s="2" t="s">
        <v>97</v>
      </c>
      <c r="C47" s="3">
        <v>107</v>
      </c>
      <c r="D47" s="6">
        <f t="shared" si="0"/>
        <v>6.344413921422951E-05</v>
      </c>
      <c r="E47" s="3">
        <v>107</v>
      </c>
      <c r="F47" s="6">
        <f t="shared" si="1"/>
        <v>9.063449226896252E-05</v>
      </c>
      <c r="G47" s="3">
        <v>0</v>
      </c>
      <c r="H47" s="6">
        <f t="shared" si="2"/>
        <v>0</v>
      </c>
      <c r="I47" s="3">
        <v>949</v>
      </c>
      <c r="J47" s="6">
        <f t="shared" si="3"/>
        <v>0.001099452359188421</v>
      </c>
      <c r="K47" s="3">
        <v>1163</v>
      </c>
      <c r="L47" s="6">
        <f t="shared" si="4"/>
        <v>0.00028997641541776925</v>
      </c>
    </row>
    <row r="48" spans="2:12" ht="12.75">
      <c r="B48" s="2" t="s">
        <v>99</v>
      </c>
      <c r="C48" s="3">
        <v>38298</v>
      </c>
      <c r="D48" s="6">
        <f t="shared" si="0"/>
        <v>0.02270825835165011</v>
      </c>
      <c r="E48" s="3">
        <v>38299</v>
      </c>
      <c r="F48" s="6">
        <f t="shared" si="1"/>
        <v>0.032441218872981264</v>
      </c>
      <c r="G48" s="3">
        <v>9941</v>
      </c>
      <c r="H48" s="6">
        <f t="shared" si="2"/>
        <v>0.0354497637514487</v>
      </c>
      <c r="I48" s="3">
        <v>39225</v>
      </c>
      <c r="J48" s="6">
        <f t="shared" si="3"/>
        <v>0.04544364466719264</v>
      </c>
      <c r="K48" s="3">
        <v>125763</v>
      </c>
      <c r="L48" s="6">
        <f t="shared" si="4"/>
        <v>0.03135709710420027</v>
      </c>
    </row>
    <row r="49" spans="2:12" ht="12.75">
      <c r="B49" s="2" t="s">
        <v>106</v>
      </c>
      <c r="C49" s="3">
        <v>34</v>
      </c>
      <c r="D49" s="6">
        <f t="shared" si="0"/>
        <v>2.0159819937231807E-05</v>
      </c>
      <c r="E49" s="3">
        <v>34</v>
      </c>
      <c r="F49" s="6">
        <f t="shared" si="1"/>
        <v>2.879974520696005E-05</v>
      </c>
      <c r="G49" s="3">
        <v>149</v>
      </c>
      <c r="H49" s="6">
        <f t="shared" si="2"/>
        <v>0.0005313363644468218</v>
      </c>
      <c r="I49" s="3">
        <v>6360</v>
      </c>
      <c r="J49" s="6">
        <f t="shared" si="3"/>
        <v>0.007368300320799113</v>
      </c>
      <c r="K49" s="3">
        <v>6577</v>
      </c>
      <c r="L49" s="6">
        <f t="shared" si="4"/>
        <v>0.0016398752228741775</v>
      </c>
    </row>
    <row r="50" spans="2:12" ht="12.75">
      <c r="B50" s="2" t="s">
        <v>110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4544</v>
      </c>
      <c r="J50" s="6">
        <f t="shared" si="3"/>
        <v>0.005264395700897983</v>
      </c>
      <c r="K50" s="3">
        <v>4544</v>
      </c>
      <c r="L50" s="6">
        <f t="shared" si="4"/>
        <v>0.0011329774992763057</v>
      </c>
    </row>
    <row r="51" spans="2:12" ht="12.75">
      <c r="B51" s="2" t="s">
        <v>112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16015</v>
      </c>
      <c r="J51" s="6">
        <f t="shared" si="3"/>
        <v>0.018553982647421037</v>
      </c>
      <c r="K51" s="3">
        <v>16015</v>
      </c>
      <c r="L51" s="6">
        <f t="shared" si="4"/>
        <v>0.003993097414372807</v>
      </c>
    </row>
    <row r="52" spans="2:12" ht="12.75">
      <c r="B52" s="2" t="s">
        <v>115</v>
      </c>
      <c r="C52" s="3">
        <v>68303</v>
      </c>
      <c r="D52" s="6">
        <f t="shared" si="0"/>
        <v>0.04049929944625718</v>
      </c>
      <c r="E52" s="3">
        <v>68303</v>
      </c>
      <c r="F52" s="6">
        <f t="shared" si="1"/>
        <v>0.05785614696679389</v>
      </c>
      <c r="G52" s="3">
        <v>4788</v>
      </c>
      <c r="H52" s="6">
        <f t="shared" si="2"/>
        <v>0.01707408397967371</v>
      </c>
      <c r="I52" s="3">
        <v>6669</v>
      </c>
      <c r="J52" s="6">
        <f t="shared" si="3"/>
        <v>0.007726288496762466</v>
      </c>
      <c r="K52" s="3">
        <v>148063</v>
      </c>
      <c r="L52" s="6">
        <f t="shared" si="4"/>
        <v>0.03691726396904658</v>
      </c>
    </row>
    <row r="53" spans="2:12" ht="12.75">
      <c r="B53" s="2" t="s">
        <v>120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208</v>
      </c>
      <c r="J53" s="6">
        <f t="shared" si="3"/>
        <v>0.00024097585954814708</v>
      </c>
      <c r="K53" s="3">
        <v>208</v>
      </c>
      <c r="L53" s="6">
        <f t="shared" si="4"/>
        <v>5.186164609363371E-05</v>
      </c>
    </row>
    <row r="54" spans="2:12" ht="12.75">
      <c r="B54" s="2" t="s">
        <v>121</v>
      </c>
      <c r="C54" s="3">
        <v>841</v>
      </c>
      <c r="D54" s="6">
        <f t="shared" si="0"/>
        <v>0.0004986590755062338</v>
      </c>
      <c r="E54" s="3">
        <v>841</v>
      </c>
      <c r="F54" s="6">
        <f t="shared" si="1"/>
        <v>0.000712370168207453</v>
      </c>
      <c r="G54" s="3">
        <v>0</v>
      </c>
      <c r="H54" s="6">
        <f t="shared" si="2"/>
        <v>0</v>
      </c>
      <c r="I54" s="3">
        <v>3265</v>
      </c>
      <c r="J54" s="6">
        <f t="shared" si="3"/>
        <v>0.003782625872234136</v>
      </c>
      <c r="K54" s="3">
        <v>4947</v>
      </c>
      <c r="L54" s="6">
        <f t="shared" si="4"/>
        <v>0.001233459438582721</v>
      </c>
    </row>
    <row r="55" spans="2:12" ht="12.75">
      <c r="B55" s="2" t="s">
        <v>122</v>
      </c>
      <c r="C55" s="3">
        <v>11236</v>
      </c>
      <c r="D55" s="6">
        <f t="shared" si="0"/>
        <v>0.006662227553374605</v>
      </c>
      <c r="E55" s="3">
        <v>11236</v>
      </c>
      <c r="F55" s="6">
        <f t="shared" si="1"/>
        <v>0.00951746873957068</v>
      </c>
      <c r="G55" s="3">
        <v>478</v>
      </c>
      <c r="H55" s="6">
        <f t="shared" si="2"/>
        <v>0.0017045555852723544</v>
      </c>
      <c r="I55" s="3">
        <v>5602</v>
      </c>
      <c r="J55" s="6">
        <f t="shared" si="3"/>
        <v>0.006490128678791923</v>
      </c>
      <c r="K55" s="3">
        <v>28552</v>
      </c>
      <c r="L55" s="6">
        <f t="shared" si="4"/>
        <v>0.007119008265699181</v>
      </c>
    </row>
    <row r="56" spans="2:12" ht="12.75">
      <c r="B56" s="2" t="s">
        <v>123</v>
      </c>
      <c r="C56" s="3">
        <v>404</v>
      </c>
      <c r="D56" s="6">
        <f t="shared" si="0"/>
        <v>0.00023954609572475442</v>
      </c>
      <c r="E56" s="3">
        <v>404</v>
      </c>
      <c r="F56" s="6">
        <f t="shared" si="1"/>
        <v>0.00034220873716505473</v>
      </c>
      <c r="G56" s="3">
        <v>0</v>
      </c>
      <c r="H56" s="6">
        <f t="shared" si="2"/>
        <v>0</v>
      </c>
      <c r="I56" s="3">
        <v>0</v>
      </c>
      <c r="J56" s="6">
        <f t="shared" si="3"/>
        <v>0</v>
      </c>
      <c r="K56" s="3">
        <v>808</v>
      </c>
      <c r="L56" s="6">
        <f t="shared" si="4"/>
        <v>0.00020146254828680787</v>
      </c>
    </row>
    <row r="57" spans="2:12" ht="12.75">
      <c r="B57" s="2" t="s">
        <v>127</v>
      </c>
      <c r="C57" s="3">
        <v>36076</v>
      </c>
      <c r="D57" s="6">
        <f t="shared" si="0"/>
        <v>0.021390754825163963</v>
      </c>
      <c r="E57" s="3">
        <v>36076</v>
      </c>
      <c r="F57" s="6">
        <f t="shared" si="1"/>
        <v>0.030558223767243847</v>
      </c>
      <c r="G57" s="3">
        <v>2964</v>
      </c>
      <c r="H57" s="6">
        <f t="shared" si="2"/>
        <v>0.010569671035036105</v>
      </c>
      <c r="I57" s="3">
        <v>40659</v>
      </c>
      <c r="J57" s="6">
        <f t="shared" si="3"/>
        <v>0.04710498785273131</v>
      </c>
      <c r="K57" s="3">
        <v>115775</v>
      </c>
      <c r="L57" s="6">
        <f t="shared" si="4"/>
        <v>0.028866740752357897</v>
      </c>
    </row>
    <row r="58" spans="2:12" ht="12.75">
      <c r="B58" s="2" t="s">
        <v>128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3">
        <v>0</v>
      </c>
      <c r="H58" s="6">
        <f t="shared" si="2"/>
        <v>0</v>
      </c>
      <c r="I58" s="3">
        <v>6914</v>
      </c>
      <c r="J58" s="6">
        <f t="shared" si="3"/>
        <v>0.008010130254403312</v>
      </c>
      <c r="K58" s="3">
        <v>6914</v>
      </c>
      <c r="L58" s="6">
        <f t="shared" si="4"/>
        <v>0.0017239010629393435</v>
      </c>
    </row>
    <row r="59" spans="2:12" ht="12.75">
      <c r="B59" s="2" t="s">
        <v>130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11418</v>
      </c>
      <c r="J59" s="6">
        <f t="shared" si="3"/>
        <v>0.013228184443849728</v>
      </c>
      <c r="K59" s="3">
        <v>11418</v>
      </c>
      <c r="L59" s="6">
        <f t="shared" si="4"/>
        <v>0.0028469051687361044</v>
      </c>
    </row>
    <row r="60" spans="2:12" ht="12.75">
      <c r="B60" s="2" t="s">
        <v>131</v>
      </c>
      <c r="C60" s="3">
        <v>5817</v>
      </c>
      <c r="D60" s="6">
        <f t="shared" si="0"/>
        <v>0.0034491080169081595</v>
      </c>
      <c r="E60" s="3">
        <v>5817</v>
      </c>
      <c r="F60" s="6">
        <f t="shared" si="1"/>
        <v>0.004927297584379018</v>
      </c>
      <c r="G60" s="3">
        <v>0</v>
      </c>
      <c r="H60" s="6">
        <f t="shared" si="2"/>
        <v>0</v>
      </c>
      <c r="I60" s="3">
        <v>8958</v>
      </c>
      <c r="J60" s="6">
        <f t="shared" si="3"/>
        <v>0.010378181489578373</v>
      </c>
      <c r="K60" s="3">
        <v>20592</v>
      </c>
      <c r="L60" s="6">
        <f t="shared" si="4"/>
        <v>0.005134302963269737</v>
      </c>
    </row>
    <row r="61" spans="2:12" ht="12.75">
      <c r="B61" s="2" t="s">
        <v>132</v>
      </c>
      <c r="C61" s="3">
        <v>22463</v>
      </c>
      <c r="D61" s="6">
        <f t="shared" si="0"/>
        <v>0.01331911868382465</v>
      </c>
      <c r="E61" s="3">
        <v>22463</v>
      </c>
      <c r="F61" s="6">
        <f t="shared" si="1"/>
        <v>0.019027314017174814</v>
      </c>
      <c r="G61" s="3">
        <v>2093</v>
      </c>
      <c r="H61" s="6">
        <f t="shared" si="2"/>
        <v>0.007463671213336899</v>
      </c>
      <c r="I61" s="3">
        <v>44935</v>
      </c>
      <c r="J61" s="6">
        <f t="shared" si="3"/>
        <v>0.0520588954269038</v>
      </c>
      <c r="K61" s="3">
        <v>91954</v>
      </c>
      <c r="L61" s="6">
        <f t="shared" si="4"/>
        <v>0.022927335600451893</v>
      </c>
    </row>
    <row r="62" spans="2:12" ht="12.75">
      <c r="B62" s="2" t="s">
        <v>134</v>
      </c>
      <c r="C62" s="3">
        <v>312</v>
      </c>
      <c r="D62" s="6">
        <f t="shared" si="0"/>
        <v>0.00018499599471812718</v>
      </c>
      <c r="E62" s="3">
        <v>312</v>
      </c>
      <c r="F62" s="6">
        <f t="shared" si="1"/>
        <v>0.0002642800148403393</v>
      </c>
      <c r="G62" s="3">
        <v>0</v>
      </c>
      <c r="H62" s="6">
        <f t="shared" si="2"/>
        <v>0</v>
      </c>
      <c r="I62" s="3">
        <v>5541</v>
      </c>
      <c r="J62" s="6">
        <f t="shared" si="3"/>
        <v>0.006419457873828284</v>
      </c>
      <c r="K62" s="3">
        <v>6165</v>
      </c>
      <c r="L62" s="6">
        <f t="shared" si="4"/>
        <v>0.0015371492700348645</v>
      </c>
    </row>
    <row r="63" spans="2:12" ht="12.75">
      <c r="B63" s="2" t="s">
        <v>135</v>
      </c>
      <c r="C63" s="3">
        <v>90149</v>
      </c>
      <c r="D63" s="6">
        <f t="shared" si="0"/>
        <v>0.053452576691809126</v>
      </c>
      <c r="E63" s="3">
        <v>90149</v>
      </c>
      <c r="F63" s="6">
        <f t="shared" si="1"/>
        <v>0.07636083031359535</v>
      </c>
      <c r="G63" s="3">
        <v>37651</v>
      </c>
      <c r="H63" s="6">
        <f t="shared" si="2"/>
        <v>0.13426406347508246</v>
      </c>
      <c r="I63" s="3">
        <v>7981</v>
      </c>
      <c r="J63" s="6">
        <f t="shared" si="3"/>
        <v>0.009246290072373856</v>
      </c>
      <c r="K63" s="3">
        <v>225930</v>
      </c>
      <c r="L63" s="6">
        <f t="shared" si="4"/>
        <v>0.05633221972083973</v>
      </c>
    </row>
    <row r="64" spans="2:12" ht="12.75">
      <c r="B64" s="2" t="s">
        <v>136</v>
      </c>
      <c r="C64" s="3">
        <v>1252</v>
      </c>
      <c r="D64" s="6">
        <f t="shared" si="0"/>
        <v>0.000742355722394536</v>
      </c>
      <c r="E64" s="3">
        <v>1252</v>
      </c>
      <c r="F64" s="6">
        <f t="shared" si="1"/>
        <v>0.0010605082646798231</v>
      </c>
      <c r="G64" s="3">
        <v>0</v>
      </c>
      <c r="H64" s="6">
        <f t="shared" si="2"/>
        <v>0</v>
      </c>
      <c r="I64" s="3">
        <v>5181</v>
      </c>
      <c r="J64" s="6">
        <f t="shared" si="3"/>
        <v>0.006002384270764183</v>
      </c>
      <c r="K64" s="3">
        <v>7685</v>
      </c>
      <c r="L64" s="6">
        <f t="shared" si="4"/>
        <v>0.0019161382222575723</v>
      </c>
    </row>
    <row r="65" spans="2:12" ht="12.75">
      <c r="B65" s="2" t="s">
        <v>137</v>
      </c>
      <c r="C65" s="3">
        <v>48097</v>
      </c>
      <c r="D65" s="6">
        <f t="shared" si="0"/>
        <v>0.02851843704473642</v>
      </c>
      <c r="E65" s="3">
        <v>48097</v>
      </c>
      <c r="F65" s="6">
        <f t="shared" si="1"/>
        <v>0.04074062780056346</v>
      </c>
      <c r="G65" s="3">
        <v>17497</v>
      </c>
      <c r="H65" s="6">
        <f t="shared" si="2"/>
        <v>0.06239457965587947</v>
      </c>
      <c r="I65" s="3">
        <v>35565</v>
      </c>
      <c r="J65" s="6">
        <f t="shared" si="3"/>
        <v>0.041203396369374284</v>
      </c>
      <c r="K65" s="3">
        <v>149256</v>
      </c>
      <c r="L65" s="6">
        <f t="shared" si="4"/>
        <v>0.037214720429574</v>
      </c>
    </row>
    <row r="66" spans="2:12" ht="12.75">
      <c r="B66" s="2" t="s">
        <v>139</v>
      </c>
      <c r="C66" s="3">
        <v>5426</v>
      </c>
      <c r="D66" s="6">
        <f t="shared" si="0"/>
        <v>0.003217270087629994</v>
      </c>
      <c r="E66" s="3">
        <v>5426</v>
      </c>
      <c r="F66" s="6">
        <f t="shared" si="1"/>
        <v>0.004596100514498978</v>
      </c>
      <c r="G66" s="3">
        <v>0</v>
      </c>
      <c r="H66" s="6">
        <f t="shared" si="2"/>
        <v>0</v>
      </c>
      <c r="I66" s="3">
        <v>12083</v>
      </c>
      <c r="J66" s="6">
        <f t="shared" si="3"/>
        <v>0.013998612071732025</v>
      </c>
      <c r="K66" s="3">
        <v>22935</v>
      </c>
      <c r="L66" s="6">
        <f t="shared" si="4"/>
        <v>0.0057184944863340826</v>
      </c>
    </row>
    <row r="67" spans="2:12" ht="12.75">
      <c r="B67" s="2" t="s">
        <v>140</v>
      </c>
      <c r="C67" s="3">
        <v>5134</v>
      </c>
      <c r="D67" s="6">
        <f t="shared" si="0"/>
        <v>0.003044132810522003</v>
      </c>
      <c r="E67" s="3">
        <v>5134</v>
      </c>
      <c r="F67" s="6">
        <f t="shared" si="1"/>
        <v>0.004348761526250968</v>
      </c>
      <c r="G67" s="3">
        <v>0</v>
      </c>
      <c r="H67" s="6">
        <f t="shared" si="2"/>
        <v>0</v>
      </c>
      <c r="I67" s="3">
        <v>17997</v>
      </c>
      <c r="J67" s="6">
        <f t="shared" si="3"/>
        <v>0.02085020453984617</v>
      </c>
      <c r="K67" s="3">
        <v>28265</v>
      </c>
      <c r="L67" s="6">
        <f t="shared" si="4"/>
        <v>0.007047449167483446</v>
      </c>
    </row>
    <row r="68" spans="2:12" ht="12.75">
      <c r="B68" s="2" t="s">
        <v>141</v>
      </c>
      <c r="C68" s="3">
        <v>0</v>
      </c>
      <c r="D68" s="6">
        <f aca="true" t="shared" si="5" ref="D68:D74">+C68/$C$76</f>
        <v>0</v>
      </c>
      <c r="E68" s="3">
        <v>0</v>
      </c>
      <c r="F68" s="6">
        <f aca="true" t="shared" si="6" ref="F68:F74">+E68/$E$76</f>
        <v>0</v>
      </c>
      <c r="G68" s="3">
        <v>0</v>
      </c>
      <c r="H68" s="6">
        <f aca="true" t="shared" si="7" ref="H68:H74">+G68/$G$76</f>
        <v>0</v>
      </c>
      <c r="I68" s="3">
        <v>2442</v>
      </c>
      <c r="J68" s="6">
        <f aca="true" t="shared" si="8" ref="J68:J74">+I68/$I$76</f>
        <v>0.00282914927411815</v>
      </c>
      <c r="K68" s="3">
        <v>2442</v>
      </c>
      <c r="L68" s="6">
        <f aca="true" t="shared" si="9" ref="L68:L74">+K68/$K$76</f>
        <v>0.0006088756719262188</v>
      </c>
    </row>
    <row r="69" spans="2:12" ht="12.75">
      <c r="B69" s="2" t="s">
        <v>143</v>
      </c>
      <c r="C69" s="3">
        <v>110</v>
      </c>
      <c r="D69" s="6">
        <f t="shared" si="5"/>
        <v>6.522294685574997E-05</v>
      </c>
      <c r="E69" s="3">
        <v>110</v>
      </c>
      <c r="F69" s="6">
        <f t="shared" si="6"/>
        <v>9.317564625781193E-05</v>
      </c>
      <c r="G69" s="3">
        <v>0</v>
      </c>
      <c r="H69" s="6">
        <f t="shared" si="7"/>
        <v>0</v>
      </c>
      <c r="I69" s="3">
        <v>27936</v>
      </c>
      <c r="J69" s="6">
        <f t="shared" si="8"/>
        <v>0.032364911597774215</v>
      </c>
      <c r="K69" s="3">
        <v>28156</v>
      </c>
      <c r="L69" s="6">
        <f t="shared" si="9"/>
        <v>0.007020271670251686</v>
      </c>
    </row>
    <row r="70" spans="2:12" ht="12.75">
      <c r="B70" s="2" t="s">
        <v>145</v>
      </c>
      <c r="C70" s="3">
        <v>624</v>
      </c>
      <c r="D70" s="6">
        <f t="shared" si="5"/>
        <v>0.00036999198943625435</v>
      </c>
      <c r="E70" s="3">
        <v>624</v>
      </c>
      <c r="F70" s="6">
        <f t="shared" si="6"/>
        <v>0.0005285600296806786</v>
      </c>
      <c r="G70" s="3">
        <v>0</v>
      </c>
      <c r="H70" s="6">
        <f t="shared" si="7"/>
        <v>0</v>
      </c>
      <c r="I70" s="3">
        <v>0</v>
      </c>
      <c r="J70" s="6">
        <f t="shared" si="8"/>
        <v>0</v>
      </c>
      <c r="K70" s="3">
        <v>1248</v>
      </c>
      <c r="L70" s="6">
        <f t="shared" si="9"/>
        <v>0.00031116987656180223</v>
      </c>
    </row>
    <row r="71" spans="2:12" ht="12.75">
      <c r="B71" s="2" t="s">
        <v>146</v>
      </c>
      <c r="C71" s="3">
        <v>7563</v>
      </c>
      <c r="D71" s="6">
        <f t="shared" si="5"/>
        <v>0.004484374064273064</v>
      </c>
      <c r="E71" s="3">
        <v>7563</v>
      </c>
      <c r="F71" s="6">
        <f t="shared" si="6"/>
        <v>0.006406249205889379</v>
      </c>
      <c r="G71" s="3">
        <v>0</v>
      </c>
      <c r="H71" s="6">
        <f t="shared" si="7"/>
        <v>0</v>
      </c>
      <c r="I71" s="3">
        <v>2644</v>
      </c>
      <c r="J71" s="6">
        <f t="shared" si="8"/>
        <v>0.003063173906948562</v>
      </c>
      <c r="K71" s="3">
        <v>17770</v>
      </c>
      <c r="L71" s="6">
        <f t="shared" si="9"/>
        <v>0.004430680053287841</v>
      </c>
    </row>
    <row r="72" spans="2:12" ht="12.75">
      <c r="B72" s="2" t="s">
        <v>147</v>
      </c>
      <c r="C72" s="3">
        <v>0</v>
      </c>
      <c r="D72" s="6">
        <f t="shared" si="5"/>
        <v>0</v>
      </c>
      <c r="E72" s="3">
        <v>0</v>
      </c>
      <c r="F72" s="6">
        <f t="shared" si="6"/>
        <v>0</v>
      </c>
      <c r="G72" s="3">
        <v>0</v>
      </c>
      <c r="H72" s="6">
        <f t="shared" si="7"/>
        <v>0</v>
      </c>
      <c r="I72" s="3">
        <v>402</v>
      </c>
      <c r="J72" s="6">
        <f t="shared" si="8"/>
        <v>0.0004657321900882458</v>
      </c>
      <c r="K72" s="3">
        <v>402</v>
      </c>
      <c r="L72" s="6">
        <f t="shared" si="9"/>
        <v>0.00010023260446942669</v>
      </c>
    </row>
    <row r="73" spans="2:12" ht="12.75">
      <c r="B73" s="2" t="s">
        <v>148</v>
      </c>
      <c r="C73" s="3">
        <v>5409</v>
      </c>
      <c r="D73" s="6">
        <f t="shared" si="5"/>
        <v>0.0032071901776613778</v>
      </c>
      <c r="E73" s="3">
        <v>5409</v>
      </c>
      <c r="F73" s="6">
        <f t="shared" si="6"/>
        <v>0.004581700641895498</v>
      </c>
      <c r="G73" s="3">
        <v>0</v>
      </c>
      <c r="H73" s="6">
        <f t="shared" si="7"/>
        <v>0</v>
      </c>
      <c r="I73" s="3">
        <v>2385</v>
      </c>
      <c r="J73" s="6">
        <f t="shared" si="8"/>
        <v>0.0027631126202996674</v>
      </c>
      <c r="K73" s="3">
        <v>13203</v>
      </c>
      <c r="L73" s="6">
        <f t="shared" si="9"/>
        <v>0.0032919678527607975</v>
      </c>
    </row>
    <row r="74" spans="2:12" ht="12.75">
      <c r="B74" s="2" t="s">
        <v>149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3">
        <v>0</v>
      </c>
      <c r="H74" s="6">
        <f t="shared" si="7"/>
        <v>0</v>
      </c>
      <c r="I74" s="3">
        <v>1170</v>
      </c>
      <c r="J74" s="6">
        <f t="shared" si="8"/>
        <v>0.0013554892099583275</v>
      </c>
      <c r="K74" s="3">
        <v>1170</v>
      </c>
      <c r="L74" s="6">
        <f t="shared" si="9"/>
        <v>0.0002917217592766896</v>
      </c>
    </row>
    <row r="76" spans="3:12" ht="12.75">
      <c r="C76" s="4">
        <f aca="true" t="shared" si="10" ref="C76:L76">SUM(C3:C74)</f>
        <v>1686523</v>
      </c>
      <c r="D76" s="7">
        <f t="shared" si="10"/>
        <v>0.9999999999999999</v>
      </c>
      <c r="E76" s="4">
        <f t="shared" si="10"/>
        <v>1180566</v>
      </c>
      <c r="F76" s="7">
        <f t="shared" si="10"/>
        <v>0.9999999999999999</v>
      </c>
      <c r="G76" s="4">
        <f t="shared" si="10"/>
        <v>280425</v>
      </c>
      <c r="H76" s="7">
        <f t="shared" si="10"/>
        <v>1</v>
      </c>
      <c r="I76" s="4">
        <f t="shared" si="10"/>
        <v>863157</v>
      </c>
      <c r="J76" s="7">
        <f t="shared" si="10"/>
        <v>1.0000000000000002</v>
      </c>
      <c r="K76" s="4">
        <f t="shared" si="10"/>
        <v>4010671</v>
      </c>
      <c r="L76" s="7">
        <f t="shared" si="10"/>
        <v>1.0000000000000002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42">
      <selection activeCell="K65" sqref="K65"/>
    </sheetView>
  </sheetViews>
  <sheetFormatPr defaultColWidth="9.140625" defaultRowHeight="12.75"/>
  <cols>
    <col min="3" max="3" width="16.140625" style="0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3" width="10.140625" style="0" bestFit="1" customWidth="1"/>
  </cols>
  <sheetData>
    <row r="1" spans="4:6" ht="12.75">
      <c r="D1" s="5">
        <v>38292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/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17568</v>
      </c>
      <c r="D3" s="6">
        <f>+C3/$C$76</f>
        <v>0.007153537189598053</v>
      </c>
      <c r="E3" s="3">
        <v>17568</v>
      </c>
      <c r="F3" s="6">
        <f>+E3/$E$76</f>
        <v>0.012322056818373107</v>
      </c>
      <c r="G3" s="3">
        <v>152</v>
      </c>
      <c r="H3" s="6">
        <f>+G3/$G$76</f>
        <v>0.0003724495171633069</v>
      </c>
      <c r="I3" s="3">
        <v>2799</v>
      </c>
      <c r="J3" s="6">
        <f>+I3/$I$76</f>
        <v>0.0030871005739646798</v>
      </c>
      <c r="K3" s="3">
        <v>38087</v>
      </c>
      <c r="L3" s="6">
        <f>+K3/$K$76</f>
        <v>0.007329541069927867</v>
      </c>
    </row>
    <row r="4" spans="2:12" ht="12.75">
      <c r="B4" s="2" t="s">
        <v>6</v>
      </c>
      <c r="C4" s="3">
        <v>6302</v>
      </c>
      <c r="D4" s="6">
        <f aca="true" t="shared" si="0" ref="D4:D67">+C4/$C$76</f>
        <v>0.0025661197272795386</v>
      </c>
      <c r="E4" s="3">
        <v>6302</v>
      </c>
      <c r="F4" s="6">
        <f aca="true" t="shared" si="1" ref="F4:F67">+E4/$E$76</f>
        <v>0.004420173159687348</v>
      </c>
      <c r="G4" s="3">
        <v>429</v>
      </c>
      <c r="H4" s="6">
        <f aca="true" t="shared" si="2" ref="H4:H67">+G4/$G$76</f>
        <v>0.0010511897556780175</v>
      </c>
      <c r="I4" s="3">
        <v>19052</v>
      </c>
      <c r="J4" s="6">
        <f aca="true" t="shared" si="3" ref="J4:J67">+I4/$I$76</f>
        <v>0.02101301898362811</v>
      </c>
      <c r="K4" s="3">
        <v>32085</v>
      </c>
      <c r="L4" s="6">
        <f aca="true" t="shared" si="4" ref="L4:L67">+K4/$K$76</f>
        <v>0.006174503773692746</v>
      </c>
    </row>
    <row r="5" spans="2:12" ht="12.75">
      <c r="B5" s="2" t="s">
        <v>7</v>
      </c>
      <c r="C5" s="3">
        <v>355</v>
      </c>
      <c r="D5" s="6">
        <f t="shared" si="0"/>
        <v>0.0001445529202133031</v>
      </c>
      <c r="E5" s="3">
        <v>355</v>
      </c>
      <c r="F5" s="6">
        <f t="shared" si="1"/>
        <v>0.0002489942036954948</v>
      </c>
      <c r="G5" s="3">
        <v>0</v>
      </c>
      <c r="H5" s="6">
        <f t="shared" si="2"/>
        <v>0</v>
      </c>
      <c r="I5" s="3">
        <v>1138</v>
      </c>
      <c r="J5" s="6">
        <f t="shared" si="3"/>
        <v>0.0012551341383250467</v>
      </c>
      <c r="K5" s="3">
        <v>1848</v>
      </c>
      <c r="L5" s="6">
        <f t="shared" si="4"/>
        <v>0.0003556329429261086</v>
      </c>
    </row>
    <row r="6" spans="2:12" ht="12.75">
      <c r="B6" s="2" t="s">
        <v>8</v>
      </c>
      <c r="C6" s="3">
        <v>15511</v>
      </c>
      <c r="D6" s="6">
        <f t="shared" si="0"/>
        <v>0.006315944635009984</v>
      </c>
      <c r="E6" s="3">
        <v>15511</v>
      </c>
      <c r="F6" s="6">
        <f t="shared" si="1"/>
        <v>0.010879293221185408</v>
      </c>
      <c r="G6" s="3">
        <v>14456</v>
      </c>
      <c r="H6" s="6">
        <f t="shared" si="2"/>
        <v>0.035421909342847134</v>
      </c>
      <c r="I6" s="3">
        <v>21066</v>
      </c>
      <c r="J6" s="6">
        <f t="shared" si="3"/>
        <v>0.02323431964670952</v>
      </c>
      <c r="K6" s="3">
        <v>66544</v>
      </c>
      <c r="L6" s="6">
        <f t="shared" si="4"/>
        <v>0.012805865018438837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8745</v>
      </c>
      <c r="J7" s="6">
        <f t="shared" si="3"/>
        <v>0.00964512130022191</v>
      </c>
      <c r="K7" s="3">
        <v>8745</v>
      </c>
      <c r="L7" s="6">
        <f t="shared" si="4"/>
        <v>0.001682905890632478</v>
      </c>
    </row>
    <row r="8" spans="2:12" ht="12.75">
      <c r="B8" s="2" t="s">
        <v>15</v>
      </c>
      <c r="C8" s="3">
        <v>42067</v>
      </c>
      <c r="D8" s="6">
        <f t="shared" si="0"/>
        <v>0.017129317449614146</v>
      </c>
      <c r="E8" s="3">
        <v>42067</v>
      </c>
      <c r="F8" s="6">
        <f t="shared" si="1"/>
        <v>0.029505462441854594</v>
      </c>
      <c r="G8" s="3">
        <v>1485</v>
      </c>
      <c r="H8" s="6">
        <f t="shared" si="2"/>
        <v>0.0036387337696546754</v>
      </c>
      <c r="I8" s="3">
        <v>11095</v>
      </c>
      <c r="J8" s="6">
        <f t="shared" si="3"/>
        <v>0.012237006383757814</v>
      </c>
      <c r="K8" s="3">
        <v>96714</v>
      </c>
      <c r="L8" s="6">
        <f t="shared" si="4"/>
        <v>0.018611842230603717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1068</v>
      </c>
      <c r="J9" s="6">
        <f t="shared" si="3"/>
        <v>0.00117792905073036</v>
      </c>
      <c r="K9" s="3">
        <v>1068</v>
      </c>
      <c r="L9" s="6">
        <f t="shared" si="4"/>
        <v>0.00020552812935340043</v>
      </c>
    </row>
    <row r="10" spans="2:12" ht="12.75">
      <c r="B10" s="2" t="s">
        <v>17</v>
      </c>
      <c r="C10" s="3">
        <v>8901</v>
      </c>
      <c r="D10" s="6">
        <f t="shared" si="0"/>
        <v>0.003624409979770735</v>
      </c>
      <c r="E10" s="3">
        <v>8901</v>
      </c>
      <c r="F10" s="6">
        <f t="shared" si="1"/>
        <v>0.006243091287587604</v>
      </c>
      <c r="G10" s="3">
        <v>677</v>
      </c>
      <c r="H10" s="6">
        <f t="shared" si="2"/>
        <v>0.0016588705468392022</v>
      </c>
      <c r="I10" s="3">
        <v>3715</v>
      </c>
      <c r="J10" s="6">
        <f t="shared" si="3"/>
        <v>0.004097384291632292</v>
      </c>
      <c r="K10" s="3">
        <v>22194</v>
      </c>
      <c r="L10" s="6">
        <f t="shared" si="4"/>
        <v>0.004271059272349597</v>
      </c>
    </row>
    <row r="11" spans="2:12" ht="12.75">
      <c r="B11" s="2" t="s">
        <v>24</v>
      </c>
      <c r="C11" s="3">
        <v>237</v>
      </c>
      <c r="D11" s="6">
        <f t="shared" si="0"/>
        <v>9.650434391705024E-05</v>
      </c>
      <c r="E11" s="3">
        <v>237</v>
      </c>
      <c r="F11" s="6">
        <f t="shared" si="1"/>
        <v>0.00016622993317135852</v>
      </c>
      <c r="G11" s="3">
        <v>0</v>
      </c>
      <c r="H11" s="6">
        <f t="shared" si="2"/>
        <v>0</v>
      </c>
      <c r="I11" s="3">
        <v>489</v>
      </c>
      <c r="J11" s="6">
        <f t="shared" si="3"/>
        <v>0.0005393326833400244</v>
      </c>
      <c r="K11" s="3">
        <v>963</v>
      </c>
      <c r="L11" s="6">
        <f t="shared" si="4"/>
        <v>0.0001853217121416897</v>
      </c>
    </row>
    <row r="12" spans="2:12" ht="12.75">
      <c r="B12" s="2" t="s">
        <v>27</v>
      </c>
      <c r="C12" s="3">
        <v>353</v>
      </c>
      <c r="D12" s="6">
        <f t="shared" si="0"/>
        <v>0.00014373853756421406</v>
      </c>
      <c r="E12" s="3">
        <v>353</v>
      </c>
      <c r="F12" s="6">
        <f t="shared" si="1"/>
        <v>0.000247591419449323</v>
      </c>
      <c r="G12" s="3">
        <v>0</v>
      </c>
      <c r="H12" s="6">
        <f t="shared" si="2"/>
        <v>0</v>
      </c>
      <c r="I12" s="3">
        <v>726</v>
      </c>
      <c r="J12" s="6">
        <f t="shared" si="3"/>
        <v>0.0008007270513391774</v>
      </c>
      <c r="K12" s="3">
        <v>1432</v>
      </c>
      <c r="L12" s="6">
        <f t="shared" si="4"/>
        <v>0.0002755770423539976</v>
      </c>
    </row>
    <row r="13" spans="2:12" ht="12.75">
      <c r="B13" s="2" t="s">
        <v>28</v>
      </c>
      <c r="C13" s="3">
        <v>31182</v>
      </c>
      <c r="D13" s="6">
        <f t="shared" si="0"/>
        <v>0.012697039881947092</v>
      </c>
      <c r="E13" s="3">
        <v>31182</v>
      </c>
      <c r="F13" s="6">
        <f t="shared" si="1"/>
        <v>0.021870809182064563</v>
      </c>
      <c r="G13" s="3">
        <v>0</v>
      </c>
      <c r="H13" s="6">
        <f t="shared" si="2"/>
        <v>0</v>
      </c>
      <c r="I13" s="3">
        <v>4292</v>
      </c>
      <c r="J13" s="6">
        <f t="shared" si="3"/>
        <v>0.004733774799377065</v>
      </c>
      <c r="K13" s="3">
        <v>66656</v>
      </c>
      <c r="L13" s="6">
        <f t="shared" si="4"/>
        <v>0.012827418530131328</v>
      </c>
    </row>
    <row r="14" spans="2:12" ht="12.75">
      <c r="B14" s="2" t="s">
        <v>31</v>
      </c>
      <c r="C14" s="3">
        <v>0</v>
      </c>
      <c r="D14" s="6">
        <f t="shared" si="0"/>
        <v>0</v>
      </c>
      <c r="E14" s="3">
        <v>0</v>
      </c>
      <c r="F14" s="6">
        <f t="shared" si="1"/>
        <v>0</v>
      </c>
      <c r="G14" s="3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0</v>
      </c>
      <c r="L14" s="6">
        <f t="shared" si="4"/>
        <v>0</v>
      </c>
    </row>
    <row r="15" spans="2:12" ht="12.75">
      <c r="B15" s="2" t="s">
        <v>32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1347</v>
      </c>
      <c r="J15" s="6">
        <f t="shared" si="3"/>
        <v>0.001485646471286325</v>
      </c>
      <c r="K15" s="3">
        <v>1347</v>
      </c>
      <c r="L15" s="6">
        <f t="shared" si="4"/>
        <v>0.00025921946651594603</v>
      </c>
    </row>
    <row r="16" spans="2:12" ht="12.75">
      <c r="B16" s="2" t="s">
        <v>33</v>
      </c>
      <c r="C16" s="3">
        <v>5394</v>
      </c>
      <c r="D16" s="6">
        <f t="shared" si="0"/>
        <v>0.0021963900045931183</v>
      </c>
      <c r="E16" s="3">
        <v>5394</v>
      </c>
      <c r="F16" s="6">
        <f t="shared" si="1"/>
        <v>0.0037833091119253495</v>
      </c>
      <c r="G16" s="3">
        <v>729</v>
      </c>
      <c r="H16" s="6">
        <f t="shared" si="2"/>
        <v>0.0017862874869213861</v>
      </c>
      <c r="I16" s="3">
        <v>21412</v>
      </c>
      <c r="J16" s="6">
        <f t="shared" si="3"/>
        <v>0.023615933365391827</v>
      </c>
      <c r="K16" s="3">
        <v>32929</v>
      </c>
      <c r="L16" s="6">
        <f t="shared" si="4"/>
        <v>0.006336924879661163</v>
      </c>
    </row>
    <row r="17" spans="2:12" ht="12.75">
      <c r="B17" s="2" t="s">
        <v>35</v>
      </c>
      <c r="C17" s="3">
        <v>4892</v>
      </c>
      <c r="D17" s="6">
        <f t="shared" si="0"/>
        <v>0.0019919799596717714</v>
      </c>
      <c r="E17" s="3">
        <v>4892</v>
      </c>
      <c r="F17" s="6">
        <f t="shared" si="1"/>
        <v>0.0034312102661362273</v>
      </c>
      <c r="G17" s="3">
        <v>6614</v>
      </c>
      <c r="H17" s="6">
        <f t="shared" si="2"/>
        <v>0.01620645464814547</v>
      </c>
      <c r="I17" s="3">
        <v>0</v>
      </c>
      <c r="J17" s="6">
        <f t="shared" si="3"/>
        <v>0</v>
      </c>
      <c r="K17" s="3">
        <v>16398</v>
      </c>
      <c r="L17" s="6">
        <f t="shared" si="4"/>
        <v>0.003155665042263165</v>
      </c>
    </row>
    <row r="18" spans="2:12" ht="12.75">
      <c r="B18" s="2" t="s">
        <v>38</v>
      </c>
      <c r="C18" s="3">
        <v>22503</v>
      </c>
      <c r="D18" s="6">
        <f t="shared" si="0"/>
        <v>0.009163026376225238</v>
      </c>
      <c r="E18" s="3">
        <v>22503</v>
      </c>
      <c r="F18" s="6">
        <f t="shared" si="1"/>
        <v>0.015783426945802027</v>
      </c>
      <c r="G18" s="3">
        <v>4585</v>
      </c>
      <c r="H18" s="6">
        <f t="shared" si="2"/>
        <v>0.011234743659169487</v>
      </c>
      <c r="I18" s="3">
        <v>16063</v>
      </c>
      <c r="J18" s="6">
        <f t="shared" si="3"/>
        <v>0.017716361743334994</v>
      </c>
      <c r="K18" s="3">
        <v>65654</v>
      </c>
      <c r="L18" s="6">
        <f t="shared" si="4"/>
        <v>0.012634591577311003</v>
      </c>
    </row>
    <row r="19" spans="2:12" ht="12.75">
      <c r="B19" s="2" t="s">
        <v>39</v>
      </c>
      <c r="C19" s="3">
        <v>157</v>
      </c>
      <c r="D19" s="6">
        <f t="shared" si="0"/>
        <v>6.392903795348897E-05</v>
      </c>
      <c r="E19" s="3">
        <v>157</v>
      </c>
      <c r="F19" s="6">
        <f t="shared" si="1"/>
        <v>0.00011011856332448644</v>
      </c>
      <c r="G19" s="3">
        <v>0</v>
      </c>
      <c r="H19" s="6">
        <f t="shared" si="2"/>
        <v>0</v>
      </c>
      <c r="I19" s="3">
        <v>7483</v>
      </c>
      <c r="J19" s="6">
        <f t="shared" si="3"/>
        <v>0.00825322386387199</v>
      </c>
      <c r="K19" s="3">
        <v>7797</v>
      </c>
      <c r="L19" s="6">
        <f t="shared" si="4"/>
        <v>0.001500470809521033</v>
      </c>
    </row>
    <row r="20" spans="2:12" ht="12.75">
      <c r="B20" s="2" t="s">
        <v>40</v>
      </c>
      <c r="C20" s="3">
        <v>180737</v>
      </c>
      <c r="D20" s="6">
        <f t="shared" si="0"/>
        <v>0.07359453842420215</v>
      </c>
      <c r="E20" s="3">
        <v>180737</v>
      </c>
      <c r="F20" s="6">
        <f t="shared" si="1"/>
        <v>0.12676750815017648</v>
      </c>
      <c r="G20" s="3">
        <v>34260</v>
      </c>
      <c r="H20" s="6">
        <f t="shared" si="2"/>
        <v>0.08394816090799272</v>
      </c>
      <c r="I20" s="3">
        <v>28564</v>
      </c>
      <c r="J20" s="6">
        <f t="shared" si="3"/>
        <v>0.03150408745792323</v>
      </c>
      <c r="K20" s="3">
        <v>424298</v>
      </c>
      <c r="L20" s="6">
        <f t="shared" si="4"/>
        <v>0.08165278485804223</v>
      </c>
    </row>
    <row r="21" spans="2:12" ht="12.75">
      <c r="B21" s="2" t="s">
        <v>42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3">
        <v>0</v>
      </c>
      <c r="H21" s="6">
        <f t="shared" si="2"/>
        <v>0</v>
      </c>
      <c r="I21" s="3">
        <v>1516</v>
      </c>
      <c r="J21" s="6">
        <f t="shared" si="3"/>
        <v>0.001672041611336354</v>
      </c>
      <c r="K21" s="3">
        <v>1516</v>
      </c>
      <c r="L21" s="6">
        <f t="shared" si="4"/>
        <v>0.00029174217612336616</v>
      </c>
    </row>
    <row r="22" spans="2:12" ht="12.75">
      <c r="B22" s="2" t="s">
        <v>43</v>
      </c>
      <c r="C22" s="3">
        <v>10607</v>
      </c>
      <c r="D22" s="6">
        <f t="shared" si="0"/>
        <v>0.004319078379443679</v>
      </c>
      <c r="E22" s="3">
        <v>10607</v>
      </c>
      <c r="F22" s="6">
        <f t="shared" si="1"/>
        <v>0.00743966624957215</v>
      </c>
      <c r="G22" s="3">
        <v>0</v>
      </c>
      <c r="H22" s="6">
        <f t="shared" si="2"/>
        <v>0</v>
      </c>
      <c r="I22" s="3">
        <v>1580</v>
      </c>
      <c r="J22" s="6">
        <f t="shared" si="3"/>
        <v>0.001742629119994353</v>
      </c>
      <c r="K22" s="3">
        <v>22794</v>
      </c>
      <c r="L22" s="6">
        <f t="shared" si="4"/>
        <v>0.004386524513559372</v>
      </c>
    </row>
    <row r="23" spans="2:12" ht="12.75">
      <c r="B23" s="2" t="s">
        <v>44</v>
      </c>
      <c r="C23" s="3">
        <v>14443</v>
      </c>
      <c r="D23" s="6">
        <f t="shared" si="0"/>
        <v>0.005881064300396441</v>
      </c>
      <c r="E23" s="3">
        <v>14443</v>
      </c>
      <c r="F23" s="6">
        <f t="shared" si="1"/>
        <v>0.010130206433729666</v>
      </c>
      <c r="G23" s="3">
        <v>1062</v>
      </c>
      <c r="H23" s="6">
        <f t="shared" si="2"/>
        <v>0.0026022459686015254</v>
      </c>
      <c r="I23" s="3">
        <v>10050</v>
      </c>
      <c r="J23" s="6">
        <f t="shared" si="3"/>
        <v>0.011084444718951423</v>
      </c>
      <c r="K23" s="3">
        <v>39998</v>
      </c>
      <c r="L23" s="6">
        <f t="shared" si="4"/>
        <v>0.007697297863181002</v>
      </c>
    </row>
    <row r="24" spans="2:12" ht="12.75">
      <c r="B24" s="2" t="s">
        <v>45</v>
      </c>
      <c r="C24" s="3">
        <v>211329</v>
      </c>
      <c r="D24" s="6">
        <f t="shared" si="0"/>
        <v>0.08605133542466797</v>
      </c>
      <c r="E24" s="3">
        <v>211329</v>
      </c>
      <c r="F24" s="6">
        <f t="shared" si="1"/>
        <v>0.14822449597962034</v>
      </c>
      <c r="G24" s="3">
        <v>102947</v>
      </c>
      <c r="H24" s="6">
        <f t="shared" si="2"/>
        <v>0.25225368712770363</v>
      </c>
      <c r="I24" s="3">
        <v>20175</v>
      </c>
      <c r="J24" s="6">
        <f t="shared" si="3"/>
        <v>0.02225160917461144</v>
      </c>
      <c r="K24" s="3">
        <v>545780</v>
      </c>
      <c r="L24" s="6">
        <f t="shared" si="4"/>
        <v>0.10503103224578547</v>
      </c>
    </row>
    <row r="25" spans="2:12" ht="12.75">
      <c r="B25" s="2" t="s">
        <v>46</v>
      </c>
      <c r="C25" s="3">
        <v>62147</v>
      </c>
      <c r="D25" s="6">
        <f t="shared" si="0"/>
        <v>0.025305719246468024</v>
      </c>
      <c r="E25" s="3">
        <v>62147</v>
      </c>
      <c r="F25" s="6">
        <f t="shared" si="1"/>
        <v>0.04358941627341948</v>
      </c>
      <c r="G25" s="3">
        <v>12795</v>
      </c>
      <c r="H25" s="6">
        <f t="shared" si="2"/>
        <v>0.03135191823752968</v>
      </c>
      <c r="I25" s="3">
        <v>45664</v>
      </c>
      <c r="J25" s="6">
        <f t="shared" si="3"/>
        <v>0.05036418742748237</v>
      </c>
      <c r="K25" s="3">
        <v>182753</v>
      </c>
      <c r="L25" s="6">
        <f t="shared" si="4"/>
        <v>0.03516936537801684</v>
      </c>
    </row>
    <row r="26" spans="2:12" ht="12.75">
      <c r="B26" s="2" t="s">
        <v>48</v>
      </c>
      <c r="C26" s="3">
        <v>77043</v>
      </c>
      <c r="D26" s="6">
        <f t="shared" si="0"/>
        <v>0.03137124121688313</v>
      </c>
      <c r="E26" s="3">
        <v>77043</v>
      </c>
      <c r="F26" s="6">
        <f t="shared" si="1"/>
        <v>0.054037353338907065</v>
      </c>
      <c r="G26" s="3">
        <v>25970</v>
      </c>
      <c r="H26" s="6">
        <f t="shared" si="2"/>
        <v>0.06363496026796762</v>
      </c>
      <c r="I26" s="3">
        <v>51409</v>
      </c>
      <c r="J26" s="6">
        <f t="shared" si="3"/>
        <v>0.056700519259360566</v>
      </c>
      <c r="K26" s="3">
        <v>231465</v>
      </c>
      <c r="L26" s="6">
        <f t="shared" si="4"/>
        <v>0.04454360342770115</v>
      </c>
    </row>
    <row r="27" spans="2:12" ht="12.75">
      <c r="B27" s="2" t="s">
        <v>51</v>
      </c>
      <c r="C27" s="3">
        <v>65460</v>
      </c>
      <c r="D27" s="6">
        <f t="shared" si="0"/>
        <v>0.026654744104684002</v>
      </c>
      <c r="E27" s="3">
        <v>65460</v>
      </c>
      <c r="F27" s="6">
        <f t="shared" si="1"/>
        <v>0.04591312837720307</v>
      </c>
      <c r="G27" s="3">
        <v>40360</v>
      </c>
      <c r="H27" s="6">
        <f t="shared" si="2"/>
        <v>0.09889514810994121</v>
      </c>
      <c r="I27" s="3">
        <v>62154</v>
      </c>
      <c r="J27" s="6">
        <f t="shared" si="3"/>
        <v>0.06855150020514494</v>
      </c>
      <c r="K27" s="3">
        <v>233434</v>
      </c>
      <c r="L27" s="6">
        <f t="shared" si="4"/>
        <v>0.0449225218609379</v>
      </c>
    </row>
    <row r="28" spans="2:12" ht="12.75">
      <c r="B28" s="2" t="s">
        <v>52</v>
      </c>
      <c r="C28" s="3">
        <v>2357</v>
      </c>
      <c r="D28" s="6">
        <f t="shared" si="0"/>
        <v>0.0009597499519514237</v>
      </c>
      <c r="E28" s="3">
        <v>2357</v>
      </c>
      <c r="F28" s="6">
        <f t="shared" si="1"/>
        <v>0.0016531812341134685</v>
      </c>
      <c r="G28" s="3">
        <v>0</v>
      </c>
      <c r="H28" s="6">
        <f t="shared" si="2"/>
        <v>0</v>
      </c>
      <c r="I28" s="3">
        <v>34756</v>
      </c>
      <c r="J28" s="6">
        <f t="shared" si="3"/>
        <v>0.03833342892058464</v>
      </c>
      <c r="K28" s="3">
        <v>39470</v>
      </c>
      <c r="L28" s="6">
        <f t="shared" si="4"/>
        <v>0.0075956884509163995</v>
      </c>
    </row>
    <row r="29" spans="2:12" ht="12.75">
      <c r="B29" s="2" t="s">
        <v>53</v>
      </c>
      <c r="C29" s="3">
        <v>4342</v>
      </c>
      <c r="D29" s="6">
        <f t="shared" si="0"/>
        <v>0.0017680247311722876</v>
      </c>
      <c r="E29" s="3">
        <v>4342</v>
      </c>
      <c r="F29" s="6">
        <f t="shared" si="1"/>
        <v>0.0030454445984389815</v>
      </c>
      <c r="G29" s="3">
        <v>209</v>
      </c>
      <c r="H29" s="6">
        <f t="shared" si="2"/>
        <v>0.000512118086099547</v>
      </c>
      <c r="I29" s="3">
        <v>342</v>
      </c>
      <c r="J29" s="6">
        <f t="shared" si="3"/>
        <v>0.00037720199939118273</v>
      </c>
      <c r="K29" s="3">
        <v>9235</v>
      </c>
      <c r="L29" s="6">
        <f t="shared" si="4"/>
        <v>0.0017772025042871282</v>
      </c>
    </row>
    <row r="30" spans="2:12" ht="12.75">
      <c r="B30" s="2" t="s">
        <v>54</v>
      </c>
      <c r="C30" s="3">
        <v>3968</v>
      </c>
      <c r="D30" s="6">
        <f t="shared" si="0"/>
        <v>0.0016157351757926386</v>
      </c>
      <c r="E30" s="3">
        <v>3969</v>
      </c>
      <c r="F30" s="6">
        <f t="shared" si="1"/>
        <v>0.0027838253365279407</v>
      </c>
      <c r="G30" s="3">
        <v>0</v>
      </c>
      <c r="H30" s="6">
        <f t="shared" si="2"/>
        <v>0</v>
      </c>
      <c r="I30" s="3">
        <v>8399</v>
      </c>
      <c r="J30" s="6">
        <f t="shared" si="3"/>
        <v>0.009263507581539602</v>
      </c>
      <c r="K30" s="3">
        <v>16336</v>
      </c>
      <c r="L30" s="6">
        <f t="shared" si="4"/>
        <v>0.0031437336340048214</v>
      </c>
    </row>
    <row r="31" spans="2:12" ht="12.75">
      <c r="B31" s="2" t="s">
        <v>55</v>
      </c>
      <c r="C31" s="3">
        <v>6339</v>
      </c>
      <c r="D31" s="6">
        <f t="shared" si="0"/>
        <v>0.0025811858062876857</v>
      </c>
      <c r="E31" s="3">
        <v>6339</v>
      </c>
      <c r="F31" s="6">
        <f t="shared" si="1"/>
        <v>0.0044461246682415256</v>
      </c>
      <c r="G31" s="3">
        <v>0</v>
      </c>
      <c r="H31" s="6">
        <f t="shared" si="2"/>
        <v>0</v>
      </c>
      <c r="I31" s="3">
        <v>1446</v>
      </c>
      <c r="J31" s="6">
        <f t="shared" si="3"/>
        <v>0.0015948365237416673</v>
      </c>
      <c r="K31" s="3">
        <v>14124</v>
      </c>
      <c r="L31" s="6">
        <f t="shared" si="4"/>
        <v>0.002718051778078116</v>
      </c>
    </row>
    <row r="32" spans="2:12" ht="12.75">
      <c r="B32" s="2" t="s">
        <v>58</v>
      </c>
      <c r="C32" s="3">
        <v>746345</v>
      </c>
      <c r="D32" s="6">
        <f t="shared" si="0"/>
        <v>0.3039052091171766</v>
      </c>
      <c r="E32" s="3">
        <v>0</v>
      </c>
      <c r="F32" s="6">
        <f t="shared" si="1"/>
        <v>0</v>
      </c>
      <c r="G32" s="3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746345</v>
      </c>
      <c r="L32" s="6">
        <f t="shared" si="4"/>
        <v>0.1436281757511832</v>
      </c>
    </row>
    <row r="33" spans="2:12" ht="12.75">
      <c r="B33" s="2" t="s">
        <v>61</v>
      </c>
      <c r="C33" s="3">
        <v>280644</v>
      </c>
      <c r="D33" s="6">
        <f t="shared" si="0"/>
        <v>0.11427580208547108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280644</v>
      </c>
      <c r="L33" s="6">
        <f t="shared" si="4"/>
        <v>0.0540077119234604</v>
      </c>
    </row>
    <row r="34" spans="2:12" ht="12.75">
      <c r="B34" s="2" t="s">
        <v>63</v>
      </c>
      <c r="C34" s="3">
        <v>5624</v>
      </c>
      <c r="D34" s="6">
        <f t="shared" si="0"/>
        <v>0.002290044009238357</v>
      </c>
      <c r="E34" s="3">
        <v>2500</v>
      </c>
      <c r="F34" s="6">
        <f t="shared" si="1"/>
        <v>0.0017534803077147523</v>
      </c>
      <c r="G34" s="3">
        <v>4019</v>
      </c>
      <c r="H34" s="6">
        <f t="shared" si="2"/>
        <v>0.00984785927289033</v>
      </c>
      <c r="I34" s="3">
        <v>6988</v>
      </c>
      <c r="J34" s="6">
        <f t="shared" si="3"/>
        <v>0.007707273601595278</v>
      </c>
      <c r="K34" s="3">
        <v>19131</v>
      </c>
      <c r="L34" s="6">
        <f t="shared" si="4"/>
        <v>0.0036816092159736922</v>
      </c>
    </row>
    <row r="35" spans="2:12" ht="12.75">
      <c r="B35" s="2" t="s">
        <v>67</v>
      </c>
      <c r="C35" s="3">
        <v>49746</v>
      </c>
      <c r="D35" s="6">
        <f t="shared" si="0"/>
        <v>0.02025613963079148</v>
      </c>
      <c r="E35" s="3">
        <v>49746</v>
      </c>
      <c r="F35" s="6">
        <f t="shared" si="1"/>
        <v>0.034891452555031226</v>
      </c>
      <c r="G35" s="3">
        <v>5344</v>
      </c>
      <c r="H35" s="6">
        <f t="shared" si="2"/>
        <v>0.01309454091921521</v>
      </c>
      <c r="I35" s="3">
        <v>7004</v>
      </c>
      <c r="J35" s="6">
        <f t="shared" si="3"/>
        <v>0.007724920478759777</v>
      </c>
      <c r="K35" s="3">
        <v>111840</v>
      </c>
      <c r="L35" s="6">
        <f t="shared" si="4"/>
        <v>0.021522720961502158</v>
      </c>
    </row>
    <row r="36" spans="2:12" ht="12.75">
      <c r="B36" s="2" t="s">
        <v>68</v>
      </c>
      <c r="C36" s="3">
        <v>11407</v>
      </c>
      <c r="D36" s="6">
        <f t="shared" si="0"/>
        <v>0.0046448314390792915</v>
      </c>
      <c r="E36" s="3">
        <v>11407</v>
      </c>
      <c r="F36" s="6">
        <f t="shared" si="1"/>
        <v>0.008000779948040871</v>
      </c>
      <c r="G36" s="3">
        <v>2198</v>
      </c>
      <c r="H36" s="6">
        <f t="shared" si="2"/>
        <v>0.005385816044243082</v>
      </c>
      <c r="I36" s="3">
        <v>31135</v>
      </c>
      <c r="J36" s="6">
        <f t="shared" si="3"/>
        <v>0.03433972003229378</v>
      </c>
      <c r="K36" s="3">
        <v>56147</v>
      </c>
      <c r="L36" s="6">
        <f t="shared" si="4"/>
        <v>0.01080504483034211</v>
      </c>
    </row>
    <row r="37" spans="2:12" ht="12.75">
      <c r="B37" s="2" t="s">
        <v>70</v>
      </c>
      <c r="C37" s="3">
        <v>5631</v>
      </c>
      <c r="D37" s="6">
        <f t="shared" si="0"/>
        <v>0.0022928943485101684</v>
      </c>
      <c r="E37" s="3">
        <v>5631</v>
      </c>
      <c r="F37" s="6">
        <f t="shared" si="1"/>
        <v>0.003949539045096708</v>
      </c>
      <c r="G37" s="3">
        <v>0</v>
      </c>
      <c r="H37" s="6">
        <f t="shared" si="2"/>
        <v>0</v>
      </c>
      <c r="I37" s="3">
        <v>23098</v>
      </c>
      <c r="J37" s="6">
        <f t="shared" si="3"/>
        <v>0.025475473046600992</v>
      </c>
      <c r="K37" s="3">
        <v>34360</v>
      </c>
      <c r="L37" s="6">
        <f t="shared" si="4"/>
        <v>0.006612309479946478</v>
      </c>
    </row>
    <row r="38" spans="2:12" ht="12.75">
      <c r="B38" s="2" t="s">
        <v>73</v>
      </c>
      <c r="C38" s="3">
        <v>4712</v>
      </c>
      <c r="D38" s="6">
        <f t="shared" si="0"/>
        <v>0.0019186855212537583</v>
      </c>
      <c r="E38" s="3">
        <v>4712</v>
      </c>
      <c r="F38" s="6">
        <f t="shared" si="1"/>
        <v>0.003304959683980765</v>
      </c>
      <c r="G38" s="3">
        <v>0</v>
      </c>
      <c r="H38" s="6">
        <f t="shared" si="2"/>
        <v>0</v>
      </c>
      <c r="I38" s="3">
        <v>11513</v>
      </c>
      <c r="J38" s="6">
        <f t="shared" si="3"/>
        <v>0.012698031049680371</v>
      </c>
      <c r="K38" s="3">
        <v>20937</v>
      </c>
      <c r="L38" s="6">
        <f t="shared" si="4"/>
        <v>0.004029159592015117</v>
      </c>
    </row>
    <row r="39" spans="2:12" ht="12.75">
      <c r="B39" s="2" t="s">
        <v>75</v>
      </c>
      <c r="C39" s="3">
        <v>6663</v>
      </c>
      <c r="D39" s="6">
        <f t="shared" si="0"/>
        <v>0.0027131157954401086</v>
      </c>
      <c r="E39" s="3">
        <v>6663</v>
      </c>
      <c r="F39" s="6">
        <f t="shared" si="1"/>
        <v>0.004673375716121358</v>
      </c>
      <c r="G39" s="3">
        <v>228</v>
      </c>
      <c r="H39" s="6">
        <f t="shared" si="2"/>
        <v>0.0005586742757449603</v>
      </c>
      <c r="I39" s="3">
        <v>23813</v>
      </c>
      <c r="J39" s="6">
        <f t="shared" si="3"/>
        <v>0.026264067869889576</v>
      </c>
      <c r="K39" s="3">
        <v>37367</v>
      </c>
      <c r="L39" s="6">
        <f t="shared" si="4"/>
        <v>0.007190982780476136</v>
      </c>
    </row>
    <row r="40" spans="2:12" ht="12.75">
      <c r="B40" s="2" t="s">
        <v>78</v>
      </c>
      <c r="C40" s="3">
        <v>615</v>
      </c>
      <c r="D40" s="6">
        <f t="shared" si="0"/>
        <v>0.0002504226645948772</v>
      </c>
      <c r="E40" s="3">
        <v>615</v>
      </c>
      <c r="F40" s="6">
        <f t="shared" si="1"/>
        <v>0.00043135615569782907</v>
      </c>
      <c r="G40" s="3">
        <v>0</v>
      </c>
      <c r="H40" s="6">
        <f t="shared" si="2"/>
        <v>0</v>
      </c>
      <c r="I40" s="3">
        <v>70</v>
      </c>
      <c r="J40" s="6">
        <f t="shared" si="3"/>
        <v>7.720508759468653E-05</v>
      </c>
      <c r="K40" s="3">
        <v>1300</v>
      </c>
      <c r="L40" s="6">
        <f t="shared" si="4"/>
        <v>0.00025017468928784694</v>
      </c>
    </row>
    <row r="41" spans="2:12" ht="12.75">
      <c r="B41" s="2" t="s">
        <v>79</v>
      </c>
      <c r="C41" s="3">
        <v>73428</v>
      </c>
      <c r="D41" s="6">
        <f t="shared" si="0"/>
        <v>0.029899244578654706</v>
      </c>
      <c r="E41" s="3">
        <v>73428</v>
      </c>
      <c r="F41" s="6">
        <f t="shared" si="1"/>
        <v>0.05150182081395153</v>
      </c>
      <c r="G41" s="3">
        <v>39144</v>
      </c>
      <c r="H41" s="6">
        <f t="shared" si="2"/>
        <v>0.09591555197263477</v>
      </c>
      <c r="I41" s="3">
        <v>14140</v>
      </c>
      <c r="J41" s="6">
        <f t="shared" si="3"/>
        <v>0.015595427694126678</v>
      </c>
      <c r="K41" s="3">
        <v>200140</v>
      </c>
      <c r="L41" s="6">
        <f t="shared" si="4"/>
        <v>0.038515355626207455</v>
      </c>
    </row>
    <row r="42" spans="2:12" ht="12.75">
      <c r="B42" s="2" t="s">
        <v>81</v>
      </c>
      <c r="C42" s="3">
        <v>1735</v>
      </c>
      <c r="D42" s="6">
        <f t="shared" si="0"/>
        <v>0.0007064769480847349</v>
      </c>
      <c r="E42" s="3">
        <v>1735</v>
      </c>
      <c r="F42" s="6">
        <f t="shared" si="1"/>
        <v>0.001216915333554038</v>
      </c>
      <c r="G42" s="3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3470</v>
      </c>
      <c r="L42" s="6">
        <f t="shared" si="4"/>
        <v>0.0006677739783298684</v>
      </c>
    </row>
    <row r="43" spans="2:12" ht="12.75">
      <c r="B43" s="2" t="s">
        <v>82</v>
      </c>
      <c r="C43" s="3">
        <v>1504</v>
      </c>
      <c r="D43" s="6">
        <f t="shared" si="0"/>
        <v>0.0006124157521149518</v>
      </c>
      <c r="E43" s="3">
        <v>1504</v>
      </c>
      <c r="F43" s="6">
        <f t="shared" si="1"/>
        <v>0.0010548937531211949</v>
      </c>
      <c r="G43" s="3">
        <v>6973</v>
      </c>
      <c r="H43" s="6">
        <f t="shared" si="2"/>
        <v>0.0170861215998667</v>
      </c>
      <c r="I43" s="3">
        <v>0</v>
      </c>
      <c r="J43" s="6">
        <f t="shared" si="3"/>
        <v>0</v>
      </c>
      <c r="K43" s="3">
        <v>9981</v>
      </c>
      <c r="L43" s="6">
        <f t="shared" si="4"/>
        <v>0.0019207642875246158</v>
      </c>
    </row>
    <row r="44" spans="2:12" ht="12.75">
      <c r="B44" s="2" t="s">
        <v>88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0</v>
      </c>
      <c r="H44" s="6">
        <f t="shared" si="2"/>
        <v>0</v>
      </c>
      <c r="I44" s="3">
        <v>20559</v>
      </c>
      <c r="J44" s="6">
        <f t="shared" si="3"/>
        <v>0.022675134226559434</v>
      </c>
      <c r="K44" s="3">
        <v>20559</v>
      </c>
      <c r="L44" s="6">
        <f t="shared" si="4"/>
        <v>0.003956416490052958</v>
      </c>
    </row>
    <row r="45" spans="2:12" ht="12.75">
      <c r="B45" s="2" t="s">
        <v>89</v>
      </c>
      <c r="C45" s="3">
        <v>29803</v>
      </c>
      <c r="D45" s="6">
        <f t="shared" si="0"/>
        <v>0.012135523045400203</v>
      </c>
      <c r="E45" s="3">
        <v>29803</v>
      </c>
      <c r="F45" s="6">
        <f t="shared" si="1"/>
        <v>0.020903589444329105</v>
      </c>
      <c r="G45" s="3">
        <v>3949</v>
      </c>
      <c r="H45" s="6">
        <f t="shared" si="2"/>
        <v>0.009676336468933545</v>
      </c>
      <c r="I45" s="3">
        <v>48862</v>
      </c>
      <c r="J45" s="6">
        <f t="shared" si="3"/>
        <v>0.05389135700073676</v>
      </c>
      <c r="K45" s="3">
        <v>112417</v>
      </c>
      <c r="L45" s="6">
        <f t="shared" si="4"/>
        <v>0.021633760035132225</v>
      </c>
    </row>
    <row r="46" spans="2:12" ht="12.75">
      <c r="B46" s="2" t="s">
        <v>93</v>
      </c>
      <c r="C46" s="3">
        <v>21</v>
      </c>
      <c r="D46" s="6">
        <f t="shared" si="0"/>
        <v>8.551017815434832E-06</v>
      </c>
      <c r="E46" s="3">
        <v>21</v>
      </c>
      <c r="F46" s="6">
        <f t="shared" si="1"/>
        <v>1.472923458480392E-05</v>
      </c>
      <c r="G46" s="3">
        <v>0</v>
      </c>
      <c r="H46" s="6">
        <f t="shared" si="2"/>
        <v>0</v>
      </c>
      <c r="I46" s="3">
        <v>9346</v>
      </c>
      <c r="J46" s="6">
        <f t="shared" si="3"/>
        <v>0.010307982123713432</v>
      </c>
      <c r="K46" s="3">
        <v>9388</v>
      </c>
      <c r="L46" s="6">
        <f t="shared" si="4"/>
        <v>0.001806646140795621</v>
      </c>
    </row>
    <row r="47" spans="2:12" ht="12.75">
      <c r="B47" s="2" t="s">
        <v>97</v>
      </c>
      <c r="C47" s="3">
        <v>0</v>
      </c>
      <c r="D47" s="6">
        <f t="shared" si="0"/>
        <v>0</v>
      </c>
      <c r="E47" s="3">
        <v>0</v>
      </c>
      <c r="F47" s="6">
        <f t="shared" si="1"/>
        <v>0</v>
      </c>
      <c r="G47" s="3">
        <v>0</v>
      </c>
      <c r="H47" s="6">
        <f t="shared" si="2"/>
        <v>0</v>
      </c>
      <c r="I47" s="3">
        <v>1137</v>
      </c>
      <c r="J47" s="6">
        <f t="shared" si="3"/>
        <v>0.0012540312085022654</v>
      </c>
      <c r="K47" s="3">
        <v>1137</v>
      </c>
      <c r="L47" s="6">
        <f t="shared" si="4"/>
        <v>0.0002188066320925246</v>
      </c>
    </row>
    <row r="48" spans="2:12" ht="12.75">
      <c r="B48" s="2" t="s">
        <v>99</v>
      </c>
      <c r="C48" s="3">
        <v>74332</v>
      </c>
      <c r="D48" s="6">
        <f t="shared" si="0"/>
        <v>0.030267345536042947</v>
      </c>
      <c r="E48" s="3">
        <v>74332</v>
      </c>
      <c r="F48" s="6">
        <f t="shared" si="1"/>
        <v>0.052135879293221186</v>
      </c>
      <c r="G48" s="3">
        <v>20313</v>
      </c>
      <c r="H48" s="6">
        <f t="shared" si="2"/>
        <v>0.0497734673824885</v>
      </c>
      <c r="I48" s="3">
        <v>41753</v>
      </c>
      <c r="J48" s="6">
        <f t="shared" si="3"/>
        <v>0.04605062889058495</v>
      </c>
      <c r="K48" s="3">
        <v>210730</v>
      </c>
      <c r="L48" s="6">
        <f t="shared" si="4"/>
        <v>0.040553317133559995</v>
      </c>
    </row>
    <row r="49" spans="2:12" ht="12.75">
      <c r="B49" s="2" t="s">
        <v>106</v>
      </c>
      <c r="C49" s="3">
        <v>43</v>
      </c>
      <c r="D49" s="6">
        <f t="shared" si="0"/>
        <v>1.750922695541418E-05</v>
      </c>
      <c r="E49" s="3">
        <v>43</v>
      </c>
      <c r="F49" s="6">
        <f t="shared" si="1"/>
        <v>3.0159861292693738E-05</v>
      </c>
      <c r="G49" s="3">
        <v>201</v>
      </c>
      <c r="H49" s="6">
        <f t="shared" si="2"/>
        <v>0.0004925154799330571</v>
      </c>
      <c r="I49" s="3">
        <v>1592</v>
      </c>
      <c r="J49" s="6">
        <f t="shared" si="3"/>
        <v>0.0017558642778677277</v>
      </c>
      <c r="K49" s="3">
        <v>1879</v>
      </c>
      <c r="L49" s="6">
        <f t="shared" si="4"/>
        <v>0.0003615986470552803</v>
      </c>
    </row>
    <row r="50" spans="2:12" ht="12.75">
      <c r="B50" s="2" t="s">
        <v>110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2726</v>
      </c>
      <c r="J50" s="6">
        <f t="shared" si="3"/>
        <v>0.0030065866969016496</v>
      </c>
      <c r="K50" s="3">
        <v>2726</v>
      </c>
      <c r="L50" s="6">
        <f t="shared" si="4"/>
        <v>0.0005245970792297468</v>
      </c>
    </row>
    <row r="51" spans="2:12" ht="12.75">
      <c r="B51" s="2" t="s">
        <v>112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14815</v>
      </c>
      <c r="J51" s="6">
        <f t="shared" si="3"/>
        <v>0.016339905324504012</v>
      </c>
      <c r="K51" s="3">
        <v>14815</v>
      </c>
      <c r="L51" s="6">
        <f t="shared" si="4"/>
        <v>0.0028510292475380406</v>
      </c>
    </row>
    <row r="52" spans="2:12" ht="12.75">
      <c r="B52" s="2" t="s">
        <v>115</v>
      </c>
      <c r="C52" s="3">
        <v>84676</v>
      </c>
      <c r="D52" s="6">
        <f t="shared" si="0"/>
        <v>0.034479332597131415</v>
      </c>
      <c r="E52" s="3">
        <v>84676</v>
      </c>
      <c r="F52" s="6">
        <f t="shared" si="1"/>
        <v>0.059391079414421746</v>
      </c>
      <c r="G52" s="3">
        <v>4178</v>
      </c>
      <c r="H52" s="6">
        <f t="shared" si="2"/>
        <v>0.010237461070449316</v>
      </c>
      <c r="I52" s="3">
        <v>5948</v>
      </c>
      <c r="J52" s="6">
        <f t="shared" si="3"/>
        <v>0.006560226585902792</v>
      </c>
      <c r="K52" s="3">
        <v>179478</v>
      </c>
      <c r="L52" s="6">
        <f t="shared" si="4"/>
        <v>0.03453911760308015</v>
      </c>
    </row>
    <row r="53" spans="2:12" ht="12.75">
      <c r="B53" s="2" t="s">
        <v>120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626</v>
      </c>
      <c r="J53" s="6">
        <f t="shared" si="3"/>
        <v>0.0006904340690610538</v>
      </c>
      <c r="K53" s="3">
        <v>626</v>
      </c>
      <c r="L53" s="6">
        <f t="shared" si="4"/>
        <v>0.00012046873499553245</v>
      </c>
    </row>
    <row r="54" spans="2:12" ht="12.75">
      <c r="B54" s="2" t="s">
        <v>121</v>
      </c>
      <c r="C54" s="3">
        <v>783</v>
      </c>
      <c r="D54" s="6">
        <f t="shared" si="0"/>
        <v>0.00031883080711835586</v>
      </c>
      <c r="E54" s="3">
        <v>783</v>
      </c>
      <c r="F54" s="6">
        <f t="shared" si="1"/>
        <v>0.0005491900323762604</v>
      </c>
      <c r="G54" s="3">
        <v>0</v>
      </c>
      <c r="H54" s="6">
        <f t="shared" si="2"/>
        <v>0</v>
      </c>
      <c r="I54" s="3">
        <v>3023</v>
      </c>
      <c r="J54" s="6">
        <f t="shared" si="3"/>
        <v>0.0033341568542676766</v>
      </c>
      <c r="K54" s="3">
        <v>4589</v>
      </c>
      <c r="L54" s="6">
        <f t="shared" si="4"/>
        <v>0.0008831166531860998</v>
      </c>
    </row>
    <row r="55" spans="2:12" ht="12.75">
      <c r="B55" s="2" t="s">
        <v>122</v>
      </c>
      <c r="C55" s="3">
        <v>11785</v>
      </c>
      <c r="D55" s="6">
        <f t="shared" si="0"/>
        <v>0.004798749759757119</v>
      </c>
      <c r="E55" s="3">
        <v>11785</v>
      </c>
      <c r="F55" s="6">
        <f t="shared" si="1"/>
        <v>0.008265906170567341</v>
      </c>
      <c r="G55" s="3">
        <v>501</v>
      </c>
      <c r="H55" s="6">
        <f t="shared" si="2"/>
        <v>0.001227613211176426</v>
      </c>
      <c r="I55" s="3">
        <v>4850</v>
      </c>
      <c r="J55" s="6">
        <f t="shared" si="3"/>
        <v>0.005349209640488995</v>
      </c>
      <c r="K55" s="3">
        <v>28921</v>
      </c>
      <c r="L55" s="6">
        <f t="shared" si="4"/>
        <v>0.005565617068379863</v>
      </c>
    </row>
    <row r="56" spans="2:12" ht="12.75">
      <c r="B56" s="2" t="s">
        <v>123</v>
      </c>
      <c r="C56" s="3">
        <v>333</v>
      </c>
      <c r="D56" s="6">
        <f t="shared" si="0"/>
        <v>0.00013559471107332376</v>
      </c>
      <c r="E56" s="3">
        <v>333</v>
      </c>
      <c r="F56" s="6">
        <f t="shared" si="1"/>
        <v>0.000233563576987605</v>
      </c>
      <c r="G56" s="3">
        <v>0</v>
      </c>
      <c r="H56" s="6">
        <f t="shared" si="2"/>
        <v>0</v>
      </c>
      <c r="I56" s="3">
        <v>10</v>
      </c>
      <c r="J56" s="6">
        <f t="shared" si="3"/>
        <v>1.1029298227812361E-05</v>
      </c>
      <c r="K56" s="3">
        <v>676</v>
      </c>
      <c r="L56" s="6">
        <f t="shared" si="4"/>
        <v>0.00013009083842968042</v>
      </c>
    </row>
    <row r="57" spans="2:12" ht="12.75">
      <c r="B57" s="2" t="s">
        <v>127</v>
      </c>
      <c r="C57" s="3">
        <v>34307</v>
      </c>
      <c r="D57" s="6">
        <f t="shared" si="0"/>
        <v>0.013969512771148704</v>
      </c>
      <c r="E57" s="3">
        <v>34307</v>
      </c>
      <c r="F57" s="6">
        <f t="shared" si="1"/>
        <v>0.024062659566708004</v>
      </c>
      <c r="G57" s="3">
        <v>3779</v>
      </c>
      <c r="H57" s="6">
        <f t="shared" si="2"/>
        <v>0.009259781087895635</v>
      </c>
      <c r="I57" s="3">
        <v>45746</v>
      </c>
      <c r="J57" s="6">
        <f t="shared" si="3"/>
        <v>0.050454627672950426</v>
      </c>
      <c r="K57" s="3">
        <v>118139</v>
      </c>
      <c r="L57" s="6">
        <f t="shared" si="4"/>
        <v>0.022734913552136117</v>
      </c>
    </row>
    <row r="58" spans="2:12" ht="12.75">
      <c r="B58" s="2" t="s">
        <v>128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3">
        <v>0</v>
      </c>
      <c r="H58" s="6">
        <f t="shared" si="2"/>
        <v>0</v>
      </c>
      <c r="I58" s="3">
        <v>7634</v>
      </c>
      <c r="J58" s="6">
        <f t="shared" si="3"/>
        <v>0.008419766267111956</v>
      </c>
      <c r="K58" s="3">
        <v>7634</v>
      </c>
      <c r="L58" s="6">
        <f t="shared" si="4"/>
        <v>0.0014691027523257105</v>
      </c>
    </row>
    <row r="59" spans="2:12" ht="12.75">
      <c r="B59" s="2" t="s">
        <v>130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11214</v>
      </c>
      <c r="J59" s="6">
        <f t="shared" si="3"/>
        <v>0.01236825503266878</v>
      </c>
      <c r="K59" s="3">
        <v>11214</v>
      </c>
      <c r="L59" s="6">
        <f t="shared" si="4"/>
        <v>0.0021580453582107045</v>
      </c>
    </row>
    <row r="60" spans="2:12" ht="12.75">
      <c r="B60" s="2" t="s">
        <v>131</v>
      </c>
      <c r="C60" s="3">
        <v>6171</v>
      </c>
      <c r="D60" s="6">
        <f t="shared" si="0"/>
        <v>0.002512777663764207</v>
      </c>
      <c r="E60" s="3">
        <v>6171</v>
      </c>
      <c r="F60" s="6">
        <f t="shared" si="1"/>
        <v>0.004328290791563095</v>
      </c>
      <c r="G60" s="3">
        <v>0</v>
      </c>
      <c r="H60" s="6">
        <f t="shared" si="2"/>
        <v>0</v>
      </c>
      <c r="I60" s="3">
        <v>8150</v>
      </c>
      <c r="J60" s="6">
        <f t="shared" si="3"/>
        <v>0.008988878055667074</v>
      </c>
      <c r="K60" s="3">
        <v>20492</v>
      </c>
      <c r="L60" s="6">
        <f t="shared" si="4"/>
        <v>0.0039435228714512</v>
      </c>
    </row>
    <row r="61" spans="2:12" ht="12.75">
      <c r="B61" s="2" t="s">
        <v>132</v>
      </c>
      <c r="C61" s="3">
        <v>15608</v>
      </c>
      <c r="D61" s="6">
        <f t="shared" si="0"/>
        <v>0.006355442193490803</v>
      </c>
      <c r="E61" s="3">
        <v>15608</v>
      </c>
      <c r="F61" s="6">
        <f t="shared" si="1"/>
        <v>0.01094732825712474</v>
      </c>
      <c r="G61" s="3">
        <v>1468</v>
      </c>
      <c r="H61" s="6">
        <f t="shared" si="2"/>
        <v>0.003597078231550885</v>
      </c>
      <c r="I61" s="3">
        <v>39832</v>
      </c>
      <c r="J61" s="6">
        <f t="shared" si="3"/>
        <v>0.043931900701022195</v>
      </c>
      <c r="K61" s="3">
        <v>72516</v>
      </c>
      <c r="L61" s="6">
        <f t="shared" si="4"/>
        <v>0.01395512905261347</v>
      </c>
    </row>
    <row r="62" spans="2:12" ht="12.75">
      <c r="B62" s="2" t="s">
        <v>134</v>
      </c>
      <c r="C62" s="3">
        <v>252</v>
      </c>
      <c r="D62" s="6">
        <f t="shared" si="0"/>
        <v>0.00010261221378521798</v>
      </c>
      <c r="E62" s="3">
        <v>252</v>
      </c>
      <c r="F62" s="6">
        <f t="shared" si="1"/>
        <v>0.00017675081501764703</v>
      </c>
      <c r="G62" s="3">
        <v>0</v>
      </c>
      <c r="H62" s="6">
        <f t="shared" si="2"/>
        <v>0</v>
      </c>
      <c r="I62" s="3">
        <v>5466</v>
      </c>
      <c r="J62" s="6">
        <f t="shared" si="3"/>
        <v>0.0060286144113222365</v>
      </c>
      <c r="K62" s="3">
        <v>5970</v>
      </c>
      <c r="L62" s="6">
        <f t="shared" si="4"/>
        <v>0.0011488791500372665</v>
      </c>
    </row>
    <row r="63" spans="2:12" ht="12.75">
      <c r="B63" s="2" t="s">
        <v>135</v>
      </c>
      <c r="C63" s="3">
        <v>91166</v>
      </c>
      <c r="D63" s="6">
        <f t="shared" si="0"/>
        <v>0.037122004293425326</v>
      </c>
      <c r="E63" s="3">
        <v>91166</v>
      </c>
      <c r="F63" s="6">
        <f t="shared" si="1"/>
        <v>0.06394311429324924</v>
      </c>
      <c r="G63" s="3">
        <v>37505</v>
      </c>
      <c r="H63" s="6">
        <f t="shared" si="2"/>
        <v>0.09189946803427515</v>
      </c>
      <c r="I63" s="3">
        <v>5843</v>
      </c>
      <c r="J63" s="6">
        <f t="shared" si="3"/>
        <v>0.0064444189545107625</v>
      </c>
      <c r="K63" s="3">
        <v>225680</v>
      </c>
      <c r="L63" s="6">
        <f t="shared" si="4"/>
        <v>0.043430326060370235</v>
      </c>
    </row>
    <row r="64" spans="2:12" ht="12.75">
      <c r="B64" s="2" t="s">
        <v>136</v>
      </c>
      <c r="C64" s="3">
        <v>493</v>
      </c>
      <c r="D64" s="6">
        <f t="shared" si="0"/>
        <v>0.00020074532300044627</v>
      </c>
      <c r="E64" s="3">
        <v>493</v>
      </c>
      <c r="F64" s="6">
        <f t="shared" si="1"/>
        <v>0.00034578631668134917</v>
      </c>
      <c r="G64" s="3">
        <v>0</v>
      </c>
      <c r="H64" s="6">
        <f t="shared" si="2"/>
        <v>0</v>
      </c>
      <c r="I64" s="3">
        <v>4945</v>
      </c>
      <c r="J64" s="6">
        <f t="shared" si="3"/>
        <v>0.005453987973653212</v>
      </c>
      <c r="K64" s="3">
        <v>5931</v>
      </c>
      <c r="L64" s="6">
        <f t="shared" si="4"/>
        <v>0.001141373909358631</v>
      </c>
    </row>
    <row r="65" spans="2:12" ht="12.75">
      <c r="B65" s="2" t="s">
        <v>137</v>
      </c>
      <c r="C65" s="3">
        <v>100385</v>
      </c>
      <c r="D65" s="6">
        <f t="shared" si="0"/>
        <v>0.04087590111440122</v>
      </c>
      <c r="E65" s="3">
        <v>100385</v>
      </c>
      <c r="F65" s="6">
        <f t="shared" si="1"/>
        <v>0.07040924827597816</v>
      </c>
      <c r="G65" s="3">
        <v>31579</v>
      </c>
      <c r="H65" s="6">
        <f t="shared" si="2"/>
        <v>0.07737883751644781</v>
      </c>
      <c r="I65" s="3">
        <f>51015+480</f>
        <v>51495</v>
      </c>
      <c r="J65" s="6">
        <f t="shared" si="3"/>
        <v>0.056795371224119755</v>
      </c>
      <c r="K65" s="3">
        <f>283364+480</f>
        <v>283844</v>
      </c>
      <c r="L65" s="6">
        <f t="shared" si="4"/>
        <v>0.05462352654324587</v>
      </c>
    </row>
    <row r="66" spans="2:12" ht="12.75">
      <c r="B66" s="2" t="s">
        <v>139</v>
      </c>
      <c r="C66" s="3">
        <v>6354</v>
      </c>
      <c r="D66" s="6">
        <f t="shared" si="0"/>
        <v>0.002587293676155853</v>
      </c>
      <c r="E66" s="3">
        <v>6354</v>
      </c>
      <c r="F66" s="6">
        <f t="shared" si="1"/>
        <v>0.004456645550087814</v>
      </c>
      <c r="G66" s="3">
        <v>0</v>
      </c>
      <c r="H66" s="6">
        <f t="shared" si="2"/>
        <v>0</v>
      </c>
      <c r="I66" s="3">
        <v>11556</v>
      </c>
      <c r="J66" s="6">
        <f t="shared" si="3"/>
        <v>0.012745457032059964</v>
      </c>
      <c r="K66" s="3">
        <v>24264</v>
      </c>
      <c r="L66" s="6">
        <f t="shared" si="4"/>
        <v>0.004669414354523322</v>
      </c>
    </row>
    <row r="67" spans="2:12" ht="12.75">
      <c r="B67" s="2" t="s">
        <v>140</v>
      </c>
      <c r="C67" s="3">
        <v>6126</v>
      </c>
      <c r="D67" s="6">
        <f t="shared" si="0"/>
        <v>0.0024944540541597037</v>
      </c>
      <c r="E67" s="3">
        <v>6126</v>
      </c>
      <c r="F67" s="6">
        <f t="shared" si="1"/>
        <v>0.004296728146024229</v>
      </c>
      <c r="G67" s="3">
        <v>0</v>
      </c>
      <c r="H67" s="6">
        <f t="shared" si="2"/>
        <v>0</v>
      </c>
      <c r="I67" s="3">
        <v>16048</v>
      </c>
      <c r="J67" s="6">
        <f t="shared" si="3"/>
        <v>0.017699817795993278</v>
      </c>
      <c r="K67" s="3">
        <v>28300</v>
      </c>
      <c r="L67" s="6">
        <f t="shared" si="4"/>
        <v>0.005446110543727746</v>
      </c>
    </row>
    <row r="68" spans="2:12" ht="12.75">
      <c r="B68" s="2" t="s">
        <v>141</v>
      </c>
      <c r="C68" s="3">
        <v>0</v>
      </c>
      <c r="D68" s="6">
        <f aca="true" t="shared" si="5" ref="D68:D75">+C68/$C$76</f>
        <v>0</v>
      </c>
      <c r="E68" s="3">
        <v>0</v>
      </c>
      <c r="F68" s="6">
        <f aca="true" t="shared" si="6" ref="F68:F75">+E68/$E$76</f>
        <v>0</v>
      </c>
      <c r="G68" s="3">
        <v>0</v>
      </c>
      <c r="H68" s="6">
        <f aca="true" t="shared" si="7" ref="H68:H75">+G68/$G$76</f>
        <v>0</v>
      </c>
      <c r="I68" s="3">
        <v>1761</v>
      </c>
      <c r="J68" s="6">
        <f aca="true" t="shared" si="8" ref="J68:J75">+I68/$I$76</f>
        <v>0.0019422594179177568</v>
      </c>
      <c r="K68" s="3">
        <v>1761</v>
      </c>
      <c r="L68" s="6">
        <f aca="true" t="shared" si="9" ref="L68:L75">+K68/$K$76</f>
        <v>0.00033889048295069116</v>
      </c>
    </row>
    <row r="69" spans="2:12" ht="12.75">
      <c r="B69" s="2" t="s">
        <v>142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980</v>
      </c>
      <c r="J69" s="6">
        <f t="shared" si="8"/>
        <v>0.0010808712263256114</v>
      </c>
      <c r="K69" s="3">
        <v>980</v>
      </c>
      <c r="L69" s="6">
        <f t="shared" si="9"/>
        <v>0.00018859322730930002</v>
      </c>
    </row>
    <row r="70" spans="2:12" ht="12.75">
      <c r="B70" s="2" t="s">
        <v>143</v>
      </c>
      <c r="C70" s="3">
        <v>79</v>
      </c>
      <c r="D70" s="6">
        <f t="shared" si="5"/>
        <v>3.2168114639016746E-05</v>
      </c>
      <c r="E70" s="3">
        <v>79</v>
      </c>
      <c r="F70" s="6">
        <f t="shared" si="6"/>
        <v>5.5409977723786174E-05</v>
      </c>
      <c r="G70" s="3">
        <v>0</v>
      </c>
      <c r="H70" s="6">
        <f t="shared" si="7"/>
        <v>0</v>
      </c>
      <c r="I70" s="3">
        <v>31855</v>
      </c>
      <c r="J70" s="6">
        <f t="shared" si="8"/>
        <v>0.035133829504696276</v>
      </c>
      <c r="K70" s="3">
        <v>32013</v>
      </c>
      <c r="L70" s="6">
        <f t="shared" si="9"/>
        <v>0.006160647944747573</v>
      </c>
    </row>
    <row r="71" spans="2:12" ht="12.75">
      <c r="B71" s="2" t="s">
        <v>145</v>
      </c>
      <c r="C71" s="3">
        <v>711</v>
      </c>
      <c r="D71" s="6">
        <f t="shared" si="5"/>
        <v>0.00028951303175115073</v>
      </c>
      <c r="E71" s="3">
        <v>711</v>
      </c>
      <c r="F71" s="6">
        <f t="shared" si="6"/>
        <v>0.0004986897995140756</v>
      </c>
      <c r="G71" s="3">
        <v>0</v>
      </c>
      <c r="H71" s="6">
        <f t="shared" si="7"/>
        <v>0</v>
      </c>
      <c r="I71" s="3">
        <v>0</v>
      </c>
      <c r="J71" s="6">
        <f t="shared" si="8"/>
        <v>0</v>
      </c>
      <c r="K71" s="3">
        <v>1422</v>
      </c>
      <c r="L71" s="6">
        <f t="shared" si="9"/>
        <v>0.000273652621667168</v>
      </c>
    </row>
    <row r="72" spans="2:12" ht="12.75">
      <c r="B72" s="2" t="s">
        <v>146</v>
      </c>
      <c r="C72" s="3">
        <v>6318</v>
      </c>
      <c r="D72" s="6">
        <f t="shared" si="5"/>
        <v>0.002572634788472251</v>
      </c>
      <c r="E72" s="3">
        <v>6318</v>
      </c>
      <c r="F72" s="6">
        <f t="shared" si="6"/>
        <v>0.004431395433656722</v>
      </c>
      <c r="G72" s="3">
        <v>0</v>
      </c>
      <c r="H72" s="6">
        <f t="shared" si="7"/>
        <v>0</v>
      </c>
      <c r="I72" s="3">
        <v>425</v>
      </c>
      <c r="J72" s="6">
        <f t="shared" si="8"/>
        <v>0.0004687451746820253</v>
      </c>
      <c r="K72" s="3">
        <v>13061</v>
      </c>
      <c r="L72" s="6">
        <f t="shared" si="9"/>
        <v>0.00251348585906813</v>
      </c>
    </row>
    <row r="73" spans="2:12" ht="12.75">
      <c r="B73" s="2" t="s">
        <v>147</v>
      </c>
      <c r="C73" s="3">
        <v>0</v>
      </c>
      <c r="D73" s="6">
        <f t="shared" si="5"/>
        <v>0</v>
      </c>
      <c r="E73" s="3">
        <v>0</v>
      </c>
      <c r="F73" s="6">
        <f t="shared" si="6"/>
        <v>0</v>
      </c>
      <c r="G73" s="3">
        <v>0</v>
      </c>
      <c r="H73" s="6">
        <f t="shared" si="7"/>
        <v>0</v>
      </c>
      <c r="I73" s="3">
        <v>464</v>
      </c>
      <c r="J73" s="6">
        <f t="shared" si="8"/>
        <v>0.0005117594377704936</v>
      </c>
      <c r="K73" s="3">
        <v>464</v>
      </c>
      <c r="L73" s="6">
        <f t="shared" si="9"/>
        <v>8.929311986889306E-05</v>
      </c>
    </row>
    <row r="74" spans="2:12" ht="12.75">
      <c r="B74" s="2" t="s">
        <v>148</v>
      </c>
      <c r="C74" s="3">
        <v>3854</v>
      </c>
      <c r="D74" s="6">
        <f t="shared" si="5"/>
        <v>0.0015693153647945639</v>
      </c>
      <c r="E74" s="3">
        <v>3854</v>
      </c>
      <c r="F74" s="6">
        <f t="shared" si="6"/>
        <v>0.002703165242373062</v>
      </c>
      <c r="G74" s="3">
        <v>0</v>
      </c>
      <c r="H74" s="6">
        <f t="shared" si="7"/>
        <v>0</v>
      </c>
      <c r="I74" s="3">
        <v>2238</v>
      </c>
      <c r="J74" s="6">
        <f t="shared" si="8"/>
        <v>0.0024683569433844063</v>
      </c>
      <c r="K74" s="3">
        <v>9946</v>
      </c>
      <c r="L74" s="6">
        <f t="shared" si="9"/>
        <v>0.0019140288151207122</v>
      </c>
    </row>
    <row r="75" spans="2:12" ht="12.75">
      <c r="B75" s="2" t="s">
        <v>149</v>
      </c>
      <c r="C75" s="3">
        <v>0</v>
      </c>
      <c r="D75" s="6">
        <f t="shared" si="5"/>
        <v>0</v>
      </c>
      <c r="E75" s="3">
        <v>0</v>
      </c>
      <c r="F75" s="6">
        <f t="shared" si="6"/>
        <v>0</v>
      </c>
      <c r="G75" s="3">
        <v>0</v>
      </c>
      <c r="H75" s="6">
        <f t="shared" si="7"/>
        <v>0</v>
      </c>
      <c r="I75" s="3">
        <v>1471</v>
      </c>
      <c r="J75" s="6">
        <f t="shared" si="8"/>
        <v>0.0016224097693111983</v>
      </c>
      <c r="K75" s="3">
        <v>1471</v>
      </c>
      <c r="L75" s="6">
        <f t="shared" si="9"/>
        <v>0.00028308228303263296</v>
      </c>
    </row>
    <row r="76" spans="3:13" ht="12.75">
      <c r="C76" s="4">
        <f aca="true" t="shared" si="10" ref="C76:L76">SUM(C3:C75)</f>
        <v>2455848</v>
      </c>
      <c r="D76" s="7">
        <f t="shared" si="10"/>
        <v>1</v>
      </c>
      <c r="E76" s="4">
        <f t="shared" si="10"/>
        <v>1425736</v>
      </c>
      <c r="F76" s="7">
        <f t="shared" si="10"/>
        <v>1.0000000000000002</v>
      </c>
      <c r="G76" s="4">
        <f t="shared" si="10"/>
        <v>408109</v>
      </c>
      <c r="H76" s="7">
        <f t="shared" si="10"/>
        <v>1</v>
      </c>
      <c r="I76" s="4">
        <f t="shared" si="10"/>
        <v>906676</v>
      </c>
      <c r="J76" s="7">
        <f t="shared" si="10"/>
        <v>0.9999999999999999</v>
      </c>
      <c r="K76" s="4">
        <f t="shared" si="10"/>
        <v>5196369</v>
      </c>
      <c r="L76" s="7">
        <f t="shared" si="10"/>
        <v>0.9999999999999998</v>
      </c>
      <c r="M76" s="4">
        <f>+I76+G76+E76+C76</f>
        <v>5196369</v>
      </c>
    </row>
    <row r="77" spans="3:11" ht="12.75">
      <c r="C77" s="4">
        <f>+C76-C78</f>
        <v>0.2099999999627471</v>
      </c>
      <c r="E77" s="4">
        <f>+E76-E78</f>
        <v>-2.199999999953434</v>
      </c>
      <c r="G77" s="4">
        <f>+G76-G78</f>
        <v>-2</v>
      </c>
      <c r="I77" s="4">
        <f>+I76-I78</f>
        <v>0.11999999999534339</v>
      </c>
      <c r="K77" s="4">
        <f>+K76-K78</f>
        <v>-3.8700000001117587</v>
      </c>
    </row>
    <row r="78" spans="3:11" ht="12.75">
      <c r="C78" s="9">
        <v>2455847.79</v>
      </c>
      <c r="E78" s="4">
        <f>950492.13+475246.07</f>
        <v>1425738.2</v>
      </c>
      <c r="G78" s="9">
        <v>408111</v>
      </c>
      <c r="I78" s="9">
        <v>906675.88</v>
      </c>
      <c r="K78" s="4">
        <f>SUM(C78:I78)</f>
        <v>5196372.87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D1" sqref="D1"/>
    </sheetView>
  </sheetViews>
  <sheetFormatPr defaultColWidth="9.140625" defaultRowHeight="12.75"/>
  <cols>
    <col min="3" max="3" width="17.7109375" style="0" customWidth="1"/>
    <col min="5" max="5" width="14.421875" style="0" customWidth="1"/>
    <col min="7" max="7" width="18.421875" style="0" customWidth="1"/>
    <col min="9" max="9" width="15.140625" style="0" customWidth="1"/>
    <col min="11" max="11" width="11.421875" style="0" customWidth="1"/>
    <col min="13" max="13" width="13.8515625" style="0" customWidth="1"/>
  </cols>
  <sheetData>
    <row r="1" spans="4:6" ht="12.75">
      <c r="D1" s="5">
        <v>38322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/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17920</v>
      </c>
      <c r="D3" s="6">
        <f>+C3/$C$76</f>
        <v>0.006360381637095507</v>
      </c>
      <c r="E3" s="3">
        <v>17920</v>
      </c>
      <c r="F3" s="6">
        <f>+E3/$E$76</f>
        <v>0.010102496365187204</v>
      </c>
      <c r="G3" s="10">
        <v>174</v>
      </c>
      <c r="H3" s="6">
        <f>+G3/$G$76</f>
        <v>0.0003630157849277515</v>
      </c>
      <c r="I3" s="3">
        <v>2804</v>
      </c>
      <c r="J3" s="6">
        <f>+I3/$I$76</f>
        <v>0.0029525983708059205</v>
      </c>
      <c r="K3" s="3">
        <v>38818</v>
      </c>
      <c r="L3" s="6">
        <f>+K3/$K$76</f>
        <v>0.006447904987334413</v>
      </c>
    </row>
    <row r="4" spans="2:12" ht="12.75">
      <c r="B4" s="2" t="s">
        <v>6</v>
      </c>
      <c r="C4" s="3">
        <v>7369</v>
      </c>
      <c r="D4" s="6">
        <f aca="true" t="shared" si="0" ref="D4:D67">+C4/$C$76</f>
        <v>0.002615493989048928</v>
      </c>
      <c r="E4" s="3">
        <v>7369</v>
      </c>
      <c r="F4" s="6">
        <f aca="true" t="shared" si="1" ref="F4:F67">+E4/$E$76</f>
        <v>0.004154313376956724</v>
      </c>
      <c r="G4" s="10">
        <v>446</v>
      </c>
      <c r="H4" s="6">
        <f aca="true" t="shared" si="2" ref="H4:H67">+G4/$G$76</f>
        <v>0.0009304887360791792</v>
      </c>
      <c r="I4" s="3">
        <v>18753</v>
      </c>
      <c r="J4" s="6">
        <f aca="true" t="shared" si="3" ref="J4:J67">+I4/$I$76</f>
        <v>0.01974681784868881</v>
      </c>
      <c r="K4" s="3">
        <v>33937</v>
      </c>
      <c r="L4" s="6">
        <f aca="true" t="shared" si="4" ref="L4:L67">+K4/$K$76</f>
        <v>0.005637141314729454</v>
      </c>
    </row>
    <row r="5" spans="2:12" ht="12.75">
      <c r="B5" s="2" t="s">
        <v>7</v>
      </c>
      <c r="C5" s="3">
        <v>318</v>
      </c>
      <c r="D5" s="6">
        <f t="shared" si="0"/>
        <v>0.00011286837949756535</v>
      </c>
      <c r="E5" s="3">
        <v>318</v>
      </c>
      <c r="F5" s="6">
        <f t="shared" si="1"/>
        <v>0.00017927421005187112</v>
      </c>
      <c r="G5" s="10">
        <v>0</v>
      </c>
      <c r="H5" s="6">
        <f t="shared" si="2"/>
        <v>0</v>
      </c>
      <c r="I5" s="3">
        <v>1248</v>
      </c>
      <c r="J5" s="6">
        <f t="shared" si="3"/>
        <v>0.001314137933939297</v>
      </c>
      <c r="K5" s="3">
        <v>1884</v>
      </c>
      <c r="L5" s="6">
        <f t="shared" si="4"/>
        <v>0.00031294381462563847</v>
      </c>
    </row>
    <row r="6" spans="2:12" ht="12.75">
      <c r="B6" s="2" t="s">
        <v>8</v>
      </c>
      <c r="C6" s="3">
        <v>15235</v>
      </c>
      <c r="D6" s="6">
        <f t="shared" si="0"/>
        <v>0.005407389187564176</v>
      </c>
      <c r="E6" s="3">
        <v>15235</v>
      </c>
      <c r="F6" s="6">
        <f t="shared" si="1"/>
        <v>0.008588813176541688</v>
      </c>
      <c r="G6" s="10">
        <v>13912</v>
      </c>
      <c r="H6" s="6">
        <f t="shared" si="2"/>
        <v>0.029024572413303903</v>
      </c>
      <c r="I6" s="3">
        <v>18812</v>
      </c>
      <c r="J6" s="6">
        <f t="shared" si="3"/>
        <v>0.0198089445619119</v>
      </c>
      <c r="K6" s="3">
        <v>63194</v>
      </c>
      <c r="L6" s="6">
        <f t="shared" si="4"/>
        <v>0.010496906274656367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10">
        <v>0</v>
      </c>
      <c r="H7" s="6">
        <f t="shared" si="2"/>
        <v>0</v>
      </c>
      <c r="I7" s="3">
        <v>4351</v>
      </c>
      <c r="J7" s="6">
        <f t="shared" si="3"/>
        <v>0.004581581851418174</v>
      </c>
      <c r="K7" s="3">
        <v>4351</v>
      </c>
      <c r="L7" s="6">
        <f t="shared" si="4"/>
        <v>0.0007227274614841577</v>
      </c>
    </row>
    <row r="8" spans="2:12" ht="12.75">
      <c r="B8" s="2" t="s">
        <v>15</v>
      </c>
      <c r="C8" s="3">
        <v>31776</v>
      </c>
      <c r="D8" s="6">
        <f t="shared" si="0"/>
        <v>0.011278319581492568</v>
      </c>
      <c r="E8" s="3">
        <v>31776</v>
      </c>
      <c r="F8" s="6">
        <f t="shared" si="1"/>
        <v>0.017913890876126593</v>
      </c>
      <c r="G8" s="10">
        <v>896</v>
      </c>
      <c r="H8" s="6">
        <f t="shared" si="2"/>
        <v>0.0018693226626164676</v>
      </c>
      <c r="I8" s="3">
        <v>8852</v>
      </c>
      <c r="J8" s="6">
        <f t="shared" si="3"/>
        <v>0.009321112973742513</v>
      </c>
      <c r="K8" s="3">
        <v>73300</v>
      </c>
      <c r="L8" s="6">
        <f t="shared" si="4"/>
        <v>0.012175574104065445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10">
        <v>0</v>
      </c>
      <c r="H9" s="6">
        <f t="shared" si="2"/>
        <v>0</v>
      </c>
      <c r="I9" s="3">
        <v>3957</v>
      </c>
      <c r="J9" s="6">
        <f t="shared" si="3"/>
        <v>0.004166701766504645</v>
      </c>
      <c r="K9" s="3">
        <v>3957</v>
      </c>
      <c r="L9" s="6">
        <f t="shared" si="4"/>
        <v>0.0006572816743490719</v>
      </c>
    </row>
    <row r="10" spans="2:12" ht="12.75">
      <c r="B10" s="2" t="s">
        <v>17</v>
      </c>
      <c r="C10" s="3">
        <v>12671</v>
      </c>
      <c r="D10" s="6">
        <f t="shared" si="0"/>
        <v>0.004497343511363681</v>
      </c>
      <c r="E10" s="3">
        <v>12671</v>
      </c>
      <c r="F10" s="6">
        <f t="shared" si="1"/>
        <v>0.007143344388576287</v>
      </c>
      <c r="G10" s="10">
        <v>992</v>
      </c>
      <c r="H10" s="6">
        <f t="shared" si="2"/>
        <v>0.002069607233611089</v>
      </c>
      <c r="I10" s="3">
        <v>3412</v>
      </c>
      <c r="J10" s="6">
        <f t="shared" si="3"/>
        <v>0.0035928194155455777</v>
      </c>
      <c r="K10" s="3">
        <v>29746</v>
      </c>
      <c r="L10" s="6">
        <f t="shared" si="4"/>
        <v>0.0049409908226402555</v>
      </c>
    </row>
    <row r="11" spans="2:12" ht="12.75">
      <c r="B11" s="2" t="s">
        <v>24</v>
      </c>
      <c r="C11" s="3">
        <v>226</v>
      </c>
      <c r="D11" s="6">
        <f t="shared" si="0"/>
        <v>8.021463448569109E-05</v>
      </c>
      <c r="E11" s="3">
        <v>226</v>
      </c>
      <c r="F11" s="6">
        <f t="shared" si="1"/>
        <v>0.00012740871531988327</v>
      </c>
      <c r="G11" s="10">
        <v>0</v>
      </c>
      <c r="H11" s="6">
        <f t="shared" si="2"/>
        <v>0</v>
      </c>
      <c r="I11" s="3">
        <v>524</v>
      </c>
      <c r="J11" s="6">
        <f t="shared" si="3"/>
        <v>0.0005517694530322048</v>
      </c>
      <c r="K11" s="3">
        <v>976</v>
      </c>
      <c r="L11" s="6">
        <f t="shared" si="4"/>
        <v>0.00016211951330924796</v>
      </c>
    </row>
    <row r="12" spans="2:12" ht="12.75">
      <c r="B12" s="2" t="s">
        <v>27</v>
      </c>
      <c r="C12" s="3">
        <v>507</v>
      </c>
      <c r="D12" s="6">
        <f t="shared" si="0"/>
        <v>0.000179950529576307</v>
      </c>
      <c r="E12" s="3">
        <v>507</v>
      </c>
      <c r="F12" s="6">
        <f t="shared" si="1"/>
        <v>0.00028582397640345493</v>
      </c>
      <c r="G12" s="10">
        <v>0</v>
      </c>
      <c r="H12" s="6">
        <f t="shared" si="2"/>
        <v>0</v>
      </c>
      <c r="I12" s="3">
        <v>655</v>
      </c>
      <c r="J12" s="6">
        <f t="shared" si="3"/>
        <v>0.000689711816290256</v>
      </c>
      <c r="K12" s="3">
        <v>1669</v>
      </c>
      <c r="L12" s="6">
        <f t="shared" si="4"/>
        <v>0.0002772310120011627</v>
      </c>
    </row>
    <row r="13" spans="2:12" ht="12.75">
      <c r="B13" s="2" t="s">
        <v>28</v>
      </c>
      <c r="C13" s="3">
        <v>34866</v>
      </c>
      <c r="D13" s="6">
        <f t="shared" si="0"/>
        <v>0.012375059495478343</v>
      </c>
      <c r="E13" s="3">
        <v>34866</v>
      </c>
      <c r="F13" s="6">
        <f t="shared" si="1"/>
        <v>0.01965589499266836</v>
      </c>
      <c r="G13" s="10">
        <v>0</v>
      </c>
      <c r="H13" s="6">
        <f t="shared" si="2"/>
        <v>0</v>
      </c>
      <c r="I13" s="3">
        <v>10230</v>
      </c>
      <c r="J13" s="6">
        <f t="shared" si="3"/>
        <v>0.010772140275800486</v>
      </c>
      <c r="K13" s="3">
        <v>79962</v>
      </c>
      <c r="L13" s="6">
        <f t="shared" si="4"/>
        <v>0.013282172667248038</v>
      </c>
    </row>
    <row r="14" spans="2:12" ht="12.75">
      <c r="B14" s="2" t="s">
        <v>31</v>
      </c>
      <c r="C14" s="3">
        <v>3</v>
      </c>
      <c r="D14" s="6">
        <f t="shared" si="0"/>
        <v>1.0647960329958994E-06</v>
      </c>
      <c r="E14" s="3">
        <v>3</v>
      </c>
      <c r="F14" s="6">
        <f t="shared" si="1"/>
        <v>1.691266132564822E-06</v>
      </c>
      <c r="G14" s="10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6</v>
      </c>
      <c r="L14" s="6">
        <f t="shared" si="4"/>
        <v>9.966363523109505E-07</v>
      </c>
    </row>
    <row r="15" spans="2:12" ht="12.75">
      <c r="B15" s="2" t="s">
        <v>32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10">
        <v>0</v>
      </c>
      <c r="H15" s="6">
        <f t="shared" si="2"/>
        <v>0</v>
      </c>
      <c r="I15" s="3">
        <v>1062</v>
      </c>
      <c r="J15" s="6">
        <f t="shared" si="3"/>
        <v>0.0011182808380156518</v>
      </c>
      <c r="K15" s="3">
        <v>1062</v>
      </c>
      <c r="L15" s="6">
        <f t="shared" si="4"/>
        <v>0.00017640463435903824</v>
      </c>
    </row>
    <row r="16" spans="2:12" ht="12.75">
      <c r="B16" s="2" t="s">
        <v>33</v>
      </c>
      <c r="C16" s="3">
        <v>6083</v>
      </c>
      <c r="D16" s="6">
        <f t="shared" si="0"/>
        <v>0.0021590514229046856</v>
      </c>
      <c r="E16" s="3">
        <v>6083</v>
      </c>
      <c r="F16" s="6">
        <f t="shared" si="1"/>
        <v>0.0034293239614639373</v>
      </c>
      <c r="G16" s="10">
        <v>823</v>
      </c>
      <c r="H16" s="6">
        <f t="shared" si="2"/>
        <v>0.0017170229367559741</v>
      </c>
      <c r="I16" s="3">
        <v>11028</v>
      </c>
      <c r="J16" s="6">
        <f t="shared" si="3"/>
        <v>0.011612430397021287</v>
      </c>
      <c r="K16" s="3">
        <v>24017</v>
      </c>
      <c r="L16" s="6">
        <f t="shared" si="4"/>
        <v>0.003989369212242017</v>
      </c>
    </row>
    <row r="17" spans="2:12" ht="12.75">
      <c r="B17" s="2" t="s">
        <v>35</v>
      </c>
      <c r="C17" s="3">
        <v>13125</v>
      </c>
      <c r="D17" s="6">
        <f t="shared" si="0"/>
        <v>0.00465848264435706</v>
      </c>
      <c r="E17" s="3">
        <v>13125</v>
      </c>
      <c r="F17" s="6">
        <f t="shared" si="1"/>
        <v>0.007399289329971096</v>
      </c>
      <c r="G17" s="10">
        <v>13010</v>
      </c>
      <c r="H17" s="6">
        <f t="shared" si="2"/>
        <v>0.02714273196500027</v>
      </c>
      <c r="I17" s="3">
        <v>0</v>
      </c>
      <c r="J17" s="6">
        <f t="shared" si="3"/>
        <v>0</v>
      </c>
      <c r="K17" s="3">
        <v>39260</v>
      </c>
      <c r="L17" s="6">
        <f t="shared" si="4"/>
        <v>0.006521323865287986</v>
      </c>
    </row>
    <row r="18" spans="2:12" ht="12.75">
      <c r="B18" s="2" t="s">
        <v>38</v>
      </c>
      <c r="C18" s="3">
        <v>21462</v>
      </c>
      <c r="D18" s="6">
        <f t="shared" si="0"/>
        <v>0.0076175508200526645</v>
      </c>
      <c r="E18" s="3">
        <v>21462</v>
      </c>
      <c r="F18" s="6">
        <f t="shared" si="1"/>
        <v>0.012099317912368736</v>
      </c>
      <c r="G18" s="10">
        <v>4707</v>
      </c>
      <c r="H18" s="6">
        <f t="shared" si="2"/>
        <v>0.009820202871580037</v>
      </c>
      <c r="I18" s="3">
        <v>19666</v>
      </c>
      <c r="J18" s="6">
        <f t="shared" si="3"/>
        <v>0.02070820241093767</v>
      </c>
      <c r="K18" s="3">
        <v>67297</v>
      </c>
      <c r="L18" s="6">
        <f t="shared" si="4"/>
        <v>0.01117843943357834</v>
      </c>
    </row>
    <row r="19" spans="2:12" ht="12.75">
      <c r="B19" s="2" t="s">
        <v>39</v>
      </c>
      <c r="C19" s="3">
        <v>212</v>
      </c>
      <c r="D19" s="6">
        <f t="shared" si="0"/>
        <v>7.524558633171022E-05</v>
      </c>
      <c r="E19" s="3">
        <v>212</v>
      </c>
      <c r="F19" s="6">
        <f t="shared" si="1"/>
        <v>0.00011951614003458076</v>
      </c>
      <c r="G19" s="10">
        <v>0</v>
      </c>
      <c r="H19" s="6">
        <f t="shared" si="2"/>
        <v>0</v>
      </c>
      <c r="I19" s="3">
        <v>9691</v>
      </c>
      <c r="J19" s="6">
        <f t="shared" si="3"/>
        <v>0.010204575895677666</v>
      </c>
      <c r="K19" s="3">
        <v>10115</v>
      </c>
      <c r="L19" s="6">
        <f t="shared" si="4"/>
        <v>0.001680162783937544</v>
      </c>
    </row>
    <row r="20" spans="2:12" ht="12.75">
      <c r="B20" s="2" t="s">
        <v>40</v>
      </c>
      <c r="C20" s="3">
        <v>190562</v>
      </c>
      <c r="D20" s="6">
        <f t="shared" si="0"/>
        <v>0.06763655387992153</v>
      </c>
      <c r="E20" s="3">
        <v>190562</v>
      </c>
      <c r="F20" s="6">
        <f t="shared" si="1"/>
        <v>0.10743035225127254</v>
      </c>
      <c r="G20" s="10">
        <v>32444</v>
      </c>
      <c r="H20" s="6">
        <f t="shared" si="2"/>
        <v>0.06768783980572396</v>
      </c>
      <c r="I20" s="3">
        <v>22098</v>
      </c>
      <c r="J20" s="6">
        <f t="shared" si="3"/>
        <v>0.0232690865898963</v>
      </c>
      <c r="K20" s="3">
        <v>435666</v>
      </c>
      <c r="L20" s="6">
        <f t="shared" si="4"/>
        <v>0.07236676217765042</v>
      </c>
    </row>
    <row r="21" spans="2:12" ht="12.75">
      <c r="B21" s="2" t="s">
        <v>42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10">
        <v>0</v>
      </c>
      <c r="H21" s="6">
        <f t="shared" si="2"/>
        <v>0</v>
      </c>
      <c r="I21" s="3">
        <v>2142</v>
      </c>
      <c r="J21" s="6">
        <f t="shared" si="3"/>
        <v>0.002255515588540043</v>
      </c>
      <c r="K21" s="3">
        <v>2142</v>
      </c>
      <c r="L21" s="6">
        <f t="shared" si="4"/>
        <v>0.00035579917777500935</v>
      </c>
    </row>
    <row r="22" spans="2:12" ht="12.75">
      <c r="B22" s="2" t="s">
        <v>43</v>
      </c>
      <c r="C22" s="3">
        <v>9107</v>
      </c>
      <c r="D22" s="6">
        <f t="shared" si="0"/>
        <v>0.003232365824164552</v>
      </c>
      <c r="E22" s="3">
        <v>9107</v>
      </c>
      <c r="F22" s="6">
        <f t="shared" si="1"/>
        <v>0.005134120223089278</v>
      </c>
      <c r="G22" s="10">
        <v>0</v>
      </c>
      <c r="H22" s="6">
        <f t="shared" si="2"/>
        <v>0</v>
      </c>
      <c r="I22" s="3">
        <v>1720</v>
      </c>
      <c r="J22" s="6">
        <f t="shared" si="3"/>
        <v>0.0018111516397240311</v>
      </c>
      <c r="K22" s="3">
        <v>19934</v>
      </c>
      <c r="L22" s="6">
        <f t="shared" si="4"/>
        <v>0.003311158174494415</v>
      </c>
    </row>
    <row r="23" spans="2:12" ht="12.75">
      <c r="B23" s="2" t="s">
        <v>44</v>
      </c>
      <c r="C23" s="3">
        <v>13064</v>
      </c>
      <c r="D23" s="6">
        <f t="shared" si="0"/>
        <v>0.004636831791686144</v>
      </c>
      <c r="E23" s="3">
        <v>13064</v>
      </c>
      <c r="F23" s="6">
        <f t="shared" si="1"/>
        <v>0.007364900251942278</v>
      </c>
      <c r="G23" s="10">
        <v>1162</v>
      </c>
      <c r="H23" s="6">
        <f t="shared" si="2"/>
        <v>0.0024242778280807314</v>
      </c>
      <c r="I23" s="3">
        <v>9779</v>
      </c>
      <c r="J23" s="6">
        <f t="shared" si="3"/>
        <v>0.010297239467942617</v>
      </c>
      <c r="K23" s="3">
        <v>37069</v>
      </c>
      <c r="L23" s="6">
        <f t="shared" si="4"/>
        <v>0.006157385490635771</v>
      </c>
    </row>
    <row r="24" spans="2:12" ht="12.75">
      <c r="B24" s="2" t="s">
        <v>45</v>
      </c>
      <c r="C24" s="3">
        <v>306576</v>
      </c>
      <c r="D24" s="6">
        <f t="shared" si="0"/>
        <v>0.10881363620391696</v>
      </c>
      <c r="E24" s="3">
        <v>306577</v>
      </c>
      <c r="F24" s="6">
        <f t="shared" si="1"/>
        <v>0.17283443237444182</v>
      </c>
      <c r="G24" s="10">
        <v>131521</v>
      </c>
      <c r="H24" s="6">
        <f t="shared" si="2"/>
        <v>0.274391948560246</v>
      </c>
      <c r="I24" s="3">
        <v>26676</v>
      </c>
      <c r="J24" s="6">
        <f t="shared" si="3"/>
        <v>0.02808969833795247</v>
      </c>
      <c r="K24" s="3">
        <v>771350</v>
      </c>
      <c r="L24" s="6">
        <f t="shared" si="4"/>
        <v>0.12812590839250862</v>
      </c>
    </row>
    <row r="25" spans="2:12" ht="12.75">
      <c r="B25" s="2" t="s">
        <v>46</v>
      </c>
      <c r="C25" s="3">
        <v>123888</v>
      </c>
      <c r="D25" s="6">
        <f t="shared" si="0"/>
        <v>0.043971816978598664</v>
      </c>
      <c r="E25" s="3">
        <v>123888</v>
      </c>
      <c r="F25" s="6">
        <f t="shared" si="1"/>
        <v>0.0698425262103969</v>
      </c>
      <c r="G25" s="10">
        <v>23034</v>
      </c>
      <c r="H25" s="6">
        <f t="shared" si="2"/>
        <v>0.048055779253022</v>
      </c>
      <c r="I25" s="3">
        <v>63101</v>
      </c>
      <c r="J25" s="6">
        <f t="shared" si="3"/>
        <v>0.06644504628966633</v>
      </c>
      <c r="K25" s="3">
        <v>333911</v>
      </c>
      <c r="L25" s="6">
        <f t="shared" si="4"/>
        <v>0.0554646401727503</v>
      </c>
    </row>
    <row r="26" spans="2:12" ht="12.75">
      <c r="B26" s="2" t="s">
        <v>48</v>
      </c>
      <c r="C26" s="3">
        <v>107317</v>
      </c>
      <c r="D26" s="6">
        <f t="shared" si="0"/>
        <v>0.038090238624340314</v>
      </c>
      <c r="E26" s="3">
        <v>107317</v>
      </c>
      <c r="F26" s="6">
        <f t="shared" si="1"/>
        <v>0.06050053584948634</v>
      </c>
      <c r="G26" s="10">
        <v>29680</v>
      </c>
      <c r="H26" s="6">
        <f t="shared" si="2"/>
        <v>0.06192131319917049</v>
      </c>
      <c r="I26" s="3">
        <v>50709</v>
      </c>
      <c r="J26" s="6">
        <f t="shared" si="3"/>
        <v>0.05339633052253831</v>
      </c>
      <c r="K26" s="3">
        <v>295023</v>
      </c>
      <c r="L26" s="6">
        <f t="shared" si="4"/>
        <v>0.049005107761305594</v>
      </c>
    </row>
    <row r="27" spans="2:12" ht="12.75">
      <c r="B27" s="2" t="s">
        <v>51</v>
      </c>
      <c r="C27" s="3">
        <v>114094</v>
      </c>
      <c r="D27" s="6">
        <f t="shared" si="0"/>
        <v>0.040495612862878054</v>
      </c>
      <c r="E27" s="3">
        <v>114094</v>
      </c>
      <c r="F27" s="6">
        <f t="shared" si="1"/>
        <v>0.06432110604295027</v>
      </c>
      <c r="G27" s="10">
        <v>51406</v>
      </c>
      <c r="H27" s="6">
        <f t="shared" si="2"/>
        <v>0.10724821517239078</v>
      </c>
      <c r="I27" s="3">
        <v>63343</v>
      </c>
      <c r="J27" s="6">
        <f t="shared" si="3"/>
        <v>0.06669987111339494</v>
      </c>
      <c r="K27" s="3">
        <v>342937</v>
      </c>
      <c r="L27" s="6">
        <f t="shared" si="4"/>
        <v>0.05696391345874341</v>
      </c>
    </row>
    <row r="28" spans="2:12" ht="12.75">
      <c r="B28" s="2" t="s">
        <v>52</v>
      </c>
      <c r="C28" s="3">
        <v>2127</v>
      </c>
      <c r="D28" s="6">
        <f t="shared" si="0"/>
        <v>0.0007549403873940928</v>
      </c>
      <c r="E28" s="3">
        <v>2127</v>
      </c>
      <c r="F28" s="6">
        <f t="shared" si="1"/>
        <v>0.0011991076879884588</v>
      </c>
      <c r="G28" s="10">
        <v>0</v>
      </c>
      <c r="H28" s="6">
        <f t="shared" si="2"/>
        <v>0</v>
      </c>
      <c r="I28" s="3">
        <v>40540</v>
      </c>
      <c r="J28" s="6">
        <f t="shared" si="3"/>
        <v>0.04268842295023966</v>
      </c>
      <c r="K28" s="3">
        <v>44794</v>
      </c>
      <c r="L28" s="6">
        <f t="shared" si="4"/>
        <v>0.00744055479423612</v>
      </c>
    </row>
    <row r="29" spans="2:12" ht="12.75">
      <c r="B29" s="2" t="s">
        <v>53</v>
      </c>
      <c r="C29" s="3">
        <v>10278</v>
      </c>
      <c r="D29" s="6">
        <f t="shared" si="0"/>
        <v>0.0036479912090439516</v>
      </c>
      <c r="E29" s="3">
        <v>10278</v>
      </c>
      <c r="F29" s="6">
        <f t="shared" si="1"/>
        <v>0.00579427777016708</v>
      </c>
      <c r="G29" s="10">
        <v>250</v>
      </c>
      <c r="H29" s="6">
        <f t="shared" si="2"/>
        <v>0.0005215744036318269</v>
      </c>
      <c r="I29" s="3">
        <v>2061</v>
      </c>
      <c r="J29" s="6">
        <f t="shared" si="3"/>
        <v>0.002170222982250714</v>
      </c>
      <c r="K29" s="3">
        <v>22867</v>
      </c>
      <c r="L29" s="6">
        <f t="shared" si="4"/>
        <v>0.003798347244715751</v>
      </c>
    </row>
    <row r="30" spans="2:12" ht="12.75">
      <c r="B30" s="2" t="s">
        <v>54</v>
      </c>
      <c r="C30" s="3">
        <v>4287</v>
      </c>
      <c r="D30" s="6">
        <f t="shared" si="0"/>
        <v>0.0015215935311511403</v>
      </c>
      <c r="E30" s="3">
        <v>4287</v>
      </c>
      <c r="F30" s="6">
        <f t="shared" si="1"/>
        <v>0.0024168193034351305</v>
      </c>
      <c r="G30" s="10">
        <v>0</v>
      </c>
      <c r="H30" s="6">
        <f t="shared" si="2"/>
        <v>0</v>
      </c>
      <c r="I30" s="3">
        <v>8318</v>
      </c>
      <c r="J30" s="6">
        <f t="shared" si="3"/>
        <v>0.008758813569316563</v>
      </c>
      <c r="K30" s="3">
        <v>16892</v>
      </c>
      <c r="L30" s="6">
        <f t="shared" si="4"/>
        <v>0.002805863543872763</v>
      </c>
    </row>
    <row r="31" spans="2:12" ht="12.75">
      <c r="B31" s="2" t="s">
        <v>55</v>
      </c>
      <c r="C31" s="3">
        <v>6386</v>
      </c>
      <c r="D31" s="6">
        <f t="shared" si="0"/>
        <v>0.0022665958222372715</v>
      </c>
      <c r="E31" s="3">
        <v>6386</v>
      </c>
      <c r="F31" s="6">
        <f t="shared" si="1"/>
        <v>0.0036001418408529843</v>
      </c>
      <c r="G31" s="10">
        <v>0</v>
      </c>
      <c r="H31" s="6">
        <f t="shared" si="2"/>
        <v>0</v>
      </c>
      <c r="I31" s="3">
        <v>1381</v>
      </c>
      <c r="J31" s="6">
        <f t="shared" si="3"/>
        <v>0.001454186287476097</v>
      </c>
      <c r="K31" s="3">
        <v>14153</v>
      </c>
      <c r="L31" s="6">
        <f t="shared" si="4"/>
        <v>0.0023508990490428137</v>
      </c>
    </row>
    <row r="32" spans="2:12" ht="12.75">
      <c r="B32" s="2" t="s">
        <v>58</v>
      </c>
      <c r="C32" s="3">
        <v>684732</v>
      </c>
      <c r="D32" s="6">
        <f t="shared" si="0"/>
        <v>0.24303330575511609</v>
      </c>
      <c r="E32" s="3">
        <v>0</v>
      </c>
      <c r="F32" s="6">
        <f t="shared" si="1"/>
        <v>0</v>
      </c>
      <c r="G32" s="10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684732</v>
      </c>
      <c r="L32" s="6">
        <f t="shared" si="4"/>
        <v>0.1137381337984303</v>
      </c>
    </row>
    <row r="33" spans="2:12" ht="12.75">
      <c r="B33" s="2" t="s">
        <v>61</v>
      </c>
      <c r="C33" s="3">
        <v>316940</v>
      </c>
      <c r="D33" s="6">
        <f t="shared" si="0"/>
        <v>0.11249215156590679</v>
      </c>
      <c r="E33" s="3">
        <v>0</v>
      </c>
      <c r="F33" s="6">
        <f t="shared" si="1"/>
        <v>0</v>
      </c>
      <c r="G33" s="10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316940</v>
      </c>
      <c r="L33" s="6">
        <f t="shared" si="4"/>
        <v>0.052645654250238774</v>
      </c>
    </row>
    <row r="34" spans="2:12" ht="12.75">
      <c r="B34" s="2" t="s">
        <v>63</v>
      </c>
      <c r="C34" s="3">
        <v>44466</v>
      </c>
      <c r="D34" s="6">
        <f t="shared" si="0"/>
        <v>0.015782406801065223</v>
      </c>
      <c r="E34" s="3">
        <v>2514</v>
      </c>
      <c r="F34" s="6">
        <f t="shared" si="1"/>
        <v>0.0014172810190893209</v>
      </c>
      <c r="G34" s="10">
        <v>3341</v>
      </c>
      <c r="H34" s="6">
        <f t="shared" si="2"/>
        <v>0.006970320330135734</v>
      </c>
      <c r="I34" s="3">
        <v>8544</v>
      </c>
      <c r="J34" s="6">
        <f t="shared" si="3"/>
        <v>0.008996790470815186</v>
      </c>
      <c r="K34" s="3">
        <v>58865</v>
      </c>
      <c r="L34" s="6">
        <f t="shared" si="4"/>
        <v>0.009777833146464018</v>
      </c>
    </row>
    <row r="35" spans="2:12" ht="12.75">
      <c r="B35" s="2" t="s">
        <v>67</v>
      </c>
      <c r="C35" s="3">
        <v>53148</v>
      </c>
      <c r="D35" s="6">
        <f t="shared" si="0"/>
        <v>0.018863926520555355</v>
      </c>
      <c r="E35" s="3">
        <v>53148</v>
      </c>
      <c r="F35" s="6">
        <f t="shared" si="1"/>
        <v>0.029962470804518387</v>
      </c>
      <c r="G35" s="10">
        <v>4957</v>
      </c>
      <c r="H35" s="6">
        <f t="shared" si="2"/>
        <v>0.010341777275211864</v>
      </c>
      <c r="I35" s="3">
        <v>10203</v>
      </c>
      <c r="J35" s="6">
        <f t="shared" si="3"/>
        <v>0.010743709407037377</v>
      </c>
      <c r="K35" s="3">
        <v>121456</v>
      </c>
      <c r="L35" s="6">
        <f t="shared" si="4"/>
        <v>0.020174577467713135</v>
      </c>
    </row>
    <row r="36" spans="2:12" ht="12.75">
      <c r="B36" s="2" t="s">
        <v>68</v>
      </c>
      <c r="C36" s="3">
        <v>13575</v>
      </c>
      <c r="D36" s="6">
        <f t="shared" si="0"/>
        <v>0.004818202049306445</v>
      </c>
      <c r="E36" s="3">
        <v>13575</v>
      </c>
      <c r="F36" s="6">
        <f t="shared" si="1"/>
        <v>0.00765297924985582</v>
      </c>
      <c r="G36" s="10">
        <v>1764</v>
      </c>
      <c r="H36" s="6">
        <f t="shared" si="2"/>
        <v>0.0036802289920261706</v>
      </c>
      <c r="I36" s="3">
        <v>29562</v>
      </c>
      <c r="J36" s="6">
        <f t="shared" si="3"/>
        <v>0.031128642310187096</v>
      </c>
      <c r="K36" s="3">
        <v>58476</v>
      </c>
      <c r="L36" s="6">
        <f t="shared" si="4"/>
        <v>0.009713217889622525</v>
      </c>
    </row>
    <row r="37" spans="2:12" ht="12.75">
      <c r="B37" s="2" t="s">
        <v>70</v>
      </c>
      <c r="C37" s="3">
        <v>6740</v>
      </c>
      <c r="D37" s="6">
        <f t="shared" si="0"/>
        <v>0.0023922417541307876</v>
      </c>
      <c r="E37" s="3">
        <v>6740</v>
      </c>
      <c r="F37" s="6">
        <f t="shared" si="1"/>
        <v>0.0037997112444956333</v>
      </c>
      <c r="G37" s="10">
        <v>0</v>
      </c>
      <c r="H37" s="6">
        <f t="shared" si="2"/>
        <v>0</v>
      </c>
      <c r="I37" s="3">
        <v>21517</v>
      </c>
      <c r="J37" s="6">
        <f t="shared" si="3"/>
        <v>0.022657296413919753</v>
      </c>
      <c r="K37" s="3">
        <v>34997</v>
      </c>
      <c r="L37" s="6">
        <f t="shared" si="4"/>
        <v>0.005813213736971056</v>
      </c>
    </row>
    <row r="38" spans="2:12" ht="12.75">
      <c r="B38" s="2" t="s">
        <v>73</v>
      </c>
      <c r="C38" s="3">
        <v>4262</v>
      </c>
      <c r="D38" s="6">
        <f t="shared" si="0"/>
        <v>0.0015127202308761745</v>
      </c>
      <c r="E38" s="3">
        <v>4262</v>
      </c>
      <c r="F38" s="6">
        <f t="shared" si="1"/>
        <v>0.0024027254189970906</v>
      </c>
      <c r="G38" s="10">
        <v>0</v>
      </c>
      <c r="H38" s="6">
        <f t="shared" si="2"/>
        <v>0</v>
      </c>
      <c r="I38" s="3">
        <v>14602</v>
      </c>
      <c r="J38" s="6">
        <f t="shared" si="3"/>
        <v>0.015375835025145524</v>
      </c>
      <c r="K38" s="3">
        <v>23126</v>
      </c>
      <c r="L38" s="6">
        <f t="shared" si="4"/>
        <v>0.0038413687139238406</v>
      </c>
    </row>
    <row r="39" spans="2:12" ht="12.75">
      <c r="B39" s="2" t="s">
        <v>75</v>
      </c>
      <c r="C39" s="3">
        <v>8941</v>
      </c>
      <c r="D39" s="6">
        <f t="shared" si="0"/>
        <v>0.003173447110338779</v>
      </c>
      <c r="E39" s="3">
        <v>8941</v>
      </c>
      <c r="F39" s="6">
        <f t="shared" si="1"/>
        <v>0.005040536830420691</v>
      </c>
      <c r="G39" s="10">
        <v>247</v>
      </c>
      <c r="H39" s="6">
        <f t="shared" si="2"/>
        <v>0.000515315510788245</v>
      </c>
      <c r="I39" s="3">
        <v>24791</v>
      </c>
      <c r="J39" s="6">
        <f t="shared" si="3"/>
        <v>0.026104802500231658</v>
      </c>
      <c r="K39" s="3">
        <v>42920</v>
      </c>
      <c r="L39" s="6">
        <f t="shared" si="4"/>
        <v>0.007129272040197666</v>
      </c>
    </row>
    <row r="40" spans="2:12" ht="12.75">
      <c r="B40" s="2" t="s">
        <v>78</v>
      </c>
      <c r="C40" s="3">
        <v>336</v>
      </c>
      <c r="D40" s="6">
        <f t="shared" si="0"/>
        <v>0.00011925715569554074</v>
      </c>
      <c r="E40" s="3">
        <v>336</v>
      </c>
      <c r="F40" s="6">
        <f t="shared" si="1"/>
        <v>0.00018942180684726007</v>
      </c>
      <c r="G40" s="10">
        <v>0</v>
      </c>
      <c r="H40" s="6">
        <f t="shared" si="2"/>
        <v>0</v>
      </c>
      <c r="I40" s="3">
        <v>74</v>
      </c>
      <c r="J40" s="6">
        <f t="shared" si="3"/>
        <v>7.792164031370831E-05</v>
      </c>
      <c r="K40" s="3">
        <v>746</v>
      </c>
      <c r="L40" s="6">
        <f t="shared" si="4"/>
        <v>0.00012391511980399484</v>
      </c>
    </row>
    <row r="41" spans="2:12" ht="12.75">
      <c r="B41" s="2" t="s">
        <v>79</v>
      </c>
      <c r="C41" s="3">
        <v>114804</v>
      </c>
      <c r="D41" s="6">
        <f t="shared" si="0"/>
        <v>0.040747614590687084</v>
      </c>
      <c r="E41" s="3">
        <v>114804</v>
      </c>
      <c r="F41" s="6">
        <f t="shared" si="1"/>
        <v>0.06472137236099061</v>
      </c>
      <c r="G41" s="10">
        <v>54194</v>
      </c>
      <c r="H41" s="6">
        <f t="shared" si="2"/>
        <v>0.1130648129216929</v>
      </c>
      <c r="I41" s="3">
        <v>18513</v>
      </c>
      <c r="J41" s="6">
        <f t="shared" si="3"/>
        <v>0.019494099015238946</v>
      </c>
      <c r="K41" s="3">
        <v>302315</v>
      </c>
      <c r="L41" s="6">
        <f t="shared" si="4"/>
        <v>0.05021635314148083</v>
      </c>
    </row>
    <row r="42" spans="2:12" ht="12.75">
      <c r="B42" s="2" t="s">
        <v>81</v>
      </c>
      <c r="C42" s="3">
        <v>1738</v>
      </c>
      <c r="D42" s="6">
        <f t="shared" si="0"/>
        <v>0.0006168718351156244</v>
      </c>
      <c r="E42" s="3">
        <v>1738</v>
      </c>
      <c r="F42" s="6">
        <f t="shared" si="1"/>
        <v>0.0009798068461325535</v>
      </c>
      <c r="G42" s="10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3476</v>
      </c>
      <c r="L42" s="6">
        <f t="shared" si="4"/>
        <v>0.0005773846601054773</v>
      </c>
    </row>
    <row r="43" spans="2:12" ht="12.75">
      <c r="B43" s="2" t="s">
        <v>82</v>
      </c>
      <c r="C43" s="3">
        <v>2033</v>
      </c>
      <c r="D43" s="6">
        <f t="shared" si="0"/>
        <v>0.0007215767783602213</v>
      </c>
      <c r="E43" s="3">
        <v>2033</v>
      </c>
      <c r="F43" s="6">
        <f t="shared" si="1"/>
        <v>0.0011461146825014277</v>
      </c>
      <c r="G43" s="10">
        <v>7188</v>
      </c>
      <c r="H43" s="6">
        <f t="shared" si="2"/>
        <v>0.014996307253222287</v>
      </c>
      <c r="I43" s="3">
        <v>0</v>
      </c>
      <c r="J43" s="6">
        <f t="shared" si="3"/>
        <v>0</v>
      </c>
      <c r="K43" s="3">
        <v>11254</v>
      </c>
      <c r="L43" s="6">
        <f t="shared" si="4"/>
        <v>0.0018693575848179062</v>
      </c>
    </row>
    <row r="44" spans="2:12" ht="12.75">
      <c r="B44" s="2" t="s">
        <v>88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10">
        <v>0</v>
      </c>
      <c r="H44" s="6">
        <f t="shared" si="2"/>
        <v>0</v>
      </c>
      <c r="I44" s="3">
        <v>19227</v>
      </c>
      <c r="J44" s="6">
        <f t="shared" si="3"/>
        <v>0.020245937544752294</v>
      </c>
      <c r="K44" s="3">
        <v>19227</v>
      </c>
      <c r="L44" s="6">
        <f t="shared" si="4"/>
        <v>0.003193721190980441</v>
      </c>
    </row>
    <row r="45" spans="2:12" ht="12.75">
      <c r="B45" s="2" t="s">
        <v>89</v>
      </c>
      <c r="C45" s="3">
        <v>42545</v>
      </c>
      <c r="D45" s="6">
        <f t="shared" si="0"/>
        <v>0.015100582407936847</v>
      </c>
      <c r="E45" s="3">
        <v>42545</v>
      </c>
      <c r="F45" s="6">
        <f t="shared" si="1"/>
        <v>0.023984972536656785</v>
      </c>
      <c r="G45" s="10">
        <v>9226</v>
      </c>
      <c r="H45" s="6">
        <f t="shared" si="2"/>
        <v>0.01924818179162894</v>
      </c>
      <c r="I45" s="3">
        <v>41766</v>
      </c>
      <c r="J45" s="6">
        <f t="shared" si="3"/>
        <v>0.04397939499111272</v>
      </c>
      <c r="K45" s="3">
        <v>136082</v>
      </c>
      <c r="L45" s="6">
        <f t="shared" si="4"/>
        <v>0.022604044682529797</v>
      </c>
    </row>
    <row r="46" spans="2:12" ht="12.75">
      <c r="B46" s="2" t="s">
        <v>93</v>
      </c>
      <c r="C46" s="3">
        <v>25</v>
      </c>
      <c r="D46" s="6">
        <f t="shared" si="0"/>
        <v>8.87330027496583E-06</v>
      </c>
      <c r="E46" s="3">
        <v>25</v>
      </c>
      <c r="F46" s="6">
        <f t="shared" si="1"/>
        <v>1.4093884438040184E-05</v>
      </c>
      <c r="G46" s="10">
        <v>0</v>
      </c>
      <c r="H46" s="6">
        <f t="shared" si="2"/>
        <v>0</v>
      </c>
      <c r="I46" s="3">
        <v>6873</v>
      </c>
      <c r="J46" s="6">
        <f t="shared" si="3"/>
        <v>0.007237235592920503</v>
      </c>
      <c r="K46" s="3">
        <v>6923</v>
      </c>
      <c r="L46" s="6">
        <f t="shared" si="4"/>
        <v>0.0011499522445081185</v>
      </c>
    </row>
    <row r="47" spans="2:12" ht="12.75">
      <c r="B47" s="2" t="s">
        <v>97</v>
      </c>
      <c r="C47" s="3">
        <v>3</v>
      </c>
      <c r="D47" s="6">
        <f t="shared" si="0"/>
        <v>1.0647960329958994E-06</v>
      </c>
      <c r="E47" s="3">
        <v>3</v>
      </c>
      <c r="F47" s="6">
        <f t="shared" si="1"/>
        <v>1.691266132564822E-06</v>
      </c>
      <c r="G47" s="10">
        <v>0</v>
      </c>
      <c r="H47" s="6">
        <f t="shared" si="2"/>
        <v>0</v>
      </c>
      <c r="I47" s="3">
        <v>1366</v>
      </c>
      <c r="J47" s="6">
        <f t="shared" si="3"/>
        <v>0.0014383913603854804</v>
      </c>
      <c r="K47" s="3">
        <v>1372</v>
      </c>
      <c r="L47" s="6">
        <f t="shared" si="4"/>
        <v>0.00022789751256177069</v>
      </c>
    </row>
    <row r="48" spans="2:12" ht="12.75">
      <c r="B48" s="2" t="s">
        <v>99</v>
      </c>
      <c r="C48" s="3">
        <v>94020</v>
      </c>
      <c r="D48" s="6">
        <f t="shared" si="0"/>
        <v>0.03337070767409149</v>
      </c>
      <c r="E48" s="3">
        <v>94020</v>
      </c>
      <c r="F48" s="6">
        <f t="shared" si="1"/>
        <v>0.053004280594581524</v>
      </c>
      <c r="G48" s="10">
        <v>19753</v>
      </c>
      <c r="H48" s="6">
        <f t="shared" si="2"/>
        <v>0.041210636779757906</v>
      </c>
      <c r="I48" s="3">
        <v>51782</v>
      </c>
      <c r="J48" s="6">
        <f t="shared" si="3"/>
        <v>0.05452619430708708</v>
      </c>
      <c r="K48" s="3">
        <v>259575</v>
      </c>
      <c r="L48" s="6">
        <f t="shared" si="4"/>
        <v>0.0431169801918525</v>
      </c>
    </row>
    <row r="49" spans="2:12" ht="12.75">
      <c r="B49" s="2" t="s">
        <v>106</v>
      </c>
      <c r="C49" s="3">
        <v>40</v>
      </c>
      <c r="D49" s="6">
        <f t="shared" si="0"/>
        <v>1.4197280439945325E-05</v>
      </c>
      <c r="E49" s="3">
        <v>40</v>
      </c>
      <c r="F49" s="6">
        <f t="shared" si="1"/>
        <v>2.2550215100864294E-05</v>
      </c>
      <c r="G49" s="10">
        <v>165</v>
      </c>
      <c r="H49" s="6">
        <f t="shared" si="2"/>
        <v>0.00034423910639700577</v>
      </c>
      <c r="I49" s="3">
        <v>1691</v>
      </c>
      <c r="J49" s="6">
        <f t="shared" si="3"/>
        <v>0.0017806147806821724</v>
      </c>
      <c r="K49" s="3">
        <v>1936</v>
      </c>
      <c r="L49" s="6">
        <f t="shared" si="4"/>
        <v>0.00032158132967900007</v>
      </c>
    </row>
    <row r="50" spans="2:12" ht="12.75">
      <c r="B50" s="2" t="s">
        <v>110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10">
        <v>0</v>
      </c>
      <c r="H50" s="6">
        <f t="shared" si="2"/>
        <v>0</v>
      </c>
      <c r="I50" s="3">
        <v>5757</v>
      </c>
      <c r="J50" s="6">
        <f t="shared" si="3"/>
        <v>0.006062093017378632</v>
      </c>
      <c r="K50" s="3">
        <v>5757</v>
      </c>
      <c r="L50" s="6">
        <f t="shared" si="4"/>
        <v>0.000956272580042357</v>
      </c>
    </row>
    <row r="51" spans="2:12" ht="12.75">
      <c r="B51" s="2" t="s">
        <v>112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10">
        <v>0</v>
      </c>
      <c r="H51" s="6">
        <f t="shared" si="2"/>
        <v>0</v>
      </c>
      <c r="I51" s="3">
        <v>15596</v>
      </c>
      <c r="J51" s="6">
        <f t="shared" si="3"/>
        <v>0.016422512193683715</v>
      </c>
      <c r="K51" s="3">
        <v>15596</v>
      </c>
      <c r="L51" s="6">
        <f t="shared" si="4"/>
        <v>0.0025905900917735977</v>
      </c>
    </row>
    <row r="52" spans="2:12" ht="12.75">
      <c r="B52" s="2" t="s">
        <v>115</v>
      </c>
      <c r="C52" s="3">
        <v>81371</v>
      </c>
      <c r="D52" s="6">
        <f t="shared" si="0"/>
        <v>0.028881172666969778</v>
      </c>
      <c r="E52" s="3">
        <v>81372</v>
      </c>
      <c r="F52" s="6">
        <f t="shared" si="1"/>
        <v>0.04587390257968823</v>
      </c>
      <c r="G52" s="10">
        <v>4133</v>
      </c>
      <c r="H52" s="6">
        <f t="shared" si="2"/>
        <v>0.008622668040841362</v>
      </c>
      <c r="I52" s="3">
        <v>5902</v>
      </c>
      <c r="J52" s="6">
        <f t="shared" si="3"/>
        <v>0.0062147773125879255</v>
      </c>
      <c r="K52" s="3">
        <v>172778</v>
      </c>
      <c r="L52" s="6">
        <f t="shared" si="4"/>
        <v>0.02869947261326357</v>
      </c>
    </row>
    <row r="53" spans="2:12" ht="12.75">
      <c r="B53" s="2" t="s">
        <v>120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10">
        <v>0</v>
      </c>
      <c r="H53" s="6">
        <f t="shared" si="2"/>
        <v>0</v>
      </c>
      <c r="I53" s="3">
        <v>2451</v>
      </c>
      <c r="J53" s="6">
        <f t="shared" si="3"/>
        <v>0.0025808910866067444</v>
      </c>
      <c r="K53" s="3">
        <v>2451</v>
      </c>
      <c r="L53" s="6">
        <f t="shared" si="4"/>
        <v>0.0004071259499190233</v>
      </c>
    </row>
    <row r="54" spans="2:12" ht="12.75">
      <c r="B54" s="2" t="s">
        <v>121</v>
      </c>
      <c r="C54" s="3">
        <v>767</v>
      </c>
      <c r="D54" s="6">
        <f t="shared" si="0"/>
        <v>0.00027223285243595165</v>
      </c>
      <c r="E54" s="3">
        <v>767</v>
      </c>
      <c r="F54" s="6">
        <f t="shared" si="1"/>
        <v>0.0004324003745590728</v>
      </c>
      <c r="G54" s="10">
        <v>0</v>
      </c>
      <c r="H54" s="6">
        <f t="shared" si="2"/>
        <v>0</v>
      </c>
      <c r="I54" s="3">
        <v>3127</v>
      </c>
      <c r="J54" s="6">
        <f t="shared" si="3"/>
        <v>0.0032927158008238633</v>
      </c>
      <c r="K54" s="3">
        <v>4661</v>
      </c>
      <c r="L54" s="6">
        <f t="shared" si="4"/>
        <v>0.0007742203396868901</v>
      </c>
    </row>
    <row r="55" spans="2:12" ht="12.75">
      <c r="B55" s="2" t="s">
        <v>122</v>
      </c>
      <c r="C55" s="3">
        <v>11490</v>
      </c>
      <c r="D55" s="6">
        <f t="shared" si="0"/>
        <v>0.004078168806374295</v>
      </c>
      <c r="E55" s="3">
        <v>11490</v>
      </c>
      <c r="F55" s="6">
        <f t="shared" si="1"/>
        <v>0.006477549287723268</v>
      </c>
      <c r="G55" s="10">
        <v>417</v>
      </c>
      <c r="H55" s="6">
        <f t="shared" si="2"/>
        <v>0.0008699861052578873</v>
      </c>
      <c r="I55" s="3">
        <v>4439</v>
      </c>
      <c r="J55" s="6">
        <f t="shared" si="3"/>
        <v>0.004674245423683125</v>
      </c>
      <c r="K55" s="3">
        <v>27836</v>
      </c>
      <c r="L55" s="6">
        <f t="shared" si="4"/>
        <v>0.0046237282504879365</v>
      </c>
    </row>
    <row r="56" spans="2:12" ht="12.75">
      <c r="B56" s="2" t="s">
        <v>123</v>
      </c>
      <c r="C56" s="3">
        <v>452</v>
      </c>
      <c r="D56" s="6">
        <f t="shared" si="0"/>
        <v>0.00016042926897138219</v>
      </c>
      <c r="E56" s="3">
        <v>452</v>
      </c>
      <c r="F56" s="6">
        <f t="shared" si="1"/>
        <v>0.00025481743063976653</v>
      </c>
      <c r="G56" s="10">
        <v>0</v>
      </c>
      <c r="H56" s="6">
        <f t="shared" si="2"/>
        <v>0</v>
      </c>
      <c r="I56" s="3">
        <v>10</v>
      </c>
      <c r="J56" s="6">
        <f t="shared" si="3"/>
        <v>1.0529951393744367E-05</v>
      </c>
      <c r="K56" s="3">
        <v>914</v>
      </c>
      <c r="L56" s="6">
        <f t="shared" si="4"/>
        <v>0.00015182093766870147</v>
      </c>
    </row>
    <row r="57" spans="2:12" ht="12.75">
      <c r="B57" s="2" t="s">
        <v>127</v>
      </c>
      <c r="C57" s="3">
        <v>44337</v>
      </c>
      <c r="D57" s="6">
        <f t="shared" si="0"/>
        <v>0.015736620571646397</v>
      </c>
      <c r="E57" s="3">
        <v>44337</v>
      </c>
      <c r="F57" s="6">
        <f t="shared" si="1"/>
        <v>0.024995222173175503</v>
      </c>
      <c r="G57" s="10">
        <v>4440</v>
      </c>
      <c r="H57" s="6">
        <f t="shared" si="2"/>
        <v>0.009263161408501246</v>
      </c>
      <c r="I57" s="3">
        <v>42840</v>
      </c>
      <c r="J57" s="6">
        <f t="shared" si="3"/>
        <v>0.04511031177080087</v>
      </c>
      <c r="K57" s="3">
        <v>135954</v>
      </c>
      <c r="L57" s="6">
        <f t="shared" si="4"/>
        <v>0.022582783107013827</v>
      </c>
    </row>
    <row r="58" spans="2:12" ht="12.75">
      <c r="B58" s="2" t="s">
        <v>128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10">
        <v>0</v>
      </c>
      <c r="H58" s="6">
        <f t="shared" si="2"/>
        <v>0</v>
      </c>
      <c r="I58" s="3">
        <v>8530</v>
      </c>
      <c r="J58" s="6">
        <f t="shared" si="3"/>
        <v>0.008982048538863944</v>
      </c>
      <c r="K58" s="3">
        <v>8530</v>
      </c>
      <c r="L58" s="6">
        <f t="shared" si="4"/>
        <v>0.0014168846808687346</v>
      </c>
    </row>
    <row r="59" spans="2:12" ht="12.75">
      <c r="B59" s="2" t="s">
        <v>130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10">
        <v>0</v>
      </c>
      <c r="H59" s="6">
        <f t="shared" si="2"/>
        <v>0</v>
      </c>
      <c r="I59" s="3">
        <v>11929</v>
      </c>
      <c r="J59" s="6">
        <f t="shared" si="3"/>
        <v>0.012561179017597655</v>
      </c>
      <c r="K59" s="3">
        <v>11929</v>
      </c>
      <c r="L59" s="6">
        <f t="shared" si="4"/>
        <v>0.0019814791744528883</v>
      </c>
    </row>
    <row r="60" spans="2:12" ht="12.75">
      <c r="B60" s="2" t="s">
        <v>131</v>
      </c>
      <c r="C60" s="3">
        <v>7550</v>
      </c>
      <c r="D60" s="6">
        <f t="shared" si="0"/>
        <v>0.00267973668303968</v>
      </c>
      <c r="E60" s="3">
        <v>7550</v>
      </c>
      <c r="F60" s="6">
        <f t="shared" si="1"/>
        <v>0.0042563531002881355</v>
      </c>
      <c r="G60" s="10">
        <v>0</v>
      </c>
      <c r="H60" s="6">
        <f t="shared" si="2"/>
        <v>0</v>
      </c>
      <c r="I60" s="3">
        <v>11826</v>
      </c>
      <c r="J60" s="6">
        <f t="shared" si="3"/>
        <v>0.012452720518242089</v>
      </c>
      <c r="K60" s="3">
        <v>26926</v>
      </c>
      <c r="L60" s="6">
        <f t="shared" si="4"/>
        <v>0.004472571737054109</v>
      </c>
    </row>
    <row r="61" spans="2:12" ht="12.75">
      <c r="B61" s="2" t="s">
        <v>132</v>
      </c>
      <c r="C61" s="3">
        <v>19326</v>
      </c>
      <c r="D61" s="6">
        <f t="shared" si="0"/>
        <v>0.0068594160445595844</v>
      </c>
      <c r="E61" s="3">
        <v>19326</v>
      </c>
      <c r="F61" s="6">
        <f t="shared" si="1"/>
        <v>0.010895136425982584</v>
      </c>
      <c r="G61" s="10">
        <v>1571</v>
      </c>
      <c r="H61" s="6">
        <f t="shared" si="2"/>
        <v>0.0032775735524224</v>
      </c>
      <c r="I61" s="3">
        <v>41432</v>
      </c>
      <c r="J61" s="6">
        <f t="shared" si="3"/>
        <v>0.04362769461456166</v>
      </c>
      <c r="K61" s="3">
        <v>81655</v>
      </c>
      <c r="L61" s="6">
        <f t="shared" si="4"/>
        <v>0.013563390224658444</v>
      </c>
    </row>
    <row r="62" spans="2:12" ht="12.75">
      <c r="B62" s="2" t="s">
        <v>134</v>
      </c>
      <c r="C62" s="3">
        <v>160</v>
      </c>
      <c r="D62" s="6">
        <f t="shared" si="0"/>
        <v>5.67891217597813E-05</v>
      </c>
      <c r="E62" s="3">
        <v>160</v>
      </c>
      <c r="F62" s="6">
        <f t="shared" si="1"/>
        <v>9.020086040345718E-05</v>
      </c>
      <c r="G62" s="10">
        <v>0</v>
      </c>
      <c r="H62" s="6">
        <f t="shared" si="2"/>
        <v>0</v>
      </c>
      <c r="I62" s="3">
        <v>5306</v>
      </c>
      <c r="J62" s="6">
        <f t="shared" si="3"/>
        <v>0.0055871922095207605</v>
      </c>
      <c r="K62" s="3">
        <v>5626</v>
      </c>
      <c r="L62" s="6">
        <f t="shared" si="4"/>
        <v>0.0009345126863502346</v>
      </c>
    </row>
    <row r="63" spans="2:12" ht="12.75">
      <c r="B63" s="2" t="s">
        <v>135</v>
      </c>
      <c r="C63" s="3">
        <v>94526</v>
      </c>
      <c r="D63" s="6">
        <f t="shared" si="0"/>
        <v>0.0335503032716568</v>
      </c>
      <c r="E63" s="3">
        <v>94526</v>
      </c>
      <c r="F63" s="6">
        <f t="shared" si="1"/>
        <v>0.05328954081560745</v>
      </c>
      <c r="G63" s="10">
        <v>33969</v>
      </c>
      <c r="H63" s="6">
        <f t="shared" si="2"/>
        <v>0.0708694436678781</v>
      </c>
      <c r="I63" s="3">
        <v>8164</v>
      </c>
      <c r="J63" s="6">
        <f t="shared" si="3"/>
        <v>0.0085966523178529</v>
      </c>
      <c r="K63" s="3">
        <v>231185</v>
      </c>
      <c r="L63" s="6">
        <f t="shared" si="4"/>
        <v>0.03840122918483452</v>
      </c>
    </row>
    <row r="64" spans="2:12" ht="12.75">
      <c r="B64" s="2" t="s">
        <v>136</v>
      </c>
      <c r="C64" s="3">
        <v>861</v>
      </c>
      <c r="D64" s="6">
        <f t="shared" si="0"/>
        <v>0.0003055964614698231</v>
      </c>
      <c r="E64" s="3">
        <v>861</v>
      </c>
      <c r="F64" s="6">
        <f t="shared" si="1"/>
        <v>0.00048539338004610394</v>
      </c>
      <c r="G64" s="10">
        <v>0</v>
      </c>
      <c r="H64" s="6">
        <f t="shared" si="2"/>
        <v>0</v>
      </c>
      <c r="I64" s="3">
        <v>5528</v>
      </c>
      <c r="J64" s="6">
        <f t="shared" si="3"/>
        <v>0.005820957130461886</v>
      </c>
      <c r="K64" s="3">
        <v>7250</v>
      </c>
      <c r="L64" s="6">
        <f t="shared" si="4"/>
        <v>0.0012042689257090653</v>
      </c>
    </row>
    <row r="65" spans="2:12" ht="12.75">
      <c r="B65" s="2" t="s">
        <v>137</v>
      </c>
      <c r="C65" s="3">
        <v>89282</v>
      </c>
      <c r="D65" s="6">
        <f t="shared" si="0"/>
        <v>0.031689039805979966</v>
      </c>
      <c r="E65" s="3">
        <v>89282</v>
      </c>
      <c r="F65" s="6">
        <f t="shared" si="1"/>
        <v>0.05033320761588415</v>
      </c>
      <c r="G65" s="10">
        <v>29496</v>
      </c>
      <c r="H65" s="6">
        <f t="shared" si="2"/>
        <v>0.06153743443809746</v>
      </c>
      <c r="I65" s="3">
        <v>46714</v>
      </c>
      <c r="J65" s="6">
        <f t="shared" si="3"/>
        <v>0.04918961494073743</v>
      </c>
      <c r="K65" s="3">
        <v>254774</v>
      </c>
      <c r="L65" s="6">
        <f t="shared" si="4"/>
        <v>0.04231950500394502</v>
      </c>
    </row>
    <row r="66" spans="2:12" ht="12.75">
      <c r="B66" s="2" t="s">
        <v>139</v>
      </c>
      <c r="C66" s="3">
        <v>6276</v>
      </c>
      <c r="D66" s="6">
        <f t="shared" si="0"/>
        <v>0.0022275533010274215</v>
      </c>
      <c r="E66" s="3">
        <v>6276</v>
      </c>
      <c r="F66" s="6">
        <f t="shared" si="1"/>
        <v>0.003538128749325608</v>
      </c>
      <c r="G66" s="10">
        <v>0</v>
      </c>
      <c r="H66" s="6">
        <f t="shared" si="2"/>
        <v>0</v>
      </c>
      <c r="I66" s="3">
        <v>10988</v>
      </c>
      <c r="J66" s="6">
        <f t="shared" si="3"/>
        <v>0.01157031059144631</v>
      </c>
      <c r="K66" s="3">
        <v>23540</v>
      </c>
      <c r="L66" s="6">
        <f t="shared" si="4"/>
        <v>0.003910136622233296</v>
      </c>
    </row>
    <row r="67" spans="2:12" ht="12.75">
      <c r="B67" s="2" t="s">
        <v>140</v>
      </c>
      <c r="C67" s="3">
        <v>6626</v>
      </c>
      <c r="D67" s="6">
        <f t="shared" si="0"/>
        <v>0.0023517795048769432</v>
      </c>
      <c r="E67" s="3">
        <v>6626</v>
      </c>
      <c r="F67" s="6">
        <f t="shared" si="1"/>
        <v>0.00373544313145817</v>
      </c>
      <c r="G67" s="10">
        <v>0</v>
      </c>
      <c r="H67" s="6">
        <f t="shared" si="2"/>
        <v>0</v>
      </c>
      <c r="I67" s="3">
        <v>21814</v>
      </c>
      <c r="J67" s="6">
        <f t="shared" si="3"/>
        <v>0.02297003597031396</v>
      </c>
      <c r="K67" s="3">
        <v>35066</v>
      </c>
      <c r="L67" s="6">
        <f t="shared" si="4"/>
        <v>0.005824675055022632</v>
      </c>
    </row>
    <row r="68" spans="2:12" ht="12.75">
      <c r="B68" s="2" t="s">
        <v>141</v>
      </c>
      <c r="C68" s="3">
        <v>0</v>
      </c>
      <c r="D68" s="6">
        <f aca="true" t="shared" si="5" ref="D68:D74">+C68/$C$76</f>
        <v>0</v>
      </c>
      <c r="E68" s="3">
        <v>0</v>
      </c>
      <c r="F68" s="6">
        <f aca="true" t="shared" si="6" ref="F68:F74">+E68/$E$76</f>
        <v>0</v>
      </c>
      <c r="G68" s="10">
        <v>0</v>
      </c>
      <c r="H68" s="6">
        <f aca="true" t="shared" si="7" ref="H68:H74">+G68/$G$76</f>
        <v>0</v>
      </c>
      <c r="I68" s="3">
        <v>1690</v>
      </c>
      <c r="J68" s="6">
        <f aca="true" t="shared" si="8" ref="J68:J74">+I68/$I$76</f>
        <v>0.001779561785542798</v>
      </c>
      <c r="K68" s="3">
        <v>1690</v>
      </c>
      <c r="L68" s="6">
        <f aca="true" t="shared" si="9" ref="L68:L74">+K68/$K$76</f>
        <v>0.0002807192392342511</v>
      </c>
    </row>
    <row r="69" spans="2:12" ht="12.75">
      <c r="B69" s="2" t="s">
        <v>143</v>
      </c>
      <c r="C69" s="3">
        <v>51</v>
      </c>
      <c r="D69" s="6">
        <f t="shared" si="5"/>
        <v>1.810153256093029E-05</v>
      </c>
      <c r="E69" s="3">
        <v>51</v>
      </c>
      <c r="F69" s="6">
        <f t="shared" si="6"/>
        <v>2.8751524253601972E-05</v>
      </c>
      <c r="G69" s="10">
        <v>0</v>
      </c>
      <c r="H69" s="6">
        <f t="shared" si="7"/>
        <v>0</v>
      </c>
      <c r="I69" s="3">
        <v>30591</v>
      </c>
      <c r="J69" s="6">
        <f t="shared" si="8"/>
        <v>0.03221217430860339</v>
      </c>
      <c r="K69" s="3">
        <v>30693</v>
      </c>
      <c r="L69" s="6">
        <f t="shared" si="9"/>
        <v>0.005098293260246667</v>
      </c>
    </row>
    <row r="70" spans="2:12" ht="12.75">
      <c r="B70" s="2" t="s">
        <v>145</v>
      </c>
      <c r="C70" s="3">
        <v>2921</v>
      </c>
      <c r="D70" s="6">
        <f t="shared" si="5"/>
        <v>0.0010367564041270075</v>
      </c>
      <c r="E70" s="3">
        <v>2921</v>
      </c>
      <c r="F70" s="6">
        <f t="shared" si="6"/>
        <v>0.001646729457740615</v>
      </c>
      <c r="G70" s="10">
        <v>0</v>
      </c>
      <c r="H70" s="6">
        <f t="shared" si="7"/>
        <v>0</v>
      </c>
      <c r="I70" s="3">
        <v>0</v>
      </c>
      <c r="J70" s="6">
        <f t="shared" si="8"/>
        <v>0</v>
      </c>
      <c r="K70" s="3">
        <v>5842</v>
      </c>
      <c r="L70" s="6">
        <f t="shared" si="9"/>
        <v>0.0009703915950334288</v>
      </c>
    </row>
    <row r="71" spans="2:12" ht="12.75">
      <c r="B71" s="2" t="s">
        <v>146</v>
      </c>
      <c r="C71" s="3">
        <v>9165</v>
      </c>
      <c r="D71" s="6">
        <f t="shared" si="5"/>
        <v>0.003252951880802473</v>
      </c>
      <c r="E71" s="3">
        <v>9165</v>
      </c>
      <c r="F71" s="6">
        <f t="shared" si="6"/>
        <v>0.005166818034985531</v>
      </c>
      <c r="G71" s="10">
        <v>0</v>
      </c>
      <c r="H71" s="6">
        <f t="shared" si="7"/>
        <v>0</v>
      </c>
      <c r="I71" s="3">
        <v>2941</v>
      </c>
      <c r="J71" s="6">
        <f t="shared" si="8"/>
        <v>0.003096858704900218</v>
      </c>
      <c r="K71" s="3">
        <v>21271</v>
      </c>
      <c r="L71" s="6">
        <f t="shared" si="9"/>
        <v>0.003533241975001038</v>
      </c>
    </row>
    <row r="72" spans="2:12" ht="12.75">
      <c r="B72" s="2" t="s">
        <v>147</v>
      </c>
      <c r="C72" s="3">
        <v>0</v>
      </c>
      <c r="D72" s="6">
        <f t="shared" si="5"/>
        <v>0</v>
      </c>
      <c r="E72" s="3">
        <v>0</v>
      </c>
      <c r="F72" s="6">
        <f t="shared" si="6"/>
        <v>0</v>
      </c>
      <c r="G72" s="10">
        <v>0</v>
      </c>
      <c r="H72" s="6">
        <f t="shared" si="7"/>
        <v>0</v>
      </c>
      <c r="I72" s="3">
        <v>405</v>
      </c>
      <c r="J72" s="6">
        <f t="shared" si="8"/>
        <v>0.00042646303144664685</v>
      </c>
      <c r="K72" s="3">
        <v>405</v>
      </c>
      <c r="L72" s="6">
        <f t="shared" si="9"/>
        <v>6.727295378098917E-05</v>
      </c>
    </row>
    <row r="73" spans="2:12" ht="12.75">
      <c r="B73" s="2" t="s">
        <v>148</v>
      </c>
      <c r="C73" s="3">
        <v>4473</v>
      </c>
      <c r="D73" s="6">
        <f t="shared" si="5"/>
        <v>0.0015876108851968862</v>
      </c>
      <c r="E73" s="3">
        <v>4473</v>
      </c>
      <c r="F73" s="6">
        <f t="shared" si="6"/>
        <v>0.0025216778036541497</v>
      </c>
      <c r="G73" s="10">
        <v>0</v>
      </c>
      <c r="H73" s="6">
        <f t="shared" si="7"/>
        <v>0</v>
      </c>
      <c r="I73" s="3">
        <v>2237</v>
      </c>
      <c r="J73" s="6">
        <f t="shared" si="8"/>
        <v>0.0023555501267806147</v>
      </c>
      <c r="K73" s="3">
        <v>11183</v>
      </c>
      <c r="L73" s="6">
        <f t="shared" si="9"/>
        <v>0.0018575640546488934</v>
      </c>
    </row>
    <row r="74" spans="2:12" ht="12.75">
      <c r="B74" s="2" t="s">
        <v>149</v>
      </c>
      <c r="C74" s="3">
        <v>0</v>
      </c>
      <c r="D74" s="6">
        <f t="shared" si="5"/>
        <v>0</v>
      </c>
      <c r="E74" s="3">
        <v>0</v>
      </c>
      <c r="F74" s="6">
        <f t="shared" si="6"/>
        <v>0</v>
      </c>
      <c r="G74" s="10">
        <v>0</v>
      </c>
      <c r="H74" s="6">
        <f t="shared" si="7"/>
        <v>0</v>
      </c>
      <c r="I74" s="3">
        <v>2031</v>
      </c>
      <c r="J74" s="6">
        <f t="shared" si="8"/>
        <v>0.002138633128069481</v>
      </c>
      <c r="K74" s="3">
        <v>2031</v>
      </c>
      <c r="L74" s="6">
        <f t="shared" si="9"/>
        <v>0.00033736140525725673</v>
      </c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2817441</v>
      </c>
      <c r="D76" s="7">
        <f>SUM(D3:D75)</f>
        <v>0.9999999999999998</v>
      </c>
      <c r="E76" s="4">
        <f>SUM(E3:E74)</f>
        <v>1773819</v>
      </c>
      <c r="F76" s="7">
        <f>SUM(F3:F75)</f>
        <v>1.0000000000000002</v>
      </c>
      <c r="G76" s="4">
        <f>SUM(G3:G74)</f>
        <v>479318</v>
      </c>
      <c r="H76" s="7">
        <f>SUM(H3:H75)</f>
        <v>1</v>
      </c>
      <c r="I76" s="4">
        <f>SUM(I3:I74)</f>
        <v>949672</v>
      </c>
      <c r="J76" s="7">
        <f>SUM(J3:J75)</f>
        <v>1</v>
      </c>
      <c r="K76" s="4">
        <f>SUM(K3:K74)</f>
        <v>6020250</v>
      </c>
      <c r="L76" s="7">
        <f>SUM(L3:L75)</f>
        <v>0.9999999999999999</v>
      </c>
      <c r="M76" s="4">
        <f>+I76+G76+E76+C76</f>
        <v>6020250</v>
      </c>
    </row>
    <row r="77" spans="3:11" ht="12.75">
      <c r="C77" s="4">
        <f>+C76-C78</f>
        <v>0</v>
      </c>
      <c r="E77" s="4">
        <f>+E76-E78</f>
        <v>0</v>
      </c>
      <c r="G77" s="4">
        <f>+G76-G78</f>
        <v>1</v>
      </c>
      <c r="I77" s="4">
        <f>+I76-I78</f>
        <v>-1</v>
      </c>
      <c r="K77" s="4">
        <f>+K76-K78</f>
        <v>0</v>
      </c>
    </row>
    <row r="78" spans="3:11" ht="12.75">
      <c r="C78" s="9">
        <v>2817441</v>
      </c>
      <c r="E78" s="4">
        <f>1182546+591273</f>
        <v>1773819</v>
      </c>
      <c r="G78" s="9">
        <v>479317</v>
      </c>
      <c r="I78" s="9">
        <v>949673</v>
      </c>
      <c r="K78" s="4">
        <f>SUM(C78:I78)</f>
        <v>6020250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49">
      <selection activeCell="J65" sqref="J65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</cols>
  <sheetData>
    <row r="1" spans="4:6" ht="12.75">
      <c r="D1" s="5">
        <v>38353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 t="s">
        <v>159</v>
      </c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19787</v>
      </c>
      <c r="D3" s="6">
        <f>+C3/$C$76</f>
        <v>0.006369051565916964</v>
      </c>
      <c r="E3" s="3">
        <v>19787</v>
      </c>
      <c r="F3" s="6">
        <f>+E3/$E$76</f>
        <v>0.011388876578007214</v>
      </c>
      <c r="G3" s="3">
        <v>187</v>
      </c>
      <c r="H3" s="6">
        <f>+G3/$G$76</f>
        <v>0.0003880738876079914</v>
      </c>
      <c r="I3" s="3">
        <v>3009</v>
      </c>
      <c r="J3" s="6">
        <f>+I3/$I$76</f>
        <v>0.002742305322751747</v>
      </c>
      <c r="K3" s="3">
        <v>42770</v>
      </c>
      <c r="L3" s="6">
        <f>+K3/$K$76</f>
        <v>0.0066586146780963805</v>
      </c>
    </row>
    <row r="4" spans="2:12" ht="12.75">
      <c r="B4" s="2" t="s">
        <v>6</v>
      </c>
      <c r="C4" s="3">
        <v>7776</v>
      </c>
      <c r="D4" s="6">
        <f aca="true" t="shared" si="0" ref="D4:D67">+C4/$C$76</f>
        <v>0.0025029435981488</v>
      </c>
      <c r="E4" s="3">
        <v>7776</v>
      </c>
      <c r="F4" s="6">
        <f aca="true" t="shared" si="1" ref="F4:F67">+E4/$E$76</f>
        <v>0.0044756610032134275</v>
      </c>
      <c r="G4" s="3">
        <v>417</v>
      </c>
      <c r="H4" s="6">
        <f aca="true" t="shared" si="2" ref="H4:H67">+G4/$G$76</f>
        <v>0.0008653840167515103</v>
      </c>
      <c r="I4" s="3">
        <v>20145</v>
      </c>
      <c r="J4" s="6">
        <f aca="true" t="shared" si="3" ref="J4:J67">+I4/$I$76</f>
        <v>0.018359501737066783</v>
      </c>
      <c r="K4" s="3">
        <v>36114</v>
      </c>
      <c r="L4" s="6">
        <f aca="true" t="shared" si="4" ref="L4:L67">+K4/$K$76</f>
        <v>0.005622380418161625</v>
      </c>
    </row>
    <row r="5" spans="2:12" ht="12.75">
      <c r="B5" s="2" t="s">
        <v>7</v>
      </c>
      <c r="C5" s="3">
        <v>533</v>
      </c>
      <c r="D5" s="6">
        <f t="shared" si="0"/>
        <v>0.0001715623634019175</v>
      </c>
      <c r="E5" s="3">
        <v>533</v>
      </c>
      <c r="F5" s="6">
        <f t="shared" si="1"/>
        <v>0.0003067807760690274</v>
      </c>
      <c r="G5" s="3">
        <v>0</v>
      </c>
      <c r="H5" s="6">
        <f t="shared" si="2"/>
        <v>0</v>
      </c>
      <c r="I5" s="3">
        <v>1457</v>
      </c>
      <c r="J5" s="6">
        <f t="shared" si="3"/>
        <v>0.0013278626969921222</v>
      </c>
      <c r="K5" s="3">
        <v>2523</v>
      </c>
      <c r="L5" s="6">
        <f t="shared" si="4"/>
        <v>0.0003927913217871678</v>
      </c>
    </row>
    <row r="6" spans="2:12" ht="12.75">
      <c r="B6" s="2" t="s">
        <v>8</v>
      </c>
      <c r="C6" s="3">
        <v>13640</v>
      </c>
      <c r="D6" s="6">
        <f t="shared" si="0"/>
        <v>0.00439045147617665</v>
      </c>
      <c r="E6" s="3">
        <v>13640</v>
      </c>
      <c r="F6" s="6">
        <f t="shared" si="1"/>
        <v>0.007850825113661414</v>
      </c>
      <c r="G6" s="3">
        <v>20558</v>
      </c>
      <c r="H6" s="6">
        <f t="shared" si="2"/>
        <v>0.04266322449970635</v>
      </c>
      <c r="I6" s="3">
        <v>17197</v>
      </c>
      <c r="J6" s="6">
        <f t="shared" si="3"/>
        <v>0.015672789842260483</v>
      </c>
      <c r="K6" s="3">
        <v>65035</v>
      </c>
      <c r="L6" s="6">
        <f t="shared" si="4"/>
        <v>0.010124924142857098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8602</v>
      </c>
      <c r="J7" s="6">
        <f t="shared" si="3"/>
        <v>0.007839584707979571</v>
      </c>
      <c r="K7" s="3">
        <v>8602</v>
      </c>
      <c r="L7" s="6">
        <f t="shared" si="4"/>
        <v>0.0013391957788399594</v>
      </c>
    </row>
    <row r="8" spans="2:12" ht="12.75">
      <c r="B8" s="2" t="s">
        <v>15</v>
      </c>
      <c r="C8" s="3">
        <v>30120</v>
      </c>
      <c r="D8" s="6">
        <f t="shared" si="0"/>
        <v>0.009695043875545506</v>
      </c>
      <c r="E8" s="3">
        <v>30120</v>
      </c>
      <c r="F8" s="6">
        <f t="shared" si="1"/>
        <v>0.017336279503187814</v>
      </c>
      <c r="G8" s="3">
        <v>1428</v>
      </c>
      <c r="H8" s="6">
        <f t="shared" si="2"/>
        <v>0.0029634733235519343</v>
      </c>
      <c r="I8" s="3">
        <v>8511</v>
      </c>
      <c r="J8" s="6">
        <f t="shared" si="3"/>
        <v>0.007756650249897016</v>
      </c>
      <c r="K8" s="3">
        <v>70179</v>
      </c>
      <c r="L8" s="6">
        <f t="shared" si="4"/>
        <v>0.010925763841340329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1486</v>
      </c>
      <c r="J9" s="6">
        <f t="shared" si="3"/>
        <v>0.0013542923594579914</v>
      </c>
      <c r="K9" s="3">
        <v>1486</v>
      </c>
      <c r="L9" s="6">
        <f t="shared" si="4"/>
        <v>0.00023134677137365492</v>
      </c>
    </row>
    <row r="10" spans="2:12" ht="12.75">
      <c r="B10" s="2" t="s">
        <v>17</v>
      </c>
      <c r="C10" s="3">
        <v>7550</v>
      </c>
      <c r="D10" s="6">
        <f t="shared" si="0"/>
        <v>0.002430198581021533</v>
      </c>
      <c r="E10" s="3">
        <v>7550</v>
      </c>
      <c r="F10" s="6">
        <f t="shared" si="1"/>
        <v>0.0043455813495706505</v>
      </c>
      <c r="G10" s="3">
        <v>451</v>
      </c>
      <c r="H10" s="6">
        <f t="shared" si="2"/>
        <v>0.0009359429054075087</v>
      </c>
      <c r="I10" s="3">
        <v>3303</v>
      </c>
      <c r="J10" s="6">
        <f t="shared" si="3"/>
        <v>0.0030102474180953875</v>
      </c>
      <c r="K10" s="3">
        <v>18854</v>
      </c>
      <c r="L10" s="6">
        <f t="shared" si="4"/>
        <v>0.0029352705433909085</v>
      </c>
    </row>
    <row r="11" spans="2:12" ht="12.75">
      <c r="B11" s="2" t="s">
        <v>24</v>
      </c>
      <c r="C11" s="3">
        <v>251</v>
      </c>
      <c r="D11" s="6">
        <f t="shared" si="0"/>
        <v>8.079203229621256E-05</v>
      </c>
      <c r="E11" s="3">
        <v>251</v>
      </c>
      <c r="F11" s="6">
        <f t="shared" si="1"/>
        <v>0.00014446899585989845</v>
      </c>
      <c r="G11" s="3">
        <v>0</v>
      </c>
      <c r="H11" s="6">
        <f t="shared" si="2"/>
        <v>0</v>
      </c>
      <c r="I11" s="3">
        <v>460</v>
      </c>
      <c r="J11" s="6">
        <f t="shared" si="3"/>
        <v>0.000419229128768961</v>
      </c>
      <c r="K11" s="3">
        <v>962</v>
      </c>
      <c r="L11" s="6">
        <f t="shared" si="4"/>
        <v>0.00014976823288119517</v>
      </c>
    </row>
    <row r="12" spans="2:12" ht="12.75">
      <c r="B12" s="2" t="s">
        <v>27</v>
      </c>
      <c r="C12" s="3">
        <v>338</v>
      </c>
      <c r="D12" s="6">
        <f t="shared" si="0"/>
        <v>0.0001087956450841428</v>
      </c>
      <c r="E12" s="3">
        <v>338</v>
      </c>
      <c r="F12" s="6">
        <f t="shared" si="1"/>
        <v>0.0001945439067754808</v>
      </c>
      <c r="G12" s="3">
        <v>0</v>
      </c>
      <c r="H12" s="6">
        <f t="shared" si="2"/>
        <v>0</v>
      </c>
      <c r="I12" s="3">
        <v>677</v>
      </c>
      <c r="J12" s="6">
        <f t="shared" si="3"/>
        <v>0.0006169959134273621</v>
      </c>
      <c r="K12" s="3">
        <v>1353</v>
      </c>
      <c r="L12" s="6">
        <f t="shared" si="4"/>
        <v>0.0002106407682830115</v>
      </c>
    </row>
    <row r="13" spans="2:12" ht="12.75">
      <c r="B13" s="2" t="s">
        <v>28</v>
      </c>
      <c r="C13" s="3">
        <v>23807</v>
      </c>
      <c r="D13" s="6">
        <f t="shared" si="0"/>
        <v>0.007663011605083396</v>
      </c>
      <c r="E13" s="3">
        <v>23807</v>
      </c>
      <c r="F13" s="6">
        <f t="shared" si="1"/>
        <v>0.013702682806520329</v>
      </c>
      <c r="G13" s="3">
        <v>0</v>
      </c>
      <c r="H13" s="6">
        <f t="shared" si="2"/>
        <v>0</v>
      </c>
      <c r="I13" s="3">
        <v>5478</v>
      </c>
      <c r="J13" s="6">
        <f t="shared" si="3"/>
        <v>0.004992472103035583</v>
      </c>
      <c r="K13" s="3">
        <v>53092</v>
      </c>
      <c r="L13" s="6">
        <f t="shared" si="4"/>
        <v>0.008265587339010826</v>
      </c>
    </row>
    <row r="14" spans="2:12" ht="12.75">
      <c r="B14" s="2" t="s">
        <v>31</v>
      </c>
      <c r="C14" s="3">
        <v>33</v>
      </c>
      <c r="D14" s="6">
        <f t="shared" si="0"/>
        <v>1.0622060023008025E-05</v>
      </c>
      <c r="E14" s="3">
        <v>33</v>
      </c>
      <c r="F14" s="6">
        <f t="shared" si="1"/>
        <v>1.8993931726600196E-05</v>
      </c>
      <c r="G14" s="3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66</v>
      </c>
      <c r="L14" s="6">
        <f t="shared" si="4"/>
        <v>1.0275159428439586E-05</v>
      </c>
    </row>
    <row r="15" spans="2:12" ht="12.75">
      <c r="B15" s="2" t="s">
        <v>32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872</v>
      </c>
      <c r="J15" s="6">
        <f t="shared" si="3"/>
        <v>0.0007947126093185521</v>
      </c>
      <c r="K15" s="3">
        <v>872</v>
      </c>
      <c r="L15" s="6">
        <f t="shared" si="4"/>
        <v>0.00013575665184241393</v>
      </c>
    </row>
    <row r="16" spans="2:12" ht="12.75">
      <c r="B16" s="2" t="s">
        <v>33</v>
      </c>
      <c r="C16" s="3">
        <v>7548</v>
      </c>
      <c r="D16" s="6">
        <f t="shared" si="0"/>
        <v>0.0024295548198080175</v>
      </c>
      <c r="E16" s="3">
        <v>7548</v>
      </c>
      <c r="F16" s="6">
        <f t="shared" si="1"/>
        <v>0.004344430202193281</v>
      </c>
      <c r="G16" s="3">
        <v>1217</v>
      </c>
      <c r="H16" s="6">
        <f t="shared" si="2"/>
        <v>0.0025255931615985323</v>
      </c>
      <c r="I16" s="3">
        <v>30207</v>
      </c>
      <c r="J16" s="6">
        <f t="shared" si="3"/>
        <v>0.027529683245052186</v>
      </c>
      <c r="K16" s="3">
        <v>46520</v>
      </c>
      <c r="L16" s="6">
        <f t="shared" si="4"/>
        <v>0.007242430554712266</v>
      </c>
    </row>
    <row r="17" spans="2:12" ht="12.75">
      <c r="B17" s="2" t="s">
        <v>35</v>
      </c>
      <c r="C17" s="3">
        <v>19024</v>
      </c>
      <c r="D17" s="6">
        <f t="shared" si="0"/>
        <v>0.006123456662960748</v>
      </c>
      <c r="E17" s="3">
        <v>19024</v>
      </c>
      <c r="F17" s="6">
        <f t="shared" si="1"/>
        <v>0.01094971385354067</v>
      </c>
      <c r="G17" s="3">
        <v>19419</v>
      </c>
      <c r="H17" s="6">
        <f t="shared" si="2"/>
        <v>0.0402995017297304</v>
      </c>
      <c r="I17" s="3">
        <v>0</v>
      </c>
      <c r="J17" s="6">
        <f t="shared" si="3"/>
        <v>0</v>
      </c>
      <c r="K17" s="3">
        <v>57467</v>
      </c>
      <c r="L17" s="6">
        <f t="shared" si="4"/>
        <v>0.008946705861729359</v>
      </c>
    </row>
    <row r="18" spans="2:12" ht="12.75">
      <c r="B18" s="2" t="s">
        <v>38</v>
      </c>
      <c r="C18" s="3">
        <v>17266</v>
      </c>
      <c r="D18" s="6">
        <f t="shared" si="0"/>
        <v>0.005557590556280502</v>
      </c>
      <c r="E18" s="3">
        <v>17266</v>
      </c>
      <c r="F18" s="6">
        <f t="shared" si="1"/>
        <v>0.009937855308832696</v>
      </c>
      <c r="G18" s="3">
        <v>4520</v>
      </c>
      <c r="H18" s="6">
        <f t="shared" si="2"/>
        <v>0.009380181668385675</v>
      </c>
      <c r="I18" s="3">
        <v>31933</v>
      </c>
      <c r="J18" s="6">
        <f t="shared" si="3"/>
        <v>0.029102703845607026</v>
      </c>
      <c r="K18" s="3">
        <v>70985</v>
      </c>
      <c r="L18" s="6">
        <f t="shared" si="4"/>
        <v>0.011051245333754303</v>
      </c>
    </row>
    <row r="19" spans="2:12" ht="12.75">
      <c r="B19" s="2" t="s">
        <v>39</v>
      </c>
      <c r="C19" s="3">
        <v>220</v>
      </c>
      <c r="D19" s="6">
        <f t="shared" si="0"/>
        <v>7.081373348672017E-05</v>
      </c>
      <c r="E19" s="3">
        <v>220</v>
      </c>
      <c r="F19" s="6">
        <f t="shared" si="1"/>
        <v>0.00012662621151066797</v>
      </c>
      <c r="G19" s="3">
        <v>0</v>
      </c>
      <c r="H19" s="6">
        <f t="shared" si="2"/>
        <v>0</v>
      </c>
      <c r="I19" s="3">
        <v>7386</v>
      </c>
      <c r="J19" s="6">
        <f t="shared" si="3"/>
        <v>0.006731361619755535</v>
      </c>
      <c r="K19" s="3">
        <v>7826</v>
      </c>
      <c r="L19" s="6">
        <f t="shared" si="4"/>
        <v>0.0012183848134389122</v>
      </c>
    </row>
    <row r="20" spans="2:12" ht="12.75">
      <c r="B20" s="2" t="s">
        <v>40</v>
      </c>
      <c r="C20" s="3">
        <v>192234</v>
      </c>
      <c r="D20" s="6">
        <f t="shared" si="0"/>
        <v>0.06187639655948257</v>
      </c>
      <c r="E20" s="3">
        <v>192234</v>
      </c>
      <c r="F20" s="6">
        <f t="shared" si="1"/>
        <v>0.1106448324706443</v>
      </c>
      <c r="G20" s="3">
        <v>34088</v>
      </c>
      <c r="H20" s="6">
        <f t="shared" si="2"/>
        <v>0.07074151166193161</v>
      </c>
      <c r="I20" s="3">
        <v>30374</v>
      </c>
      <c r="J20" s="6">
        <f t="shared" si="3"/>
        <v>0.027681881646148744</v>
      </c>
      <c r="K20" s="3">
        <v>448930</v>
      </c>
      <c r="L20" s="6">
        <f t="shared" si="4"/>
        <v>0.06989132306377854</v>
      </c>
    </row>
    <row r="21" spans="2:12" ht="12.75">
      <c r="B21" s="2" t="s">
        <v>42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3">
        <v>0</v>
      </c>
      <c r="H21" s="6">
        <f t="shared" si="2"/>
        <v>0</v>
      </c>
      <c r="I21" s="3">
        <v>1793</v>
      </c>
      <c r="J21" s="6">
        <f t="shared" si="3"/>
        <v>0.001634082234527711</v>
      </c>
      <c r="K21" s="3">
        <v>1793</v>
      </c>
      <c r="L21" s="6">
        <f t="shared" si="4"/>
        <v>0.0002791418311392754</v>
      </c>
    </row>
    <row r="22" spans="2:12" ht="12.75">
      <c r="B22" s="2" t="s">
        <v>43</v>
      </c>
      <c r="C22" s="3">
        <v>9735</v>
      </c>
      <c r="D22" s="6">
        <f t="shared" si="0"/>
        <v>0.0031335077067873676</v>
      </c>
      <c r="E22" s="3">
        <v>9735</v>
      </c>
      <c r="F22" s="6">
        <f t="shared" si="1"/>
        <v>0.0056032098593470575</v>
      </c>
      <c r="G22" s="3">
        <v>0</v>
      </c>
      <c r="H22" s="6">
        <f t="shared" si="2"/>
        <v>0</v>
      </c>
      <c r="I22" s="3">
        <v>2124</v>
      </c>
      <c r="J22" s="6">
        <f t="shared" si="3"/>
        <v>0.0019357449337071156</v>
      </c>
      <c r="K22" s="3">
        <v>21594</v>
      </c>
      <c r="L22" s="6">
        <f t="shared" si="4"/>
        <v>0.0033618453439049154</v>
      </c>
    </row>
    <row r="23" spans="2:12" ht="12.75">
      <c r="B23" s="2" t="s">
        <v>44</v>
      </c>
      <c r="C23" s="3">
        <v>13534</v>
      </c>
      <c r="D23" s="6">
        <f t="shared" si="0"/>
        <v>0.004356332131860322</v>
      </c>
      <c r="E23" s="3">
        <v>13534</v>
      </c>
      <c r="F23" s="6">
        <f t="shared" si="1"/>
        <v>0.00778981430266082</v>
      </c>
      <c r="G23" s="3">
        <v>1001</v>
      </c>
      <c r="H23" s="6">
        <f t="shared" si="2"/>
        <v>0.0020773366924898362</v>
      </c>
      <c r="I23" s="3">
        <v>10914</v>
      </c>
      <c r="J23" s="6">
        <f t="shared" si="3"/>
        <v>0.009946666763879218</v>
      </c>
      <c r="K23" s="3">
        <v>38983</v>
      </c>
      <c r="L23" s="6">
        <f t="shared" si="4"/>
        <v>0.006069038484831218</v>
      </c>
    </row>
    <row r="24" spans="2:12" ht="12.75">
      <c r="B24" s="2" t="s">
        <v>45</v>
      </c>
      <c r="C24" s="3">
        <v>307682</v>
      </c>
      <c r="D24" s="6">
        <f t="shared" si="0"/>
        <v>0.09903686884845925</v>
      </c>
      <c r="E24" s="3">
        <v>307682</v>
      </c>
      <c r="F24" s="6">
        <f t="shared" si="1"/>
        <v>0.17709366368193338</v>
      </c>
      <c r="G24" s="3">
        <v>128458</v>
      </c>
      <c r="H24" s="6">
        <f t="shared" si="2"/>
        <v>0.26658393291094845</v>
      </c>
      <c r="I24" s="3">
        <v>28002</v>
      </c>
      <c r="J24" s="6">
        <f t="shared" si="3"/>
        <v>0.025520117529974882</v>
      </c>
      <c r="K24" s="3">
        <v>771824</v>
      </c>
      <c r="L24" s="6">
        <f t="shared" si="4"/>
        <v>0.12016082804084781</v>
      </c>
    </row>
    <row r="25" spans="2:12" ht="12.75">
      <c r="B25" s="2" t="s">
        <v>46</v>
      </c>
      <c r="C25" s="3">
        <v>83570</v>
      </c>
      <c r="D25" s="6">
        <f t="shared" si="0"/>
        <v>0.026899562306750932</v>
      </c>
      <c r="E25" s="3">
        <v>83571</v>
      </c>
      <c r="F25" s="6">
        <f t="shared" si="1"/>
        <v>0.04810126873708197</v>
      </c>
      <c r="G25" s="3">
        <v>21063</v>
      </c>
      <c r="H25" s="6">
        <f t="shared" si="2"/>
        <v>0.043711231522391036</v>
      </c>
      <c r="I25" s="3">
        <v>59448</v>
      </c>
      <c r="J25" s="6">
        <f t="shared" si="3"/>
        <v>0.05417898531968955</v>
      </c>
      <c r="K25" s="3">
        <v>247652</v>
      </c>
      <c r="L25" s="6">
        <f t="shared" si="4"/>
        <v>0.038555511860180615</v>
      </c>
    </row>
    <row r="26" spans="2:12" ht="12.75">
      <c r="B26" s="2" t="s">
        <v>48</v>
      </c>
      <c r="C26" s="3">
        <v>102969</v>
      </c>
      <c r="D26" s="6">
        <f t="shared" si="0"/>
        <v>0.03314372419724586</v>
      </c>
      <c r="E26" s="3">
        <v>102969</v>
      </c>
      <c r="F26" s="6">
        <f t="shared" si="1"/>
        <v>0.05926624715019077</v>
      </c>
      <c r="G26" s="3">
        <v>42980</v>
      </c>
      <c r="H26" s="6">
        <f t="shared" si="2"/>
        <v>0.08919473630690626</v>
      </c>
      <c r="I26" s="3">
        <v>77268</v>
      </c>
      <c r="J26" s="6">
        <f t="shared" si="3"/>
        <v>0.07041955722113061</v>
      </c>
      <c r="K26" s="3">
        <v>326186</v>
      </c>
      <c r="L26" s="6">
        <f t="shared" si="4"/>
        <v>0.05078201747462113</v>
      </c>
    </row>
    <row r="27" spans="2:12" ht="12.75">
      <c r="B27" s="2" t="s">
        <v>51</v>
      </c>
      <c r="C27" s="3">
        <v>67613</v>
      </c>
      <c r="D27" s="6">
        <f t="shared" si="0"/>
        <v>0.021763313464716414</v>
      </c>
      <c r="E27" s="3">
        <v>67613</v>
      </c>
      <c r="F27" s="6">
        <f t="shared" si="1"/>
        <v>0.03891626381304906</v>
      </c>
      <c r="G27" s="3">
        <v>43920</v>
      </c>
      <c r="H27" s="6">
        <f t="shared" si="2"/>
        <v>0.09114548205210152</v>
      </c>
      <c r="I27" s="3">
        <v>73825</v>
      </c>
      <c r="J27" s="6">
        <f t="shared" si="3"/>
        <v>0.06728171832906206</v>
      </c>
      <c r="K27" s="3">
        <v>252971</v>
      </c>
      <c r="L27" s="6">
        <f t="shared" si="4"/>
        <v>0.03938359629957258</v>
      </c>
    </row>
    <row r="28" spans="2:12" ht="12.75">
      <c r="B28" s="2" t="s">
        <v>52</v>
      </c>
      <c r="C28" s="3">
        <v>2270</v>
      </c>
      <c r="D28" s="6">
        <f t="shared" si="0"/>
        <v>0.0007306689773402491</v>
      </c>
      <c r="E28" s="3">
        <v>2270</v>
      </c>
      <c r="F28" s="6">
        <f t="shared" si="1"/>
        <v>0.0013065522733146195</v>
      </c>
      <c r="G28" s="3">
        <v>0</v>
      </c>
      <c r="H28" s="6">
        <f t="shared" si="2"/>
        <v>0</v>
      </c>
      <c r="I28" s="3">
        <v>30321</v>
      </c>
      <c r="J28" s="6">
        <f t="shared" si="3"/>
        <v>0.02763357915957319</v>
      </c>
      <c r="K28" s="3">
        <v>34861</v>
      </c>
      <c r="L28" s="6">
        <f t="shared" si="4"/>
        <v>0.005427308073255036</v>
      </c>
    </row>
    <row r="29" spans="2:12" ht="12.75">
      <c r="B29" s="2" t="s">
        <v>53</v>
      </c>
      <c r="C29" s="3">
        <v>7604</v>
      </c>
      <c r="D29" s="6">
        <f t="shared" si="0"/>
        <v>0.0024475801337864554</v>
      </c>
      <c r="E29" s="3">
        <v>7604</v>
      </c>
      <c r="F29" s="6">
        <f t="shared" si="1"/>
        <v>0.004376662328759633</v>
      </c>
      <c r="G29" s="3">
        <v>230</v>
      </c>
      <c r="H29" s="6">
        <f t="shared" si="2"/>
        <v>0.00047731012914351885</v>
      </c>
      <c r="I29" s="3">
        <v>1001</v>
      </c>
      <c r="J29" s="6">
        <f t="shared" si="3"/>
        <v>0.0009122790389081086</v>
      </c>
      <c r="K29" s="3">
        <v>16439</v>
      </c>
      <c r="L29" s="6">
        <f t="shared" si="4"/>
        <v>0.002559293118850278</v>
      </c>
    </row>
    <row r="30" spans="2:12" ht="12.75">
      <c r="B30" s="2" t="s">
        <v>54</v>
      </c>
      <c r="C30" s="3">
        <v>4134</v>
      </c>
      <c r="D30" s="6">
        <f t="shared" si="0"/>
        <v>0.0013306544283368236</v>
      </c>
      <c r="E30" s="3">
        <v>4134</v>
      </c>
      <c r="F30" s="6">
        <f t="shared" si="1"/>
        <v>0.002379421629023188</v>
      </c>
      <c r="G30" s="3">
        <v>0</v>
      </c>
      <c r="H30" s="6">
        <f t="shared" si="2"/>
        <v>0</v>
      </c>
      <c r="I30" s="3">
        <v>9539</v>
      </c>
      <c r="J30" s="6">
        <f t="shared" si="3"/>
        <v>0.00869353621592852</v>
      </c>
      <c r="K30" s="3">
        <v>17807</v>
      </c>
      <c r="L30" s="6">
        <f t="shared" si="4"/>
        <v>0.0027722691506397532</v>
      </c>
    </row>
    <row r="31" spans="2:12" ht="12.75">
      <c r="B31" s="2" t="s">
        <v>55</v>
      </c>
      <c r="C31" s="3">
        <v>6697</v>
      </c>
      <c r="D31" s="6">
        <f t="shared" si="0"/>
        <v>0.0021556344234571136</v>
      </c>
      <c r="E31" s="3">
        <v>6697</v>
      </c>
      <c r="F31" s="6">
        <f t="shared" si="1"/>
        <v>0.00385461699312247</v>
      </c>
      <c r="G31" s="3">
        <v>0</v>
      </c>
      <c r="H31" s="6">
        <f t="shared" si="2"/>
        <v>0</v>
      </c>
      <c r="I31" s="3">
        <v>1697</v>
      </c>
      <c r="J31" s="6">
        <f t="shared" si="3"/>
        <v>0.0015465909380889713</v>
      </c>
      <c r="K31" s="3">
        <v>15091</v>
      </c>
      <c r="L31" s="6">
        <f t="shared" si="4"/>
        <v>0.002349430771736088</v>
      </c>
    </row>
    <row r="32" spans="2:12" ht="12.75">
      <c r="B32" s="2" t="s">
        <v>58</v>
      </c>
      <c r="C32" s="3">
        <v>946169</v>
      </c>
      <c r="D32" s="6">
        <f t="shared" si="0"/>
        <v>0.3045534518154388</v>
      </c>
      <c r="E32" s="3">
        <v>0</v>
      </c>
      <c r="F32" s="6">
        <f t="shared" si="1"/>
        <v>0</v>
      </c>
      <c r="G32" s="3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946169</v>
      </c>
      <c r="L32" s="6">
        <f t="shared" si="4"/>
        <v>0.14730359577647356</v>
      </c>
    </row>
    <row r="33" spans="2:12" ht="12.75">
      <c r="B33" s="2" t="s">
        <v>61</v>
      </c>
      <c r="C33" s="3">
        <v>359855</v>
      </c>
      <c r="D33" s="6">
        <f t="shared" si="0"/>
        <v>0.11583034574483494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359855</v>
      </c>
      <c r="L33" s="6">
        <f t="shared" si="4"/>
        <v>0.0560237499412292</v>
      </c>
    </row>
    <row r="34" spans="2:12" ht="12.75">
      <c r="B34" s="2" t="s">
        <v>63</v>
      </c>
      <c r="C34" s="3">
        <v>66681</v>
      </c>
      <c r="D34" s="6">
        <f t="shared" si="0"/>
        <v>0.021463320739218125</v>
      </c>
      <c r="E34" s="3">
        <v>3358</v>
      </c>
      <c r="F34" s="6">
        <f t="shared" si="1"/>
        <v>0.0019327764466037412</v>
      </c>
      <c r="G34" s="3">
        <v>2518</v>
      </c>
      <c r="H34" s="6">
        <f t="shared" si="2"/>
        <v>0.005225508283406002</v>
      </c>
      <c r="I34" s="3">
        <v>7238</v>
      </c>
      <c r="J34" s="6">
        <f t="shared" si="3"/>
        <v>0.006596479204412478</v>
      </c>
      <c r="K34" s="3">
        <v>79795</v>
      </c>
      <c r="L34" s="6">
        <f t="shared" si="4"/>
        <v>0.012422823433217224</v>
      </c>
    </row>
    <row r="35" spans="2:12" ht="12.75">
      <c r="B35" s="2" t="s">
        <v>67</v>
      </c>
      <c r="C35" s="3">
        <v>55107</v>
      </c>
      <c r="D35" s="6">
        <f t="shared" si="0"/>
        <v>0.01773787459660313</v>
      </c>
      <c r="E35" s="3">
        <v>55107</v>
      </c>
      <c r="F35" s="6">
        <f t="shared" si="1"/>
        <v>0.031718139262356275</v>
      </c>
      <c r="G35" s="3">
        <v>6917</v>
      </c>
      <c r="H35" s="6">
        <f t="shared" si="2"/>
        <v>0.014354583318633565</v>
      </c>
      <c r="I35" s="3">
        <v>9116</v>
      </c>
      <c r="J35" s="6">
        <f t="shared" si="3"/>
        <v>0.008308027690995323</v>
      </c>
      <c r="K35" s="3">
        <v>126247</v>
      </c>
      <c r="L35" s="6">
        <f t="shared" si="4"/>
        <v>0.019654667460033522</v>
      </c>
    </row>
    <row r="36" spans="2:12" ht="12.75">
      <c r="B36" s="2" t="s">
        <v>68</v>
      </c>
      <c r="C36" s="3">
        <v>12408</v>
      </c>
      <c r="D36" s="6">
        <f t="shared" si="0"/>
        <v>0.003993894568651017</v>
      </c>
      <c r="E36" s="3">
        <v>12408</v>
      </c>
      <c r="F36" s="6">
        <f t="shared" si="1"/>
        <v>0.007141718329201674</v>
      </c>
      <c r="G36" s="3">
        <v>2327</v>
      </c>
      <c r="H36" s="6">
        <f t="shared" si="2"/>
        <v>0.004829133350073776</v>
      </c>
      <c r="I36" s="3">
        <v>31979</v>
      </c>
      <c r="J36" s="6">
        <f t="shared" si="3"/>
        <v>0.02914462675848392</v>
      </c>
      <c r="K36" s="3">
        <v>59122</v>
      </c>
      <c r="L36" s="6">
        <f t="shared" si="4"/>
        <v>0.00920436326860917</v>
      </c>
    </row>
    <row r="37" spans="2:12" ht="12.75">
      <c r="B37" s="2" t="s">
        <v>70</v>
      </c>
      <c r="C37" s="3">
        <v>5229</v>
      </c>
      <c r="D37" s="6">
        <f t="shared" si="0"/>
        <v>0.0016831136927366354</v>
      </c>
      <c r="E37" s="3">
        <v>5229</v>
      </c>
      <c r="F37" s="6">
        <f t="shared" si="1"/>
        <v>0.0030096748181331037</v>
      </c>
      <c r="G37" s="3">
        <v>0</v>
      </c>
      <c r="H37" s="6">
        <f t="shared" si="2"/>
        <v>0</v>
      </c>
      <c r="I37" s="3">
        <v>24121</v>
      </c>
      <c r="J37" s="6">
        <f t="shared" si="3"/>
        <v>0.021983099597904582</v>
      </c>
      <c r="K37" s="3">
        <v>34579</v>
      </c>
      <c r="L37" s="6">
        <f t="shared" si="4"/>
        <v>0.005383405119333522</v>
      </c>
    </row>
    <row r="38" spans="2:12" ht="12.75">
      <c r="B38" s="2" t="s">
        <v>73</v>
      </c>
      <c r="C38" s="3">
        <v>4138</v>
      </c>
      <c r="D38" s="6">
        <f t="shared" si="0"/>
        <v>0.001331941950763855</v>
      </c>
      <c r="E38" s="3">
        <v>4138</v>
      </c>
      <c r="F38" s="6">
        <f t="shared" si="1"/>
        <v>0.0023817239237779275</v>
      </c>
      <c r="G38" s="3">
        <v>0</v>
      </c>
      <c r="H38" s="6">
        <f t="shared" si="2"/>
        <v>0</v>
      </c>
      <c r="I38" s="3">
        <v>26058</v>
      </c>
      <c r="J38" s="6">
        <f t="shared" si="3"/>
        <v>0.023748418777090403</v>
      </c>
      <c r="K38" s="3">
        <v>34334</v>
      </c>
      <c r="L38" s="6">
        <f t="shared" si="4"/>
        <v>0.005345262482061284</v>
      </c>
    </row>
    <row r="39" spans="2:12" ht="12.75">
      <c r="B39" s="2" t="s">
        <v>75</v>
      </c>
      <c r="C39" s="3">
        <v>8604</v>
      </c>
      <c r="D39" s="6">
        <f t="shared" si="0"/>
        <v>0.0027694607405442744</v>
      </c>
      <c r="E39" s="3">
        <v>8604</v>
      </c>
      <c r="F39" s="6">
        <f t="shared" si="1"/>
        <v>0.004952236017444487</v>
      </c>
      <c r="G39" s="3">
        <v>345</v>
      </c>
      <c r="H39" s="6">
        <f t="shared" si="2"/>
        <v>0.0007159651937152782</v>
      </c>
      <c r="I39" s="3">
        <v>27471</v>
      </c>
      <c r="J39" s="6">
        <f t="shared" si="3"/>
        <v>0.025036181296548103</v>
      </c>
      <c r="K39" s="3">
        <v>45024</v>
      </c>
      <c r="L39" s="6">
        <f t="shared" si="4"/>
        <v>0.007009526941000968</v>
      </c>
    </row>
    <row r="40" spans="2:12" ht="12.75">
      <c r="B40" s="2" t="s">
        <v>78</v>
      </c>
      <c r="C40" s="3">
        <v>993</v>
      </c>
      <c r="D40" s="6">
        <f t="shared" si="0"/>
        <v>0.00031962744251051424</v>
      </c>
      <c r="E40" s="3">
        <v>994</v>
      </c>
      <c r="F40" s="6">
        <f t="shared" si="1"/>
        <v>0.0005721202465527453</v>
      </c>
      <c r="G40" s="3">
        <v>0</v>
      </c>
      <c r="H40" s="6">
        <f t="shared" si="2"/>
        <v>0</v>
      </c>
      <c r="I40" s="3">
        <v>70</v>
      </c>
      <c r="J40" s="6">
        <f t="shared" si="3"/>
        <v>6.379573698658102E-05</v>
      </c>
      <c r="K40" s="3">
        <v>2057</v>
      </c>
      <c r="L40" s="6">
        <f t="shared" si="4"/>
        <v>0.00032024246885303375</v>
      </c>
    </row>
    <row r="41" spans="2:12" ht="12.75">
      <c r="B41" s="2" t="s">
        <v>79</v>
      </c>
      <c r="C41" s="3">
        <v>139462</v>
      </c>
      <c r="D41" s="6">
        <f t="shared" si="0"/>
        <v>0.04489011317965895</v>
      </c>
      <c r="E41" s="3">
        <v>139462</v>
      </c>
      <c r="F41" s="6">
        <f t="shared" si="1"/>
        <v>0.08027065777136716</v>
      </c>
      <c r="G41" s="3">
        <v>40903</v>
      </c>
      <c r="H41" s="6">
        <f t="shared" si="2"/>
        <v>0.08488441831459718</v>
      </c>
      <c r="I41" s="3">
        <v>23584</v>
      </c>
      <c r="J41" s="6">
        <f t="shared" si="3"/>
        <v>0.021493695158450385</v>
      </c>
      <c r="K41" s="3">
        <v>343411</v>
      </c>
      <c r="L41" s="6">
        <f t="shared" si="4"/>
        <v>0.0534636784012101</v>
      </c>
    </row>
    <row r="42" spans="2:12" ht="12.75">
      <c r="B42" s="2" t="s">
        <v>81</v>
      </c>
      <c r="C42" s="3">
        <v>1758</v>
      </c>
      <c r="D42" s="6">
        <f t="shared" si="0"/>
        <v>0.0005658661066802457</v>
      </c>
      <c r="E42" s="3">
        <v>1758</v>
      </c>
      <c r="F42" s="6">
        <f t="shared" si="1"/>
        <v>0.001011858544707974</v>
      </c>
      <c r="G42" s="3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3516</v>
      </c>
      <c r="L42" s="6">
        <f t="shared" si="4"/>
        <v>0.0005473857659150543</v>
      </c>
    </row>
    <row r="43" spans="2:12" ht="12.75">
      <c r="B43" s="2" t="s">
        <v>82</v>
      </c>
      <c r="C43" s="3">
        <v>2751</v>
      </c>
      <c r="D43" s="6">
        <f t="shared" si="0"/>
        <v>0.0008854935491907599</v>
      </c>
      <c r="E43" s="3">
        <v>2751</v>
      </c>
      <c r="F43" s="6">
        <f t="shared" si="1"/>
        <v>0.0015834032175720345</v>
      </c>
      <c r="G43" s="3">
        <v>9180</v>
      </c>
      <c r="H43" s="6">
        <f t="shared" si="2"/>
        <v>0.01905089993711958</v>
      </c>
      <c r="I43" s="3">
        <v>0</v>
      </c>
      <c r="J43" s="6">
        <f t="shared" si="3"/>
        <v>0</v>
      </c>
      <c r="K43" s="3">
        <v>14682</v>
      </c>
      <c r="L43" s="6">
        <f t="shared" si="4"/>
        <v>0.0022857559201265153</v>
      </c>
    </row>
    <row r="44" spans="2:12" ht="12.75">
      <c r="B44" s="2" t="s">
        <v>88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0</v>
      </c>
      <c r="H44" s="6">
        <f t="shared" si="2"/>
        <v>0</v>
      </c>
      <c r="I44" s="3">
        <v>25101</v>
      </c>
      <c r="J44" s="6">
        <f t="shared" si="3"/>
        <v>0.022876239915716717</v>
      </c>
      <c r="K44" s="3">
        <v>25101</v>
      </c>
      <c r="L44" s="6">
        <f t="shared" si="4"/>
        <v>0.003907829951716092</v>
      </c>
    </row>
    <row r="45" spans="2:12" ht="12.75">
      <c r="B45" s="2" t="s">
        <v>89</v>
      </c>
      <c r="C45" s="3">
        <v>63565</v>
      </c>
      <c r="D45" s="6">
        <f t="shared" si="0"/>
        <v>0.02046034076856076</v>
      </c>
      <c r="E45" s="3">
        <v>63565</v>
      </c>
      <c r="F45" s="6">
        <f t="shared" si="1"/>
        <v>0.03658634152125277</v>
      </c>
      <c r="G45" s="3">
        <v>15586</v>
      </c>
      <c r="H45" s="6">
        <f t="shared" si="2"/>
        <v>0.03234502466448211</v>
      </c>
      <c r="I45" s="3">
        <v>44465</v>
      </c>
      <c r="J45" s="6">
        <f t="shared" si="3"/>
        <v>0.0405239635015475</v>
      </c>
      <c r="K45" s="3">
        <v>187181</v>
      </c>
      <c r="L45" s="6">
        <f t="shared" si="4"/>
        <v>0.029141130560223487</v>
      </c>
    </row>
    <row r="46" spans="2:12" ht="12.75">
      <c r="B46" s="2" t="s">
        <v>93</v>
      </c>
      <c r="C46" s="3">
        <v>20</v>
      </c>
      <c r="D46" s="6">
        <f t="shared" si="0"/>
        <v>6.437612135156379E-06</v>
      </c>
      <c r="E46" s="3">
        <v>20</v>
      </c>
      <c r="F46" s="6">
        <f t="shared" si="1"/>
        <v>1.1511473773697088E-05</v>
      </c>
      <c r="G46" s="3">
        <v>0</v>
      </c>
      <c r="H46" s="6">
        <f t="shared" si="2"/>
        <v>0</v>
      </c>
      <c r="I46" s="3">
        <v>4957</v>
      </c>
      <c r="J46" s="6">
        <f t="shared" si="3"/>
        <v>0.0045176495463211735</v>
      </c>
      <c r="K46" s="3">
        <v>4997</v>
      </c>
      <c r="L46" s="6">
        <f t="shared" si="4"/>
        <v>0.0007779541161198881</v>
      </c>
    </row>
    <row r="47" spans="2:12" ht="12.75">
      <c r="B47" s="2" t="s">
        <v>97</v>
      </c>
      <c r="C47" s="3">
        <v>0</v>
      </c>
      <c r="D47" s="6">
        <f t="shared" si="0"/>
        <v>0</v>
      </c>
      <c r="E47" s="3">
        <v>0</v>
      </c>
      <c r="F47" s="6">
        <f t="shared" si="1"/>
        <v>0</v>
      </c>
      <c r="G47" s="3">
        <v>0</v>
      </c>
      <c r="H47" s="6">
        <f t="shared" si="2"/>
        <v>0</v>
      </c>
      <c r="I47" s="3">
        <v>1691</v>
      </c>
      <c r="J47" s="6">
        <f t="shared" si="3"/>
        <v>0.00154112273206155</v>
      </c>
      <c r="K47" s="3">
        <v>1691</v>
      </c>
      <c r="L47" s="6">
        <f t="shared" si="4"/>
        <v>0.00026326203929532334</v>
      </c>
    </row>
    <row r="48" spans="2:12" ht="12.75">
      <c r="B48" s="2" t="s">
        <v>99</v>
      </c>
      <c r="C48" s="3">
        <v>114500</v>
      </c>
      <c r="D48" s="6">
        <f t="shared" si="0"/>
        <v>0.03685532947377027</v>
      </c>
      <c r="E48" s="3">
        <v>114500</v>
      </c>
      <c r="F48" s="6">
        <f t="shared" si="1"/>
        <v>0.06590318735441583</v>
      </c>
      <c r="G48" s="3">
        <v>23480</v>
      </c>
      <c r="H48" s="6">
        <f t="shared" si="2"/>
        <v>0.0487271384012601</v>
      </c>
      <c r="I48" s="3">
        <v>64252</v>
      </c>
      <c r="J48" s="6">
        <f t="shared" si="3"/>
        <v>0.058557195612311486</v>
      </c>
      <c r="K48" s="3">
        <v>316732</v>
      </c>
      <c r="L48" s="6">
        <f t="shared" si="4"/>
        <v>0.04931017872861405</v>
      </c>
    </row>
    <row r="49" spans="2:12" ht="12.75">
      <c r="B49" s="2" t="s">
        <v>106</v>
      </c>
      <c r="C49" s="3">
        <v>53</v>
      </c>
      <c r="D49" s="6">
        <f t="shared" si="0"/>
        <v>1.7059672158164404E-05</v>
      </c>
      <c r="E49" s="3">
        <v>53</v>
      </c>
      <c r="F49" s="6">
        <f t="shared" si="1"/>
        <v>3.0505405500297284E-05</v>
      </c>
      <c r="G49" s="3">
        <v>180</v>
      </c>
      <c r="H49" s="6">
        <f t="shared" si="2"/>
        <v>0.00037354705759058</v>
      </c>
      <c r="I49" s="3">
        <v>3954</v>
      </c>
      <c r="J49" s="6">
        <f t="shared" si="3"/>
        <v>0.003603547772070591</v>
      </c>
      <c r="K49" s="3">
        <v>4240</v>
      </c>
      <c r="L49" s="6">
        <f t="shared" si="4"/>
        <v>0.0006601011511603613</v>
      </c>
    </row>
    <row r="50" spans="2:12" ht="12.75">
      <c r="B50" s="2" t="s">
        <v>110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4710</v>
      </c>
      <c r="J50" s="6">
        <f t="shared" si="3"/>
        <v>0.004292541731525666</v>
      </c>
      <c r="K50" s="3">
        <v>4710</v>
      </c>
      <c r="L50" s="6">
        <f t="shared" si="4"/>
        <v>0.0007332727410295523</v>
      </c>
    </row>
    <row r="51" spans="2:12" ht="12.75">
      <c r="B51" s="2" t="s">
        <v>112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17784</v>
      </c>
      <c r="J51" s="6">
        <f t="shared" si="3"/>
        <v>0.01620776266527653</v>
      </c>
      <c r="K51" s="3">
        <v>17784</v>
      </c>
      <c r="L51" s="6">
        <f t="shared" si="4"/>
        <v>0.002768688413263176</v>
      </c>
    </row>
    <row r="52" spans="2:12" ht="12.75">
      <c r="B52" s="2" t="s">
        <v>115</v>
      </c>
      <c r="C52" s="3">
        <v>74044</v>
      </c>
      <c r="D52" s="6">
        <f t="shared" si="0"/>
        <v>0.023833327646775947</v>
      </c>
      <c r="E52" s="3">
        <v>74044</v>
      </c>
      <c r="F52" s="6">
        <f t="shared" si="1"/>
        <v>0.04261777820498136</v>
      </c>
      <c r="G52" s="3">
        <v>4057</v>
      </c>
      <c r="H52" s="6">
        <f t="shared" si="2"/>
        <v>0.008419335625805461</v>
      </c>
      <c r="I52" s="3">
        <v>7332</v>
      </c>
      <c r="J52" s="6">
        <f t="shared" si="3"/>
        <v>0.0066821477655087435</v>
      </c>
      <c r="K52" s="3">
        <v>159477</v>
      </c>
      <c r="L52" s="6">
        <f t="shared" si="4"/>
        <v>0.02482805454801909</v>
      </c>
    </row>
    <row r="53" spans="2:12" ht="12.75">
      <c r="B53" s="2" t="s">
        <v>120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1019</v>
      </c>
      <c r="J53" s="6">
        <f t="shared" si="3"/>
        <v>0.0009286836569903723</v>
      </c>
      <c r="K53" s="3">
        <v>1019</v>
      </c>
      <c r="L53" s="6">
        <f t="shared" si="4"/>
        <v>0.00015864223420575664</v>
      </c>
    </row>
    <row r="54" spans="2:12" ht="12.75">
      <c r="B54" s="2" t="s">
        <v>121</v>
      </c>
      <c r="C54" s="3">
        <v>893</v>
      </c>
      <c r="D54" s="6">
        <f t="shared" si="0"/>
        <v>0.00028743938183473235</v>
      </c>
      <c r="E54" s="3">
        <v>893</v>
      </c>
      <c r="F54" s="6">
        <f t="shared" si="1"/>
        <v>0.000513987303995575</v>
      </c>
      <c r="G54" s="3">
        <v>0</v>
      </c>
      <c r="H54" s="6">
        <f t="shared" si="2"/>
        <v>0</v>
      </c>
      <c r="I54" s="3">
        <v>4287</v>
      </c>
      <c r="J54" s="6">
        <f t="shared" si="3"/>
        <v>0.0039070332065924696</v>
      </c>
      <c r="K54" s="3">
        <v>6073</v>
      </c>
      <c r="L54" s="6">
        <f t="shared" si="4"/>
        <v>0.0009454703516502061</v>
      </c>
    </row>
    <row r="55" spans="2:12" ht="12.75">
      <c r="B55" s="2" t="s">
        <v>122</v>
      </c>
      <c r="C55" s="3">
        <v>12111</v>
      </c>
      <c r="D55" s="6">
        <f t="shared" si="0"/>
        <v>0.0038982960284439454</v>
      </c>
      <c r="E55" s="3">
        <v>12111</v>
      </c>
      <c r="F55" s="6">
        <f t="shared" si="1"/>
        <v>0.006970772943662272</v>
      </c>
      <c r="G55" s="3">
        <v>505</v>
      </c>
      <c r="H55" s="6">
        <f t="shared" si="2"/>
        <v>0.0010480070226846828</v>
      </c>
      <c r="I55" s="3">
        <v>5707</v>
      </c>
      <c r="J55" s="6">
        <f t="shared" si="3"/>
        <v>0.005201175299748827</v>
      </c>
      <c r="K55" s="3">
        <v>30434</v>
      </c>
      <c r="L55" s="6">
        <f t="shared" si="4"/>
        <v>0.004738093970380763</v>
      </c>
    </row>
    <row r="56" spans="2:12" ht="12.75">
      <c r="B56" s="2" t="s">
        <v>123</v>
      </c>
      <c r="C56" s="3">
        <v>544</v>
      </c>
      <c r="D56" s="6">
        <f t="shared" si="0"/>
        <v>0.00017510305007625352</v>
      </c>
      <c r="E56" s="3">
        <v>544</v>
      </c>
      <c r="F56" s="6">
        <f t="shared" si="1"/>
        <v>0.0003131120866445608</v>
      </c>
      <c r="G56" s="3">
        <v>0</v>
      </c>
      <c r="H56" s="6">
        <f t="shared" si="2"/>
        <v>0</v>
      </c>
      <c r="I56" s="3">
        <v>15</v>
      </c>
      <c r="J56" s="6">
        <f t="shared" si="3"/>
        <v>1.3670515068553077E-05</v>
      </c>
      <c r="K56" s="3">
        <v>1103</v>
      </c>
      <c r="L56" s="6">
        <f t="shared" si="4"/>
        <v>0.00017171970984195247</v>
      </c>
    </row>
    <row r="57" spans="2:12" ht="12.75">
      <c r="B57" s="2" t="s">
        <v>127</v>
      </c>
      <c r="C57" s="3">
        <v>40806</v>
      </c>
      <c r="D57" s="6">
        <f t="shared" si="0"/>
        <v>0.01313466003935956</v>
      </c>
      <c r="E57" s="3">
        <v>40806</v>
      </c>
      <c r="F57" s="6">
        <f t="shared" si="1"/>
        <v>0.02348685994047417</v>
      </c>
      <c r="G57" s="3">
        <v>5552</v>
      </c>
      <c r="H57" s="6">
        <f t="shared" si="2"/>
        <v>0.011521851465238334</v>
      </c>
      <c r="I57" s="3">
        <v>50061</v>
      </c>
      <c r="J57" s="6">
        <f t="shared" si="3"/>
        <v>0.04562397698978904</v>
      </c>
      <c r="K57" s="3">
        <v>137225</v>
      </c>
      <c r="L57" s="6">
        <f t="shared" si="4"/>
        <v>0.021363768978297306</v>
      </c>
    </row>
    <row r="58" spans="2:12" ht="12.75">
      <c r="B58" s="2" t="s">
        <v>128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3">
        <v>0</v>
      </c>
      <c r="H58" s="6">
        <f t="shared" si="2"/>
        <v>0</v>
      </c>
      <c r="I58" s="3">
        <v>11261</v>
      </c>
      <c r="J58" s="6">
        <f t="shared" si="3"/>
        <v>0.010262911345798412</v>
      </c>
      <c r="K58" s="3">
        <v>11261</v>
      </c>
      <c r="L58" s="6">
        <f t="shared" si="4"/>
        <v>0.0017531601564190634</v>
      </c>
    </row>
    <row r="59" spans="2:12" ht="12.75">
      <c r="B59" s="2" t="s">
        <v>130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15761</v>
      </c>
      <c r="J59" s="6">
        <f t="shared" si="3"/>
        <v>0.014364065866364335</v>
      </c>
      <c r="K59" s="3">
        <v>15761</v>
      </c>
      <c r="L59" s="6">
        <f t="shared" si="4"/>
        <v>0.0024537392083581262</v>
      </c>
    </row>
    <row r="60" spans="2:12" ht="12.75">
      <c r="B60" s="2" t="s">
        <v>131</v>
      </c>
      <c r="C60" s="3">
        <v>6786</v>
      </c>
      <c r="D60" s="6">
        <f t="shared" si="0"/>
        <v>0.0021842817974585594</v>
      </c>
      <c r="E60" s="3">
        <v>6786</v>
      </c>
      <c r="F60" s="6">
        <f t="shared" si="1"/>
        <v>0.003905843051415422</v>
      </c>
      <c r="G60" s="3">
        <v>0</v>
      </c>
      <c r="H60" s="6">
        <f t="shared" si="2"/>
        <v>0</v>
      </c>
      <c r="I60" s="3">
        <v>10774</v>
      </c>
      <c r="J60" s="6">
        <f t="shared" si="3"/>
        <v>0.009819075289906056</v>
      </c>
      <c r="K60" s="3">
        <v>24346</v>
      </c>
      <c r="L60" s="6">
        <f t="shared" si="4"/>
        <v>0.0037902883552240934</v>
      </c>
    </row>
    <row r="61" spans="2:12" ht="12.75">
      <c r="B61" s="2" t="s">
        <v>132</v>
      </c>
      <c r="C61" s="3">
        <v>9650</v>
      </c>
      <c r="D61" s="6">
        <f t="shared" si="0"/>
        <v>0.003106147855212953</v>
      </c>
      <c r="E61" s="3">
        <v>9650</v>
      </c>
      <c r="F61" s="6">
        <f t="shared" si="1"/>
        <v>0.005554286095808845</v>
      </c>
      <c r="G61" s="3">
        <v>0</v>
      </c>
      <c r="H61" s="6">
        <f t="shared" si="2"/>
        <v>0</v>
      </c>
      <c r="I61" s="3">
        <v>58304</v>
      </c>
      <c r="J61" s="6">
        <f t="shared" si="3"/>
        <v>0.05313638070379457</v>
      </c>
      <c r="K61" s="3">
        <v>77604</v>
      </c>
      <c r="L61" s="6">
        <f t="shared" si="4"/>
        <v>0.012081719277039783</v>
      </c>
    </row>
    <row r="62" spans="2:12" ht="12.75">
      <c r="B62" s="2" t="s">
        <v>134</v>
      </c>
      <c r="C62" s="3">
        <v>0</v>
      </c>
      <c r="D62" s="6">
        <f t="shared" si="0"/>
        <v>0</v>
      </c>
      <c r="E62" s="3">
        <v>0</v>
      </c>
      <c r="F62" s="6">
        <f t="shared" si="1"/>
        <v>0</v>
      </c>
      <c r="G62" s="3">
        <v>0</v>
      </c>
      <c r="H62" s="6">
        <f t="shared" si="2"/>
        <v>0</v>
      </c>
      <c r="I62" s="3">
        <v>6035</v>
      </c>
      <c r="J62" s="6">
        <f t="shared" si="3"/>
        <v>0.005500103895914521</v>
      </c>
      <c r="K62" s="3">
        <v>6035</v>
      </c>
      <c r="L62" s="6">
        <f t="shared" si="4"/>
        <v>0.0009395543507671652</v>
      </c>
    </row>
    <row r="63" spans="2:12" ht="12.75">
      <c r="B63" s="2" t="s">
        <v>135</v>
      </c>
      <c r="C63" s="3">
        <v>89134</v>
      </c>
      <c r="D63" s="6">
        <f t="shared" si="0"/>
        <v>0.028690506002751436</v>
      </c>
      <c r="E63" s="3">
        <v>89134</v>
      </c>
      <c r="F63" s="6">
        <f t="shared" si="1"/>
        <v>0.05130318516723581</v>
      </c>
      <c r="G63" s="3">
        <v>22986</v>
      </c>
      <c r="H63" s="6">
        <f t="shared" si="2"/>
        <v>0.04770195925431706</v>
      </c>
      <c r="I63" s="3">
        <v>11768</v>
      </c>
      <c r="J63" s="6">
        <f t="shared" si="3"/>
        <v>0.010724974755115507</v>
      </c>
      <c r="K63" s="3">
        <v>213022</v>
      </c>
      <c r="L63" s="6">
        <f t="shared" si="4"/>
        <v>0.03316416684492511</v>
      </c>
    </row>
    <row r="64" spans="2:12" ht="12.75">
      <c r="B64" s="2" t="s">
        <v>136</v>
      </c>
      <c r="C64" s="3">
        <v>604</v>
      </c>
      <c r="D64" s="6">
        <f t="shared" si="0"/>
        <v>0.00019441588648172267</v>
      </c>
      <c r="E64" s="3">
        <v>604</v>
      </c>
      <c r="F64" s="6">
        <f t="shared" si="1"/>
        <v>0.0003476465079656521</v>
      </c>
      <c r="G64" s="3">
        <v>0</v>
      </c>
      <c r="H64" s="6">
        <f t="shared" si="2"/>
        <v>0</v>
      </c>
      <c r="I64" s="3">
        <v>7369</v>
      </c>
      <c r="J64" s="6">
        <f t="shared" si="3"/>
        <v>0.006715868369344508</v>
      </c>
      <c r="K64" s="3">
        <v>8577</v>
      </c>
      <c r="L64" s="6">
        <f t="shared" si="4"/>
        <v>0.0013353036729958534</v>
      </c>
    </row>
    <row r="65" spans="2:12" ht="12.75">
      <c r="B65" s="2" t="s">
        <v>137</v>
      </c>
      <c r="C65" s="3">
        <v>118476</v>
      </c>
      <c r="D65" s="6">
        <f t="shared" si="0"/>
        <v>0.03813512676623936</v>
      </c>
      <c r="E65" s="3">
        <v>118476</v>
      </c>
      <c r="F65" s="6">
        <f t="shared" si="1"/>
        <v>0.06819166834062682</v>
      </c>
      <c r="G65" s="3">
        <v>27394</v>
      </c>
      <c r="H65" s="6">
        <f t="shared" si="2"/>
        <v>0.05684971164242415</v>
      </c>
      <c r="I65" s="3">
        <v>54449</v>
      </c>
      <c r="J65" s="6">
        <f t="shared" si="3"/>
        <v>0.04962305833117643</v>
      </c>
      <c r="K65" s="3">
        <v>318795</v>
      </c>
      <c r="L65" s="6">
        <f t="shared" si="4"/>
        <v>0.04963135530286966</v>
      </c>
    </row>
    <row r="66" spans="2:12" ht="12.75">
      <c r="B66" s="2" t="s">
        <v>139</v>
      </c>
      <c r="C66" s="3">
        <v>6982</v>
      </c>
      <c r="D66" s="6">
        <f t="shared" si="0"/>
        <v>0.002247370396383092</v>
      </c>
      <c r="E66" s="3">
        <v>6982</v>
      </c>
      <c r="F66" s="6">
        <f t="shared" si="1"/>
        <v>0.004018655494397653</v>
      </c>
      <c r="G66" s="3">
        <v>0</v>
      </c>
      <c r="H66" s="6">
        <f t="shared" si="2"/>
        <v>0</v>
      </c>
      <c r="I66" s="3">
        <f>12814+1971</f>
        <v>14785</v>
      </c>
      <c r="J66" s="6">
        <f t="shared" si="3"/>
        <v>0.01347457101923715</v>
      </c>
      <c r="K66" s="3">
        <f>26778+1971</f>
        <v>28749</v>
      </c>
      <c r="L66" s="6">
        <f t="shared" si="4"/>
        <v>0.004475766036488025</v>
      </c>
    </row>
    <row r="67" spans="2:12" ht="12.75">
      <c r="B67" s="2" t="s">
        <v>140</v>
      </c>
      <c r="C67" s="3">
        <v>6482</v>
      </c>
      <c r="D67" s="6">
        <f t="shared" si="0"/>
        <v>0.0020864300930041827</v>
      </c>
      <c r="E67" s="3">
        <v>6482</v>
      </c>
      <c r="F67" s="6">
        <f t="shared" si="1"/>
        <v>0.0037308686500552263</v>
      </c>
      <c r="G67" s="3">
        <v>0</v>
      </c>
      <c r="H67" s="6">
        <f t="shared" si="2"/>
        <v>0</v>
      </c>
      <c r="I67" s="3">
        <v>17732</v>
      </c>
      <c r="J67" s="6">
        <f t="shared" si="3"/>
        <v>0.01616037154637221</v>
      </c>
      <c r="K67" s="3">
        <v>30696</v>
      </c>
      <c r="L67" s="6">
        <f t="shared" si="4"/>
        <v>0.004778883239626993</v>
      </c>
    </row>
    <row r="68" spans="2:12" ht="12.75">
      <c r="B68" s="2" t="s">
        <v>141</v>
      </c>
      <c r="C68" s="3">
        <v>0</v>
      </c>
      <c r="D68" s="6">
        <f aca="true" t="shared" si="5" ref="D68:D75">+C68/$C$76</f>
        <v>0</v>
      </c>
      <c r="E68" s="3">
        <v>0</v>
      </c>
      <c r="F68" s="6">
        <f aca="true" t="shared" si="6" ref="F68:F75">+E68/$E$76</f>
        <v>0</v>
      </c>
      <c r="G68" s="3">
        <v>0</v>
      </c>
      <c r="H68" s="6">
        <f aca="true" t="shared" si="7" ref="H68:H75">+G68/$G$76</f>
        <v>0</v>
      </c>
      <c r="I68" s="3">
        <v>3808</v>
      </c>
      <c r="J68" s="6">
        <f aca="true" t="shared" si="8" ref="J68:J75">+I68/$I$76</f>
        <v>0.0034704880920700077</v>
      </c>
      <c r="K68" s="3">
        <v>3808</v>
      </c>
      <c r="L68" s="6">
        <f aca="true" t="shared" si="9" ref="L68:L75">+K68/$K$76</f>
        <v>0.0005928455621742113</v>
      </c>
    </row>
    <row r="69" spans="2:12" ht="12.75">
      <c r="B69" s="2" t="s">
        <v>142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571</v>
      </c>
      <c r="J69" s="6">
        <f t="shared" si="8"/>
        <v>0.0005203909402762538</v>
      </c>
      <c r="K69" s="3">
        <v>571</v>
      </c>
      <c r="L69" s="6">
        <f t="shared" si="9"/>
        <v>8.889569747937884E-05</v>
      </c>
    </row>
    <row r="70" spans="2:12" ht="12.75">
      <c r="B70" s="2" t="s">
        <v>143</v>
      </c>
      <c r="C70" s="3">
        <v>188</v>
      </c>
      <c r="D70" s="6">
        <f t="shared" si="5"/>
        <v>6.051355407046997E-05</v>
      </c>
      <c r="E70" s="3">
        <v>188</v>
      </c>
      <c r="F70" s="6">
        <f t="shared" si="6"/>
        <v>0.00010820785347275262</v>
      </c>
      <c r="G70" s="3">
        <v>0</v>
      </c>
      <c r="H70" s="6">
        <f t="shared" si="7"/>
        <v>0</v>
      </c>
      <c r="I70" s="3">
        <v>23355</v>
      </c>
      <c r="J70" s="6">
        <f t="shared" si="8"/>
        <v>0.02128499196173714</v>
      </c>
      <c r="K70" s="3">
        <v>23731</v>
      </c>
      <c r="L70" s="6">
        <f t="shared" si="9"/>
        <v>0.0036945425514590883</v>
      </c>
    </row>
    <row r="71" spans="2:12" ht="12.75">
      <c r="B71" s="2" t="s">
        <v>145</v>
      </c>
      <c r="C71" s="3">
        <v>1623</v>
      </c>
      <c r="D71" s="6">
        <f t="shared" si="5"/>
        <v>0.0005224122247679401</v>
      </c>
      <c r="E71" s="3">
        <v>1623</v>
      </c>
      <c r="F71" s="6">
        <f t="shared" si="6"/>
        <v>0.0009341560967355187</v>
      </c>
      <c r="G71" s="3">
        <v>0</v>
      </c>
      <c r="H71" s="6">
        <f t="shared" si="7"/>
        <v>0</v>
      </c>
      <c r="I71" s="3">
        <v>0</v>
      </c>
      <c r="J71" s="6">
        <f t="shared" si="8"/>
        <v>0</v>
      </c>
      <c r="K71" s="3">
        <v>3246</v>
      </c>
      <c r="L71" s="6">
        <f t="shared" si="9"/>
        <v>0.0005053510227987105</v>
      </c>
    </row>
    <row r="72" spans="2:12" ht="12.75">
      <c r="B72" s="2" t="s">
        <v>146</v>
      </c>
      <c r="C72" s="3">
        <v>7427</v>
      </c>
      <c r="D72" s="6">
        <f t="shared" si="5"/>
        <v>0.0023906072663903216</v>
      </c>
      <c r="E72" s="3">
        <v>7427</v>
      </c>
      <c r="F72" s="6">
        <f t="shared" si="6"/>
        <v>0.004274785785862414</v>
      </c>
      <c r="G72" s="3">
        <v>0</v>
      </c>
      <c r="H72" s="6">
        <f t="shared" si="7"/>
        <v>0</v>
      </c>
      <c r="I72" s="3">
        <v>6087</v>
      </c>
      <c r="J72" s="6">
        <f t="shared" si="8"/>
        <v>0.005547495014818838</v>
      </c>
      <c r="K72" s="3">
        <v>20941</v>
      </c>
      <c r="L72" s="6">
        <f t="shared" si="9"/>
        <v>0.0032601835392568695</v>
      </c>
    </row>
    <row r="73" spans="2:12" ht="12.75">
      <c r="B73" s="2" t="s">
        <v>147</v>
      </c>
      <c r="C73" s="3">
        <v>0</v>
      </c>
      <c r="D73" s="6">
        <f t="shared" si="5"/>
        <v>0</v>
      </c>
      <c r="E73" s="3">
        <v>0</v>
      </c>
      <c r="F73" s="6">
        <f t="shared" si="6"/>
        <v>0</v>
      </c>
      <c r="G73" s="3">
        <v>0</v>
      </c>
      <c r="H73" s="6">
        <f t="shared" si="7"/>
        <v>0</v>
      </c>
      <c r="I73" s="3">
        <v>486</v>
      </c>
      <c r="J73" s="6">
        <f t="shared" si="8"/>
        <v>0.00044292468822111966</v>
      </c>
      <c r="K73" s="3">
        <v>486</v>
      </c>
      <c r="L73" s="6">
        <f t="shared" si="9"/>
        <v>7.566253760941877E-05</v>
      </c>
    </row>
    <row r="74" spans="2:12" ht="12.75">
      <c r="B74" s="2" t="s">
        <v>148</v>
      </c>
      <c r="C74" s="3">
        <v>3764</v>
      </c>
      <c r="D74" s="6">
        <f t="shared" si="5"/>
        <v>0.0012115586038364307</v>
      </c>
      <c r="E74" s="3">
        <v>3764</v>
      </c>
      <c r="F74" s="6">
        <f t="shared" si="6"/>
        <v>0.002166459364209792</v>
      </c>
      <c r="G74" s="3">
        <v>0</v>
      </c>
      <c r="H74" s="6">
        <f t="shared" si="7"/>
        <v>0</v>
      </c>
      <c r="I74" s="3">
        <v>2706</v>
      </c>
      <c r="J74" s="6">
        <f t="shared" si="8"/>
        <v>0.002466160918366975</v>
      </c>
      <c r="K74" s="3">
        <v>10234</v>
      </c>
      <c r="L74" s="6">
        <f t="shared" si="9"/>
        <v>0.0015932724483431928</v>
      </c>
    </row>
    <row r="75" spans="2:12" ht="12.75">
      <c r="B75" s="2" t="s">
        <v>149</v>
      </c>
      <c r="C75" s="3">
        <v>0</v>
      </c>
      <c r="D75" s="6">
        <f t="shared" si="5"/>
        <v>0</v>
      </c>
      <c r="E75" s="3">
        <v>0</v>
      </c>
      <c r="F75" s="6">
        <f t="shared" si="6"/>
        <v>0</v>
      </c>
      <c r="G75" s="3">
        <v>0</v>
      </c>
      <c r="H75" s="6">
        <f t="shared" si="7"/>
        <v>0</v>
      </c>
      <c r="I75" s="3">
        <v>1969</v>
      </c>
      <c r="J75" s="6">
        <f t="shared" si="8"/>
        <v>0.0017944829446654004</v>
      </c>
      <c r="K75" s="3">
        <v>1969</v>
      </c>
      <c r="L75" s="6">
        <f t="shared" si="9"/>
        <v>0.000306542256281781</v>
      </c>
    </row>
    <row r="76" spans="3:13" ht="12.75">
      <c r="C76" s="4">
        <f>SUM(C3:C74)</f>
        <v>3106742</v>
      </c>
      <c r="D76" s="7">
        <f>SUM(D3:D75)</f>
        <v>0.9999999999999998</v>
      </c>
      <c r="E76" s="4">
        <f>SUM(E3:E74)</f>
        <v>1737397</v>
      </c>
      <c r="F76" s="7">
        <f>SUM(F3:F75)</f>
        <v>0.9999999999999997</v>
      </c>
      <c r="G76" s="4">
        <f>SUM(G3:G74)</f>
        <v>481867</v>
      </c>
      <c r="H76" s="7">
        <f>SUM(H3:H75)</f>
        <v>0.9999999999999999</v>
      </c>
      <c r="I76" s="4">
        <f>SUM(I3:I74)</f>
        <v>1097252</v>
      </c>
      <c r="J76" s="7">
        <f>SUM(J3:J75)</f>
        <v>1.0017944829446652</v>
      </c>
      <c r="K76" s="4">
        <f>SUM(K3:K74)</f>
        <v>6423258</v>
      </c>
      <c r="L76" s="7">
        <f>SUM(L3:L75)</f>
        <v>1.0003065422562816</v>
      </c>
      <c r="M76" s="4">
        <f>+I76+G76+E76+C76</f>
        <v>6423258</v>
      </c>
    </row>
    <row r="77" spans="3:11" ht="12.75">
      <c r="C77" s="4">
        <f>+C76-C78</f>
        <v>-0.8100000000558794</v>
      </c>
      <c r="E77" s="4">
        <f>+E76-E78</f>
        <v>0.15999999991618097</v>
      </c>
      <c r="G77" s="4">
        <f>+G76-G78</f>
        <v>-1</v>
      </c>
      <c r="I77" s="4">
        <f>+I76-I78</f>
        <v>-0.25</v>
      </c>
      <c r="K77" s="4">
        <f>+K76-K78</f>
        <v>-1.900000000372529</v>
      </c>
    </row>
    <row r="78" spans="3:11" ht="12.75">
      <c r="C78" s="9">
        <v>3106742.81</v>
      </c>
      <c r="E78" s="4">
        <f>579132+1158264.84</f>
        <v>1737396.84</v>
      </c>
      <c r="G78" s="9">
        <v>481868</v>
      </c>
      <c r="I78" s="9">
        <v>1097252.25</v>
      </c>
      <c r="K78" s="4">
        <f>SUM(C78:I78)</f>
        <v>6423259.9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26">
      <selection activeCell="B32" sqref="B32"/>
    </sheetView>
  </sheetViews>
  <sheetFormatPr defaultColWidth="9.140625" defaultRowHeight="12.75"/>
  <cols>
    <col min="2" max="2" width="12.7109375" style="0" customWidth="1"/>
    <col min="3" max="3" width="13.8515625" style="0" customWidth="1"/>
    <col min="5" max="5" width="12.00390625" style="0" customWidth="1"/>
    <col min="7" max="7" width="18.140625" style="0" customWidth="1"/>
    <col min="9" max="9" width="14.57421875" style="0" customWidth="1"/>
    <col min="11" max="11" width="12.140625" style="0" customWidth="1"/>
    <col min="13" max="13" width="11.57421875" style="0" customWidth="1"/>
  </cols>
  <sheetData>
    <row r="1" spans="4:6" ht="12.75">
      <c r="D1" s="5">
        <v>38384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 t="s">
        <v>159</v>
      </c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19160</v>
      </c>
      <c r="D3" s="6">
        <f>+C3/$C$76</f>
        <v>0.004615392768479276</v>
      </c>
      <c r="E3" s="3">
        <v>19160</v>
      </c>
      <c r="F3" s="6">
        <f>+E3/$E$76</f>
        <v>0.008386760998759932</v>
      </c>
      <c r="G3" s="3">
        <v>209</v>
      </c>
      <c r="H3" s="6">
        <f>+G3/$G$76</f>
        <v>0.00039422135623463906</v>
      </c>
      <c r="I3" s="3">
        <v>2916</v>
      </c>
      <c r="J3" s="6">
        <f>+I3/$I$76</f>
        <v>0.0029885776071906242</v>
      </c>
      <c r="K3" s="3">
        <v>41445</v>
      </c>
      <c r="L3" s="6">
        <f>+K3/$K$76</f>
        <v>0.005218621128106099</v>
      </c>
    </row>
    <row r="4" spans="2:12" ht="12.75">
      <c r="B4" s="2" t="s">
        <v>6</v>
      </c>
      <c r="C4" s="3">
        <v>7529</v>
      </c>
      <c r="D4" s="6">
        <f aca="true" t="shared" si="0" ref="D4:D67">+C4/$C$76</f>
        <v>0.0018136373775511727</v>
      </c>
      <c r="E4" s="3">
        <v>7529</v>
      </c>
      <c r="F4" s="6">
        <f aca="true" t="shared" si="1" ref="F4:F67">+E4/$E$76</f>
        <v>0.0032956118768091612</v>
      </c>
      <c r="G4" s="3">
        <v>467</v>
      </c>
      <c r="H4" s="6">
        <f aca="true" t="shared" si="2" ref="H4:H67">+G4/$G$76</f>
        <v>0.00088086781512716</v>
      </c>
      <c r="I4" s="3">
        <v>15845</v>
      </c>
      <c r="J4" s="6">
        <f aca="true" t="shared" si="3" ref="J4:J67">+I4/$I$76</f>
        <v>0.016239373177618463</v>
      </c>
      <c r="K4" s="3">
        <v>31370</v>
      </c>
      <c r="L4" s="6">
        <f aca="true" t="shared" si="4" ref="L4:L67">+K4/$K$76</f>
        <v>0.003950009525604738</v>
      </c>
    </row>
    <row r="5" spans="2:12" ht="12.75">
      <c r="B5" s="2" t="s">
        <v>7</v>
      </c>
      <c r="C5" s="3">
        <v>364</v>
      </c>
      <c r="D5" s="6">
        <f t="shared" si="0"/>
        <v>8.768282712559794E-05</v>
      </c>
      <c r="E5" s="3">
        <v>364</v>
      </c>
      <c r="F5" s="6">
        <f t="shared" si="1"/>
        <v>0.00015933095008082544</v>
      </c>
      <c r="G5" s="3">
        <v>0</v>
      </c>
      <c r="H5" s="6">
        <f t="shared" si="2"/>
        <v>0</v>
      </c>
      <c r="I5" s="3">
        <v>1189</v>
      </c>
      <c r="J5" s="6">
        <f t="shared" si="3"/>
        <v>0.001218593544221417</v>
      </c>
      <c r="K5" s="3">
        <v>1917</v>
      </c>
      <c r="L5" s="6">
        <f t="shared" si="4"/>
        <v>0.00024138247563226909</v>
      </c>
    </row>
    <row r="6" spans="2:12" ht="12.75">
      <c r="B6" s="2" t="s">
        <v>8</v>
      </c>
      <c r="C6" s="3">
        <v>24518</v>
      </c>
      <c r="D6" s="6">
        <f t="shared" si="0"/>
        <v>0.005906064712817061</v>
      </c>
      <c r="E6" s="3">
        <v>24518</v>
      </c>
      <c r="F6" s="6">
        <f t="shared" si="1"/>
        <v>0.010732077566158457</v>
      </c>
      <c r="G6" s="3">
        <v>16128</v>
      </c>
      <c r="H6" s="6">
        <f t="shared" si="2"/>
        <v>0.030421062360537123</v>
      </c>
      <c r="I6" s="3">
        <v>19028</v>
      </c>
      <c r="J6" s="6">
        <f t="shared" si="3"/>
        <v>0.01950159626530288</v>
      </c>
      <c r="K6" s="3">
        <v>84192</v>
      </c>
      <c r="L6" s="6">
        <f t="shared" si="4"/>
        <v>0.010601185909458528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7860</v>
      </c>
      <c r="J7" s="6">
        <f t="shared" si="3"/>
        <v>0.008055630998806004</v>
      </c>
      <c r="K7" s="3">
        <v>7860</v>
      </c>
      <c r="L7" s="6">
        <f t="shared" si="4"/>
        <v>0.0009897059251276134</v>
      </c>
    </row>
    <row r="8" spans="2:12" ht="12.75">
      <c r="B8" s="2" t="s">
        <v>15</v>
      </c>
      <c r="C8" s="3">
        <v>39386</v>
      </c>
      <c r="D8" s="6">
        <f t="shared" si="0"/>
        <v>0.009487570959254947</v>
      </c>
      <c r="E8" s="3">
        <v>39386</v>
      </c>
      <c r="F8" s="6">
        <f t="shared" si="1"/>
        <v>0.01724013406561371</v>
      </c>
      <c r="G8" s="3">
        <v>1264</v>
      </c>
      <c r="H8" s="6">
        <f t="shared" si="2"/>
        <v>0.0023841904032563814</v>
      </c>
      <c r="I8" s="3">
        <v>10898</v>
      </c>
      <c r="J8" s="6">
        <f t="shared" si="3"/>
        <v>0.01116924511768293</v>
      </c>
      <c r="K8" s="3">
        <v>90934</v>
      </c>
      <c r="L8" s="6">
        <f t="shared" si="4"/>
        <v>0.01145011686966341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2154</v>
      </c>
      <c r="J9" s="6">
        <f t="shared" si="3"/>
        <v>0.0022076118538712636</v>
      </c>
      <c r="K9" s="3">
        <v>2154</v>
      </c>
      <c r="L9" s="6">
        <f t="shared" si="4"/>
        <v>0.0002712247535273384</v>
      </c>
    </row>
    <row r="10" spans="2:12" ht="12.75">
      <c r="B10" s="2" t="s">
        <v>17</v>
      </c>
      <c r="C10" s="3">
        <v>8490</v>
      </c>
      <c r="D10" s="6">
        <f t="shared" si="0"/>
        <v>0.00204512967663826</v>
      </c>
      <c r="E10" s="3">
        <v>8490</v>
      </c>
      <c r="F10" s="6">
        <f t="shared" si="1"/>
        <v>0.0037162630939181537</v>
      </c>
      <c r="G10" s="3">
        <v>575</v>
      </c>
      <c r="H10" s="6">
        <f t="shared" si="2"/>
        <v>0.0010845802862914711</v>
      </c>
      <c r="I10" s="3">
        <v>4286</v>
      </c>
      <c r="J10" s="6">
        <f t="shared" si="3"/>
        <v>0.004392676140061391</v>
      </c>
      <c r="K10" s="3">
        <v>21841</v>
      </c>
      <c r="L10" s="6">
        <f t="shared" si="4"/>
        <v>0.0027501484873679654</v>
      </c>
    </row>
    <row r="11" spans="2:12" ht="12.75">
      <c r="B11" s="2" t="s">
        <v>24</v>
      </c>
      <c r="C11" s="3">
        <v>270</v>
      </c>
      <c r="D11" s="6">
        <f t="shared" si="0"/>
        <v>6.50394596810754E-05</v>
      </c>
      <c r="E11" s="3">
        <v>270</v>
      </c>
      <c r="F11" s="6">
        <f t="shared" si="1"/>
        <v>0.00011818504538962326</v>
      </c>
      <c r="G11" s="3">
        <v>0</v>
      </c>
      <c r="H11" s="6">
        <f t="shared" si="2"/>
        <v>0</v>
      </c>
      <c r="I11" s="3">
        <v>521</v>
      </c>
      <c r="J11" s="6">
        <f t="shared" si="3"/>
        <v>0.000533967398266912</v>
      </c>
      <c r="K11" s="3">
        <v>1061</v>
      </c>
      <c r="L11" s="6">
        <f t="shared" si="4"/>
        <v>0.00013359770821379108</v>
      </c>
    </row>
    <row r="12" spans="2:12" ht="12.75">
      <c r="B12" s="2" t="s">
        <v>27</v>
      </c>
      <c r="C12" s="3">
        <v>372</v>
      </c>
      <c r="D12" s="6">
        <f t="shared" si="0"/>
        <v>8.960992222725943E-05</v>
      </c>
      <c r="E12" s="3">
        <v>372</v>
      </c>
      <c r="F12" s="6">
        <f t="shared" si="1"/>
        <v>0.00016283272920348095</v>
      </c>
      <c r="G12" s="3">
        <v>0</v>
      </c>
      <c r="H12" s="6">
        <f t="shared" si="2"/>
        <v>0</v>
      </c>
      <c r="I12" s="3">
        <v>725</v>
      </c>
      <c r="J12" s="6">
        <f t="shared" si="3"/>
        <v>0.0007430448440374494</v>
      </c>
      <c r="K12" s="3">
        <v>1469</v>
      </c>
      <c r="L12" s="6">
        <f t="shared" si="4"/>
        <v>0.00018497175623568248</v>
      </c>
    </row>
    <row r="13" spans="2:12" ht="12.75">
      <c r="B13" s="2" t="s">
        <v>28</v>
      </c>
      <c r="C13" s="3">
        <v>35500</v>
      </c>
      <c r="D13" s="6">
        <f t="shared" si="0"/>
        <v>0.008551484513622877</v>
      </c>
      <c r="E13" s="3">
        <v>35500</v>
      </c>
      <c r="F13" s="6">
        <f t="shared" si="1"/>
        <v>0.0155391448567838</v>
      </c>
      <c r="G13" s="3">
        <v>0</v>
      </c>
      <c r="H13" s="6">
        <f t="shared" si="2"/>
        <v>0</v>
      </c>
      <c r="I13" s="3">
        <v>19886</v>
      </c>
      <c r="J13" s="6">
        <f t="shared" si="3"/>
        <v>0.0203809514048672</v>
      </c>
      <c r="K13" s="3">
        <v>90886</v>
      </c>
      <c r="L13" s="6">
        <f t="shared" si="4"/>
        <v>0.011444072864013777</v>
      </c>
    </row>
    <row r="14" spans="2:12" ht="12.75">
      <c r="B14" s="2" t="s">
        <v>31</v>
      </c>
      <c r="C14" s="3">
        <v>9</v>
      </c>
      <c r="D14" s="6">
        <f t="shared" si="0"/>
        <v>2.1679819893691798E-06</v>
      </c>
      <c r="E14" s="3">
        <v>9</v>
      </c>
      <c r="F14" s="6">
        <f t="shared" si="1"/>
        <v>3.939501512987442E-06</v>
      </c>
      <c r="G14" s="3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18</v>
      </c>
      <c r="L14" s="6">
        <f t="shared" si="4"/>
        <v>2.2665021186128555E-06</v>
      </c>
    </row>
    <row r="15" spans="2:12" ht="12.75">
      <c r="B15" s="2" t="s">
        <v>32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1098</v>
      </c>
      <c r="J15" s="6">
        <f t="shared" si="3"/>
        <v>0.0011253286051767166</v>
      </c>
      <c r="K15" s="3">
        <v>1098</v>
      </c>
      <c r="L15" s="6">
        <f t="shared" si="4"/>
        <v>0.0001382566292353842</v>
      </c>
    </row>
    <row r="16" spans="2:12" ht="12.75">
      <c r="B16" s="2" t="s">
        <v>33</v>
      </c>
      <c r="C16" s="3">
        <v>8548</v>
      </c>
      <c r="D16" s="6">
        <f t="shared" si="0"/>
        <v>0.0020591011161253054</v>
      </c>
      <c r="E16" s="3">
        <v>8548</v>
      </c>
      <c r="F16" s="6">
        <f t="shared" si="1"/>
        <v>0.003741650992557406</v>
      </c>
      <c r="G16" s="3">
        <v>894</v>
      </c>
      <c r="H16" s="6">
        <f t="shared" si="2"/>
        <v>0.0016862865668601306</v>
      </c>
      <c r="I16" s="3">
        <v>22297</v>
      </c>
      <c r="J16" s="6">
        <f t="shared" si="3"/>
        <v>0.022851959844831737</v>
      </c>
      <c r="K16" s="3">
        <v>40287</v>
      </c>
      <c r="L16" s="6">
        <f t="shared" si="4"/>
        <v>0.005072809491808672</v>
      </c>
    </row>
    <row r="17" spans="2:12" ht="12.75">
      <c r="B17" s="2" t="s">
        <v>35</v>
      </c>
      <c r="C17" s="3">
        <v>15819</v>
      </c>
      <c r="D17" s="6">
        <f t="shared" si="0"/>
        <v>0.0038105896766478953</v>
      </c>
      <c r="E17" s="3">
        <v>15819</v>
      </c>
      <c r="F17" s="6">
        <f t="shared" si="1"/>
        <v>0.006924330492660928</v>
      </c>
      <c r="G17" s="3">
        <v>14674</v>
      </c>
      <c r="H17" s="6">
        <f t="shared" si="2"/>
        <v>0.02767848890615834</v>
      </c>
      <c r="I17" s="3">
        <v>0</v>
      </c>
      <c r="J17" s="6">
        <f t="shared" si="3"/>
        <v>0</v>
      </c>
      <c r="K17" s="3">
        <v>46312</v>
      </c>
      <c r="L17" s="6">
        <f t="shared" si="4"/>
        <v>0.005831458117622142</v>
      </c>
    </row>
    <row r="18" spans="2:12" ht="12.75">
      <c r="B18" s="2" t="s">
        <v>38</v>
      </c>
      <c r="C18" s="3">
        <v>19849</v>
      </c>
      <c r="D18" s="6">
        <f t="shared" si="0"/>
        <v>0.004781363834109873</v>
      </c>
      <c r="E18" s="3">
        <v>19849</v>
      </c>
      <c r="F18" s="6">
        <f t="shared" si="1"/>
        <v>0.008688351725698637</v>
      </c>
      <c r="G18" s="3">
        <v>4990</v>
      </c>
      <c r="H18" s="6">
        <f t="shared" si="2"/>
        <v>0.009412270658425113</v>
      </c>
      <c r="I18" s="3">
        <v>40890</v>
      </c>
      <c r="J18" s="6">
        <f t="shared" si="3"/>
        <v>0.04190772920371215</v>
      </c>
      <c r="K18" s="3">
        <v>85578</v>
      </c>
      <c r="L18" s="6">
        <f t="shared" si="4"/>
        <v>0.010775706572591718</v>
      </c>
    </row>
    <row r="19" spans="2:12" ht="12.75">
      <c r="B19" s="2" t="s">
        <v>39</v>
      </c>
      <c r="C19" s="3">
        <v>167</v>
      </c>
      <c r="D19" s="6">
        <f t="shared" si="0"/>
        <v>4.022811024718367E-05</v>
      </c>
      <c r="E19" s="3">
        <v>167</v>
      </c>
      <c r="F19" s="6">
        <f t="shared" si="1"/>
        <v>7.309963918543365E-05</v>
      </c>
      <c r="G19" s="3">
        <v>0</v>
      </c>
      <c r="H19" s="6">
        <f t="shared" si="2"/>
        <v>0</v>
      </c>
      <c r="I19" s="3">
        <v>4455</v>
      </c>
      <c r="J19" s="6">
        <f t="shared" si="3"/>
        <v>0.00456588245543012</v>
      </c>
      <c r="K19" s="3">
        <v>4789</v>
      </c>
      <c r="L19" s="6">
        <f t="shared" si="4"/>
        <v>0.000603015480335387</v>
      </c>
    </row>
    <row r="20" spans="2:12" ht="12.75">
      <c r="B20" s="2" t="s">
        <v>40</v>
      </c>
      <c r="C20" s="3">
        <v>189396</v>
      </c>
      <c r="D20" s="6">
        <f t="shared" si="0"/>
        <v>0.04562301298428502</v>
      </c>
      <c r="E20" s="3">
        <v>189396</v>
      </c>
      <c r="F20" s="6">
        <f t="shared" si="1"/>
        <v>0.08290286983930774</v>
      </c>
      <c r="G20" s="3">
        <v>29126</v>
      </c>
      <c r="H20" s="6">
        <f t="shared" si="2"/>
        <v>0.05493823551047893</v>
      </c>
      <c r="I20" s="3">
        <v>26471</v>
      </c>
      <c r="J20" s="6">
        <f t="shared" si="3"/>
        <v>0.027129848367607345</v>
      </c>
      <c r="K20" s="3">
        <v>434389</v>
      </c>
      <c r="L20" s="6">
        <f t="shared" si="4"/>
        <v>0.054696866044562205</v>
      </c>
    </row>
    <row r="21" spans="2:12" ht="12.75">
      <c r="B21" s="2" t="s">
        <v>42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3">
        <v>0</v>
      </c>
      <c r="H21" s="6">
        <f t="shared" si="2"/>
        <v>0</v>
      </c>
      <c r="I21" s="3">
        <v>2085</v>
      </c>
      <c r="J21" s="6">
        <f t="shared" si="3"/>
        <v>0.0021368944825076995</v>
      </c>
      <c r="K21" s="3">
        <v>2085</v>
      </c>
      <c r="L21" s="6">
        <f t="shared" si="4"/>
        <v>0.0002625364954059891</v>
      </c>
    </row>
    <row r="22" spans="2:12" ht="12.75">
      <c r="B22" s="2" t="s">
        <v>43</v>
      </c>
      <c r="C22" s="3">
        <v>13484</v>
      </c>
      <c r="D22" s="6">
        <f t="shared" si="0"/>
        <v>0.0032481187938504467</v>
      </c>
      <c r="E22" s="3">
        <v>13484</v>
      </c>
      <c r="F22" s="6">
        <f t="shared" si="1"/>
        <v>0.005902248711235852</v>
      </c>
      <c r="G22" s="3">
        <v>0</v>
      </c>
      <c r="H22" s="6">
        <f t="shared" si="2"/>
        <v>0</v>
      </c>
      <c r="I22" s="3">
        <v>1813</v>
      </c>
      <c r="J22" s="6">
        <f t="shared" si="3"/>
        <v>0.0018581245548136495</v>
      </c>
      <c r="K22" s="3">
        <v>28781</v>
      </c>
      <c r="L22" s="6">
        <f t="shared" si="4"/>
        <v>0.0036240109708775884</v>
      </c>
    </row>
    <row r="23" spans="2:12" ht="12.75">
      <c r="B23" s="2" t="s">
        <v>44</v>
      </c>
      <c r="C23" s="3">
        <v>20929</v>
      </c>
      <c r="D23" s="6">
        <f t="shared" si="0"/>
        <v>0.005041521672834174</v>
      </c>
      <c r="E23" s="3">
        <v>20929</v>
      </c>
      <c r="F23" s="6">
        <f t="shared" si="1"/>
        <v>0.00916109190725713</v>
      </c>
      <c r="G23" s="3">
        <v>1362</v>
      </c>
      <c r="H23" s="6">
        <f t="shared" si="2"/>
        <v>0.0025690406085721452</v>
      </c>
      <c r="I23" s="3">
        <v>10544</v>
      </c>
      <c r="J23" s="6">
        <f t="shared" si="3"/>
        <v>0.010806434255904645</v>
      </c>
      <c r="K23" s="3">
        <v>53764</v>
      </c>
      <c r="L23" s="6">
        <f t="shared" si="4"/>
        <v>0.006769789994727864</v>
      </c>
    </row>
    <row r="24" spans="2:12" ht="12.75">
      <c r="B24" s="2" t="s">
        <v>45</v>
      </c>
      <c r="C24" s="3">
        <v>432541</v>
      </c>
      <c r="D24" s="6">
        <f t="shared" si="0"/>
        <v>0.10419345529597049</v>
      </c>
      <c r="E24" s="3">
        <v>432541</v>
      </c>
      <c r="F24" s="6">
        <f t="shared" si="1"/>
        <v>0.1893328804365668</v>
      </c>
      <c r="G24" s="3">
        <v>148717</v>
      </c>
      <c r="H24" s="6">
        <f t="shared" si="2"/>
        <v>0.2805139590198412</v>
      </c>
      <c r="I24" s="3">
        <v>24001</v>
      </c>
      <c r="J24" s="6">
        <f t="shared" si="3"/>
        <v>0.024598371450679758</v>
      </c>
      <c r="K24" s="3">
        <v>1037800</v>
      </c>
      <c r="L24" s="6">
        <f t="shared" si="4"/>
        <v>0.13067643881646784</v>
      </c>
    </row>
    <row r="25" spans="2:12" ht="12.75">
      <c r="B25" s="2" t="s">
        <v>46</v>
      </c>
      <c r="C25" s="3">
        <v>131160</v>
      </c>
      <c r="D25" s="6">
        <f t="shared" si="0"/>
        <v>0.031594724191740184</v>
      </c>
      <c r="E25" s="3">
        <v>131160</v>
      </c>
      <c r="F25" s="6">
        <f t="shared" si="1"/>
        <v>0.05741166871593699</v>
      </c>
      <c r="G25" s="3">
        <v>20924</v>
      </c>
      <c r="H25" s="6">
        <f t="shared" si="2"/>
        <v>0.03946740506150042</v>
      </c>
      <c r="I25" s="3">
        <v>65556</v>
      </c>
      <c r="J25" s="6">
        <f t="shared" si="3"/>
        <v>0.06718765213202625</v>
      </c>
      <c r="K25" s="3">
        <v>348800</v>
      </c>
      <c r="L25" s="6">
        <f t="shared" si="4"/>
        <v>0.043919774387342445</v>
      </c>
    </row>
    <row r="26" spans="2:12" ht="12.75">
      <c r="B26" s="2" t="s">
        <v>48</v>
      </c>
      <c r="C26" s="3">
        <v>138709</v>
      </c>
      <c r="D26" s="6">
        <f t="shared" si="0"/>
        <v>0.03341317930704551</v>
      </c>
      <c r="E26" s="3">
        <v>138709</v>
      </c>
      <c r="F26" s="6">
        <f t="shared" si="1"/>
        <v>0.06071603504055279</v>
      </c>
      <c r="G26" s="3">
        <v>32353</v>
      </c>
      <c r="H26" s="6">
        <f t="shared" si="2"/>
        <v>0.06102508869980515</v>
      </c>
      <c r="I26" s="3">
        <v>50174</v>
      </c>
      <c r="J26" s="6">
        <f t="shared" si="3"/>
        <v>0.05142280276515171</v>
      </c>
      <c r="K26" s="3">
        <v>359945</v>
      </c>
      <c r="L26" s="6">
        <f t="shared" si="4"/>
        <v>0.0453231169491169</v>
      </c>
    </row>
    <row r="27" spans="2:12" ht="12.75">
      <c r="B27" s="2" t="s">
        <v>51</v>
      </c>
      <c r="C27" s="3">
        <v>156596</v>
      </c>
      <c r="D27" s="6">
        <f t="shared" si="0"/>
        <v>0.0377219230674729</v>
      </c>
      <c r="E27" s="3">
        <v>156596</v>
      </c>
      <c r="F27" s="6">
        <f t="shared" si="1"/>
        <v>0.06854557543642016</v>
      </c>
      <c r="G27" s="3">
        <v>58256</v>
      </c>
      <c r="H27" s="6">
        <f t="shared" si="2"/>
        <v>0.10988401592729728</v>
      </c>
      <c r="I27" s="3">
        <v>57592</v>
      </c>
      <c r="J27" s="6">
        <f t="shared" si="3"/>
        <v>0.059025432631454884</v>
      </c>
      <c r="K27" s="3">
        <v>429040</v>
      </c>
      <c r="L27" s="6">
        <f t="shared" si="4"/>
        <v>0.05402333716498108</v>
      </c>
    </row>
    <row r="28" spans="2:12" ht="12.75">
      <c r="B28" s="2" t="s">
        <v>52</v>
      </c>
      <c r="C28" s="3">
        <v>2198</v>
      </c>
      <c r="D28" s="6">
        <f t="shared" si="0"/>
        <v>0.0005294693791814953</v>
      </c>
      <c r="E28" s="3">
        <v>2198</v>
      </c>
      <c r="F28" s="6">
        <f t="shared" si="1"/>
        <v>0.0009621138139495998</v>
      </c>
      <c r="G28" s="3">
        <v>0</v>
      </c>
      <c r="H28" s="6">
        <f t="shared" si="2"/>
        <v>0</v>
      </c>
      <c r="I28" s="3">
        <v>21824</v>
      </c>
      <c r="J28" s="6">
        <f t="shared" si="3"/>
        <v>0.022367187139687307</v>
      </c>
      <c r="K28" s="3">
        <v>26220</v>
      </c>
      <c r="L28" s="6">
        <f t="shared" si="4"/>
        <v>0.003301538086112726</v>
      </c>
    </row>
    <row r="29" spans="2:12" ht="12.75">
      <c r="B29" s="2" t="s">
        <v>53</v>
      </c>
      <c r="C29" s="3">
        <v>8530</v>
      </c>
      <c r="D29" s="6">
        <f t="shared" si="0"/>
        <v>0.002054765152146567</v>
      </c>
      <c r="E29" s="3">
        <v>8530</v>
      </c>
      <c r="F29" s="6">
        <f t="shared" si="1"/>
        <v>0.0037337719895314315</v>
      </c>
      <c r="G29" s="3">
        <v>408</v>
      </c>
      <c r="H29" s="6">
        <f t="shared" si="2"/>
        <v>0.0007695804466207308</v>
      </c>
      <c r="I29" s="3">
        <v>2150</v>
      </c>
      <c r="J29" s="6">
        <f t="shared" si="3"/>
        <v>0.002203512296111057</v>
      </c>
      <c r="K29" s="3">
        <v>19618</v>
      </c>
      <c r="L29" s="6">
        <f t="shared" si="4"/>
        <v>0.0024702354757192777</v>
      </c>
    </row>
    <row r="30" spans="2:12" ht="12.75">
      <c r="B30" s="2" t="s">
        <v>54</v>
      </c>
      <c r="C30" s="3">
        <v>4576</v>
      </c>
      <c r="D30" s="6">
        <f t="shared" si="0"/>
        <v>0.001102298398150374</v>
      </c>
      <c r="E30" s="3">
        <v>4576</v>
      </c>
      <c r="F30" s="6">
        <f t="shared" si="1"/>
        <v>0.0020030176581589485</v>
      </c>
      <c r="G30" s="3">
        <v>0</v>
      </c>
      <c r="H30" s="6">
        <f t="shared" si="2"/>
        <v>0</v>
      </c>
      <c r="I30" s="3">
        <v>8084</v>
      </c>
      <c r="J30" s="6">
        <f t="shared" si="3"/>
        <v>0.008285206233377574</v>
      </c>
      <c r="K30" s="3">
        <v>17236</v>
      </c>
      <c r="L30" s="6">
        <f t="shared" si="4"/>
        <v>0.002170301695356176</v>
      </c>
    </row>
    <row r="31" spans="2:12" ht="12.75">
      <c r="B31" s="2" t="s">
        <v>55</v>
      </c>
      <c r="C31" s="3">
        <v>6855</v>
      </c>
      <c r="D31" s="6">
        <f t="shared" si="0"/>
        <v>0.001651279615236192</v>
      </c>
      <c r="E31" s="3">
        <v>6855</v>
      </c>
      <c r="F31" s="6">
        <f t="shared" si="1"/>
        <v>0.0030005869857254353</v>
      </c>
      <c r="G31" s="3">
        <v>0</v>
      </c>
      <c r="H31" s="6">
        <f t="shared" si="2"/>
        <v>0</v>
      </c>
      <c r="I31" s="3">
        <v>1700</v>
      </c>
      <c r="J31" s="6">
        <f t="shared" si="3"/>
        <v>0.0017423120480878126</v>
      </c>
      <c r="K31" s="3">
        <v>15410</v>
      </c>
      <c r="L31" s="6">
        <f t="shared" si="4"/>
        <v>0.001940377647101339</v>
      </c>
    </row>
    <row r="32" spans="2:12" ht="12.75">
      <c r="B32" s="2" t="s">
        <v>58</v>
      </c>
      <c r="C32" s="3">
        <v>1255815</v>
      </c>
      <c r="D32" s="6">
        <f t="shared" si="0"/>
        <v>0.3025093668866285</v>
      </c>
      <c r="E32" s="3">
        <v>0</v>
      </c>
      <c r="F32" s="6">
        <f t="shared" si="1"/>
        <v>0</v>
      </c>
      <c r="G32" s="3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1255815</v>
      </c>
      <c r="L32" s="6">
        <f t="shared" si="4"/>
        <v>0.15812818656032238</v>
      </c>
    </row>
    <row r="33" spans="2:12" ht="12.75">
      <c r="B33" s="2" t="s">
        <v>61</v>
      </c>
      <c r="C33" s="3">
        <v>544914</v>
      </c>
      <c r="D33" s="6">
        <f t="shared" si="0"/>
        <v>0.13126263752834635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544914</v>
      </c>
      <c r="L33" s="6">
        <f t="shared" si="4"/>
        <v>0.06861381863676697</v>
      </c>
    </row>
    <row r="34" spans="2:12" ht="12.75">
      <c r="B34" s="2" t="s">
        <v>63</v>
      </c>
      <c r="C34" s="3">
        <v>71255</v>
      </c>
      <c r="D34" s="6">
        <f t="shared" si="0"/>
        <v>0.017164395183611212</v>
      </c>
      <c r="E34" s="3">
        <v>5211</v>
      </c>
      <c r="F34" s="6">
        <f t="shared" si="1"/>
        <v>0.002280971376019729</v>
      </c>
      <c r="G34" s="3">
        <v>3429</v>
      </c>
      <c r="H34" s="6">
        <f t="shared" si="2"/>
        <v>0.006467870959466877</v>
      </c>
      <c r="I34" s="3">
        <v>10141</v>
      </c>
      <c r="J34" s="6">
        <f t="shared" si="3"/>
        <v>0.010393403811563827</v>
      </c>
      <c r="K34" s="3">
        <v>90036</v>
      </c>
      <c r="L34" s="6">
        <f t="shared" si="4"/>
        <v>0.011337043597301503</v>
      </c>
    </row>
    <row r="35" spans="2:12" ht="12.75">
      <c r="B35" s="2" t="s">
        <v>67</v>
      </c>
      <c r="C35" s="3">
        <v>61671</v>
      </c>
      <c r="D35" s="6">
        <f t="shared" si="0"/>
        <v>0.014855735251820743</v>
      </c>
      <c r="E35" s="3">
        <v>61671</v>
      </c>
      <c r="F35" s="6">
        <f t="shared" si="1"/>
        <v>0.02699477753416095</v>
      </c>
      <c r="G35" s="3">
        <v>6285</v>
      </c>
      <c r="H35" s="6">
        <f t="shared" si="2"/>
        <v>0.011854934085811992</v>
      </c>
      <c r="I35" s="3">
        <v>8812</v>
      </c>
      <c r="J35" s="6">
        <f t="shared" si="3"/>
        <v>0.009031325745735178</v>
      </c>
      <c r="K35" s="3">
        <v>138439</v>
      </c>
      <c r="L35" s="6">
        <f t="shared" si="4"/>
        <v>0.01743179371103584</v>
      </c>
    </row>
    <row r="36" spans="2:12" ht="12.75">
      <c r="B36" s="2" t="s">
        <v>68</v>
      </c>
      <c r="C36" s="3">
        <v>13709</v>
      </c>
      <c r="D36" s="6">
        <f t="shared" si="0"/>
        <v>0.003302318343584676</v>
      </c>
      <c r="E36" s="3">
        <v>13709</v>
      </c>
      <c r="F36" s="6">
        <f t="shared" si="1"/>
        <v>0.006000736249060538</v>
      </c>
      <c r="G36" s="3">
        <v>1696</v>
      </c>
      <c r="H36" s="6">
        <f t="shared" si="2"/>
        <v>0.003199040287913626</v>
      </c>
      <c r="I36" s="3">
        <v>32649</v>
      </c>
      <c r="J36" s="6">
        <f t="shared" si="3"/>
        <v>0.033461615328246465</v>
      </c>
      <c r="K36" s="3">
        <v>61763</v>
      </c>
      <c r="L36" s="6">
        <f t="shared" si="4"/>
        <v>0.007776998352882544</v>
      </c>
    </row>
    <row r="37" spans="2:12" ht="12.75">
      <c r="B37" s="2" t="s">
        <v>70</v>
      </c>
      <c r="C37" s="3">
        <v>5707</v>
      </c>
      <c r="D37" s="6">
        <f t="shared" si="0"/>
        <v>0.0013747414681477678</v>
      </c>
      <c r="E37" s="3">
        <v>5707</v>
      </c>
      <c r="F37" s="6">
        <f t="shared" si="1"/>
        <v>0.0024980816816243703</v>
      </c>
      <c r="G37" s="3">
        <v>0</v>
      </c>
      <c r="H37" s="6">
        <f t="shared" si="2"/>
        <v>0</v>
      </c>
      <c r="I37" s="3">
        <v>15792</v>
      </c>
      <c r="J37" s="6">
        <f t="shared" si="3"/>
        <v>0.016185054037295726</v>
      </c>
      <c r="K37" s="3">
        <v>27206</v>
      </c>
      <c r="L37" s="6">
        <f t="shared" si="4"/>
        <v>0.0034256920354989637</v>
      </c>
    </row>
    <row r="38" spans="2:12" ht="12.75">
      <c r="B38" s="2" t="s">
        <v>73</v>
      </c>
      <c r="C38" s="3">
        <v>5540</v>
      </c>
      <c r="D38" s="6">
        <f t="shared" si="0"/>
        <v>0.001334513357900584</v>
      </c>
      <c r="E38" s="3">
        <v>5540</v>
      </c>
      <c r="F38" s="6">
        <f t="shared" si="1"/>
        <v>0.0024249820424389365</v>
      </c>
      <c r="G38" s="3">
        <v>0</v>
      </c>
      <c r="H38" s="6">
        <f t="shared" si="2"/>
        <v>0</v>
      </c>
      <c r="I38" s="3">
        <v>12231</v>
      </c>
      <c r="J38" s="6">
        <f t="shared" si="3"/>
        <v>0.012535422741271784</v>
      </c>
      <c r="K38" s="3">
        <v>23311</v>
      </c>
      <c r="L38" s="6">
        <f t="shared" si="4"/>
        <v>0.0029352461603880152</v>
      </c>
    </row>
    <row r="39" spans="2:12" ht="12.75">
      <c r="B39" s="2" t="s">
        <v>75</v>
      </c>
      <c r="C39" s="3">
        <v>16393</v>
      </c>
      <c r="D39" s="6">
        <f t="shared" si="0"/>
        <v>0.003948858750192108</v>
      </c>
      <c r="E39" s="3">
        <v>16393</v>
      </c>
      <c r="F39" s="6">
        <f t="shared" si="1"/>
        <v>0.00717558314471146</v>
      </c>
      <c r="G39" s="3">
        <v>308</v>
      </c>
      <c r="H39" s="6">
        <f t="shared" si="2"/>
        <v>0.0005809577881352576</v>
      </c>
      <c r="I39" s="3">
        <v>29532</v>
      </c>
      <c r="J39" s="6">
        <f t="shared" si="3"/>
        <v>0.03026703494360546</v>
      </c>
      <c r="K39" s="3">
        <v>62626</v>
      </c>
      <c r="L39" s="6">
        <f t="shared" si="4"/>
        <v>0.007885664537791593</v>
      </c>
    </row>
    <row r="40" spans="2:12" ht="12.75">
      <c r="B40" s="2" t="s">
        <v>78</v>
      </c>
      <c r="C40" s="3">
        <v>513</v>
      </c>
      <c r="D40" s="6">
        <f t="shared" si="0"/>
        <v>0.00012357497339404326</v>
      </c>
      <c r="E40" s="3">
        <v>513</v>
      </c>
      <c r="F40" s="6">
        <f t="shared" si="1"/>
        <v>0.0002245515862402842</v>
      </c>
      <c r="G40" s="3">
        <v>0</v>
      </c>
      <c r="H40" s="6">
        <f t="shared" si="2"/>
        <v>0</v>
      </c>
      <c r="I40" s="3">
        <v>80</v>
      </c>
      <c r="J40" s="6">
        <f t="shared" si="3"/>
        <v>8.199115520413235E-05</v>
      </c>
      <c r="K40" s="3">
        <v>1106</v>
      </c>
      <c r="L40" s="6">
        <f t="shared" si="4"/>
        <v>0.00013926396351032321</v>
      </c>
    </row>
    <row r="41" spans="2:12" ht="12.75">
      <c r="B41" s="2" t="s">
        <v>79</v>
      </c>
      <c r="C41" s="3">
        <v>174934</v>
      </c>
      <c r="D41" s="6">
        <f t="shared" si="0"/>
        <v>0.042139306814256455</v>
      </c>
      <c r="E41" s="3">
        <v>174934</v>
      </c>
      <c r="F41" s="6">
        <f t="shared" si="1"/>
        <v>0.07657252863032725</v>
      </c>
      <c r="G41" s="3">
        <v>51905</v>
      </c>
      <c r="H41" s="6">
        <f t="shared" si="2"/>
        <v>0.09790459088688488</v>
      </c>
      <c r="I41" s="3">
        <v>20904</v>
      </c>
      <c r="J41" s="6">
        <f t="shared" si="3"/>
        <v>0.021424288854839785</v>
      </c>
      <c r="K41" s="3">
        <v>422677</v>
      </c>
      <c r="L41" s="6">
        <f t="shared" si="4"/>
        <v>0.05322212866605144</v>
      </c>
    </row>
    <row r="42" spans="2:12" ht="12.75">
      <c r="B42" s="2" t="s">
        <v>81</v>
      </c>
      <c r="C42" s="3">
        <v>1887</v>
      </c>
      <c r="D42" s="6">
        <f t="shared" si="0"/>
        <v>0.0004545535571044047</v>
      </c>
      <c r="E42" s="3">
        <v>1887</v>
      </c>
      <c r="F42" s="6">
        <f t="shared" si="1"/>
        <v>0.000825982150556367</v>
      </c>
      <c r="G42" s="3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3774</v>
      </c>
      <c r="L42" s="6">
        <f t="shared" si="4"/>
        <v>0.00047520994420249536</v>
      </c>
    </row>
    <row r="43" spans="2:12" ht="12.75">
      <c r="B43" s="2" t="s">
        <v>82</v>
      </c>
      <c r="C43" s="3">
        <v>3306</v>
      </c>
      <c r="D43" s="6">
        <f t="shared" si="0"/>
        <v>0.0007963720507616121</v>
      </c>
      <c r="E43" s="3">
        <v>3306</v>
      </c>
      <c r="F43" s="6">
        <f t="shared" si="1"/>
        <v>0.001447110222437387</v>
      </c>
      <c r="G43" s="3">
        <v>9216</v>
      </c>
      <c r="H43" s="6">
        <f t="shared" si="2"/>
        <v>0.017383464206021212</v>
      </c>
      <c r="I43" s="3">
        <v>0</v>
      </c>
      <c r="J43" s="6">
        <f t="shared" si="3"/>
        <v>0</v>
      </c>
      <c r="K43" s="3">
        <v>15828</v>
      </c>
      <c r="L43" s="6">
        <f t="shared" si="4"/>
        <v>0.001993010862966904</v>
      </c>
    </row>
    <row r="44" spans="2:12" ht="12.75">
      <c r="B44" s="2" t="s">
        <v>88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0</v>
      </c>
      <c r="H44" s="6">
        <f t="shared" si="2"/>
        <v>0</v>
      </c>
      <c r="I44" s="3">
        <v>22397</v>
      </c>
      <c r="J44" s="6">
        <f t="shared" si="3"/>
        <v>0.022954448788836904</v>
      </c>
      <c r="K44" s="3">
        <v>22397</v>
      </c>
      <c r="L44" s="6">
        <f t="shared" si="4"/>
        <v>0.002820158219476229</v>
      </c>
    </row>
    <row r="45" spans="2:12" ht="12.75">
      <c r="B45" s="2" t="s">
        <v>89</v>
      </c>
      <c r="C45" s="3">
        <v>41518</v>
      </c>
      <c r="D45" s="6">
        <f t="shared" si="0"/>
        <v>0.010001141803847735</v>
      </c>
      <c r="E45" s="3">
        <v>41518</v>
      </c>
      <c r="F45" s="6">
        <f t="shared" si="1"/>
        <v>0.018173358201801403</v>
      </c>
      <c r="G45" s="3">
        <v>5090</v>
      </c>
      <c r="H45" s="6">
        <f t="shared" si="2"/>
        <v>0.009600893316910587</v>
      </c>
      <c r="I45" s="3">
        <v>45129</v>
      </c>
      <c r="J45" s="6">
        <f t="shared" si="3"/>
        <v>0.04625223554009111</v>
      </c>
      <c r="K45" s="3">
        <v>133255</v>
      </c>
      <c r="L45" s="6">
        <f t="shared" si="4"/>
        <v>0.016779041100875337</v>
      </c>
    </row>
    <row r="46" spans="2:12" ht="12.75">
      <c r="B46" s="2" t="s">
        <v>93</v>
      </c>
      <c r="C46" s="3">
        <v>0</v>
      </c>
      <c r="D46" s="6">
        <f t="shared" si="0"/>
        <v>0</v>
      </c>
      <c r="E46" s="3">
        <v>0</v>
      </c>
      <c r="F46" s="6">
        <f t="shared" si="1"/>
        <v>0</v>
      </c>
      <c r="G46" s="3">
        <v>0</v>
      </c>
      <c r="H46" s="6">
        <f t="shared" si="2"/>
        <v>0</v>
      </c>
      <c r="I46" s="3">
        <v>8743</v>
      </c>
      <c r="J46" s="6">
        <f t="shared" si="3"/>
        <v>0.008960608374371615</v>
      </c>
      <c r="K46" s="3">
        <v>8743</v>
      </c>
      <c r="L46" s="6">
        <f t="shared" si="4"/>
        <v>0.0011008904457240109</v>
      </c>
    </row>
    <row r="47" spans="2:12" ht="12.75">
      <c r="B47" s="2" t="s">
        <v>97</v>
      </c>
      <c r="C47" s="3">
        <v>0</v>
      </c>
      <c r="D47" s="6">
        <f t="shared" si="0"/>
        <v>0</v>
      </c>
      <c r="E47" s="3">
        <v>0</v>
      </c>
      <c r="F47" s="6">
        <f t="shared" si="1"/>
        <v>0</v>
      </c>
      <c r="G47" s="3">
        <v>0</v>
      </c>
      <c r="H47" s="6">
        <f t="shared" si="2"/>
        <v>0</v>
      </c>
      <c r="I47" s="3">
        <v>1939</v>
      </c>
      <c r="J47" s="6">
        <f t="shared" si="3"/>
        <v>0.001987260624260158</v>
      </c>
      <c r="K47" s="3">
        <v>1939</v>
      </c>
      <c r="L47" s="6">
        <f t="shared" si="4"/>
        <v>0.00024415264488835146</v>
      </c>
    </row>
    <row r="48" spans="2:12" ht="12.75">
      <c r="B48" s="2" t="s">
        <v>99</v>
      </c>
      <c r="C48" s="3">
        <v>156058</v>
      </c>
      <c r="D48" s="6">
        <f t="shared" si="0"/>
        <v>0.03759232592188616</v>
      </c>
      <c r="E48" s="3">
        <v>156058</v>
      </c>
      <c r="F48" s="6">
        <f t="shared" si="1"/>
        <v>0.06831008079042158</v>
      </c>
      <c r="G48" s="3">
        <v>26886</v>
      </c>
      <c r="H48" s="6">
        <f t="shared" si="2"/>
        <v>0.05071308796040433</v>
      </c>
      <c r="I48" s="3">
        <v>50892</v>
      </c>
      <c r="J48" s="6">
        <f t="shared" si="3"/>
        <v>0.0521586733831088</v>
      </c>
      <c r="K48" s="3">
        <v>389894</v>
      </c>
      <c r="L48" s="6">
        <f t="shared" si="4"/>
        <v>0.04909419872413559</v>
      </c>
    </row>
    <row r="49" spans="2:12" ht="12.75">
      <c r="B49" s="2" t="s">
        <v>106</v>
      </c>
      <c r="C49" s="3">
        <v>57</v>
      </c>
      <c r="D49" s="6">
        <f t="shared" si="0"/>
        <v>1.3730552599338139E-05</v>
      </c>
      <c r="E49" s="3">
        <v>57</v>
      </c>
      <c r="F49" s="6">
        <f t="shared" si="1"/>
        <v>2.4950176248920467E-05</v>
      </c>
      <c r="G49" s="3">
        <v>157</v>
      </c>
      <c r="H49" s="6">
        <f t="shared" si="2"/>
        <v>0.00029613757382219297</v>
      </c>
      <c r="I49" s="3">
        <v>2280</v>
      </c>
      <c r="J49" s="6">
        <f t="shared" si="3"/>
        <v>0.002336747923317772</v>
      </c>
      <c r="K49" s="3">
        <v>2551</v>
      </c>
      <c r="L49" s="6">
        <f t="shared" si="4"/>
        <v>0.0003212137169211886</v>
      </c>
    </row>
    <row r="50" spans="2:12" ht="12.75">
      <c r="B50" s="2" t="s">
        <v>110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4627</v>
      </c>
      <c r="J50" s="6">
        <f t="shared" si="3"/>
        <v>0.004742163439119005</v>
      </c>
      <c r="K50" s="3">
        <v>4627</v>
      </c>
      <c r="L50" s="6">
        <f t="shared" si="4"/>
        <v>0.0005826169612678712</v>
      </c>
    </row>
    <row r="51" spans="2:12" ht="12.75">
      <c r="B51" s="2" t="s">
        <v>112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14381</v>
      </c>
      <c r="J51" s="6">
        <f t="shared" si="3"/>
        <v>0.014738935037382841</v>
      </c>
      <c r="K51" s="3">
        <v>14381</v>
      </c>
      <c r="L51" s="6">
        <f t="shared" si="4"/>
        <v>0.001810809275987304</v>
      </c>
    </row>
    <row r="52" spans="2:12" ht="12.75">
      <c r="B52" s="2" t="s">
        <v>115</v>
      </c>
      <c r="C52" s="3">
        <v>103205</v>
      </c>
      <c r="D52" s="6">
        <f t="shared" si="0"/>
        <v>0.024860731245871803</v>
      </c>
      <c r="E52" s="3">
        <v>103205</v>
      </c>
      <c r="F52" s="6">
        <f t="shared" si="1"/>
        <v>0.04517513929420766</v>
      </c>
      <c r="G52" s="3">
        <v>4811</v>
      </c>
      <c r="H52" s="6">
        <f t="shared" si="2"/>
        <v>0.009074636099736117</v>
      </c>
      <c r="I52" s="3">
        <v>4736</v>
      </c>
      <c r="J52" s="6">
        <f t="shared" si="3"/>
        <v>0.004853876388084636</v>
      </c>
      <c r="K52" s="3">
        <v>215957</v>
      </c>
      <c r="L52" s="6">
        <f t="shared" si="4"/>
        <v>0.02719261100162647</v>
      </c>
    </row>
    <row r="53" spans="2:12" ht="12.75">
      <c r="B53" s="2" t="s">
        <v>120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528</v>
      </c>
      <c r="J53" s="6">
        <f t="shared" si="3"/>
        <v>0.0005411416243472735</v>
      </c>
      <c r="K53" s="3">
        <v>528</v>
      </c>
      <c r="L53" s="6">
        <f t="shared" si="4"/>
        <v>6.64840621459771E-05</v>
      </c>
    </row>
    <row r="54" spans="2:12" ht="12.75">
      <c r="B54" s="2" t="s">
        <v>121</v>
      </c>
      <c r="C54" s="3">
        <v>878</v>
      </c>
      <c r="D54" s="6">
        <f t="shared" si="0"/>
        <v>0.00021149868740734888</v>
      </c>
      <c r="E54" s="3">
        <v>878</v>
      </c>
      <c r="F54" s="6">
        <f t="shared" si="1"/>
        <v>0.0003843202587114416</v>
      </c>
      <c r="G54" s="3">
        <v>0</v>
      </c>
      <c r="H54" s="6">
        <f t="shared" si="2"/>
        <v>0</v>
      </c>
      <c r="I54" s="3">
        <v>3599</v>
      </c>
      <c r="J54" s="6">
        <f t="shared" si="3"/>
        <v>0.0036885770947459044</v>
      </c>
      <c r="K54" s="3">
        <v>5355</v>
      </c>
      <c r="L54" s="6">
        <f t="shared" si="4"/>
        <v>0.0006742843802873245</v>
      </c>
    </row>
    <row r="55" spans="2:12" ht="12.75">
      <c r="B55" s="2" t="s">
        <v>122</v>
      </c>
      <c r="C55" s="3">
        <v>14671</v>
      </c>
      <c r="D55" s="6">
        <f t="shared" si="0"/>
        <v>0.003534051529559471</v>
      </c>
      <c r="E55" s="3">
        <v>14671</v>
      </c>
      <c r="F55" s="6">
        <f t="shared" si="1"/>
        <v>0.006421825188559863</v>
      </c>
      <c r="G55" s="3">
        <v>417</v>
      </c>
      <c r="H55" s="6">
        <f t="shared" si="2"/>
        <v>0.0007865564858844234</v>
      </c>
      <c r="I55" s="3">
        <v>4662</v>
      </c>
      <c r="J55" s="6">
        <f t="shared" si="3"/>
        <v>0.004778034569520813</v>
      </c>
      <c r="K55" s="3">
        <v>34421</v>
      </c>
      <c r="L55" s="6">
        <f t="shared" si="4"/>
        <v>0.004334181634709617</v>
      </c>
    </row>
    <row r="56" spans="2:12" ht="12.75">
      <c r="B56" s="2" t="s">
        <v>123</v>
      </c>
      <c r="C56" s="3">
        <v>562</v>
      </c>
      <c r="D56" s="6">
        <f t="shared" si="0"/>
        <v>0.0001353784308917199</v>
      </c>
      <c r="E56" s="3">
        <v>562</v>
      </c>
      <c r="F56" s="6">
        <f t="shared" si="1"/>
        <v>0.00024599998336654916</v>
      </c>
      <c r="G56" s="3">
        <v>0</v>
      </c>
      <c r="H56" s="6">
        <f t="shared" si="2"/>
        <v>0</v>
      </c>
      <c r="I56" s="3">
        <v>7</v>
      </c>
      <c r="J56" s="6">
        <f t="shared" si="3"/>
        <v>7.174226080361581E-06</v>
      </c>
      <c r="K56" s="3">
        <v>1131</v>
      </c>
      <c r="L56" s="6">
        <f t="shared" si="4"/>
        <v>0.00014241188311950775</v>
      </c>
    </row>
    <row r="57" spans="2:12" ht="12.75">
      <c r="B57" s="2" t="s">
        <v>127</v>
      </c>
      <c r="C57" s="3">
        <v>39803</v>
      </c>
      <c r="D57" s="6">
        <f t="shared" si="0"/>
        <v>0.009588020791429052</v>
      </c>
      <c r="E57" s="3">
        <v>39803</v>
      </c>
      <c r="F57" s="6">
        <f t="shared" si="1"/>
        <v>0.01742266430238213</v>
      </c>
      <c r="G57" s="3">
        <v>4385</v>
      </c>
      <c r="H57" s="6">
        <f t="shared" si="2"/>
        <v>0.008271103574588</v>
      </c>
      <c r="I57" s="3">
        <v>41661</v>
      </c>
      <c r="J57" s="6">
        <f t="shared" si="3"/>
        <v>0.042697918961991974</v>
      </c>
      <c r="K57" s="3">
        <v>125652</v>
      </c>
      <c r="L57" s="6">
        <f t="shared" si="4"/>
        <v>0.01582169578933014</v>
      </c>
    </row>
    <row r="58" spans="2:12" ht="12.75">
      <c r="B58" s="2" t="s">
        <v>128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3">
        <v>0</v>
      </c>
      <c r="H58" s="6">
        <f t="shared" si="2"/>
        <v>0</v>
      </c>
      <c r="I58" s="3">
        <v>6300</v>
      </c>
      <c r="J58" s="6">
        <f t="shared" si="3"/>
        <v>0.006456803472325423</v>
      </c>
      <c r="K58" s="3">
        <v>6300</v>
      </c>
      <c r="L58" s="6">
        <f t="shared" si="4"/>
        <v>0.0007932757415144994</v>
      </c>
    </row>
    <row r="59" spans="2:12" ht="12.75">
      <c r="B59" s="2" t="s">
        <v>130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4478</v>
      </c>
      <c r="J59" s="6">
        <f t="shared" si="3"/>
        <v>0.004589454912551309</v>
      </c>
      <c r="K59" s="3">
        <v>4478</v>
      </c>
      <c r="L59" s="6">
        <f t="shared" si="4"/>
        <v>0.0005638553603971315</v>
      </c>
    </row>
    <row r="60" spans="2:12" ht="12.75">
      <c r="B60" s="2" t="s">
        <v>131</v>
      </c>
      <c r="C60" s="3">
        <v>8178</v>
      </c>
      <c r="D60" s="6">
        <f t="shared" si="0"/>
        <v>0.0019699729676734613</v>
      </c>
      <c r="E60" s="3">
        <v>8178</v>
      </c>
      <c r="F60" s="6">
        <f t="shared" si="1"/>
        <v>0.0035796937081345893</v>
      </c>
      <c r="G60" s="3">
        <v>0</v>
      </c>
      <c r="H60" s="6">
        <f t="shared" si="2"/>
        <v>0</v>
      </c>
      <c r="I60" s="3">
        <v>9609</v>
      </c>
      <c r="J60" s="6">
        <f t="shared" si="3"/>
        <v>0.009848162629456347</v>
      </c>
      <c r="K60" s="3">
        <v>25965</v>
      </c>
      <c r="L60" s="6">
        <f t="shared" si="4"/>
        <v>0.003269429306099044</v>
      </c>
    </row>
    <row r="61" spans="2:12" ht="12.75">
      <c r="B61" s="2" t="s">
        <v>132</v>
      </c>
      <c r="C61" s="3">
        <v>32971</v>
      </c>
      <c r="D61" s="6">
        <f t="shared" si="0"/>
        <v>0.007942281574610136</v>
      </c>
      <c r="E61" s="3">
        <v>32971</v>
      </c>
      <c r="F61" s="6">
        <f t="shared" si="1"/>
        <v>0.014432144931634328</v>
      </c>
      <c r="G61" s="3">
        <v>3311</v>
      </c>
      <c r="H61" s="6">
        <f t="shared" si="2"/>
        <v>0.006245296222454019</v>
      </c>
      <c r="I61" s="3">
        <v>42401</v>
      </c>
      <c r="J61" s="6">
        <f t="shared" si="3"/>
        <v>0.0434563371476302</v>
      </c>
      <c r="K61" s="3">
        <v>111654</v>
      </c>
      <c r="L61" s="6">
        <f t="shared" si="4"/>
        <v>0.014059112641755541</v>
      </c>
    </row>
    <row r="62" spans="2:12" ht="12.75">
      <c r="B62" s="2" t="s">
        <v>134</v>
      </c>
      <c r="C62" s="3">
        <v>2396</v>
      </c>
      <c r="D62" s="6">
        <f t="shared" si="0"/>
        <v>0.0005771649829476172</v>
      </c>
      <c r="E62" s="3">
        <v>2396</v>
      </c>
      <c r="F62" s="6">
        <f t="shared" si="1"/>
        <v>0.0010487828472353234</v>
      </c>
      <c r="G62" s="3">
        <v>0</v>
      </c>
      <c r="H62" s="6">
        <f t="shared" si="2"/>
        <v>0</v>
      </c>
      <c r="I62" s="3">
        <v>5980</v>
      </c>
      <c r="J62" s="6">
        <f t="shared" si="3"/>
        <v>0.006128838851508893</v>
      </c>
      <c r="K62" s="3">
        <v>10772</v>
      </c>
      <c r="L62" s="6">
        <f t="shared" si="4"/>
        <v>0.0013563756012054265</v>
      </c>
    </row>
    <row r="63" spans="2:12" ht="12.75">
      <c r="B63" s="2" t="s">
        <v>135</v>
      </c>
      <c r="C63" s="3">
        <v>130440</v>
      </c>
      <c r="D63" s="6">
        <f t="shared" si="0"/>
        <v>0.03142128563259065</v>
      </c>
      <c r="E63" s="3">
        <v>130440</v>
      </c>
      <c r="F63" s="6">
        <f t="shared" si="1"/>
        <v>0.057096508594897996</v>
      </c>
      <c r="G63" s="3">
        <v>40160</v>
      </c>
      <c r="H63" s="6">
        <f t="shared" si="2"/>
        <v>0.07575085964776605</v>
      </c>
      <c r="I63" s="3">
        <v>9595</v>
      </c>
      <c r="J63" s="6">
        <f t="shared" si="3"/>
        <v>0.009833814177295624</v>
      </c>
      <c r="K63" s="3">
        <v>310635</v>
      </c>
      <c r="L63" s="6">
        <f t="shared" si="4"/>
        <v>0.039114160311961355</v>
      </c>
    </row>
    <row r="64" spans="2:12" ht="12.75">
      <c r="B64" s="2" t="s">
        <v>136</v>
      </c>
      <c r="C64" s="3">
        <v>502</v>
      </c>
      <c r="D64" s="6">
        <f t="shared" si="0"/>
        <v>0.0001209252176292587</v>
      </c>
      <c r="E64" s="3">
        <v>502</v>
      </c>
      <c r="F64" s="6">
        <f t="shared" si="1"/>
        <v>0.00021973663994663287</v>
      </c>
      <c r="G64" s="3">
        <v>0</v>
      </c>
      <c r="H64" s="6">
        <f t="shared" si="2"/>
        <v>0</v>
      </c>
      <c r="I64" s="3">
        <v>5744</v>
      </c>
      <c r="J64" s="6">
        <f t="shared" si="3"/>
        <v>0.005886964943656703</v>
      </c>
      <c r="K64" s="3">
        <v>6748</v>
      </c>
      <c r="L64" s="6">
        <f t="shared" si="4"/>
        <v>0.000849686460911086</v>
      </c>
    </row>
    <row r="65" spans="2:12" ht="12.75">
      <c r="B65" s="2" t="s">
        <v>137</v>
      </c>
      <c r="C65" s="3">
        <v>149245</v>
      </c>
      <c r="D65" s="6">
        <f t="shared" si="0"/>
        <v>0.035951163555933696</v>
      </c>
      <c r="E65" s="3">
        <v>149245</v>
      </c>
      <c r="F65" s="6">
        <f t="shared" si="1"/>
        <v>0.06532787814509008</v>
      </c>
      <c r="G65" s="3">
        <v>41756</v>
      </c>
      <c r="H65" s="6">
        <f t="shared" si="2"/>
        <v>0.0787612772771942</v>
      </c>
      <c r="I65" s="3">
        <v>59420</v>
      </c>
      <c r="J65" s="6">
        <f t="shared" si="3"/>
        <v>0.06089893052786931</v>
      </c>
      <c r="K65" s="3">
        <v>399666</v>
      </c>
      <c r="L65" s="6">
        <f t="shared" si="4"/>
        <v>0.050324657540973636</v>
      </c>
    </row>
    <row r="66" spans="2:12" ht="12.75">
      <c r="B66" s="2" t="s">
        <v>139</v>
      </c>
      <c r="C66" s="3">
        <v>8133</v>
      </c>
      <c r="D66" s="6">
        <f t="shared" si="0"/>
        <v>0.0019591330577266156</v>
      </c>
      <c r="E66" s="3">
        <v>8133</v>
      </c>
      <c r="F66" s="6">
        <f t="shared" si="1"/>
        <v>0.0035599962005696518</v>
      </c>
      <c r="G66" s="3">
        <v>0</v>
      </c>
      <c r="H66" s="6">
        <f t="shared" si="2"/>
        <v>0</v>
      </c>
      <c r="I66" s="3">
        <v>10219</v>
      </c>
      <c r="J66" s="6">
        <f t="shared" si="3"/>
        <v>0.010473345187887857</v>
      </c>
      <c r="K66" s="3">
        <v>26485</v>
      </c>
      <c r="L66" s="6">
        <f t="shared" si="4"/>
        <v>0.003334906033970082</v>
      </c>
    </row>
    <row r="67" spans="2:12" ht="12.75">
      <c r="B67" s="2" t="s">
        <v>140</v>
      </c>
      <c r="C67" s="3">
        <v>6755</v>
      </c>
      <c r="D67" s="6">
        <f t="shared" si="0"/>
        <v>0.0016271909264654234</v>
      </c>
      <c r="E67" s="3">
        <v>6755</v>
      </c>
      <c r="F67" s="6">
        <f t="shared" si="1"/>
        <v>0.0029568147466922413</v>
      </c>
      <c r="G67" s="3">
        <v>0</v>
      </c>
      <c r="H67" s="6">
        <f t="shared" si="2"/>
        <v>0</v>
      </c>
      <c r="I67" s="3">
        <v>19630</v>
      </c>
      <c r="J67" s="6">
        <f t="shared" si="3"/>
        <v>0.020118579708213978</v>
      </c>
      <c r="K67" s="3">
        <v>33140</v>
      </c>
      <c r="L67" s="6">
        <f t="shared" si="4"/>
        <v>0.004172882233935002</v>
      </c>
    </row>
    <row r="68" spans="2:12" ht="12.75">
      <c r="B68" s="2" t="s">
        <v>141</v>
      </c>
      <c r="C68" s="3">
        <v>0</v>
      </c>
      <c r="D68" s="6">
        <f aca="true" t="shared" si="5" ref="D68:D75">+C68/$C$76</f>
        <v>0</v>
      </c>
      <c r="E68" s="3">
        <v>0</v>
      </c>
      <c r="F68" s="6">
        <f aca="true" t="shared" si="6" ref="F68:F75">+E68/$E$76</f>
        <v>0</v>
      </c>
      <c r="G68" s="3">
        <v>0</v>
      </c>
      <c r="H68" s="6">
        <f aca="true" t="shared" si="7" ref="H68:H75">+G68/$G$76</f>
        <v>0</v>
      </c>
      <c r="I68" s="3">
        <v>986</v>
      </c>
      <c r="J68" s="6">
        <f aca="true" t="shared" si="8" ref="J68:J75">+I68/$I$76</f>
        <v>0.0010105409878909313</v>
      </c>
      <c r="K68" s="3">
        <v>986</v>
      </c>
      <c r="L68" s="6">
        <f aca="true" t="shared" si="9" ref="L68:L75">+K68/$K$76</f>
        <v>0.00012415394938623751</v>
      </c>
    </row>
    <row r="69" spans="2:12" ht="12.75">
      <c r="B69" s="2" t="s">
        <v>142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1329</v>
      </c>
      <c r="J69" s="6">
        <f t="shared" si="8"/>
        <v>0.0013620780658286488</v>
      </c>
      <c r="K69" s="3">
        <v>1329</v>
      </c>
      <c r="L69" s="6">
        <f t="shared" si="9"/>
        <v>0.00016734340642424915</v>
      </c>
    </row>
    <row r="70" spans="2:12" ht="12.75">
      <c r="B70" s="2" t="s">
        <v>143</v>
      </c>
      <c r="C70" s="3">
        <v>26</v>
      </c>
      <c r="D70" s="6">
        <f t="shared" si="5"/>
        <v>6.263059080399853E-06</v>
      </c>
      <c r="E70" s="3">
        <v>26</v>
      </c>
      <c r="F70" s="6">
        <f t="shared" si="6"/>
        <v>1.1380782148630388E-05</v>
      </c>
      <c r="G70" s="3">
        <v>0</v>
      </c>
      <c r="H70" s="6">
        <f t="shared" si="7"/>
        <v>0</v>
      </c>
      <c r="I70" s="3">
        <v>29539</v>
      </c>
      <c r="J70" s="6">
        <f t="shared" si="8"/>
        <v>0.03027420916968582</v>
      </c>
      <c r="K70" s="3">
        <v>29591</v>
      </c>
      <c r="L70" s="6">
        <f t="shared" si="9"/>
        <v>0.003726003566215167</v>
      </c>
    </row>
    <row r="71" spans="2:12" ht="12.75">
      <c r="B71" s="2" t="s">
        <v>145</v>
      </c>
      <c r="C71" s="3">
        <v>4913</v>
      </c>
      <c r="D71" s="6">
        <f t="shared" si="5"/>
        <v>0.0011834772793078644</v>
      </c>
      <c r="E71" s="3">
        <v>4913</v>
      </c>
      <c r="F71" s="6">
        <f t="shared" si="6"/>
        <v>0.0021505301037008113</v>
      </c>
      <c r="G71" s="3">
        <v>0</v>
      </c>
      <c r="H71" s="6">
        <f t="shared" si="7"/>
        <v>0</v>
      </c>
      <c r="I71" s="3">
        <v>0</v>
      </c>
      <c r="J71" s="6">
        <f t="shared" si="8"/>
        <v>0</v>
      </c>
      <c r="K71" s="3">
        <v>9826</v>
      </c>
      <c r="L71" s="6">
        <f t="shared" si="9"/>
        <v>0.0012372583231938842</v>
      </c>
    </row>
    <row r="72" spans="2:12" ht="12.75">
      <c r="B72" s="2" t="s">
        <v>146</v>
      </c>
      <c r="C72" s="3">
        <v>5165</v>
      </c>
      <c r="D72" s="6">
        <f t="shared" si="5"/>
        <v>0.0012441807750102015</v>
      </c>
      <c r="E72" s="3">
        <v>5165</v>
      </c>
      <c r="F72" s="6">
        <f t="shared" si="6"/>
        <v>0.00226083614606446</v>
      </c>
      <c r="G72" s="3">
        <v>0</v>
      </c>
      <c r="H72" s="6">
        <f t="shared" si="7"/>
        <v>0</v>
      </c>
      <c r="I72" s="3">
        <v>3362</v>
      </c>
      <c r="J72" s="6">
        <f t="shared" si="8"/>
        <v>0.003445678297453662</v>
      </c>
      <c r="K72" s="3">
        <v>13692</v>
      </c>
      <c r="L72" s="6">
        <f t="shared" si="9"/>
        <v>0.0017240526115581787</v>
      </c>
    </row>
    <row r="73" spans="2:12" ht="12.75">
      <c r="B73" s="2" t="s">
        <v>147</v>
      </c>
      <c r="C73" s="3">
        <v>0</v>
      </c>
      <c r="D73" s="6">
        <f t="shared" si="5"/>
        <v>0</v>
      </c>
      <c r="E73" s="3">
        <v>0</v>
      </c>
      <c r="F73" s="6">
        <f t="shared" si="6"/>
        <v>0</v>
      </c>
      <c r="G73" s="3">
        <v>0</v>
      </c>
      <c r="H73" s="6">
        <f t="shared" si="7"/>
        <v>0</v>
      </c>
      <c r="I73" s="3">
        <v>457</v>
      </c>
      <c r="J73" s="6">
        <f t="shared" si="8"/>
        <v>0.00046837447410360606</v>
      </c>
      <c r="K73" s="3">
        <v>457</v>
      </c>
      <c r="L73" s="6">
        <f t="shared" si="9"/>
        <v>5.754397045589305E-05</v>
      </c>
    </row>
    <row r="74" spans="2:12" ht="12.75">
      <c r="B74" s="2" t="s">
        <v>148</v>
      </c>
      <c r="C74" s="3">
        <v>5251</v>
      </c>
      <c r="D74" s="6">
        <f t="shared" si="5"/>
        <v>0.0012648970473530625</v>
      </c>
      <c r="E74" s="3">
        <v>5251</v>
      </c>
      <c r="F74" s="6">
        <f t="shared" si="6"/>
        <v>0.0022984802716330063</v>
      </c>
      <c r="G74" s="3">
        <v>0</v>
      </c>
      <c r="H74" s="6">
        <f t="shared" si="7"/>
        <v>0</v>
      </c>
      <c r="I74" s="3">
        <v>2332</v>
      </c>
      <c r="J74" s="6">
        <f t="shared" si="8"/>
        <v>0.002390042174200458</v>
      </c>
      <c r="K74" s="3">
        <v>12834</v>
      </c>
      <c r="L74" s="6">
        <f t="shared" si="9"/>
        <v>0.0016160160105709658</v>
      </c>
    </row>
    <row r="75" spans="2:12" ht="12.75">
      <c r="B75" s="2" t="s">
        <v>149</v>
      </c>
      <c r="C75" s="3">
        <v>0</v>
      </c>
      <c r="D75" s="6">
        <f t="shared" si="5"/>
        <v>0</v>
      </c>
      <c r="E75" s="3">
        <v>0</v>
      </c>
      <c r="F75" s="6">
        <f t="shared" si="6"/>
        <v>0</v>
      </c>
      <c r="G75" s="3">
        <v>0</v>
      </c>
      <c r="H75" s="6">
        <f t="shared" si="7"/>
        <v>0</v>
      </c>
      <c r="I75" s="3">
        <v>2570</v>
      </c>
      <c r="J75" s="6">
        <f t="shared" si="8"/>
        <v>0.002633965860932752</v>
      </c>
      <c r="K75" s="3">
        <v>2570</v>
      </c>
      <c r="L75" s="6">
        <f t="shared" si="9"/>
        <v>0.0003236061358241688</v>
      </c>
    </row>
    <row r="76" spans="3:13" ht="12.75">
      <c r="C76" s="4">
        <f>SUM(C3:C74)</f>
        <v>4151326</v>
      </c>
      <c r="D76" s="7">
        <f>SUM(D3:D75)</f>
        <v>1</v>
      </c>
      <c r="E76" s="4">
        <f>SUM(E3:E74)</f>
        <v>2284553</v>
      </c>
      <c r="F76" s="7">
        <f>SUM(F3:F75)</f>
        <v>1</v>
      </c>
      <c r="G76" s="4">
        <f>SUM(G3:G74)</f>
        <v>530159</v>
      </c>
      <c r="H76" s="7">
        <f>SUM(H3:H75)</f>
        <v>0.9999999999999999</v>
      </c>
      <c r="I76" s="4">
        <f>SUM(I3:I75)</f>
        <v>975715</v>
      </c>
      <c r="J76" s="7">
        <f>SUM(J3:J75)</f>
        <v>1.0000000000000002</v>
      </c>
      <c r="K76" s="4">
        <f>SUM(K3:K75)</f>
        <v>7941753</v>
      </c>
      <c r="L76" s="7">
        <f>SUM(L3:L75)</f>
        <v>0.9999999999999999</v>
      </c>
      <c r="M76" s="4">
        <f>+I76+G76+E76+C76</f>
        <v>7941753</v>
      </c>
    </row>
    <row r="77" spans="3:11" ht="12.75">
      <c r="C77" s="4">
        <f>+C76-C78</f>
        <v>-0.5400000000372529</v>
      </c>
      <c r="E77" s="4">
        <f>+E76-E78</f>
        <v>-1.6499999999068677</v>
      </c>
      <c r="G77" s="4">
        <f>+G76-G78</f>
        <v>-0.8900000000139698</v>
      </c>
      <c r="I77" s="4">
        <f>+I76-I78</f>
        <v>0.8299999999580905</v>
      </c>
      <c r="K77" s="4">
        <f>+K76-K78</f>
        <v>-2.2499999990686774</v>
      </c>
    </row>
    <row r="78" spans="3:11" ht="12.75">
      <c r="C78" s="9">
        <v>4151326.54</v>
      </c>
      <c r="E78" s="4">
        <f>1523036.43+761518.22</f>
        <v>2284554.65</v>
      </c>
      <c r="G78" s="9">
        <v>530159.89</v>
      </c>
      <c r="I78" s="9">
        <v>975714.17</v>
      </c>
      <c r="K78" s="4">
        <f>SUM(C78:I78)</f>
        <v>7941755.249999999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B1" sqref="B1"/>
    </sheetView>
  </sheetViews>
  <sheetFormatPr defaultColWidth="9.140625" defaultRowHeight="12.75"/>
  <cols>
    <col min="2" max="2" width="13.421875" style="0" customWidth="1"/>
    <col min="3" max="3" width="15.57421875" style="0" customWidth="1"/>
    <col min="5" max="5" width="14.8515625" style="0" customWidth="1"/>
    <col min="7" max="7" width="19.7109375" style="0" customWidth="1"/>
    <col min="9" max="9" width="14.421875" style="0" customWidth="1"/>
    <col min="11" max="11" width="15.140625" style="0" customWidth="1"/>
    <col min="13" max="13" width="12.57421875" style="0" customWidth="1"/>
  </cols>
  <sheetData>
    <row r="1" spans="4:6" ht="12.75">
      <c r="D1" s="5">
        <v>38412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 t="s">
        <v>159</v>
      </c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19959</v>
      </c>
      <c r="D3" s="6">
        <f>+C3/$C$76</f>
        <v>0.004374194727603976</v>
      </c>
      <c r="E3" s="3">
        <v>19959</v>
      </c>
      <c r="F3" s="6">
        <f>+E3/$E$76</f>
        <v>0.00769519635300359</v>
      </c>
      <c r="G3" s="3">
        <v>206</v>
      </c>
      <c r="H3" s="6">
        <f>+G3/$G$76</f>
        <v>0.000376941431352744</v>
      </c>
      <c r="I3" s="3">
        <v>2208</v>
      </c>
      <c r="J3" s="6">
        <f>+I3/$I$76</f>
        <v>0.0019185685810065186</v>
      </c>
      <c r="K3" s="3">
        <v>42332</v>
      </c>
      <c r="L3" s="6">
        <f>+K3/$K$76</f>
        <v>0.004781140179727591</v>
      </c>
    </row>
    <row r="4" spans="2:12" ht="12.75">
      <c r="B4" s="2" t="s">
        <v>6</v>
      </c>
      <c r="C4" s="3">
        <v>8456</v>
      </c>
      <c r="D4" s="6">
        <f aca="true" t="shared" si="0" ref="D4:D67">+C4/$C$76</f>
        <v>0.0018532086084783418</v>
      </c>
      <c r="E4" s="3">
        <v>8456</v>
      </c>
      <c r="F4" s="6">
        <f aca="true" t="shared" si="1" ref="F4:F67">+E4/$E$76</f>
        <v>0.0032602124535797564</v>
      </c>
      <c r="G4" s="3">
        <v>562</v>
      </c>
      <c r="H4" s="6">
        <f aca="true" t="shared" si="2" ref="H4:H67">+G4/$G$76</f>
        <v>0.0010283547787390394</v>
      </c>
      <c r="I4" s="3">
        <v>23923</v>
      </c>
      <c r="J4" s="6">
        <f aca="true" t="shared" si="3" ref="J4:J67">+I4/$I$76</f>
        <v>0.020787099711693364</v>
      </c>
      <c r="K4" s="3">
        <v>41397</v>
      </c>
      <c r="L4" s="6">
        <f aca="true" t="shared" si="4" ref="L4:L67">+K4/$K$76</f>
        <v>0.0046755376552060635</v>
      </c>
    </row>
    <row r="5" spans="2:12" ht="12.75">
      <c r="B5" s="2" t="s">
        <v>7</v>
      </c>
      <c r="C5" s="3">
        <v>386</v>
      </c>
      <c r="D5" s="6">
        <f t="shared" si="0"/>
        <v>8.459537876923367E-05</v>
      </c>
      <c r="E5" s="3">
        <v>386</v>
      </c>
      <c r="F5" s="6">
        <f t="shared" si="1"/>
        <v>0.00014882237548270884</v>
      </c>
      <c r="G5" s="3">
        <v>0</v>
      </c>
      <c r="H5" s="6">
        <f t="shared" si="2"/>
        <v>0</v>
      </c>
      <c r="I5" s="3">
        <v>1180</v>
      </c>
      <c r="J5" s="6">
        <f t="shared" si="3"/>
        <v>0.0010253219771683387</v>
      </c>
      <c r="K5" s="3">
        <v>1952</v>
      </c>
      <c r="L5" s="6">
        <f t="shared" si="4"/>
        <v>0.00022046644691553098</v>
      </c>
    </row>
    <row r="6" spans="2:12" ht="12.75">
      <c r="B6" s="2" t="s">
        <v>8</v>
      </c>
      <c r="C6" s="3">
        <v>24780</v>
      </c>
      <c r="D6" s="6">
        <f t="shared" si="0"/>
        <v>0.005430760326169975</v>
      </c>
      <c r="E6" s="3">
        <v>24780</v>
      </c>
      <c r="F6" s="6">
        <f t="shared" si="1"/>
        <v>0.009553933845755246</v>
      </c>
      <c r="G6" s="3">
        <v>16780</v>
      </c>
      <c r="H6" s="6">
        <f t="shared" si="2"/>
        <v>0.030704258340286623</v>
      </c>
      <c r="I6" s="3">
        <v>28223</v>
      </c>
      <c r="J6" s="6">
        <f t="shared" si="3"/>
        <v>0.024523442509849173</v>
      </c>
      <c r="K6" s="3">
        <v>94563</v>
      </c>
      <c r="L6" s="6">
        <f t="shared" si="4"/>
        <v>0.010680311792865448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13203</v>
      </c>
      <c r="J7" s="6">
        <f t="shared" si="3"/>
        <v>0.011472310224197946</v>
      </c>
      <c r="K7" s="3">
        <v>13203</v>
      </c>
      <c r="L7" s="6">
        <f t="shared" si="4"/>
        <v>0.0014911980013451616</v>
      </c>
    </row>
    <row r="8" spans="2:12" ht="12.75">
      <c r="B8" s="2" t="s">
        <v>15</v>
      </c>
      <c r="C8" s="3">
        <v>46598</v>
      </c>
      <c r="D8" s="6">
        <f t="shared" si="0"/>
        <v>0.010212371657742877</v>
      </c>
      <c r="E8" s="3">
        <v>46598</v>
      </c>
      <c r="F8" s="6">
        <f t="shared" si="1"/>
        <v>0.017965868012288257</v>
      </c>
      <c r="G8" s="3">
        <v>1180</v>
      </c>
      <c r="H8" s="6">
        <f t="shared" si="2"/>
        <v>0.0021591790727972715</v>
      </c>
      <c r="I8" s="3">
        <v>14885</v>
      </c>
      <c r="J8" s="6">
        <f t="shared" si="3"/>
        <v>0.01293382850012773</v>
      </c>
      <c r="K8" s="3">
        <v>109261</v>
      </c>
      <c r="L8" s="6">
        <f t="shared" si="4"/>
        <v>0.01234036088956856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1385</v>
      </c>
      <c r="J9" s="6">
        <f t="shared" si="3"/>
        <v>0.0012034499477780924</v>
      </c>
      <c r="K9" s="3">
        <v>1385</v>
      </c>
      <c r="L9" s="6">
        <f t="shared" si="4"/>
        <v>0.00015642726894365286</v>
      </c>
    </row>
    <row r="10" spans="2:12" ht="12.75">
      <c r="B10" s="2" t="s">
        <v>17</v>
      </c>
      <c r="C10" s="3">
        <v>16451</v>
      </c>
      <c r="D10" s="6">
        <f t="shared" si="0"/>
        <v>0.0036053849122607852</v>
      </c>
      <c r="E10" s="3">
        <v>16451</v>
      </c>
      <c r="F10" s="6">
        <f t="shared" si="1"/>
        <v>0.006342686267010475</v>
      </c>
      <c r="G10" s="3">
        <v>1067</v>
      </c>
      <c r="H10" s="6">
        <f t="shared" si="2"/>
        <v>0.0019524102293853292</v>
      </c>
      <c r="I10" s="3">
        <v>3750</v>
      </c>
      <c r="J10" s="6">
        <f t="shared" si="3"/>
        <v>0.0032584384867637884</v>
      </c>
      <c r="K10" s="3">
        <v>37719</v>
      </c>
      <c r="L10" s="6">
        <f t="shared" si="4"/>
        <v>0.004260130077462558</v>
      </c>
    </row>
    <row r="11" spans="2:12" ht="12.75">
      <c r="B11" s="2" t="s">
        <v>24</v>
      </c>
      <c r="C11" s="3">
        <v>367</v>
      </c>
      <c r="D11" s="6">
        <f t="shared" si="0"/>
        <v>8.043135753447864E-05</v>
      </c>
      <c r="E11" s="3">
        <v>367</v>
      </c>
      <c r="F11" s="6">
        <f t="shared" si="1"/>
        <v>0.00014149692176723872</v>
      </c>
      <c r="G11" s="3">
        <v>0</v>
      </c>
      <c r="H11" s="6">
        <f t="shared" si="2"/>
        <v>0</v>
      </c>
      <c r="I11" s="3">
        <v>488</v>
      </c>
      <c r="J11" s="6">
        <f t="shared" si="3"/>
        <v>0.0004240314617441943</v>
      </c>
      <c r="K11" s="3">
        <v>1222</v>
      </c>
      <c r="L11" s="6">
        <f t="shared" si="4"/>
        <v>0.0001380174170751941</v>
      </c>
    </row>
    <row r="12" spans="2:12" ht="12.75">
      <c r="B12" s="2" t="s">
        <v>27</v>
      </c>
      <c r="C12" s="3">
        <v>574</v>
      </c>
      <c r="D12" s="6">
        <f t="shared" si="0"/>
        <v>0.00012579727309207286</v>
      </c>
      <c r="E12" s="3">
        <v>574</v>
      </c>
      <c r="F12" s="6">
        <f t="shared" si="1"/>
        <v>0.00022130581224630798</v>
      </c>
      <c r="G12" s="3">
        <v>0</v>
      </c>
      <c r="H12" s="6">
        <f t="shared" si="2"/>
        <v>0</v>
      </c>
      <c r="I12" s="3">
        <v>728</v>
      </c>
      <c r="J12" s="6">
        <f t="shared" si="3"/>
        <v>0.0006325715248970768</v>
      </c>
      <c r="K12" s="3">
        <v>1876</v>
      </c>
      <c r="L12" s="6">
        <f t="shared" si="4"/>
        <v>0.00021188271230201643</v>
      </c>
    </row>
    <row r="13" spans="2:12" ht="12.75">
      <c r="B13" s="2" t="s">
        <v>28</v>
      </c>
      <c r="C13" s="3">
        <v>46478</v>
      </c>
      <c r="D13" s="6">
        <f t="shared" si="0"/>
        <v>0.010186072576260214</v>
      </c>
      <c r="E13" s="3">
        <v>46478</v>
      </c>
      <c r="F13" s="6">
        <f t="shared" si="1"/>
        <v>0.01791960198882213</v>
      </c>
      <c r="G13" s="3">
        <v>0</v>
      </c>
      <c r="H13" s="6">
        <f t="shared" si="2"/>
        <v>0</v>
      </c>
      <c r="I13" s="3">
        <v>9738</v>
      </c>
      <c r="J13" s="6">
        <f t="shared" si="3"/>
        <v>0.008461513062428205</v>
      </c>
      <c r="K13" s="3">
        <v>102694</v>
      </c>
      <c r="L13" s="6">
        <f t="shared" si="4"/>
        <v>0.011598658452635009</v>
      </c>
    </row>
    <row r="14" spans="2:12" ht="12.75">
      <c r="B14" s="2" t="s">
        <v>31</v>
      </c>
      <c r="C14" s="3">
        <v>21</v>
      </c>
      <c r="D14" s="6">
        <f t="shared" si="0"/>
        <v>4.60233925946608E-06</v>
      </c>
      <c r="E14" s="3">
        <v>21</v>
      </c>
      <c r="F14" s="6">
        <f t="shared" si="1"/>
        <v>8.096554106572243E-06</v>
      </c>
      <c r="G14" s="3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42</v>
      </c>
      <c r="L14" s="6">
        <f t="shared" si="4"/>
        <v>4.743642812731712E-06</v>
      </c>
    </row>
    <row r="15" spans="2:12" ht="12.75">
      <c r="B15" s="2" t="s">
        <v>32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1292</v>
      </c>
      <c r="J15" s="6">
        <f t="shared" si="3"/>
        <v>0.0011226406733063506</v>
      </c>
      <c r="K15" s="3">
        <v>1292</v>
      </c>
      <c r="L15" s="6">
        <f t="shared" si="4"/>
        <v>0.00014592348842974693</v>
      </c>
    </row>
    <row r="16" spans="2:12" ht="12.75">
      <c r="B16" s="2" t="s">
        <v>33</v>
      </c>
      <c r="C16" s="3">
        <v>10566</v>
      </c>
      <c r="D16" s="6">
        <f t="shared" si="0"/>
        <v>0.002315634124548505</v>
      </c>
      <c r="E16" s="3">
        <v>10566</v>
      </c>
      <c r="F16" s="6">
        <f t="shared" si="1"/>
        <v>0.004073723366192492</v>
      </c>
      <c r="G16" s="3">
        <v>1230</v>
      </c>
      <c r="H16" s="6">
        <f t="shared" si="2"/>
        <v>0.0022506697114751217</v>
      </c>
      <c r="I16" s="3">
        <v>4352</v>
      </c>
      <c r="J16" s="6">
        <f t="shared" si="3"/>
        <v>0.003781526478505602</v>
      </c>
      <c r="K16" s="3">
        <v>26714</v>
      </c>
      <c r="L16" s="6">
        <f t="shared" si="4"/>
        <v>0.0030171827166503556</v>
      </c>
    </row>
    <row r="17" spans="2:12" ht="12.75">
      <c r="B17" s="2" t="s">
        <v>35</v>
      </c>
      <c r="C17" s="3">
        <v>19808</v>
      </c>
      <c r="D17" s="6">
        <f t="shared" si="0"/>
        <v>0.004341101716738291</v>
      </c>
      <c r="E17" s="3">
        <v>19808</v>
      </c>
      <c r="F17" s="6">
        <f t="shared" si="1"/>
        <v>0.00763697827347538</v>
      </c>
      <c r="G17" s="3">
        <v>14801</v>
      </c>
      <c r="H17" s="6">
        <f t="shared" si="2"/>
        <v>0.0270830588614173</v>
      </c>
      <c r="I17" s="3">
        <v>0</v>
      </c>
      <c r="J17" s="6">
        <f t="shared" si="3"/>
        <v>0</v>
      </c>
      <c r="K17" s="3">
        <v>54417</v>
      </c>
      <c r="L17" s="6">
        <f t="shared" si="4"/>
        <v>0.006146066927152894</v>
      </c>
    </row>
    <row r="18" spans="2:12" ht="12.75">
      <c r="B18" s="2" t="s">
        <v>38</v>
      </c>
      <c r="C18" s="3">
        <v>20402</v>
      </c>
      <c r="D18" s="6">
        <f t="shared" si="0"/>
        <v>0.004471282170077475</v>
      </c>
      <c r="E18" s="3">
        <v>20402</v>
      </c>
      <c r="F18" s="6">
        <f t="shared" si="1"/>
        <v>0.00786599508963271</v>
      </c>
      <c r="G18" s="3">
        <v>4984</v>
      </c>
      <c r="H18" s="6">
        <f t="shared" si="2"/>
        <v>0.009119786863408136</v>
      </c>
      <c r="I18" s="3">
        <v>37945</v>
      </c>
      <c r="J18" s="6">
        <f t="shared" si="3"/>
        <v>0.03297105290140052</v>
      </c>
      <c r="K18" s="3">
        <v>83733</v>
      </c>
      <c r="L18" s="6">
        <f t="shared" si="4"/>
        <v>0.009457129610439628</v>
      </c>
    </row>
    <row r="19" spans="2:12" ht="12.75">
      <c r="B19" s="2" t="s">
        <v>39</v>
      </c>
      <c r="C19" s="3">
        <v>156</v>
      </c>
      <c r="D19" s="6">
        <f t="shared" si="0"/>
        <v>3.418880592746231E-05</v>
      </c>
      <c r="E19" s="3">
        <v>156</v>
      </c>
      <c r="F19" s="6">
        <f t="shared" si="1"/>
        <v>6.0145830505965236E-05</v>
      </c>
      <c r="G19" s="3">
        <v>0</v>
      </c>
      <c r="H19" s="6">
        <f t="shared" si="2"/>
        <v>0</v>
      </c>
      <c r="I19" s="3">
        <v>3747</v>
      </c>
      <c r="J19" s="6">
        <f t="shared" si="3"/>
        <v>0.003255831735974377</v>
      </c>
      <c r="K19" s="3">
        <v>4059</v>
      </c>
      <c r="L19" s="6">
        <f t="shared" si="4"/>
        <v>0.00045843919468757183</v>
      </c>
    </row>
    <row r="20" spans="2:12" ht="12.75">
      <c r="B20" s="2" t="s">
        <v>40</v>
      </c>
      <c r="C20" s="3">
        <v>353168</v>
      </c>
      <c r="D20" s="6">
        <f t="shared" si="0"/>
        <v>0.07739995007557698</v>
      </c>
      <c r="E20" s="3">
        <v>353168</v>
      </c>
      <c r="F20" s="6">
        <f t="shared" si="1"/>
        <v>0.13616399146237648</v>
      </c>
      <c r="G20" s="3">
        <v>42670</v>
      </c>
      <c r="H20" s="6">
        <f t="shared" si="2"/>
        <v>0.0780781110476776</v>
      </c>
      <c r="I20" s="3">
        <v>34233</v>
      </c>
      <c r="J20" s="6">
        <f t="shared" si="3"/>
        <v>0.02974563325796927</v>
      </c>
      <c r="K20" s="3">
        <v>783239</v>
      </c>
      <c r="L20" s="6">
        <f t="shared" si="4"/>
        <v>0.0884620488809803</v>
      </c>
    </row>
    <row r="21" spans="2:12" ht="12.75">
      <c r="B21" s="2" t="s">
        <v>42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3">
        <v>0</v>
      </c>
      <c r="H21" s="6">
        <f t="shared" si="2"/>
        <v>0</v>
      </c>
      <c r="I21" s="3">
        <v>2386</v>
      </c>
      <c r="J21" s="6">
        <f t="shared" si="3"/>
        <v>0.002073235794511573</v>
      </c>
      <c r="K21" s="3">
        <v>2386</v>
      </c>
      <c r="L21" s="6">
        <f t="shared" si="4"/>
        <v>0.00026948408931375866</v>
      </c>
    </row>
    <row r="22" spans="2:12" ht="12.75">
      <c r="B22" s="2" t="s">
        <v>43</v>
      </c>
      <c r="C22" s="3">
        <v>12527</v>
      </c>
      <c r="D22" s="6">
        <f t="shared" si="0"/>
        <v>0.0027454049477776948</v>
      </c>
      <c r="E22" s="3">
        <v>12527</v>
      </c>
      <c r="F22" s="6">
        <f t="shared" si="1"/>
        <v>0.004829787299668119</v>
      </c>
      <c r="G22" s="3">
        <v>0</v>
      </c>
      <c r="H22" s="6">
        <f t="shared" si="2"/>
        <v>0</v>
      </c>
      <c r="I22" s="3">
        <v>1998</v>
      </c>
      <c r="J22" s="6">
        <f t="shared" si="3"/>
        <v>0.0017360960257477465</v>
      </c>
      <c r="K22" s="3">
        <v>27052</v>
      </c>
      <c r="L22" s="6">
        <f t="shared" si="4"/>
        <v>0.0030553577469051964</v>
      </c>
    </row>
    <row r="23" spans="2:12" ht="12.75">
      <c r="B23" s="2" t="s">
        <v>44</v>
      </c>
      <c r="C23" s="3">
        <v>21609</v>
      </c>
      <c r="D23" s="6">
        <f t="shared" si="0"/>
        <v>0.004735807097990596</v>
      </c>
      <c r="E23" s="3">
        <v>21609</v>
      </c>
      <c r="F23" s="6">
        <f t="shared" si="1"/>
        <v>0.008331354175662838</v>
      </c>
      <c r="G23" s="3">
        <v>1328</v>
      </c>
      <c r="H23" s="6">
        <f t="shared" si="2"/>
        <v>0.002429991363283709</v>
      </c>
      <c r="I23" s="3">
        <v>10630</v>
      </c>
      <c r="J23" s="6">
        <f t="shared" si="3"/>
        <v>0.009236586963813086</v>
      </c>
      <c r="K23" s="3">
        <v>55176</v>
      </c>
      <c r="L23" s="6">
        <f t="shared" si="4"/>
        <v>0.006231791329411545</v>
      </c>
    </row>
    <row r="24" spans="2:12" ht="12.75">
      <c r="B24" s="2" t="s">
        <v>45</v>
      </c>
      <c r="C24" s="3">
        <v>422946</v>
      </c>
      <c r="D24" s="6">
        <f t="shared" si="0"/>
        <v>0.09269242763972099</v>
      </c>
      <c r="E24" s="3">
        <v>422946</v>
      </c>
      <c r="F24" s="6">
        <f t="shared" si="1"/>
        <v>0.16306691300753828</v>
      </c>
      <c r="G24" s="3">
        <v>154207</v>
      </c>
      <c r="H24" s="6">
        <f t="shared" si="2"/>
        <v>0.2821699383719058</v>
      </c>
      <c r="I24" s="3">
        <v>31184</v>
      </c>
      <c r="J24" s="6">
        <f t="shared" si="3"/>
        <v>0.02709630553899786</v>
      </c>
      <c r="K24" s="3">
        <v>1031283</v>
      </c>
      <c r="L24" s="6">
        <f t="shared" si="4"/>
        <v>0.11647709978196184</v>
      </c>
    </row>
    <row r="25" spans="2:12" ht="12.75">
      <c r="B25" s="2" t="s">
        <v>46</v>
      </c>
      <c r="C25" s="3">
        <v>185049</v>
      </c>
      <c r="D25" s="6">
        <f t="shared" si="0"/>
        <v>0.040555156077378036</v>
      </c>
      <c r="E25" s="3">
        <v>185049</v>
      </c>
      <c r="F25" s="6">
        <f t="shared" si="1"/>
        <v>0.07134567813652795</v>
      </c>
      <c r="G25" s="3">
        <v>31802</v>
      </c>
      <c r="H25" s="6">
        <f t="shared" si="2"/>
        <v>0.058191705824660024</v>
      </c>
      <c r="I25" s="3">
        <v>79285</v>
      </c>
      <c r="J25" s="6">
        <f t="shared" si="3"/>
        <v>0.06889207877948453</v>
      </c>
      <c r="K25" s="3">
        <v>481185</v>
      </c>
      <c r="L25" s="6">
        <f t="shared" si="4"/>
        <v>0.054346899210578774</v>
      </c>
    </row>
    <row r="26" spans="2:12" ht="12.75">
      <c r="B26" s="2" t="s">
        <v>48</v>
      </c>
      <c r="C26" s="3">
        <v>145388</v>
      </c>
      <c r="D26" s="6">
        <f t="shared" si="0"/>
        <v>0.03186309048834545</v>
      </c>
      <c r="E26" s="3">
        <v>145388</v>
      </c>
      <c r="F26" s="6">
        <f t="shared" si="1"/>
        <v>0.05605437183077739</v>
      </c>
      <c r="G26" s="3">
        <v>38679</v>
      </c>
      <c r="H26" s="6">
        <f t="shared" si="2"/>
        <v>0.07077532826841157</v>
      </c>
      <c r="I26" s="3">
        <v>66927</v>
      </c>
      <c r="J26" s="6">
        <f t="shared" si="3"/>
        <v>0.05815400336097069</v>
      </c>
      <c r="K26" s="3">
        <v>396382</v>
      </c>
      <c r="L26" s="6">
        <f t="shared" si="4"/>
        <v>0.04476891965229098</v>
      </c>
    </row>
    <row r="27" spans="2:12" ht="12.75">
      <c r="B27" s="2" t="s">
        <v>51</v>
      </c>
      <c r="C27" s="3">
        <v>142065</v>
      </c>
      <c r="D27" s="6">
        <f t="shared" si="0"/>
        <v>0.031134825090288035</v>
      </c>
      <c r="E27" s="3">
        <v>142065</v>
      </c>
      <c r="F27" s="6">
        <f t="shared" si="1"/>
        <v>0.05477318853096122</v>
      </c>
      <c r="G27" s="3">
        <v>52996</v>
      </c>
      <c r="H27" s="6">
        <f t="shared" si="2"/>
        <v>0.09697275774742728</v>
      </c>
      <c r="I27" s="3">
        <v>77465</v>
      </c>
      <c r="J27" s="6">
        <f t="shared" si="3"/>
        <v>0.06731064996724183</v>
      </c>
      <c r="K27" s="3">
        <v>414591</v>
      </c>
      <c r="L27" s="6">
        <f t="shared" si="4"/>
        <v>0.04682551469936316</v>
      </c>
    </row>
    <row r="28" spans="2:12" ht="12.75">
      <c r="B28" s="2" t="s">
        <v>52</v>
      </c>
      <c r="C28" s="3">
        <v>2486</v>
      </c>
      <c r="D28" s="6">
        <f t="shared" si="0"/>
        <v>0.0005448293047158417</v>
      </c>
      <c r="E28" s="3">
        <v>2486</v>
      </c>
      <c r="F28" s="6">
        <f t="shared" si="1"/>
        <v>0.0009584777861399331</v>
      </c>
      <c r="G28" s="3">
        <v>0</v>
      </c>
      <c r="H28" s="6">
        <f t="shared" si="2"/>
        <v>0</v>
      </c>
      <c r="I28" s="3">
        <v>20550</v>
      </c>
      <c r="J28" s="6">
        <f t="shared" si="3"/>
        <v>0.01785624290746556</v>
      </c>
      <c r="K28" s="3">
        <v>25522</v>
      </c>
      <c r="L28" s="6">
        <f t="shared" si="4"/>
        <v>0.00288255361586997</v>
      </c>
    </row>
    <row r="29" spans="2:12" ht="12.75">
      <c r="B29" s="2" t="s">
        <v>53</v>
      </c>
      <c r="C29" s="3">
        <v>10763</v>
      </c>
      <c r="D29" s="6">
        <f t="shared" si="0"/>
        <v>0.002358808449982544</v>
      </c>
      <c r="E29" s="3">
        <v>10763</v>
      </c>
      <c r="F29" s="6">
        <f t="shared" si="1"/>
        <v>0.00414967675471605</v>
      </c>
      <c r="G29" s="3">
        <v>266</v>
      </c>
      <c r="H29" s="6">
        <f t="shared" si="2"/>
        <v>0.00048673019776616455</v>
      </c>
      <c r="I29" s="3">
        <v>1233</v>
      </c>
      <c r="J29" s="6">
        <f t="shared" si="3"/>
        <v>0.0010713745744479336</v>
      </c>
      <c r="K29" s="3">
        <v>23025</v>
      </c>
      <c r="L29" s="6">
        <f t="shared" si="4"/>
        <v>0.0026005327562654205</v>
      </c>
    </row>
    <row r="30" spans="2:12" ht="12.75">
      <c r="B30" s="2" t="s">
        <v>54</v>
      </c>
      <c r="C30" s="3">
        <v>5298</v>
      </c>
      <c r="D30" s="6">
        <f t="shared" si="0"/>
        <v>0.0011611044474595855</v>
      </c>
      <c r="E30" s="3">
        <v>5298</v>
      </c>
      <c r="F30" s="6">
        <f t="shared" si="1"/>
        <v>0.0020426449360295114</v>
      </c>
      <c r="G30" s="3">
        <v>0</v>
      </c>
      <c r="H30" s="6">
        <f t="shared" si="2"/>
        <v>0</v>
      </c>
      <c r="I30" s="3">
        <v>8695</v>
      </c>
      <c r="J30" s="6">
        <f t="shared" si="3"/>
        <v>0.007555232704642971</v>
      </c>
      <c r="K30" s="3">
        <v>19291</v>
      </c>
      <c r="L30" s="6">
        <f t="shared" si="4"/>
        <v>0.0021788003214382725</v>
      </c>
    </row>
    <row r="31" spans="2:12" ht="12.75">
      <c r="B31" s="2" t="s">
        <v>55</v>
      </c>
      <c r="C31" s="3">
        <v>7601</v>
      </c>
      <c r="D31" s="6">
        <f t="shared" si="0"/>
        <v>0.0016658276529143655</v>
      </c>
      <c r="E31" s="3">
        <v>7601</v>
      </c>
      <c r="F31" s="6">
        <f t="shared" si="1"/>
        <v>0.002930567036383601</v>
      </c>
      <c r="G31" s="3">
        <v>0</v>
      </c>
      <c r="H31" s="6">
        <f t="shared" si="2"/>
        <v>0</v>
      </c>
      <c r="I31" s="3">
        <v>1547</v>
      </c>
      <c r="J31" s="6">
        <f t="shared" si="3"/>
        <v>0.001344214490406288</v>
      </c>
      <c r="K31" s="3">
        <v>16749</v>
      </c>
      <c r="L31" s="6">
        <f t="shared" si="4"/>
        <v>0.0018916969873915104</v>
      </c>
    </row>
    <row r="32" spans="2:12" ht="12.75">
      <c r="B32" s="2" t="s">
        <v>58</v>
      </c>
      <c r="C32" s="3">
        <v>1290701</v>
      </c>
      <c r="D32" s="6">
        <f t="shared" si="0"/>
        <v>0.2828687564062919</v>
      </c>
      <c r="E32" s="3">
        <v>0</v>
      </c>
      <c r="F32" s="6">
        <f t="shared" si="1"/>
        <v>0</v>
      </c>
      <c r="G32" s="3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1290701</v>
      </c>
      <c r="L32" s="6">
        <f t="shared" si="4"/>
        <v>0.14577677433418174</v>
      </c>
    </row>
    <row r="33" spans="2:12" ht="12.75">
      <c r="B33" s="2" t="s">
        <v>61</v>
      </c>
      <c r="C33" s="3">
        <v>594641</v>
      </c>
      <c r="D33" s="6">
        <f t="shared" si="0"/>
        <v>0.1303209342661033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594641</v>
      </c>
      <c r="L33" s="6">
        <f t="shared" si="4"/>
        <v>0.06716105966203804</v>
      </c>
    </row>
    <row r="34" spans="2:12" ht="12.75">
      <c r="B34" s="2" t="s">
        <v>63</v>
      </c>
      <c r="C34" s="3">
        <v>89664</v>
      </c>
      <c r="D34" s="6">
        <f t="shared" si="0"/>
        <v>0.01965067368384603</v>
      </c>
      <c r="E34" s="3">
        <v>5803</v>
      </c>
      <c r="F34" s="6">
        <f t="shared" si="1"/>
        <v>0.0022373477847827962</v>
      </c>
      <c r="G34" s="3">
        <v>3536</v>
      </c>
      <c r="H34" s="6">
        <f t="shared" si="2"/>
        <v>0.006470217967297586</v>
      </c>
      <c r="I34" s="3">
        <v>10451</v>
      </c>
      <c r="J34" s="6">
        <f t="shared" si="3"/>
        <v>0.009081050833378228</v>
      </c>
      <c r="K34" s="3">
        <v>109454</v>
      </c>
      <c r="L34" s="6">
        <f t="shared" si="4"/>
        <v>0.012362159057731827</v>
      </c>
    </row>
    <row r="35" spans="2:12" ht="12.75">
      <c r="B35" s="2" t="s">
        <v>67</v>
      </c>
      <c r="C35" s="3">
        <v>82013</v>
      </c>
      <c r="D35" s="6">
        <f t="shared" si="0"/>
        <v>0.017973888080313888</v>
      </c>
      <c r="E35" s="3">
        <v>82013</v>
      </c>
      <c r="F35" s="6">
        <f t="shared" si="1"/>
        <v>0.03162012818772902</v>
      </c>
      <c r="G35" s="3">
        <v>5331</v>
      </c>
      <c r="H35" s="6">
        <f t="shared" si="2"/>
        <v>0.009754731895832418</v>
      </c>
      <c r="I35" s="3">
        <v>8137</v>
      </c>
      <c r="J35" s="6">
        <f t="shared" si="3"/>
        <v>0.007070377057812519</v>
      </c>
      <c r="K35" s="3">
        <v>177494</v>
      </c>
      <c r="L35" s="6">
        <f t="shared" si="4"/>
        <v>0.0200468604143572</v>
      </c>
    </row>
    <row r="36" spans="2:12" ht="12.75">
      <c r="B36" s="2" t="s">
        <v>68</v>
      </c>
      <c r="C36" s="3">
        <v>13375</v>
      </c>
      <c r="D36" s="6">
        <f t="shared" si="0"/>
        <v>0.002931251790255182</v>
      </c>
      <c r="E36" s="3">
        <v>13375</v>
      </c>
      <c r="F36" s="6">
        <f t="shared" si="1"/>
        <v>0.005156733865495417</v>
      </c>
      <c r="G36" s="3">
        <v>0</v>
      </c>
      <c r="H36" s="6">
        <f t="shared" si="2"/>
        <v>0</v>
      </c>
      <c r="I36" s="3">
        <v>30873</v>
      </c>
      <c r="J36" s="6">
        <f t="shared" si="3"/>
        <v>0.02682607237382892</v>
      </c>
      <c r="K36" s="3">
        <v>57623</v>
      </c>
      <c r="L36" s="6">
        <f t="shared" si="4"/>
        <v>0.006508164995191415</v>
      </c>
    </row>
    <row r="37" spans="2:12" ht="12.75">
      <c r="B37" s="2" t="s">
        <v>70</v>
      </c>
      <c r="C37" s="3">
        <v>5370</v>
      </c>
      <c r="D37" s="6">
        <f t="shared" si="0"/>
        <v>0.0011768838963491833</v>
      </c>
      <c r="E37" s="3">
        <v>5370</v>
      </c>
      <c r="F37" s="6">
        <f t="shared" si="1"/>
        <v>0.002070404550109188</v>
      </c>
      <c r="G37" s="3">
        <v>0</v>
      </c>
      <c r="H37" s="6">
        <f t="shared" si="2"/>
        <v>0</v>
      </c>
      <c r="I37" s="3">
        <v>26125</v>
      </c>
      <c r="J37" s="6">
        <f t="shared" si="3"/>
        <v>0.02270045479112106</v>
      </c>
      <c r="K37" s="3">
        <v>36865</v>
      </c>
      <c r="L37" s="6">
        <f t="shared" si="4"/>
        <v>0.004163676006937013</v>
      </c>
    </row>
    <row r="38" spans="2:12" ht="12.75">
      <c r="B38" s="2" t="s">
        <v>73</v>
      </c>
      <c r="C38" s="3">
        <v>6162</v>
      </c>
      <c r="D38" s="6">
        <f t="shared" si="0"/>
        <v>0.0013504578341347613</v>
      </c>
      <c r="E38" s="3">
        <v>6162</v>
      </c>
      <c r="F38" s="6">
        <f t="shared" si="1"/>
        <v>0.002375760304985627</v>
      </c>
      <c r="G38" s="3">
        <v>0</v>
      </c>
      <c r="H38" s="6">
        <f t="shared" si="2"/>
        <v>0</v>
      </c>
      <c r="I38" s="3">
        <v>20917</v>
      </c>
      <c r="J38" s="6">
        <f t="shared" si="3"/>
        <v>0.01817513542070351</v>
      </c>
      <c r="K38" s="3">
        <v>33241</v>
      </c>
      <c r="L38" s="6">
        <f t="shared" si="4"/>
        <v>0.0037543673985241622</v>
      </c>
    </row>
    <row r="39" spans="2:12" ht="12.75">
      <c r="B39" s="2" t="s">
        <v>75</v>
      </c>
      <c r="C39" s="3">
        <v>15353</v>
      </c>
      <c r="D39" s="6">
        <f t="shared" si="0"/>
        <v>0.003364748316694416</v>
      </c>
      <c r="E39" s="3">
        <v>15353</v>
      </c>
      <c r="F39" s="6">
        <f t="shared" si="1"/>
        <v>0.005919352152295412</v>
      </c>
      <c r="G39" s="3">
        <v>320</v>
      </c>
      <c r="H39" s="6">
        <f t="shared" si="2"/>
        <v>0.0005855400875382431</v>
      </c>
      <c r="I39" s="3">
        <v>23321</v>
      </c>
      <c r="J39" s="6">
        <f t="shared" si="3"/>
        <v>0.020264011719951548</v>
      </c>
      <c r="K39" s="3">
        <v>54347</v>
      </c>
      <c r="L39" s="6">
        <f t="shared" si="4"/>
        <v>0.006138160855798341</v>
      </c>
    </row>
    <row r="40" spans="2:12" ht="12.75">
      <c r="B40" s="2" t="s">
        <v>78</v>
      </c>
      <c r="C40" s="3">
        <v>892</v>
      </c>
      <c r="D40" s="6">
        <f t="shared" si="0"/>
        <v>0.00019548983902113065</v>
      </c>
      <c r="E40" s="3">
        <v>892</v>
      </c>
      <c r="F40" s="6">
        <f t="shared" si="1"/>
        <v>0.0003439107744315448</v>
      </c>
      <c r="G40" s="3">
        <v>0</v>
      </c>
      <c r="H40" s="6">
        <f t="shared" si="2"/>
        <v>0</v>
      </c>
      <c r="I40" s="3">
        <v>83</v>
      </c>
      <c r="J40" s="6">
        <f t="shared" si="3"/>
        <v>7.212010517370519E-05</v>
      </c>
      <c r="K40" s="3">
        <v>1867</v>
      </c>
      <c r="L40" s="6">
        <f t="shared" si="4"/>
        <v>0.00021086621741357394</v>
      </c>
    </row>
    <row r="41" spans="2:12" ht="12.75">
      <c r="B41" s="2" t="s">
        <v>79</v>
      </c>
      <c r="C41" s="3">
        <v>133150</v>
      </c>
      <c r="D41" s="6">
        <f t="shared" si="0"/>
        <v>0.029181022495138504</v>
      </c>
      <c r="E41" s="3">
        <v>133150</v>
      </c>
      <c r="F41" s="6">
        <f t="shared" si="1"/>
        <v>0.05133600853762353</v>
      </c>
      <c r="G41" s="3">
        <v>36406</v>
      </c>
      <c r="H41" s="6">
        <f t="shared" si="2"/>
        <v>0.06661616383411649</v>
      </c>
      <c r="I41" s="3">
        <v>21780</v>
      </c>
      <c r="J41" s="6">
        <f t="shared" si="3"/>
        <v>0.018925010731124084</v>
      </c>
      <c r="K41" s="3">
        <v>324486</v>
      </c>
      <c r="L41" s="6">
        <f t="shared" si="4"/>
        <v>0.036648706707906244</v>
      </c>
    </row>
    <row r="42" spans="2:12" ht="12.75">
      <c r="B42" s="2" t="s">
        <v>81</v>
      </c>
      <c r="C42" s="3">
        <v>2123</v>
      </c>
      <c r="D42" s="6">
        <f t="shared" si="0"/>
        <v>0.0004652745832307852</v>
      </c>
      <c r="E42" s="3">
        <v>2123</v>
      </c>
      <c r="F42" s="6">
        <f t="shared" si="1"/>
        <v>0.0008185230651548987</v>
      </c>
      <c r="G42" s="3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4246</v>
      </c>
      <c r="L42" s="6">
        <f t="shared" si="4"/>
        <v>0.00047955969959187733</v>
      </c>
    </row>
    <row r="43" spans="2:12" ht="12.75">
      <c r="B43" s="2" t="s">
        <v>82</v>
      </c>
      <c r="C43" s="3">
        <v>2956</v>
      </c>
      <c r="D43" s="6">
        <f t="shared" si="0"/>
        <v>0.0006478340405229397</v>
      </c>
      <c r="E43" s="3">
        <v>2956</v>
      </c>
      <c r="F43" s="6">
        <f t="shared" si="1"/>
        <v>0.001139686378048931</v>
      </c>
      <c r="G43" s="3">
        <v>9003</v>
      </c>
      <c r="H43" s="6">
        <f t="shared" si="2"/>
        <v>0.016473804400333757</v>
      </c>
      <c r="I43" s="3">
        <v>0</v>
      </c>
      <c r="J43" s="6">
        <f t="shared" si="3"/>
        <v>0</v>
      </c>
      <c r="K43" s="3">
        <v>14915</v>
      </c>
      <c r="L43" s="6">
        <f t="shared" si="4"/>
        <v>0.0016845579179022255</v>
      </c>
    </row>
    <row r="44" spans="2:12" ht="12.75">
      <c r="B44" s="2" t="s">
        <v>88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0</v>
      </c>
      <c r="H44" s="6">
        <f t="shared" si="2"/>
        <v>0</v>
      </c>
      <c r="I44" s="3">
        <v>23605</v>
      </c>
      <c r="J44" s="6">
        <f t="shared" si="3"/>
        <v>0.020510784128015793</v>
      </c>
      <c r="K44" s="3">
        <v>23605</v>
      </c>
      <c r="L44" s="6">
        <f t="shared" si="4"/>
        <v>0.0026660402046317154</v>
      </c>
    </row>
    <row r="45" spans="2:12" ht="12.75">
      <c r="B45" s="2" t="s">
        <v>89</v>
      </c>
      <c r="C45" s="3">
        <v>49531</v>
      </c>
      <c r="D45" s="6">
        <f t="shared" si="0"/>
        <v>0.01085516504098164</v>
      </c>
      <c r="E45" s="3">
        <v>49531</v>
      </c>
      <c r="F45" s="6">
        <f t="shared" si="1"/>
        <v>0.019096686735839512</v>
      </c>
      <c r="G45" s="3">
        <v>5572</v>
      </c>
      <c r="H45" s="6">
        <f t="shared" si="2"/>
        <v>0.010195716774259657</v>
      </c>
      <c r="I45" s="3">
        <v>40444</v>
      </c>
      <c r="J45" s="6">
        <f t="shared" si="3"/>
        <v>0.03514247630897991</v>
      </c>
      <c r="K45" s="3">
        <v>145078</v>
      </c>
      <c r="L45" s="6">
        <f t="shared" si="4"/>
        <v>0.01638567171394027</v>
      </c>
    </row>
    <row r="46" spans="2:12" ht="12.75">
      <c r="B46" s="2" t="s">
        <v>93</v>
      </c>
      <c r="C46" s="3">
        <v>56</v>
      </c>
      <c r="D46" s="6">
        <f t="shared" si="0"/>
        <v>1.2272904691909547E-05</v>
      </c>
      <c r="E46" s="3">
        <v>56</v>
      </c>
      <c r="F46" s="6">
        <f t="shared" si="1"/>
        <v>2.1590810950859316E-05</v>
      </c>
      <c r="G46" s="3">
        <v>0</v>
      </c>
      <c r="H46" s="6">
        <f t="shared" si="2"/>
        <v>0</v>
      </c>
      <c r="I46" s="3">
        <v>5700</v>
      </c>
      <c r="J46" s="6">
        <f t="shared" si="3"/>
        <v>0.004952826499880958</v>
      </c>
      <c r="K46" s="3">
        <v>5812</v>
      </c>
      <c r="L46" s="6">
        <f t="shared" si="4"/>
        <v>0.0006564298101808739</v>
      </c>
    </row>
    <row r="47" spans="2:12" ht="12.75">
      <c r="B47" s="2" t="s">
        <v>97</v>
      </c>
      <c r="C47" s="3">
        <v>6</v>
      </c>
      <c r="D47" s="6">
        <f t="shared" si="0"/>
        <v>1.3149540741331658E-06</v>
      </c>
      <c r="E47" s="3">
        <v>6</v>
      </c>
      <c r="F47" s="6">
        <f t="shared" si="1"/>
        <v>2.313301173306355E-06</v>
      </c>
      <c r="G47" s="3">
        <v>0</v>
      </c>
      <c r="H47" s="6">
        <f t="shared" si="2"/>
        <v>0</v>
      </c>
      <c r="I47" s="3">
        <v>1412</v>
      </c>
      <c r="J47" s="6">
        <f t="shared" si="3"/>
        <v>0.0012269107048827918</v>
      </c>
      <c r="K47" s="3">
        <v>1424</v>
      </c>
      <c r="L47" s="6">
        <f t="shared" si="4"/>
        <v>0.00016083208012690375</v>
      </c>
    </row>
    <row r="48" spans="2:12" ht="12.75">
      <c r="B48" s="2" t="s">
        <v>99</v>
      </c>
      <c r="C48" s="3">
        <v>143809</v>
      </c>
      <c r="D48" s="6">
        <f t="shared" si="0"/>
        <v>0.031517038407836075</v>
      </c>
      <c r="E48" s="3">
        <v>143809</v>
      </c>
      <c r="F48" s="6">
        <f t="shared" si="1"/>
        <v>0.05544558807200227</v>
      </c>
      <c r="G48" s="3">
        <v>24699</v>
      </c>
      <c r="H48" s="6">
        <f t="shared" si="2"/>
        <v>0.045194545694084584</v>
      </c>
      <c r="I48" s="3">
        <v>75841</v>
      </c>
      <c r="J48" s="6">
        <f t="shared" si="3"/>
        <v>0.06589952887324066</v>
      </c>
      <c r="K48" s="3">
        <v>388158</v>
      </c>
      <c r="L48" s="6">
        <f t="shared" si="4"/>
        <v>0.04384006921200752</v>
      </c>
    </row>
    <row r="49" spans="2:12" ht="12.75">
      <c r="B49" s="2" t="s">
        <v>106</v>
      </c>
      <c r="C49" s="3">
        <v>33</v>
      </c>
      <c r="D49" s="6">
        <f t="shared" si="0"/>
        <v>7.232247407732412E-06</v>
      </c>
      <c r="E49" s="3">
        <v>33</v>
      </c>
      <c r="F49" s="6">
        <f t="shared" si="1"/>
        <v>1.2723156453184953E-05</v>
      </c>
      <c r="G49" s="3">
        <v>181</v>
      </c>
      <c r="H49" s="6">
        <f t="shared" si="2"/>
        <v>0.00033119611201381876</v>
      </c>
      <c r="I49" s="3">
        <v>7647</v>
      </c>
      <c r="J49" s="6">
        <f t="shared" si="3"/>
        <v>0.0066446077622087174</v>
      </c>
      <c r="K49" s="3">
        <v>7894</v>
      </c>
      <c r="L49" s="6">
        <f t="shared" si="4"/>
        <v>0.0008915789610405746</v>
      </c>
    </row>
    <row r="50" spans="2:12" ht="12.75">
      <c r="B50" s="2" t="s">
        <v>110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4438</v>
      </c>
      <c r="J50" s="6">
        <f t="shared" si="3"/>
        <v>0.003856253334468718</v>
      </c>
      <c r="K50" s="3">
        <v>4438</v>
      </c>
      <c r="L50" s="6">
        <f t="shared" si="4"/>
        <v>0.0005012449238786509</v>
      </c>
    </row>
    <row r="51" spans="2:12" ht="12.75">
      <c r="B51" s="2" t="s">
        <v>112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17854</v>
      </c>
      <c r="J51" s="6">
        <f t="shared" si="3"/>
        <v>0.015513642864714848</v>
      </c>
      <c r="K51" s="3">
        <v>17854</v>
      </c>
      <c r="L51" s="6">
        <f t="shared" si="4"/>
        <v>0.0020164999709169516</v>
      </c>
    </row>
    <row r="52" spans="2:12" ht="12.75">
      <c r="B52" s="2" t="s">
        <v>115</v>
      </c>
      <c r="C52" s="3">
        <v>125719</v>
      </c>
      <c r="D52" s="6">
        <f t="shared" si="0"/>
        <v>0.02755245187432458</v>
      </c>
      <c r="E52" s="3">
        <v>125719</v>
      </c>
      <c r="F52" s="6">
        <f t="shared" si="1"/>
        <v>0.04847098503448361</v>
      </c>
      <c r="G52" s="3">
        <v>5119</v>
      </c>
      <c r="H52" s="6">
        <f t="shared" si="2"/>
        <v>0.009366811587838333</v>
      </c>
      <c r="I52" s="3">
        <v>6596</v>
      </c>
      <c r="J52" s="6">
        <f t="shared" si="3"/>
        <v>0.005731376068985053</v>
      </c>
      <c r="K52" s="3">
        <v>263153</v>
      </c>
      <c r="L52" s="6">
        <f t="shared" si="4"/>
        <v>0.029721519930923524</v>
      </c>
    </row>
    <row r="53" spans="2:12" ht="12.75">
      <c r="B53" s="2" t="s">
        <v>120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2876</v>
      </c>
      <c r="J53" s="6">
        <f t="shared" si="3"/>
        <v>0.0024990050901153747</v>
      </c>
      <c r="K53" s="3">
        <v>2876</v>
      </c>
      <c r="L53" s="6">
        <f t="shared" si="4"/>
        <v>0.00032482658879562864</v>
      </c>
    </row>
    <row r="54" spans="2:12" ht="12.75">
      <c r="B54" s="2" t="s">
        <v>121</v>
      </c>
      <c r="C54" s="3">
        <v>826</v>
      </c>
      <c r="D54" s="6">
        <f t="shared" si="0"/>
        <v>0.00018102534420566584</v>
      </c>
      <c r="E54" s="3">
        <v>826</v>
      </c>
      <c r="F54" s="6">
        <f t="shared" si="1"/>
        <v>0.00031846446152517487</v>
      </c>
      <c r="G54" s="3">
        <v>0</v>
      </c>
      <c r="H54" s="6">
        <f t="shared" si="2"/>
        <v>0</v>
      </c>
      <c r="I54" s="3">
        <v>3561</v>
      </c>
      <c r="J54" s="6">
        <f t="shared" si="3"/>
        <v>0.0030942131870308935</v>
      </c>
      <c r="K54" s="3">
        <v>5213</v>
      </c>
      <c r="L54" s="6">
        <f t="shared" si="4"/>
        <v>0.0005887764281612002</v>
      </c>
    </row>
    <row r="55" spans="2:12" ht="12.75">
      <c r="B55" s="2" t="s">
        <v>122</v>
      </c>
      <c r="C55" s="3">
        <v>18795</v>
      </c>
      <c r="D55" s="6">
        <f t="shared" si="0"/>
        <v>0.004119093637222142</v>
      </c>
      <c r="E55" s="3">
        <v>18795</v>
      </c>
      <c r="F55" s="6">
        <f t="shared" si="1"/>
        <v>0.007246415925382157</v>
      </c>
      <c r="G55" s="3">
        <v>488</v>
      </c>
      <c r="H55" s="6">
        <f t="shared" si="2"/>
        <v>0.0008929486334958208</v>
      </c>
      <c r="I55" s="3">
        <v>5732</v>
      </c>
      <c r="J55" s="6">
        <f t="shared" si="3"/>
        <v>0.004980631841634676</v>
      </c>
      <c r="K55" s="3">
        <v>43810</v>
      </c>
      <c r="L55" s="6">
        <f t="shared" si="4"/>
        <v>0.004948071229185149</v>
      </c>
    </row>
    <row r="56" spans="2:12" ht="12.75">
      <c r="B56" s="2" t="s">
        <v>123</v>
      </c>
      <c r="C56" s="3">
        <v>684</v>
      </c>
      <c r="D56" s="6">
        <f t="shared" si="0"/>
        <v>0.0001499047644511809</v>
      </c>
      <c r="E56" s="3">
        <v>684</v>
      </c>
      <c r="F56" s="6">
        <f t="shared" si="1"/>
        <v>0.0002637163337569245</v>
      </c>
      <c r="G56" s="3">
        <v>0</v>
      </c>
      <c r="H56" s="6">
        <f t="shared" si="2"/>
        <v>0</v>
      </c>
      <c r="I56" s="3">
        <v>8</v>
      </c>
      <c r="J56" s="6">
        <f t="shared" si="3"/>
        <v>6.951335438429415E-06</v>
      </c>
      <c r="K56" s="3">
        <v>1376</v>
      </c>
      <c r="L56" s="6">
        <f t="shared" si="4"/>
        <v>0.00015541077405521037</v>
      </c>
    </row>
    <row r="57" spans="2:12" ht="12.75">
      <c r="B57" s="2" t="s">
        <v>127</v>
      </c>
      <c r="C57" s="3">
        <v>60716</v>
      </c>
      <c r="D57" s="6">
        <f t="shared" si="0"/>
        <v>0.013306458594178215</v>
      </c>
      <c r="E57" s="3">
        <v>60717</v>
      </c>
      <c r="F57" s="6">
        <f t="shared" si="1"/>
        <v>0.02340945122327366</v>
      </c>
      <c r="G57" s="3">
        <v>4388</v>
      </c>
      <c r="H57" s="6">
        <f t="shared" si="2"/>
        <v>0.008029218450368159</v>
      </c>
      <c r="I57" s="3">
        <v>57621</v>
      </c>
      <c r="J57" s="6">
        <f t="shared" si="3"/>
        <v>0.05006786241221767</v>
      </c>
      <c r="K57" s="3">
        <v>183442</v>
      </c>
      <c r="L57" s="6">
        <f t="shared" si="4"/>
        <v>0.020718650591741206</v>
      </c>
    </row>
    <row r="58" spans="2:12" ht="12.75">
      <c r="B58" s="2" t="s">
        <v>128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3">
        <v>0</v>
      </c>
      <c r="H58" s="6">
        <f t="shared" si="2"/>
        <v>0</v>
      </c>
      <c r="I58" s="3">
        <v>11454</v>
      </c>
      <c r="J58" s="6">
        <f t="shared" si="3"/>
        <v>0.009952574513971316</v>
      </c>
      <c r="K58" s="3">
        <v>11454</v>
      </c>
      <c r="L58" s="6">
        <f t="shared" si="4"/>
        <v>0.001293659161357834</v>
      </c>
    </row>
    <row r="59" spans="2:12" ht="12.75">
      <c r="B59" s="2" t="s">
        <v>130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22486</v>
      </c>
      <c r="J59" s="6">
        <f t="shared" si="3"/>
        <v>0.01953846608356548</v>
      </c>
      <c r="K59" s="3">
        <v>22486</v>
      </c>
      <c r="L59" s="6">
        <f t="shared" si="4"/>
        <v>0.0025396560068353634</v>
      </c>
    </row>
    <row r="60" spans="2:12" ht="12.75">
      <c r="B60" s="2" t="s">
        <v>131</v>
      </c>
      <c r="C60" s="3">
        <v>9784</v>
      </c>
      <c r="D60" s="6">
        <f t="shared" si="0"/>
        <v>0.0021442517768864825</v>
      </c>
      <c r="E60" s="3">
        <v>9784</v>
      </c>
      <c r="F60" s="6">
        <f t="shared" si="1"/>
        <v>0.003772223113271563</v>
      </c>
      <c r="G60" s="3">
        <v>0</v>
      </c>
      <c r="H60" s="6">
        <f t="shared" si="2"/>
        <v>0</v>
      </c>
      <c r="I60" s="3">
        <v>9937</v>
      </c>
      <c r="J60" s="6">
        <f t="shared" si="3"/>
        <v>0.008634427531459137</v>
      </c>
      <c r="K60" s="3">
        <v>29505</v>
      </c>
      <c r="L60" s="6">
        <f t="shared" si="4"/>
        <v>0.0033324090759440273</v>
      </c>
    </row>
    <row r="61" spans="2:12" ht="12.75">
      <c r="B61" s="2" t="s">
        <v>132</v>
      </c>
      <c r="C61" s="3">
        <v>24408</v>
      </c>
      <c r="D61" s="6">
        <f t="shared" si="0"/>
        <v>0.005349233173573719</v>
      </c>
      <c r="E61" s="3">
        <v>24408</v>
      </c>
      <c r="F61" s="6">
        <f t="shared" si="1"/>
        <v>0.009410509173010253</v>
      </c>
      <c r="G61" s="3">
        <v>1431</v>
      </c>
      <c r="H61" s="6">
        <f t="shared" si="2"/>
        <v>0.002618462078960081</v>
      </c>
      <c r="I61" s="3">
        <v>56290</v>
      </c>
      <c r="J61" s="6">
        <f t="shared" si="3"/>
        <v>0.048911333978648976</v>
      </c>
      <c r="K61" s="3">
        <v>106537</v>
      </c>
      <c r="L61" s="6">
        <f t="shared" si="4"/>
        <v>0.012032701769999961</v>
      </c>
    </row>
    <row r="62" spans="2:12" ht="12.75">
      <c r="B62" s="2" t="s">
        <v>134</v>
      </c>
      <c r="C62" s="3">
        <v>5403</v>
      </c>
      <c r="D62" s="6">
        <f t="shared" si="0"/>
        <v>0.001184116143756916</v>
      </c>
      <c r="E62" s="3">
        <v>5403</v>
      </c>
      <c r="F62" s="6">
        <f t="shared" si="1"/>
        <v>0.0020831277065623726</v>
      </c>
      <c r="G62" s="3">
        <v>0</v>
      </c>
      <c r="H62" s="6">
        <f t="shared" si="2"/>
        <v>0</v>
      </c>
      <c r="I62" s="3">
        <v>5451</v>
      </c>
      <c r="J62" s="6">
        <f t="shared" si="3"/>
        <v>0.0047364661843598424</v>
      </c>
      <c r="K62" s="3">
        <v>16257</v>
      </c>
      <c r="L62" s="6">
        <f t="shared" si="4"/>
        <v>0.0018361286001566531</v>
      </c>
    </row>
    <row r="63" spans="2:12" ht="12.75">
      <c r="B63" s="2" t="s">
        <v>135</v>
      </c>
      <c r="C63" s="3">
        <v>160270</v>
      </c>
      <c r="D63" s="6">
        <f t="shared" si="0"/>
        <v>0.03512461491022041</v>
      </c>
      <c r="E63" s="3">
        <v>160271</v>
      </c>
      <c r="F63" s="6">
        <f t="shared" si="1"/>
        <v>0.06179251539116381</v>
      </c>
      <c r="G63" s="3">
        <v>44536</v>
      </c>
      <c r="H63" s="6">
        <f t="shared" si="2"/>
        <v>0.08149254168313498</v>
      </c>
      <c r="I63" s="3">
        <v>10492</v>
      </c>
      <c r="J63" s="6">
        <f t="shared" si="3"/>
        <v>0.009116676427500178</v>
      </c>
      <c r="K63" s="3">
        <v>375569</v>
      </c>
      <c r="L63" s="6">
        <f t="shared" si="4"/>
        <v>0.042418218750829434</v>
      </c>
    </row>
    <row r="64" spans="2:12" ht="12.75">
      <c r="B64" s="2" t="s">
        <v>136</v>
      </c>
      <c r="C64" s="3">
        <v>628</v>
      </c>
      <c r="D64" s="6">
        <f t="shared" si="0"/>
        <v>0.00013763185975927136</v>
      </c>
      <c r="E64" s="3">
        <v>628</v>
      </c>
      <c r="F64" s="6">
        <f t="shared" si="1"/>
        <v>0.00024212552280606517</v>
      </c>
      <c r="G64" s="3">
        <v>0</v>
      </c>
      <c r="H64" s="6">
        <f t="shared" si="2"/>
        <v>0</v>
      </c>
      <c r="I64" s="3">
        <v>5870</v>
      </c>
      <c r="J64" s="6">
        <f t="shared" si="3"/>
        <v>0.005100542377947583</v>
      </c>
      <c r="K64" s="3">
        <v>7126</v>
      </c>
      <c r="L64" s="6">
        <f t="shared" si="4"/>
        <v>0.0008048380638934803</v>
      </c>
    </row>
    <row r="65" spans="2:12" ht="12.75">
      <c r="B65" s="2" t="s">
        <v>137</v>
      </c>
      <c r="C65" s="3">
        <v>161852</v>
      </c>
      <c r="D65" s="6">
        <f t="shared" si="0"/>
        <v>0.03547132446776686</v>
      </c>
      <c r="E65" s="3">
        <v>161852</v>
      </c>
      <c r="F65" s="6">
        <f t="shared" si="1"/>
        <v>0.06240207025033003</v>
      </c>
      <c r="G65" s="3">
        <v>42736</v>
      </c>
      <c r="H65" s="6">
        <f t="shared" si="2"/>
        <v>0.07819887869073236</v>
      </c>
      <c r="I65" s="3">
        <v>51494</v>
      </c>
      <c r="J65" s="6">
        <f t="shared" si="3"/>
        <v>0.04474400838331054</v>
      </c>
      <c r="K65" s="3">
        <v>417934</v>
      </c>
      <c r="L65" s="6">
        <f t="shared" si="4"/>
        <v>0.04720308607848131</v>
      </c>
    </row>
    <row r="66" spans="2:12" ht="12.75">
      <c r="B66" s="2" t="s">
        <v>139</v>
      </c>
      <c r="C66" s="3">
        <v>7725</v>
      </c>
      <c r="D66" s="6">
        <f t="shared" si="0"/>
        <v>0.001693003370446451</v>
      </c>
      <c r="E66" s="3">
        <v>7725</v>
      </c>
      <c r="F66" s="6">
        <f t="shared" si="1"/>
        <v>0.0029783752606319324</v>
      </c>
      <c r="G66" s="3">
        <v>0</v>
      </c>
      <c r="H66" s="6">
        <f t="shared" si="2"/>
        <v>0</v>
      </c>
      <c r="I66" s="3">
        <v>17533</v>
      </c>
      <c r="J66" s="6">
        <f t="shared" si="3"/>
        <v>0.015234720530247867</v>
      </c>
      <c r="K66" s="3">
        <v>32983</v>
      </c>
      <c r="L66" s="6">
        <f t="shared" si="4"/>
        <v>0.0037252278783888103</v>
      </c>
    </row>
    <row r="67" spans="2:12" ht="12.75">
      <c r="B67" s="2" t="s">
        <v>140</v>
      </c>
      <c r="C67" s="3">
        <v>7410</v>
      </c>
      <c r="D67" s="6">
        <f t="shared" si="0"/>
        <v>0.0016239682815544598</v>
      </c>
      <c r="E67" s="3">
        <v>7410</v>
      </c>
      <c r="F67" s="6">
        <f t="shared" si="1"/>
        <v>0.0028569269490333485</v>
      </c>
      <c r="G67" s="3">
        <v>0</v>
      </c>
      <c r="H67" s="6">
        <f t="shared" si="2"/>
        <v>0</v>
      </c>
      <c r="I67" s="3">
        <v>21496</v>
      </c>
      <c r="J67" s="6">
        <f t="shared" si="3"/>
        <v>0.01867823832305984</v>
      </c>
      <c r="K67" s="3">
        <v>36316</v>
      </c>
      <c r="L67" s="6">
        <f t="shared" si="4"/>
        <v>0.00410166981874202</v>
      </c>
    </row>
    <row r="68" spans="2:12" ht="12.75">
      <c r="B68" s="2" t="s">
        <v>141</v>
      </c>
      <c r="C68" s="3">
        <v>0</v>
      </c>
      <c r="D68" s="6">
        <f aca="true" t="shared" si="5" ref="D68:D75">+C68/$C$76</f>
        <v>0</v>
      </c>
      <c r="E68" s="3">
        <v>0</v>
      </c>
      <c r="F68" s="6">
        <f aca="true" t="shared" si="6" ref="F68:F75">+E68/$E$76</f>
        <v>0</v>
      </c>
      <c r="G68" s="3">
        <v>0</v>
      </c>
      <c r="H68" s="6">
        <f aca="true" t="shared" si="7" ref="H68:H75">+G68/$G$76</f>
        <v>0</v>
      </c>
      <c r="I68" s="3">
        <v>3050</v>
      </c>
      <c r="J68" s="6">
        <f aca="true" t="shared" si="8" ref="J68:J75">+I68/$I$76</f>
        <v>0.0026501966359012146</v>
      </c>
      <c r="K68" s="3">
        <v>3050</v>
      </c>
      <c r="L68" s="6">
        <f aca="true" t="shared" si="9" ref="L68:L75">+K68/$K$76</f>
        <v>0.00034447882330551714</v>
      </c>
    </row>
    <row r="69" spans="2:12" ht="12.75">
      <c r="B69" s="2" t="s">
        <v>142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738</v>
      </c>
      <c r="J69" s="6">
        <f t="shared" si="8"/>
        <v>0.0006412606941951136</v>
      </c>
      <c r="K69" s="3">
        <v>738</v>
      </c>
      <c r="L69" s="6">
        <f t="shared" si="9"/>
        <v>8.335258085228578E-05</v>
      </c>
    </row>
    <row r="70" spans="2:12" ht="12.75">
      <c r="B70" s="2" t="s">
        <v>143</v>
      </c>
      <c r="C70" s="3">
        <v>70</v>
      </c>
      <c r="D70" s="6">
        <f t="shared" si="5"/>
        <v>1.5341130864886935E-05</v>
      </c>
      <c r="E70" s="3">
        <v>70</v>
      </c>
      <c r="F70" s="6">
        <f t="shared" si="6"/>
        <v>2.6988513688574143E-05</v>
      </c>
      <c r="G70" s="3">
        <v>0</v>
      </c>
      <c r="H70" s="6">
        <f t="shared" si="7"/>
        <v>0</v>
      </c>
      <c r="I70" s="3">
        <v>48043</v>
      </c>
      <c r="J70" s="6">
        <f t="shared" si="8"/>
        <v>0.04174537605855805</v>
      </c>
      <c r="K70" s="3">
        <v>48183</v>
      </c>
      <c r="L70" s="6">
        <f t="shared" si="9"/>
        <v>0.005441974801091715</v>
      </c>
    </row>
    <row r="71" spans="2:12" ht="12.75">
      <c r="B71" s="2" t="s">
        <v>145</v>
      </c>
      <c r="C71" s="3">
        <v>5946</v>
      </c>
      <c r="D71" s="6">
        <f t="shared" si="5"/>
        <v>0.0013031194874659673</v>
      </c>
      <c r="E71" s="3">
        <v>5946</v>
      </c>
      <c r="F71" s="6">
        <f t="shared" si="6"/>
        <v>0.002292481462746598</v>
      </c>
      <c r="G71" s="3">
        <v>0</v>
      </c>
      <c r="H71" s="6">
        <f t="shared" si="7"/>
        <v>0</v>
      </c>
      <c r="I71" s="3">
        <v>0</v>
      </c>
      <c r="J71" s="6">
        <f t="shared" si="8"/>
        <v>0</v>
      </c>
      <c r="K71" s="3">
        <v>11892</v>
      </c>
      <c r="L71" s="6">
        <f t="shared" si="9"/>
        <v>0.001343128579262036</v>
      </c>
    </row>
    <row r="72" spans="2:12" ht="12.75">
      <c r="B72" s="2" t="s">
        <v>146</v>
      </c>
      <c r="C72" s="3">
        <v>15228</v>
      </c>
      <c r="D72" s="6">
        <f t="shared" si="5"/>
        <v>0.003337353440149975</v>
      </c>
      <c r="E72" s="3">
        <v>15228</v>
      </c>
      <c r="F72" s="6">
        <f t="shared" si="6"/>
        <v>0.005871158377851529</v>
      </c>
      <c r="G72" s="3">
        <v>0</v>
      </c>
      <c r="H72" s="6">
        <f t="shared" si="7"/>
        <v>0</v>
      </c>
      <c r="I72" s="3">
        <v>3382</v>
      </c>
      <c r="J72" s="6">
        <f t="shared" si="8"/>
        <v>0.0029386770565960354</v>
      </c>
      <c r="K72" s="3">
        <v>33838</v>
      </c>
      <c r="L72" s="6">
        <f t="shared" si="9"/>
        <v>0.003821794892790849</v>
      </c>
    </row>
    <row r="73" spans="2:12" ht="12.75">
      <c r="B73" s="2" t="s">
        <v>147</v>
      </c>
      <c r="C73" s="3">
        <v>0</v>
      </c>
      <c r="D73" s="6">
        <f t="shared" si="5"/>
        <v>0</v>
      </c>
      <c r="E73" s="3">
        <v>0</v>
      </c>
      <c r="F73" s="6">
        <f t="shared" si="6"/>
        <v>0</v>
      </c>
      <c r="G73" s="3">
        <v>0</v>
      </c>
      <c r="H73" s="6">
        <f t="shared" si="7"/>
        <v>0</v>
      </c>
      <c r="I73" s="3">
        <v>431</v>
      </c>
      <c r="J73" s="6">
        <f t="shared" si="8"/>
        <v>0.00037450319674538473</v>
      </c>
      <c r="K73" s="3">
        <v>431</v>
      </c>
      <c r="L73" s="6">
        <f t="shared" si="9"/>
        <v>4.867881076874685E-05</v>
      </c>
    </row>
    <row r="74" spans="2:12" ht="12.75">
      <c r="B74" s="2" t="s">
        <v>148</v>
      </c>
      <c r="C74" s="3">
        <v>3696</v>
      </c>
      <c r="D74" s="6">
        <f t="shared" si="5"/>
        <v>0.0008100117096660302</v>
      </c>
      <c r="E74" s="3">
        <v>3696</v>
      </c>
      <c r="F74" s="6">
        <f t="shared" si="6"/>
        <v>0.0014249935227567147</v>
      </c>
      <c r="G74" s="3">
        <v>0</v>
      </c>
      <c r="H74" s="6">
        <f t="shared" si="7"/>
        <v>0</v>
      </c>
      <c r="I74" s="3">
        <v>2498</v>
      </c>
      <c r="J74" s="6">
        <f t="shared" si="8"/>
        <v>0.002170554490649585</v>
      </c>
      <c r="K74" s="3">
        <v>9890</v>
      </c>
      <c r="L74" s="6">
        <f t="shared" si="9"/>
        <v>0.0011170149385218244</v>
      </c>
    </row>
    <row r="75" spans="2:12" ht="12.75">
      <c r="B75" s="2" t="s">
        <v>149</v>
      </c>
      <c r="C75" s="3">
        <v>0</v>
      </c>
      <c r="D75" s="6">
        <f t="shared" si="5"/>
        <v>0</v>
      </c>
      <c r="E75" s="3">
        <v>0</v>
      </c>
      <c r="F75" s="6">
        <f t="shared" si="6"/>
        <v>0</v>
      </c>
      <c r="G75" s="3">
        <v>0</v>
      </c>
      <c r="H75" s="6">
        <f t="shared" si="7"/>
        <v>0</v>
      </c>
      <c r="I75" s="3">
        <v>2011</v>
      </c>
      <c r="J75" s="6">
        <f t="shared" si="8"/>
        <v>0.0017473919458351943</v>
      </c>
      <c r="K75" s="3">
        <v>2011</v>
      </c>
      <c r="L75" s="6">
        <f t="shared" si="9"/>
        <v>0.0002271301356286541</v>
      </c>
    </row>
    <row r="76" spans="3:13" ht="12.75">
      <c r="C76" s="4">
        <f>SUM(C3:C74)</f>
        <v>4562897</v>
      </c>
      <c r="D76" s="7">
        <f>SUM(D3:D75)</f>
        <v>0.9999999999999999</v>
      </c>
      <c r="E76" s="4">
        <f>SUM(E3:E74)</f>
        <v>2593696</v>
      </c>
      <c r="F76" s="7">
        <f>SUM(F3:F75)</f>
        <v>1.0000000000000002</v>
      </c>
      <c r="G76" s="4">
        <f>SUM(G3:G74)</f>
        <v>546504</v>
      </c>
      <c r="H76" s="7">
        <f>SUM(H3:H75)</f>
        <v>1.0000000000000002</v>
      </c>
      <c r="I76" s="4">
        <f>SUM(I3:I75)</f>
        <v>1150858</v>
      </c>
      <c r="J76" s="7">
        <f>SUM(J3:J75)</f>
        <v>0.9999999999999998</v>
      </c>
      <c r="K76" s="4">
        <f>SUM(K3:K75)</f>
        <v>8853955</v>
      </c>
      <c r="L76" s="7">
        <f>SUM(L3:L75)</f>
        <v>1</v>
      </c>
      <c r="M76" s="4">
        <f>+I76+G76+E76+C76</f>
        <v>8853955</v>
      </c>
    </row>
    <row r="77" spans="3:11" ht="12.75">
      <c r="C77" s="4">
        <f>+C76-C78</f>
        <v>-1.9500000001862645</v>
      </c>
      <c r="E77" s="4">
        <f>+E76-E78</f>
        <v>-2</v>
      </c>
      <c r="G77" s="4">
        <f>+G76-G78</f>
        <v>-3</v>
      </c>
      <c r="I77" s="4">
        <f>+I76-I78</f>
        <v>0</v>
      </c>
      <c r="K77" s="4">
        <f>+K76-K78</f>
        <v>-6.949999999254942</v>
      </c>
    </row>
    <row r="78" spans="3:11" ht="12.75">
      <c r="C78" s="9">
        <v>4562898.95</v>
      </c>
      <c r="E78" s="4">
        <f>864566+1729132</f>
        <v>2593698</v>
      </c>
      <c r="G78" s="9">
        <v>546507</v>
      </c>
      <c r="I78" s="9">
        <v>1150858</v>
      </c>
      <c r="K78" s="4">
        <f>SUM(C78:I78)</f>
        <v>8853961.95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G49" sqref="G49"/>
    </sheetView>
  </sheetViews>
  <sheetFormatPr defaultColWidth="9.140625" defaultRowHeight="12.75"/>
  <cols>
    <col min="3" max="3" width="18.421875" style="0" customWidth="1"/>
    <col min="4" max="4" width="11.28125" style="0" customWidth="1"/>
    <col min="5" max="5" width="13.28125" style="0" customWidth="1"/>
    <col min="7" max="7" width="21.7109375" style="0" customWidth="1"/>
    <col min="9" max="9" width="14.8515625" style="0" customWidth="1"/>
    <col min="11" max="11" width="13.57421875" style="0" customWidth="1"/>
    <col min="13" max="13" width="12.7109375" style="0" customWidth="1"/>
  </cols>
  <sheetData>
    <row r="1" spans="4:6" ht="12.75">
      <c r="D1" s="5">
        <v>38443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 t="s">
        <v>159</v>
      </c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20605</v>
      </c>
      <c r="D3" s="6">
        <f>+C3/$C$76</f>
        <v>0.004061213255185118</v>
      </c>
      <c r="E3" s="3">
        <v>20605</v>
      </c>
      <c r="F3" s="6">
        <f>+E3/$E$76</f>
        <v>0.007467048770827014</v>
      </c>
      <c r="G3" s="3">
        <v>215</v>
      </c>
      <c r="H3" s="6">
        <f>+G3/$G$76</f>
        <v>0.00036833926959179444</v>
      </c>
      <c r="I3" s="3">
        <v>2350</v>
      </c>
      <c r="J3" s="6">
        <f>+I3/$I$76</f>
        <v>0.002189492671255595</v>
      </c>
      <c r="K3" s="3">
        <v>43775</v>
      </c>
      <c r="L3" s="6">
        <f>+K3/$K$76</f>
        <v>0.004612714781013803</v>
      </c>
    </row>
    <row r="4" spans="2:12" ht="12.75">
      <c r="B4" s="2" t="s">
        <v>6</v>
      </c>
      <c r="C4" s="3">
        <v>9741</v>
      </c>
      <c r="D4" s="6">
        <f aca="true" t="shared" si="0" ref="D4:D67">+C4/$C$76</f>
        <v>0.0019199358562852818</v>
      </c>
      <c r="E4" s="3">
        <v>9741</v>
      </c>
      <c r="F4" s="6">
        <f aca="true" t="shared" si="1" ref="F4:F67">+E4/$E$76</f>
        <v>0.0035300423235440884</v>
      </c>
      <c r="G4" s="3">
        <v>524</v>
      </c>
      <c r="H4" s="6">
        <f aca="true" t="shared" si="2" ref="H4:H67">+G4/$G$76</f>
        <v>0.0008977198942609315</v>
      </c>
      <c r="I4" s="3">
        <v>23504</v>
      </c>
      <c r="J4" s="6">
        <f aca="true" t="shared" si="3" ref="J4:J67">+I4/$I$76</f>
        <v>0.021898653508592127</v>
      </c>
      <c r="K4" s="3">
        <v>43510</v>
      </c>
      <c r="L4" s="6">
        <f aca="true" t="shared" si="4" ref="L4:L67">+K4/$K$76</f>
        <v>0.004584790865149299</v>
      </c>
    </row>
    <row r="5" spans="2:12" ht="12.75">
      <c r="B5" s="2" t="s">
        <v>7</v>
      </c>
      <c r="C5" s="3">
        <v>467</v>
      </c>
      <c r="D5" s="6">
        <f t="shared" si="0"/>
        <v>9.204496919055812E-05</v>
      </c>
      <c r="E5" s="3">
        <v>467</v>
      </c>
      <c r="F5" s="6">
        <f t="shared" si="1"/>
        <v>0.00016923619393235698</v>
      </c>
      <c r="G5" s="3">
        <v>0</v>
      </c>
      <c r="H5" s="6">
        <f t="shared" si="2"/>
        <v>0</v>
      </c>
      <c r="I5" s="3">
        <v>1320</v>
      </c>
      <c r="J5" s="6">
        <f t="shared" si="3"/>
        <v>0.0012298426919393128</v>
      </c>
      <c r="K5" s="3">
        <v>2254</v>
      </c>
      <c r="L5" s="6">
        <f t="shared" si="4"/>
        <v>0.00023751134474940286</v>
      </c>
    </row>
    <row r="6" spans="2:12" ht="12.75">
      <c r="B6" s="2" t="s">
        <v>8</v>
      </c>
      <c r="C6" s="3">
        <v>24436</v>
      </c>
      <c r="D6" s="6">
        <f t="shared" si="0"/>
        <v>0.00481629736004385</v>
      </c>
      <c r="E6" s="3">
        <v>24436</v>
      </c>
      <c r="F6" s="6">
        <f t="shared" si="1"/>
        <v>0.00885536538529138</v>
      </c>
      <c r="G6" s="3">
        <v>15185</v>
      </c>
      <c r="H6" s="6">
        <f t="shared" si="2"/>
        <v>0.026015031668611157</v>
      </c>
      <c r="I6" s="3">
        <v>17879</v>
      </c>
      <c r="J6" s="6">
        <f t="shared" si="3"/>
        <v>0.016657846582714374</v>
      </c>
      <c r="K6" s="3">
        <v>81936</v>
      </c>
      <c r="L6" s="6">
        <f t="shared" si="4"/>
        <v>0.008633864038769775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9011</v>
      </c>
      <c r="J7" s="6">
        <f t="shared" si="3"/>
        <v>0.0083955397705039</v>
      </c>
      <c r="K7" s="3">
        <v>9011</v>
      </c>
      <c r="L7" s="6">
        <f t="shared" si="4"/>
        <v>0.0009495185126605454</v>
      </c>
    </row>
    <row r="8" spans="2:12" ht="12.75">
      <c r="B8" s="2" t="s">
        <v>15</v>
      </c>
      <c r="C8" s="3">
        <v>47311</v>
      </c>
      <c r="D8" s="6">
        <f t="shared" si="0"/>
        <v>0.009324924062900418</v>
      </c>
      <c r="E8" s="3">
        <v>47311</v>
      </c>
      <c r="F8" s="6">
        <f t="shared" si="1"/>
        <v>0.017145039766881674</v>
      </c>
      <c r="G8" s="3">
        <v>2013</v>
      </c>
      <c r="H8" s="6">
        <f t="shared" si="2"/>
        <v>0.0034486834869222427</v>
      </c>
      <c r="I8" s="3">
        <v>11256</v>
      </c>
      <c r="J8" s="6">
        <f t="shared" si="3"/>
        <v>0.010487204045809776</v>
      </c>
      <c r="K8" s="3">
        <v>107891</v>
      </c>
      <c r="L8" s="6">
        <f t="shared" si="4"/>
        <v>0.011368827194479958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2515</v>
      </c>
      <c r="J9" s="6">
        <f t="shared" si="3"/>
        <v>0.002343223007748009</v>
      </c>
      <c r="K9" s="3">
        <v>2515</v>
      </c>
      <c r="L9" s="6">
        <f t="shared" si="4"/>
        <v>0.0002650137675442539</v>
      </c>
    </row>
    <row r="10" spans="2:12" ht="12.75">
      <c r="B10" s="2" t="s">
        <v>17</v>
      </c>
      <c r="C10" s="3">
        <v>13094</v>
      </c>
      <c r="D10" s="6">
        <f t="shared" si="0"/>
        <v>0.0025808069091673835</v>
      </c>
      <c r="E10" s="3">
        <v>13094</v>
      </c>
      <c r="F10" s="6">
        <f t="shared" si="1"/>
        <v>0.004745136452570198</v>
      </c>
      <c r="G10" s="3">
        <v>572</v>
      </c>
      <c r="H10" s="6">
        <f t="shared" si="2"/>
        <v>0.000979953777704681</v>
      </c>
      <c r="I10" s="3">
        <v>4759</v>
      </c>
      <c r="J10" s="6">
        <f t="shared" si="3"/>
        <v>0.004433955584044841</v>
      </c>
      <c r="K10" s="3">
        <v>31519</v>
      </c>
      <c r="L10" s="6">
        <f t="shared" si="4"/>
        <v>0.003321260015597351</v>
      </c>
    </row>
    <row r="11" spans="2:12" ht="12.75">
      <c r="B11" s="2" t="s">
        <v>24</v>
      </c>
      <c r="C11" s="3">
        <v>358</v>
      </c>
      <c r="D11" s="6">
        <f t="shared" si="0"/>
        <v>7.056123976492463E-05</v>
      </c>
      <c r="E11" s="3">
        <v>358</v>
      </c>
      <c r="F11" s="6">
        <f t="shared" si="1"/>
        <v>0.00012973566901024368</v>
      </c>
      <c r="G11" s="3">
        <v>0</v>
      </c>
      <c r="H11" s="6">
        <f t="shared" si="2"/>
        <v>0</v>
      </c>
      <c r="I11" s="3">
        <v>935</v>
      </c>
      <c r="J11" s="6">
        <f t="shared" si="3"/>
        <v>0.0008711385734570132</v>
      </c>
      <c r="K11" s="3">
        <v>1651</v>
      </c>
      <c r="L11" s="6">
        <f t="shared" si="4"/>
        <v>0.00017397126449922987</v>
      </c>
    </row>
    <row r="12" spans="2:12" ht="12.75">
      <c r="B12" s="2" t="s">
        <v>27</v>
      </c>
      <c r="C12" s="3">
        <v>811</v>
      </c>
      <c r="D12" s="6">
        <f t="shared" si="0"/>
        <v>0.00015984683086411698</v>
      </c>
      <c r="E12" s="3">
        <v>811</v>
      </c>
      <c r="F12" s="6">
        <f t="shared" si="1"/>
        <v>0.00029389840102599893</v>
      </c>
      <c r="G12" s="3">
        <v>0</v>
      </c>
      <c r="H12" s="6">
        <f t="shared" si="2"/>
        <v>0</v>
      </c>
      <c r="I12" s="3">
        <v>763</v>
      </c>
      <c r="J12" s="6">
        <f t="shared" si="3"/>
        <v>0.0007108863439012846</v>
      </c>
      <c r="K12" s="3">
        <v>2385</v>
      </c>
      <c r="L12" s="6">
        <f t="shared" si="4"/>
        <v>0.000251315242780535</v>
      </c>
    </row>
    <row r="13" spans="2:12" ht="12.75">
      <c r="B13" s="2" t="s">
        <v>28</v>
      </c>
      <c r="C13" s="3">
        <v>53728</v>
      </c>
      <c r="D13" s="6">
        <f t="shared" si="0"/>
        <v>0.010589704720921427</v>
      </c>
      <c r="E13" s="3">
        <v>53728</v>
      </c>
      <c r="F13" s="6">
        <f t="shared" si="1"/>
        <v>0.019470497275369755</v>
      </c>
      <c r="G13" s="3">
        <v>0</v>
      </c>
      <c r="H13" s="6">
        <f t="shared" si="2"/>
        <v>0</v>
      </c>
      <c r="I13" s="3">
        <v>12349</v>
      </c>
      <c r="J13" s="6">
        <f t="shared" si="3"/>
        <v>0.01150555106269589</v>
      </c>
      <c r="K13" s="3">
        <v>119805</v>
      </c>
      <c r="L13" s="6">
        <f t="shared" si="4"/>
        <v>0.012624244302441088</v>
      </c>
    </row>
    <row r="14" spans="2:12" ht="12.75">
      <c r="B14" s="2" t="s">
        <v>31</v>
      </c>
      <c r="C14" s="3">
        <v>24</v>
      </c>
      <c r="D14" s="6">
        <f t="shared" si="0"/>
        <v>4.7303624423413166E-06</v>
      </c>
      <c r="E14" s="3">
        <v>24</v>
      </c>
      <c r="F14" s="6">
        <f t="shared" si="1"/>
        <v>8.697363285602928E-06</v>
      </c>
      <c r="G14" s="3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48</v>
      </c>
      <c r="L14" s="6">
        <f t="shared" si="4"/>
        <v>5.057916835834667E-06</v>
      </c>
    </row>
    <row r="15" spans="2:12" ht="12.75">
      <c r="B15" s="2" t="s">
        <v>32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1333</v>
      </c>
      <c r="J15" s="6">
        <f t="shared" si="3"/>
        <v>0.001241954779056897</v>
      </c>
      <c r="K15" s="3">
        <v>1333</v>
      </c>
      <c r="L15" s="6">
        <f t="shared" si="4"/>
        <v>0.0001404625654618252</v>
      </c>
    </row>
    <row r="16" spans="2:12" ht="12.75">
      <c r="B16" s="2" t="s">
        <v>33</v>
      </c>
      <c r="C16" s="3">
        <v>9017</v>
      </c>
      <c r="D16" s="6">
        <f t="shared" si="0"/>
        <v>0.001777236589274652</v>
      </c>
      <c r="E16" s="3">
        <v>9017</v>
      </c>
      <c r="F16" s="6">
        <f t="shared" si="1"/>
        <v>0.0032676718644284</v>
      </c>
      <c r="G16" s="3">
        <v>1285</v>
      </c>
      <c r="H16" s="6">
        <f t="shared" si="2"/>
        <v>0.002201469588025376</v>
      </c>
      <c r="I16" s="3">
        <v>1929</v>
      </c>
      <c r="J16" s="6">
        <f t="shared" si="3"/>
        <v>0.0017972473884476778</v>
      </c>
      <c r="K16" s="3">
        <v>21248</v>
      </c>
      <c r="L16" s="6">
        <f t="shared" si="4"/>
        <v>0.0022389711859961458</v>
      </c>
    </row>
    <row r="17" spans="2:12" ht="12.75">
      <c r="B17" s="2" t="s">
        <v>35</v>
      </c>
      <c r="C17" s="3">
        <v>27424</v>
      </c>
      <c r="D17" s="6">
        <f t="shared" si="0"/>
        <v>0.0054052274841153445</v>
      </c>
      <c r="E17" s="3">
        <v>27424</v>
      </c>
      <c r="F17" s="6">
        <f t="shared" si="1"/>
        <v>0.009938187114348946</v>
      </c>
      <c r="G17" s="3">
        <v>21648</v>
      </c>
      <c r="H17" s="6">
        <f t="shared" si="2"/>
        <v>0.037087481433131</v>
      </c>
      <c r="I17" s="3">
        <v>0</v>
      </c>
      <c r="J17" s="6">
        <f t="shared" si="3"/>
        <v>0</v>
      </c>
      <c r="K17" s="3">
        <v>76496</v>
      </c>
      <c r="L17" s="6">
        <f t="shared" si="4"/>
        <v>0.008060633464041846</v>
      </c>
    </row>
    <row r="18" spans="2:12" ht="12.75">
      <c r="B18" s="2" t="s">
        <v>38</v>
      </c>
      <c r="C18" s="3">
        <v>22240</v>
      </c>
      <c r="D18" s="6">
        <f t="shared" si="0"/>
        <v>0.00438346919656962</v>
      </c>
      <c r="E18" s="3">
        <v>22240</v>
      </c>
      <c r="F18" s="6">
        <f t="shared" si="1"/>
        <v>0.008059556644658714</v>
      </c>
      <c r="G18" s="3">
        <v>4990</v>
      </c>
      <c r="H18" s="6">
        <f t="shared" si="2"/>
        <v>0.008548897466339788</v>
      </c>
      <c r="I18" s="3">
        <v>41572</v>
      </c>
      <c r="J18" s="6">
        <f t="shared" si="3"/>
        <v>0.038732591204015995</v>
      </c>
      <c r="K18" s="3">
        <v>91042</v>
      </c>
      <c r="L18" s="6">
        <f t="shared" si="4"/>
        <v>0.009593393011834577</v>
      </c>
    </row>
    <row r="19" spans="2:12" ht="12.75">
      <c r="B19" s="2" t="s">
        <v>39</v>
      </c>
      <c r="C19" s="3">
        <v>161</v>
      </c>
      <c r="D19" s="6">
        <f t="shared" si="0"/>
        <v>3.173284805070633E-05</v>
      </c>
      <c r="E19" s="3">
        <v>161</v>
      </c>
      <c r="F19" s="6">
        <f t="shared" si="1"/>
        <v>5.8344812040919644E-05</v>
      </c>
      <c r="G19" s="3">
        <v>0</v>
      </c>
      <c r="H19" s="6">
        <f t="shared" si="2"/>
        <v>0</v>
      </c>
      <c r="I19" s="3">
        <v>2989</v>
      </c>
      <c r="J19" s="6">
        <f t="shared" si="3"/>
        <v>0.0027848483380353076</v>
      </c>
      <c r="K19" s="3">
        <v>3311</v>
      </c>
      <c r="L19" s="6">
        <f t="shared" si="4"/>
        <v>0.00034889088840517877</v>
      </c>
    </row>
    <row r="20" spans="2:12" ht="12.75">
      <c r="B20" s="2" t="s">
        <v>40</v>
      </c>
      <c r="C20" s="3">
        <v>325399</v>
      </c>
      <c r="D20" s="6">
        <f t="shared" si="0"/>
        <v>0.06413563368230925</v>
      </c>
      <c r="E20" s="3">
        <v>325399</v>
      </c>
      <c r="F20" s="6">
        <f t="shared" si="1"/>
        <v>0.1179213881571628</v>
      </c>
      <c r="G20" s="3">
        <v>41412</v>
      </c>
      <c r="H20" s="6">
        <f t="shared" si="2"/>
        <v>0.07094728294109484</v>
      </c>
      <c r="I20" s="3">
        <v>31626</v>
      </c>
      <c r="J20" s="6">
        <f t="shared" si="3"/>
        <v>0.029465912860055083</v>
      </c>
      <c r="K20" s="3">
        <v>723836</v>
      </c>
      <c r="L20" s="6">
        <f t="shared" si="4"/>
        <v>0.07627296439131712</v>
      </c>
    </row>
    <row r="21" spans="2:12" ht="12.75">
      <c r="B21" s="2" t="s">
        <v>42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3">
        <v>0</v>
      </c>
      <c r="H21" s="6">
        <f t="shared" si="2"/>
        <v>0</v>
      </c>
      <c r="I21" s="3">
        <v>2559</v>
      </c>
      <c r="J21" s="6">
        <f t="shared" si="3"/>
        <v>0.002384217764145986</v>
      </c>
      <c r="K21" s="3">
        <v>2559</v>
      </c>
      <c r="L21" s="6">
        <f t="shared" si="4"/>
        <v>0.00026965019131043567</v>
      </c>
    </row>
    <row r="22" spans="2:12" ht="12.75">
      <c r="B22" s="2" t="s">
        <v>43</v>
      </c>
      <c r="C22" s="3">
        <v>14859</v>
      </c>
      <c r="D22" s="6">
        <f t="shared" si="0"/>
        <v>0.0029286856471145675</v>
      </c>
      <c r="E22" s="3">
        <v>14859</v>
      </c>
      <c r="F22" s="6">
        <f t="shared" si="1"/>
        <v>0.005384755044198913</v>
      </c>
      <c r="G22" s="3">
        <v>0</v>
      </c>
      <c r="H22" s="6">
        <f t="shared" si="2"/>
        <v>0</v>
      </c>
      <c r="I22" s="3">
        <v>2238</v>
      </c>
      <c r="J22" s="6">
        <f t="shared" si="3"/>
        <v>0.002085142382242562</v>
      </c>
      <c r="K22" s="3">
        <v>31956</v>
      </c>
      <c r="L22" s="6">
        <f t="shared" si="4"/>
        <v>0.003367308133456929</v>
      </c>
    </row>
    <row r="23" spans="2:12" ht="12.75">
      <c r="B23" s="2" t="s">
        <v>44</v>
      </c>
      <c r="C23" s="3">
        <v>26239</v>
      </c>
      <c r="D23" s="6">
        <f t="shared" si="0"/>
        <v>0.005171665838524742</v>
      </c>
      <c r="E23" s="3">
        <v>26239</v>
      </c>
      <c r="F23" s="6">
        <f t="shared" si="1"/>
        <v>0.009508754802122302</v>
      </c>
      <c r="G23" s="3">
        <v>1464</v>
      </c>
      <c r="H23" s="6">
        <f t="shared" si="2"/>
        <v>0.0025081334450343584</v>
      </c>
      <c r="I23" s="3">
        <v>12069</v>
      </c>
      <c r="J23" s="6">
        <f t="shared" si="3"/>
        <v>0.011244675340163308</v>
      </c>
      <c r="K23" s="3">
        <v>66011</v>
      </c>
      <c r="L23" s="6">
        <f t="shared" si="4"/>
        <v>0.006955794755214212</v>
      </c>
    </row>
    <row r="24" spans="2:12" ht="12.75">
      <c r="B24" s="2" t="s">
        <v>45</v>
      </c>
      <c r="C24" s="3">
        <v>461346</v>
      </c>
      <c r="D24" s="6">
        <f t="shared" si="0"/>
        <v>0.09093057463851655</v>
      </c>
      <c r="E24" s="3">
        <v>461346</v>
      </c>
      <c r="F24" s="6">
        <f t="shared" si="1"/>
        <v>0.1671872400983237</v>
      </c>
      <c r="G24" s="3">
        <v>153232</v>
      </c>
      <c r="H24" s="6">
        <f t="shared" si="2"/>
        <v>0.2625179672469295</v>
      </c>
      <c r="I24" s="3">
        <v>29689</v>
      </c>
      <c r="J24" s="6">
        <f t="shared" si="3"/>
        <v>0.027661211879535044</v>
      </c>
      <c r="K24" s="3">
        <v>1105613</v>
      </c>
      <c r="L24" s="6">
        <f t="shared" si="4"/>
        <v>0.11650205430453485</v>
      </c>
    </row>
    <row r="25" spans="2:12" ht="12.75">
      <c r="B25" s="2" t="s">
        <v>46</v>
      </c>
      <c r="C25" s="3">
        <v>163734</v>
      </c>
      <c r="D25" s="6">
        <f t="shared" si="0"/>
        <v>0.032271715172263044</v>
      </c>
      <c r="E25" s="3">
        <v>163734</v>
      </c>
      <c r="F25" s="6">
        <f t="shared" si="1"/>
        <v>0.059335586675204575</v>
      </c>
      <c r="G25" s="3">
        <v>30833</v>
      </c>
      <c r="H25" s="6">
        <f t="shared" si="2"/>
        <v>0.052823277671273476</v>
      </c>
      <c r="I25" s="3">
        <v>84631</v>
      </c>
      <c r="J25" s="6">
        <f t="shared" si="3"/>
        <v>0.07885061883448181</v>
      </c>
      <c r="K25" s="3">
        <v>442932</v>
      </c>
      <c r="L25" s="6">
        <f t="shared" si="4"/>
        <v>0.046673192081873344</v>
      </c>
    </row>
    <row r="26" spans="2:12" ht="12.75">
      <c r="B26" s="2" t="s">
        <v>48</v>
      </c>
      <c r="C26" s="3">
        <v>167168</v>
      </c>
      <c r="D26" s="6">
        <f t="shared" si="0"/>
        <v>0.03294855119838805</v>
      </c>
      <c r="E26" s="3">
        <v>167168</v>
      </c>
      <c r="F26" s="6">
        <f t="shared" si="1"/>
        <v>0.060580034405319595</v>
      </c>
      <c r="G26" s="3">
        <v>34104</v>
      </c>
      <c r="H26" s="6">
        <f t="shared" si="2"/>
        <v>0.05842717418678399</v>
      </c>
      <c r="I26" s="3">
        <v>56950</v>
      </c>
      <c r="J26" s="6">
        <f t="shared" si="3"/>
        <v>0.05306025856510899</v>
      </c>
      <c r="K26" s="3">
        <v>425390</v>
      </c>
      <c r="L26" s="6">
        <f t="shared" si="4"/>
        <v>0.0448247342249106</v>
      </c>
    </row>
    <row r="27" spans="2:12" ht="12.75">
      <c r="B27" s="2" t="s">
        <v>51</v>
      </c>
      <c r="C27" s="3">
        <v>90865</v>
      </c>
      <c r="D27" s="6">
        <f t="shared" si="0"/>
        <v>0.01790934930513932</v>
      </c>
      <c r="E27" s="3">
        <v>90865</v>
      </c>
      <c r="F27" s="6">
        <f t="shared" si="1"/>
        <v>0.032928579789429584</v>
      </c>
      <c r="G27" s="3">
        <v>37585</v>
      </c>
      <c r="H27" s="6">
        <f t="shared" si="2"/>
        <v>0.0643908439423609</v>
      </c>
      <c r="I27" s="3">
        <v>68057</v>
      </c>
      <c r="J27" s="6">
        <f t="shared" si="3"/>
        <v>0.06340863945857107</v>
      </c>
      <c r="K27" s="3">
        <v>287372</v>
      </c>
      <c r="L27" s="6">
        <f t="shared" si="4"/>
        <v>0.030281326603072495</v>
      </c>
    </row>
    <row r="28" spans="2:12" ht="12.75">
      <c r="B28" s="2" t="s">
        <v>52</v>
      </c>
      <c r="C28" s="3">
        <v>2667</v>
      </c>
      <c r="D28" s="6">
        <f t="shared" si="0"/>
        <v>0.0005256615264051789</v>
      </c>
      <c r="E28" s="3">
        <v>2667</v>
      </c>
      <c r="F28" s="6">
        <f t="shared" si="1"/>
        <v>0.0009664944951126254</v>
      </c>
      <c r="G28" s="3">
        <v>0</v>
      </c>
      <c r="H28" s="6">
        <f t="shared" si="2"/>
        <v>0</v>
      </c>
      <c r="I28" s="3">
        <v>21937</v>
      </c>
      <c r="J28" s="6">
        <f t="shared" si="3"/>
        <v>0.020438681161418715</v>
      </c>
      <c r="K28" s="3">
        <v>27271</v>
      </c>
      <c r="L28" s="6">
        <f t="shared" si="4"/>
        <v>0.002873634375625983</v>
      </c>
    </row>
    <row r="29" spans="2:12" ht="12.75">
      <c r="B29" s="2" t="s">
        <v>53</v>
      </c>
      <c r="C29" s="3">
        <v>9897</v>
      </c>
      <c r="D29" s="6">
        <f t="shared" si="0"/>
        <v>0.0019506832121605005</v>
      </c>
      <c r="E29" s="3">
        <v>9897</v>
      </c>
      <c r="F29" s="6">
        <f t="shared" si="1"/>
        <v>0.0035865751849005075</v>
      </c>
      <c r="G29" s="3">
        <v>332</v>
      </c>
      <c r="H29" s="6">
        <f t="shared" si="2"/>
        <v>0.0005687843604859338</v>
      </c>
      <c r="I29" s="3">
        <v>1337</v>
      </c>
      <c r="J29" s="6">
        <f t="shared" si="3"/>
        <v>0.0012456815750930767</v>
      </c>
      <c r="K29" s="3">
        <v>21463</v>
      </c>
      <c r="L29" s="6">
        <f t="shared" si="4"/>
        <v>0.0022616264384899883</v>
      </c>
    </row>
    <row r="30" spans="2:12" ht="12.75">
      <c r="B30" s="2" t="s">
        <v>54</v>
      </c>
      <c r="C30" s="3">
        <v>5782</v>
      </c>
      <c r="D30" s="6">
        <f t="shared" si="0"/>
        <v>0.0011396231517340621</v>
      </c>
      <c r="E30" s="3">
        <v>5782</v>
      </c>
      <c r="F30" s="6">
        <f t="shared" si="1"/>
        <v>0.0020953397715565056</v>
      </c>
      <c r="G30" s="3">
        <v>0</v>
      </c>
      <c r="H30" s="6">
        <f t="shared" si="2"/>
        <v>0</v>
      </c>
      <c r="I30" s="3">
        <v>9610</v>
      </c>
      <c r="J30" s="6">
        <f t="shared" si="3"/>
        <v>0.008953627476921815</v>
      </c>
      <c r="K30" s="3">
        <v>21174</v>
      </c>
      <c r="L30" s="6">
        <f t="shared" si="4"/>
        <v>0.0022311735642075673</v>
      </c>
    </row>
    <row r="31" spans="2:12" ht="12.75">
      <c r="B31" s="2" t="s">
        <v>55</v>
      </c>
      <c r="C31" s="3">
        <v>7832</v>
      </c>
      <c r="D31" s="6">
        <f t="shared" si="0"/>
        <v>0.0015436749436840496</v>
      </c>
      <c r="E31" s="3">
        <v>7832</v>
      </c>
      <c r="F31" s="6">
        <f t="shared" si="1"/>
        <v>0.0028382395522017555</v>
      </c>
      <c r="G31" s="3">
        <v>0</v>
      </c>
      <c r="H31" s="6">
        <f t="shared" si="2"/>
        <v>0</v>
      </c>
      <c r="I31" s="3">
        <v>1849</v>
      </c>
      <c r="J31" s="6">
        <f t="shared" si="3"/>
        <v>0.001722711467724083</v>
      </c>
      <c r="K31" s="3">
        <v>17513</v>
      </c>
      <c r="L31" s="6">
        <f t="shared" si="4"/>
        <v>0.0018454020322077607</v>
      </c>
    </row>
    <row r="32" spans="2:12" ht="12.75">
      <c r="B32" s="2" t="s">
        <v>58</v>
      </c>
      <c r="C32" s="3">
        <v>1556667</v>
      </c>
      <c r="D32" s="6">
        <f t="shared" si="0"/>
        <v>0.30681662966800544</v>
      </c>
      <c r="E32" s="3">
        <v>0</v>
      </c>
      <c r="F32" s="6">
        <f t="shared" si="1"/>
        <v>0</v>
      </c>
      <c r="G32" s="3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1556667</v>
      </c>
      <c r="L32" s="6">
        <f t="shared" si="4"/>
        <v>0.1640310880643384</v>
      </c>
    </row>
    <row r="33" spans="2:12" ht="12.75">
      <c r="B33" s="2" t="s">
        <v>61</v>
      </c>
      <c r="C33" s="3">
        <v>649357</v>
      </c>
      <c r="D33" s="6">
        <f t="shared" si="0"/>
        <v>0.12798724851964294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649357</v>
      </c>
      <c r="L33" s="6">
        <f t="shared" si="4"/>
        <v>0.06842486880764774</v>
      </c>
    </row>
    <row r="34" spans="2:12" ht="12.75">
      <c r="B34" s="2" t="s">
        <v>63</v>
      </c>
      <c r="C34" s="3">
        <v>114415</v>
      </c>
      <c r="D34" s="6">
        <f t="shared" si="0"/>
        <v>0.02255101745168674</v>
      </c>
      <c r="E34" s="3">
        <v>6289</v>
      </c>
      <c r="F34" s="6">
        <f t="shared" si="1"/>
        <v>0.0022790715709648675</v>
      </c>
      <c r="G34" s="3">
        <v>4433</v>
      </c>
      <c r="H34" s="6">
        <f t="shared" si="2"/>
        <v>0.007594641777211278</v>
      </c>
      <c r="I34" s="3">
        <v>8492</v>
      </c>
      <c r="J34" s="6">
        <f t="shared" si="3"/>
        <v>0.00791198798480958</v>
      </c>
      <c r="K34" s="3">
        <v>133629</v>
      </c>
      <c r="L34" s="6">
        <f t="shared" si="4"/>
        <v>0.014080924351161471</v>
      </c>
    </row>
    <row r="35" spans="2:12" ht="12.75">
      <c r="B35" s="2" t="s">
        <v>67</v>
      </c>
      <c r="C35" s="3">
        <v>76065</v>
      </c>
      <c r="D35" s="6">
        <f t="shared" si="0"/>
        <v>0.01499229246569551</v>
      </c>
      <c r="E35" s="3">
        <v>76065</v>
      </c>
      <c r="F35" s="6">
        <f t="shared" si="1"/>
        <v>0.02756520576330778</v>
      </c>
      <c r="G35" s="3">
        <v>6579</v>
      </c>
      <c r="H35" s="6">
        <f t="shared" si="2"/>
        <v>0.01127118164950891</v>
      </c>
      <c r="I35" s="3">
        <v>9603</v>
      </c>
      <c r="J35" s="6">
        <f t="shared" si="3"/>
        <v>0.008947105583858502</v>
      </c>
      <c r="K35" s="3">
        <v>168312</v>
      </c>
      <c r="L35" s="6">
        <f t="shared" si="4"/>
        <v>0.017735585384854258</v>
      </c>
    </row>
    <row r="36" spans="2:12" ht="12.75">
      <c r="B36" s="2" t="s">
        <v>68</v>
      </c>
      <c r="C36" s="3">
        <v>16666</v>
      </c>
      <c r="D36" s="6">
        <f t="shared" si="0"/>
        <v>0.003284842519335849</v>
      </c>
      <c r="E36" s="3">
        <v>16666</v>
      </c>
      <c r="F36" s="6">
        <f t="shared" si="1"/>
        <v>0.006039594021577433</v>
      </c>
      <c r="G36" s="3">
        <v>4204</v>
      </c>
      <c r="H36" s="6">
        <f t="shared" si="2"/>
        <v>0.00720231762494839</v>
      </c>
      <c r="I36" s="3">
        <v>32075</v>
      </c>
      <c r="J36" s="6">
        <f t="shared" si="3"/>
        <v>0.029884245715116258</v>
      </c>
      <c r="K36" s="3">
        <v>69611</v>
      </c>
      <c r="L36" s="6">
        <f t="shared" si="4"/>
        <v>0.0073351385179018114</v>
      </c>
    </row>
    <row r="37" spans="2:12" ht="12.75">
      <c r="B37" s="2" t="s">
        <v>70</v>
      </c>
      <c r="C37" s="3">
        <v>4420</v>
      </c>
      <c r="D37" s="6">
        <f t="shared" si="0"/>
        <v>0.0008711750831311924</v>
      </c>
      <c r="E37" s="3">
        <v>4420</v>
      </c>
      <c r="F37" s="6">
        <f t="shared" si="1"/>
        <v>0.0016017644050985392</v>
      </c>
      <c r="G37" s="3">
        <v>0</v>
      </c>
      <c r="H37" s="6">
        <f t="shared" si="2"/>
        <v>0</v>
      </c>
      <c r="I37" s="3">
        <v>23309</v>
      </c>
      <c r="J37" s="6">
        <f t="shared" si="3"/>
        <v>0.021716972201828368</v>
      </c>
      <c r="K37" s="3">
        <v>32149</v>
      </c>
      <c r="L37" s="6">
        <f t="shared" si="4"/>
        <v>0.003387645174067681</v>
      </c>
    </row>
    <row r="38" spans="2:12" ht="12.75">
      <c r="B38" s="2" t="s">
        <v>73</v>
      </c>
      <c r="C38" s="3">
        <v>7036</v>
      </c>
      <c r="D38" s="6">
        <f t="shared" si="0"/>
        <v>0.001386784589346396</v>
      </c>
      <c r="E38" s="3">
        <v>7036</v>
      </c>
      <c r="F38" s="6">
        <f t="shared" si="1"/>
        <v>0.0025497770032292585</v>
      </c>
      <c r="G38" s="3">
        <v>0</v>
      </c>
      <c r="H38" s="6">
        <f t="shared" si="2"/>
        <v>0</v>
      </c>
      <c r="I38" s="3">
        <v>18350</v>
      </c>
      <c r="J38" s="6">
        <f t="shared" si="3"/>
        <v>0.01709667681597454</v>
      </c>
      <c r="K38" s="3">
        <v>32422</v>
      </c>
      <c r="L38" s="6">
        <f t="shared" si="4"/>
        <v>0.003416412076071491</v>
      </c>
    </row>
    <row r="39" spans="2:12" ht="12.75">
      <c r="B39" s="2" t="s">
        <v>75</v>
      </c>
      <c r="C39" s="3">
        <v>17832</v>
      </c>
      <c r="D39" s="6">
        <f t="shared" si="0"/>
        <v>0.003514659294659598</v>
      </c>
      <c r="E39" s="3">
        <v>17832</v>
      </c>
      <c r="F39" s="6">
        <f t="shared" si="1"/>
        <v>0.006462140921202976</v>
      </c>
      <c r="G39" s="3">
        <v>493</v>
      </c>
      <c r="H39" s="6">
        <f t="shared" si="2"/>
        <v>0.0008446105112035101</v>
      </c>
      <c r="I39" s="3">
        <v>24571</v>
      </c>
      <c r="J39" s="6">
        <f t="shared" si="3"/>
        <v>0.022892776351243073</v>
      </c>
      <c r="K39" s="3">
        <v>60728</v>
      </c>
      <c r="L39" s="6">
        <f t="shared" si="4"/>
        <v>0.006399107783470159</v>
      </c>
    </row>
    <row r="40" spans="2:12" ht="12.75">
      <c r="B40" s="2" t="s">
        <v>78</v>
      </c>
      <c r="C40" s="3">
        <v>1323</v>
      </c>
      <c r="D40" s="6">
        <f t="shared" si="0"/>
        <v>0.00026076122963406505</v>
      </c>
      <c r="E40" s="3">
        <v>1323</v>
      </c>
      <c r="F40" s="6">
        <f t="shared" si="1"/>
        <v>0.0004794421511188614</v>
      </c>
      <c r="G40" s="3">
        <v>0</v>
      </c>
      <c r="H40" s="6">
        <f t="shared" si="2"/>
        <v>0</v>
      </c>
      <c r="I40" s="3">
        <v>77</v>
      </c>
      <c r="J40" s="6">
        <f t="shared" si="3"/>
        <v>7.174082369645992E-05</v>
      </c>
      <c r="K40" s="3">
        <v>2723</v>
      </c>
      <c r="L40" s="6">
        <f t="shared" si="4"/>
        <v>0.0002869314071662041</v>
      </c>
    </row>
    <row r="41" spans="2:12" ht="12.75">
      <c r="B41" s="2" t="s">
        <v>79</v>
      </c>
      <c r="C41" s="3">
        <v>296661</v>
      </c>
      <c r="D41" s="6">
        <f t="shared" si="0"/>
        <v>0.058471418854475724</v>
      </c>
      <c r="E41" s="3">
        <v>296661</v>
      </c>
      <c r="F41" s="6">
        <f t="shared" si="1"/>
        <v>0.1075070204029271</v>
      </c>
      <c r="G41" s="3">
        <v>86294</v>
      </c>
      <c r="H41" s="6">
        <f t="shared" si="2"/>
        <v>0.14783939037281074</v>
      </c>
      <c r="I41" s="3">
        <v>24152</v>
      </c>
      <c r="J41" s="6">
        <f t="shared" si="3"/>
        <v>0.022502394466453246</v>
      </c>
      <c r="K41" s="3">
        <v>703768</v>
      </c>
      <c r="L41" s="6">
        <f t="shared" si="4"/>
        <v>0.07415833366086858</v>
      </c>
    </row>
    <row r="42" spans="2:12" ht="12.75">
      <c r="B42" s="2" t="s">
        <v>81</v>
      </c>
      <c r="C42" s="3">
        <v>2335</v>
      </c>
      <c r="D42" s="6">
        <f t="shared" si="0"/>
        <v>0.0004602248459527906</v>
      </c>
      <c r="E42" s="3">
        <v>2335</v>
      </c>
      <c r="F42" s="6">
        <f t="shared" si="1"/>
        <v>0.0008461809696617849</v>
      </c>
      <c r="G42" s="3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4670</v>
      </c>
      <c r="L42" s="6">
        <f t="shared" si="4"/>
        <v>0.0004920931588197478</v>
      </c>
    </row>
    <row r="43" spans="2:12" ht="12.75">
      <c r="B43" s="2" t="s">
        <v>82</v>
      </c>
      <c r="C43" s="3">
        <v>3809</v>
      </c>
      <c r="D43" s="6">
        <f t="shared" si="0"/>
        <v>0.0007507479392865864</v>
      </c>
      <c r="E43" s="3">
        <v>3809</v>
      </c>
      <c r="F43" s="6">
        <f t="shared" si="1"/>
        <v>0.0013803440314525647</v>
      </c>
      <c r="G43" s="3">
        <v>8851</v>
      </c>
      <c r="H43" s="6">
        <f t="shared" si="2"/>
        <v>0.015163585465846384</v>
      </c>
      <c r="I43" s="3">
        <v>0</v>
      </c>
      <c r="J43" s="6">
        <f t="shared" si="3"/>
        <v>0</v>
      </c>
      <c r="K43" s="3">
        <v>16469</v>
      </c>
      <c r="L43" s="6">
        <f t="shared" si="4"/>
        <v>0.0017353923410283567</v>
      </c>
    </row>
    <row r="44" spans="2:12" ht="12.75">
      <c r="B44" s="2" t="s">
        <v>88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0</v>
      </c>
      <c r="H44" s="6">
        <f t="shared" si="2"/>
        <v>0</v>
      </c>
      <c r="I44" s="3">
        <v>21687</v>
      </c>
      <c r="J44" s="6">
        <f t="shared" si="3"/>
        <v>0.020205756409157484</v>
      </c>
      <c r="K44" s="3">
        <v>21687</v>
      </c>
      <c r="L44" s="6">
        <f t="shared" si="4"/>
        <v>0.0022852300503905503</v>
      </c>
    </row>
    <row r="45" spans="2:12" ht="12.75">
      <c r="B45" s="2" t="s">
        <v>89</v>
      </c>
      <c r="C45" s="3">
        <v>50290</v>
      </c>
      <c r="D45" s="6">
        <f t="shared" si="0"/>
        <v>0.009912080301056034</v>
      </c>
      <c r="E45" s="3">
        <v>50290</v>
      </c>
      <c r="F45" s="6">
        <f t="shared" si="1"/>
        <v>0.018224599984707136</v>
      </c>
      <c r="G45" s="3">
        <v>4714</v>
      </c>
      <c r="H45" s="6">
        <f t="shared" si="2"/>
        <v>0.008076052636538227</v>
      </c>
      <c r="I45" s="3">
        <v>42313</v>
      </c>
      <c r="J45" s="6">
        <f t="shared" si="3"/>
        <v>0.03942298016971829</v>
      </c>
      <c r="K45" s="3">
        <v>147607</v>
      </c>
      <c r="L45" s="6">
        <f t="shared" si="4"/>
        <v>0.015553831883063491</v>
      </c>
    </row>
    <row r="46" spans="2:12" ht="12.75">
      <c r="B46" s="2" t="s">
        <v>93</v>
      </c>
      <c r="C46" s="3">
        <v>21</v>
      </c>
      <c r="D46" s="6">
        <f t="shared" si="0"/>
        <v>4.139067137048652E-06</v>
      </c>
      <c r="E46" s="3">
        <v>21</v>
      </c>
      <c r="F46" s="6">
        <f t="shared" si="1"/>
        <v>7.6101928749025625E-06</v>
      </c>
      <c r="G46" s="3">
        <v>0</v>
      </c>
      <c r="H46" s="6">
        <f t="shared" si="2"/>
        <v>0</v>
      </c>
      <c r="I46" s="3">
        <v>5174</v>
      </c>
      <c r="J46" s="6">
        <f t="shared" si="3"/>
        <v>0.004820610672798488</v>
      </c>
      <c r="K46" s="3">
        <v>5216</v>
      </c>
      <c r="L46" s="6">
        <f t="shared" si="4"/>
        <v>0.0005496269628273671</v>
      </c>
    </row>
    <row r="47" spans="2:12" ht="12.75">
      <c r="B47" s="2" t="s">
        <v>97</v>
      </c>
      <c r="C47" s="3">
        <v>26</v>
      </c>
      <c r="D47" s="6">
        <f t="shared" si="0"/>
        <v>5.124559312536427E-06</v>
      </c>
      <c r="E47" s="3">
        <v>26</v>
      </c>
      <c r="F47" s="6">
        <f t="shared" si="1"/>
        <v>9.422143559403173E-06</v>
      </c>
      <c r="G47" s="3">
        <v>0</v>
      </c>
      <c r="H47" s="6">
        <f t="shared" si="2"/>
        <v>0</v>
      </c>
      <c r="I47" s="3">
        <v>1763</v>
      </c>
      <c r="J47" s="6">
        <f t="shared" si="3"/>
        <v>0.0016425853529462187</v>
      </c>
      <c r="K47" s="3">
        <v>1815</v>
      </c>
      <c r="L47" s="6">
        <f t="shared" si="4"/>
        <v>0.00019125248035499834</v>
      </c>
    </row>
    <row r="48" spans="2:12" ht="12.75">
      <c r="B48" s="2" t="s">
        <v>99</v>
      </c>
      <c r="C48" s="3">
        <v>218513</v>
      </c>
      <c r="D48" s="6">
        <f t="shared" si="0"/>
        <v>0.043068570348472</v>
      </c>
      <c r="E48" s="3">
        <v>218513</v>
      </c>
      <c r="F48" s="6">
        <f t="shared" si="1"/>
        <v>0.07918695598445637</v>
      </c>
      <c r="G48" s="3">
        <v>33633</v>
      </c>
      <c r="H48" s="6">
        <f t="shared" si="2"/>
        <v>0.057620254205492195</v>
      </c>
      <c r="I48" s="3">
        <v>62319</v>
      </c>
      <c r="J48" s="6">
        <f t="shared" si="3"/>
        <v>0.05806255054467124</v>
      </c>
      <c r="K48" s="3">
        <v>532978</v>
      </c>
      <c r="L48" s="6">
        <f t="shared" si="4"/>
        <v>0.05616163331936435</v>
      </c>
    </row>
    <row r="49" spans="2:12" ht="12.75">
      <c r="B49" s="2" t="s">
        <v>106</v>
      </c>
      <c r="C49" s="3">
        <v>70</v>
      </c>
      <c r="D49" s="6">
        <f t="shared" si="0"/>
        <v>1.379689045682884E-05</v>
      </c>
      <c r="E49" s="3">
        <v>70</v>
      </c>
      <c r="F49" s="6">
        <f t="shared" si="1"/>
        <v>2.536730958300854E-05</v>
      </c>
      <c r="G49" s="3">
        <v>214</v>
      </c>
      <c r="H49" s="6">
        <f t="shared" si="2"/>
        <v>0.0003666260636867163</v>
      </c>
      <c r="I49" s="3">
        <v>5253</v>
      </c>
      <c r="J49" s="6">
        <f t="shared" si="3"/>
        <v>0.004894214894513038</v>
      </c>
      <c r="K49" s="3">
        <v>5607</v>
      </c>
      <c r="L49" s="6">
        <f t="shared" si="4"/>
        <v>0.0005908279103859369</v>
      </c>
    </row>
    <row r="50" spans="2:12" ht="12.75">
      <c r="B50" s="2" t="s">
        <v>110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4459</v>
      </c>
      <c r="J50" s="6">
        <f t="shared" si="3"/>
        <v>0.004154445881331361</v>
      </c>
      <c r="K50" s="3">
        <v>4459</v>
      </c>
      <c r="L50" s="6">
        <f t="shared" si="4"/>
        <v>0.00046985939939555785</v>
      </c>
    </row>
    <row r="51" spans="2:12" ht="12.75">
      <c r="B51" s="2" t="s">
        <v>112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16440</v>
      </c>
      <c r="J51" s="6">
        <f t="shared" si="3"/>
        <v>0.015317131708698715</v>
      </c>
      <c r="K51" s="3">
        <v>16440</v>
      </c>
      <c r="L51" s="6">
        <f t="shared" si="4"/>
        <v>0.0017323365162733733</v>
      </c>
    </row>
    <row r="52" spans="2:12" ht="12.75">
      <c r="B52" s="2" t="s">
        <v>115</v>
      </c>
      <c r="C52" s="3">
        <v>121813</v>
      </c>
      <c r="D52" s="6">
        <f t="shared" si="0"/>
        <v>0.02400915167453845</v>
      </c>
      <c r="E52" s="3">
        <v>121813</v>
      </c>
      <c r="F52" s="6">
        <f t="shared" si="1"/>
        <v>0.044143829746214565</v>
      </c>
      <c r="G52" s="3">
        <v>5347</v>
      </c>
      <c r="H52" s="6">
        <f t="shared" si="2"/>
        <v>0.009160511974452673</v>
      </c>
      <c r="I52" s="3">
        <v>5946</v>
      </c>
      <c r="J52" s="6">
        <f t="shared" si="3"/>
        <v>0.005539882307781178</v>
      </c>
      <c r="K52" s="3">
        <v>254919</v>
      </c>
      <c r="L52" s="6">
        <f t="shared" si="4"/>
        <v>0.026861647955711193</v>
      </c>
    </row>
    <row r="53" spans="2:12" ht="12.75">
      <c r="B53" s="2" t="s">
        <v>120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1154</v>
      </c>
      <c r="J53" s="6">
        <f t="shared" si="3"/>
        <v>0.0010751806564378537</v>
      </c>
      <c r="K53" s="3">
        <v>1154</v>
      </c>
      <c r="L53" s="6">
        <f t="shared" si="4"/>
        <v>0.00012160075059485843</v>
      </c>
    </row>
    <row r="54" spans="2:12" ht="12.75">
      <c r="B54" s="2" t="s">
        <v>121</v>
      </c>
      <c r="C54" s="3">
        <v>988</v>
      </c>
      <c r="D54" s="6">
        <f t="shared" si="0"/>
        <v>0.0001947332538763842</v>
      </c>
      <c r="E54" s="3">
        <v>988</v>
      </c>
      <c r="F54" s="6">
        <f t="shared" si="1"/>
        <v>0.0003580414552573205</v>
      </c>
      <c r="G54" s="3">
        <v>0</v>
      </c>
      <c r="H54" s="6">
        <f t="shared" si="2"/>
        <v>0</v>
      </c>
      <c r="I54" s="3">
        <v>4556</v>
      </c>
      <c r="J54" s="6">
        <f t="shared" si="3"/>
        <v>0.0042448206852087195</v>
      </c>
      <c r="K54" s="3">
        <v>6532</v>
      </c>
      <c r="L54" s="6">
        <f t="shared" si="4"/>
        <v>0.0006882981827431676</v>
      </c>
    </row>
    <row r="55" spans="2:12" ht="12.75">
      <c r="B55" s="2" t="s">
        <v>122</v>
      </c>
      <c r="C55" s="3">
        <v>18228</v>
      </c>
      <c r="D55" s="6">
        <f t="shared" si="0"/>
        <v>0.00359271027495823</v>
      </c>
      <c r="E55" s="3">
        <v>18228</v>
      </c>
      <c r="F55" s="6">
        <f t="shared" si="1"/>
        <v>0.006605647415415424</v>
      </c>
      <c r="G55" s="3">
        <v>786</v>
      </c>
      <c r="H55" s="6">
        <f t="shared" si="2"/>
        <v>0.0013465798413913974</v>
      </c>
      <c r="I55" s="3">
        <v>4716</v>
      </c>
      <c r="J55" s="6">
        <f t="shared" si="3"/>
        <v>0.004393892526655909</v>
      </c>
      <c r="K55" s="3">
        <v>41958</v>
      </c>
      <c r="L55" s="6">
        <f t="shared" si="4"/>
        <v>0.004421251554123978</v>
      </c>
    </row>
    <row r="56" spans="2:12" ht="12.75">
      <c r="B56" s="2" t="s">
        <v>123</v>
      </c>
      <c r="C56" s="3">
        <v>715</v>
      </c>
      <c r="D56" s="6">
        <f t="shared" si="0"/>
        <v>0.00014092538109475173</v>
      </c>
      <c r="E56" s="3">
        <v>715</v>
      </c>
      <c r="F56" s="6">
        <f t="shared" si="1"/>
        <v>0.00025910894788358724</v>
      </c>
      <c r="G56" s="3">
        <v>0</v>
      </c>
      <c r="H56" s="6">
        <f t="shared" si="2"/>
        <v>0</v>
      </c>
      <c r="I56" s="3">
        <v>3</v>
      </c>
      <c r="J56" s="6">
        <f t="shared" si="3"/>
        <v>2.795097027134802E-06</v>
      </c>
      <c r="K56" s="3">
        <v>1433</v>
      </c>
      <c r="L56" s="6">
        <f t="shared" si="4"/>
        <v>0.00015099989220314743</v>
      </c>
    </row>
    <row r="57" spans="2:12" ht="12.75">
      <c r="B57" s="2" t="s">
        <v>127</v>
      </c>
      <c r="C57" s="3">
        <v>57884</v>
      </c>
      <c r="D57" s="6">
        <f t="shared" si="0"/>
        <v>0.011408845817186866</v>
      </c>
      <c r="E57" s="3">
        <v>57884</v>
      </c>
      <c r="F57" s="6">
        <f t="shared" si="1"/>
        <v>0.02097659068432666</v>
      </c>
      <c r="G57" s="3">
        <v>4769</v>
      </c>
      <c r="H57" s="6">
        <f t="shared" si="2"/>
        <v>0.008170278961317523</v>
      </c>
      <c r="I57" s="3">
        <v>53594</v>
      </c>
      <c r="J57" s="6">
        <f t="shared" si="3"/>
        <v>0.049933476690754194</v>
      </c>
      <c r="K57" s="3">
        <v>174131</v>
      </c>
      <c r="L57" s="6">
        <f t="shared" si="4"/>
        <v>0.018348752427931797</v>
      </c>
    </row>
    <row r="58" spans="2:12" ht="12.75">
      <c r="B58" s="2" t="s">
        <v>128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3">
        <v>0</v>
      </c>
      <c r="H58" s="6">
        <f t="shared" si="2"/>
        <v>0</v>
      </c>
      <c r="I58" s="3">
        <v>8130</v>
      </c>
      <c r="J58" s="6">
        <f t="shared" si="3"/>
        <v>0.007574712943535313</v>
      </c>
      <c r="K58" s="3">
        <v>8130</v>
      </c>
      <c r="L58" s="6">
        <f t="shared" si="4"/>
        <v>0.0008566846640694966</v>
      </c>
    </row>
    <row r="59" spans="2:12" ht="12.75">
      <c r="B59" s="2" t="s">
        <v>130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15724</v>
      </c>
      <c r="J59" s="6">
        <f t="shared" si="3"/>
        <v>0.014650035218222541</v>
      </c>
      <c r="K59" s="3">
        <v>15724</v>
      </c>
      <c r="L59" s="6">
        <f t="shared" si="4"/>
        <v>0.001656889256805506</v>
      </c>
    </row>
    <row r="60" spans="2:12" ht="12.75">
      <c r="B60" s="2" t="s">
        <v>131</v>
      </c>
      <c r="C60" s="3">
        <v>10865</v>
      </c>
      <c r="D60" s="6">
        <f t="shared" si="0"/>
        <v>0.0021414744973349336</v>
      </c>
      <c r="E60" s="3">
        <v>10865</v>
      </c>
      <c r="F60" s="6">
        <f t="shared" si="1"/>
        <v>0.0039373688374198254</v>
      </c>
      <c r="G60" s="3">
        <v>0</v>
      </c>
      <c r="H60" s="6">
        <f t="shared" si="2"/>
        <v>0</v>
      </c>
      <c r="I60" s="3">
        <v>9780</v>
      </c>
      <c r="J60" s="6">
        <f t="shared" si="3"/>
        <v>0.009112016308459455</v>
      </c>
      <c r="K60" s="3">
        <v>31510</v>
      </c>
      <c r="L60" s="6">
        <f t="shared" si="4"/>
        <v>0.003320311656190632</v>
      </c>
    </row>
    <row r="61" spans="2:12" ht="12.75">
      <c r="B61" s="2" t="s">
        <v>132</v>
      </c>
      <c r="C61" s="3">
        <v>13893</v>
      </c>
      <c r="D61" s="6">
        <f t="shared" si="0"/>
        <v>0.00273828855881033</v>
      </c>
      <c r="E61" s="3">
        <v>13893</v>
      </c>
      <c r="F61" s="6">
        <f t="shared" si="1"/>
        <v>0.005034686171953395</v>
      </c>
      <c r="G61" s="3">
        <v>0</v>
      </c>
      <c r="H61" s="6">
        <f t="shared" si="2"/>
        <v>0</v>
      </c>
      <c r="I61" s="3">
        <v>51605</v>
      </c>
      <c r="J61" s="6">
        <f t="shared" si="3"/>
        <v>0.04808032736176382</v>
      </c>
      <c r="K61" s="3">
        <v>79391</v>
      </c>
      <c r="L61" s="6">
        <f t="shared" si="4"/>
        <v>0.008365689073203125</v>
      </c>
    </row>
    <row r="62" spans="2:12" ht="12.75">
      <c r="B62" s="2" t="s">
        <v>134</v>
      </c>
      <c r="C62" s="3">
        <v>2094</v>
      </c>
      <c r="D62" s="6">
        <f t="shared" si="0"/>
        <v>0.0004127241230942799</v>
      </c>
      <c r="E62" s="3">
        <v>2094</v>
      </c>
      <c r="F62" s="6">
        <f t="shared" si="1"/>
        <v>0.0007588449466688556</v>
      </c>
      <c r="G62" s="3">
        <v>0</v>
      </c>
      <c r="H62" s="6">
        <f t="shared" si="2"/>
        <v>0</v>
      </c>
      <c r="I62" s="3">
        <v>5889</v>
      </c>
      <c r="J62" s="6">
        <f t="shared" si="3"/>
        <v>0.0054867754642656166</v>
      </c>
      <c r="K62" s="3">
        <v>10077</v>
      </c>
      <c r="L62" s="6">
        <f t="shared" si="4"/>
        <v>0.0010618464157230404</v>
      </c>
    </row>
    <row r="63" spans="2:12" ht="12.75">
      <c r="B63" s="2" t="s">
        <v>135</v>
      </c>
      <c r="C63" s="3">
        <v>135153</v>
      </c>
      <c r="D63" s="6">
        <f t="shared" si="0"/>
        <v>0.026638444798739832</v>
      </c>
      <c r="E63" s="3">
        <v>135153</v>
      </c>
      <c r="F63" s="6">
        <f t="shared" si="1"/>
        <v>0.048978114172462194</v>
      </c>
      <c r="G63" s="3">
        <v>41945</v>
      </c>
      <c r="H63" s="6">
        <f t="shared" si="2"/>
        <v>0.07186042168850147</v>
      </c>
      <c r="I63" s="3">
        <v>10066</v>
      </c>
      <c r="J63" s="6">
        <f t="shared" si="3"/>
        <v>0.009378482225046305</v>
      </c>
      <c r="K63" s="3">
        <v>322317</v>
      </c>
      <c r="L63" s="6">
        <f t="shared" si="4"/>
        <v>0.033963595432827544</v>
      </c>
    </row>
    <row r="64" spans="2:12" ht="12.75">
      <c r="B64" s="2" t="s">
        <v>136</v>
      </c>
      <c r="C64" s="3">
        <v>892</v>
      </c>
      <c r="D64" s="6">
        <f t="shared" si="0"/>
        <v>0.00017581180410701893</v>
      </c>
      <c r="E64" s="3">
        <v>892</v>
      </c>
      <c r="F64" s="6">
        <f t="shared" si="1"/>
        <v>0.00032325200211490884</v>
      </c>
      <c r="G64" s="3">
        <v>0</v>
      </c>
      <c r="H64" s="6">
        <f t="shared" si="2"/>
        <v>0</v>
      </c>
      <c r="I64" s="3">
        <v>7547</v>
      </c>
      <c r="J64" s="6">
        <f t="shared" si="3"/>
        <v>0.007031532421262116</v>
      </c>
      <c r="K64" s="3">
        <v>9331</v>
      </c>
      <c r="L64" s="6">
        <f t="shared" si="4"/>
        <v>0.0009832379582327764</v>
      </c>
    </row>
    <row r="65" spans="2:12" ht="12.75">
      <c r="B65" s="2" t="s">
        <v>137</v>
      </c>
      <c r="C65" s="3">
        <v>161344</v>
      </c>
      <c r="D65" s="6">
        <f t="shared" si="0"/>
        <v>0.031800649912379894</v>
      </c>
      <c r="E65" s="3">
        <v>161344</v>
      </c>
      <c r="F65" s="6">
        <f t="shared" si="1"/>
        <v>0.058469474248013284</v>
      </c>
      <c r="G65" s="3">
        <v>36045</v>
      </c>
      <c r="H65" s="6">
        <f t="shared" si="2"/>
        <v>0.061752506848540605</v>
      </c>
      <c r="I65" s="3">
        <v>48189</v>
      </c>
      <c r="J65" s="6">
        <f t="shared" si="3"/>
        <v>0.044897643546866324</v>
      </c>
      <c r="K65" s="3">
        <v>406922</v>
      </c>
      <c r="L65" s="6">
        <f t="shared" si="4"/>
        <v>0.042878700722323214</v>
      </c>
    </row>
    <row r="66" spans="2:12" ht="12.75">
      <c r="B66" s="2" t="s">
        <v>139</v>
      </c>
      <c r="C66" s="3">
        <v>8791</v>
      </c>
      <c r="D66" s="6">
        <f t="shared" si="0"/>
        <v>0.0017326923429426047</v>
      </c>
      <c r="E66" s="3">
        <v>8791</v>
      </c>
      <c r="F66" s="6">
        <f t="shared" si="1"/>
        <v>0.003185771693488973</v>
      </c>
      <c r="G66" s="3">
        <v>0</v>
      </c>
      <c r="H66" s="6">
        <f t="shared" si="2"/>
        <v>0</v>
      </c>
      <c r="I66" s="3">
        <f>17725-2305</f>
        <v>15420</v>
      </c>
      <c r="J66" s="6">
        <f t="shared" si="3"/>
        <v>0.014366798719472882</v>
      </c>
      <c r="K66" s="3">
        <f>35307-2305</f>
        <v>33002</v>
      </c>
      <c r="L66" s="6">
        <f t="shared" si="4"/>
        <v>0.0034775285711711595</v>
      </c>
    </row>
    <row r="67" spans="2:12" ht="12.75">
      <c r="B67" s="2" t="s">
        <v>140</v>
      </c>
      <c r="C67" s="3">
        <v>7623</v>
      </c>
      <c r="D67" s="6">
        <f t="shared" si="0"/>
        <v>0.0015024813707486607</v>
      </c>
      <c r="E67" s="3">
        <v>7623</v>
      </c>
      <c r="F67" s="6">
        <f t="shared" si="1"/>
        <v>0.00276250001358963</v>
      </c>
      <c r="G67" s="3">
        <v>0</v>
      </c>
      <c r="H67" s="6">
        <f t="shared" si="2"/>
        <v>0</v>
      </c>
      <c r="I67" s="3">
        <v>22355</v>
      </c>
      <c r="J67" s="6">
        <f t="shared" si="3"/>
        <v>0.020828131347199498</v>
      </c>
      <c r="K67" s="3">
        <v>37601</v>
      </c>
      <c r="L67" s="6">
        <f t="shared" si="4"/>
        <v>0.003962140228004569</v>
      </c>
    </row>
    <row r="68" spans="2:12" ht="12.75">
      <c r="B68" s="2" t="s">
        <v>141</v>
      </c>
      <c r="C68" s="3">
        <v>0</v>
      </c>
      <c r="D68" s="6">
        <f aca="true" t="shared" si="5" ref="D68:D75">+C68/$C$76</f>
        <v>0</v>
      </c>
      <c r="E68" s="3">
        <v>0</v>
      </c>
      <c r="F68" s="6">
        <f aca="true" t="shared" si="6" ref="F68:F75">+E68/$E$76</f>
        <v>0</v>
      </c>
      <c r="G68" s="3">
        <v>0</v>
      </c>
      <c r="H68" s="6">
        <f aca="true" t="shared" si="7" ref="H68:H75">+G68/$G$76</f>
        <v>0</v>
      </c>
      <c r="I68" s="3">
        <v>2728</v>
      </c>
      <c r="J68" s="6">
        <f aca="true" t="shared" si="8" ref="J68:J75">+I68/$I$76</f>
        <v>0.00254167489667458</v>
      </c>
      <c r="K68" s="3">
        <v>2728</v>
      </c>
      <c r="L68" s="6">
        <f aca="true" t="shared" si="9" ref="L68:L75">+K68/$K$76</f>
        <v>0.0002874582735032702</v>
      </c>
    </row>
    <row r="69" spans="2:12" ht="12.75">
      <c r="B69" s="2" t="s">
        <v>142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660</v>
      </c>
      <c r="J69" s="6">
        <f t="shared" si="8"/>
        <v>0.0006149213459696564</v>
      </c>
      <c r="K69" s="3">
        <v>660</v>
      </c>
      <c r="L69" s="6">
        <f t="shared" si="9"/>
        <v>6.954635649272666E-05</v>
      </c>
    </row>
    <row r="70" spans="2:12" ht="12.75">
      <c r="B70" s="2" t="s">
        <v>143</v>
      </c>
      <c r="C70" s="3">
        <v>95</v>
      </c>
      <c r="D70" s="6">
        <f t="shared" si="5"/>
        <v>1.872435133426771E-05</v>
      </c>
      <c r="E70" s="3">
        <v>95</v>
      </c>
      <c r="F70" s="6">
        <f t="shared" si="6"/>
        <v>3.442706300551159E-05</v>
      </c>
      <c r="G70" s="3">
        <v>0</v>
      </c>
      <c r="H70" s="6">
        <f t="shared" si="7"/>
        <v>0</v>
      </c>
      <c r="I70" s="3">
        <v>38831</v>
      </c>
      <c r="J70" s="6">
        <f t="shared" si="8"/>
        <v>0.036178804220223834</v>
      </c>
      <c r="K70" s="3">
        <v>39021</v>
      </c>
      <c r="L70" s="6">
        <f t="shared" si="9"/>
        <v>0.004111770267731344</v>
      </c>
    </row>
    <row r="71" spans="2:12" ht="12.75">
      <c r="B71" s="2" t="s">
        <v>145</v>
      </c>
      <c r="C71" s="3">
        <v>3432</v>
      </c>
      <c r="D71" s="6">
        <f t="shared" si="5"/>
        <v>0.0006764418292548082</v>
      </c>
      <c r="E71" s="3">
        <v>3432</v>
      </c>
      <c r="F71" s="6">
        <f t="shared" si="6"/>
        <v>0.0012437229498412188</v>
      </c>
      <c r="G71" s="3">
        <v>0</v>
      </c>
      <c r="H71" s="6">
        <f t="shared" si="7"/>
        <v>0</v>
      </c>
      <c r="I71" s="3">
        <v>0</v>
      </c>
      <c r="J71" s="6">
        <f t="shared" si="8"/>
        <v>0</v>
      </c>
      <c r="K71" s="3">
        <v>6864</v>
      </c>
      <c r="L71" s="6">
        <f t="shared" si="9"/>
        <v>0.0007232821075243573</v>
      </c>
    </row>
    <row r="72" spans="2:12" ht="12.75">
      <c r="B72" s="2" t="s">
        <v>146</v>
      </c>
      <c r="C72" s="3">
        <v>5391</v>
      </c>
      <c r="D72" s="6">
        <f t="shared" si="5"/>
        <v>0.0010625576636109182</v>
      </c>
      <c r="E72" s="3">
        <v>5391</v>
      </c>
      <c r="F72" s="6">
        <f t="shared" si="6"/>
        <v>0.001953645228028558</v>
      </c>
      <c r="G72" s="3">
        <v>0</v>
      </c>
      <c r="H72" s="6">
        <f t="shared" si="7"/>
        <v>0</v>
      </c>
      <c r="I72" s="3">
        <v>3634</v>
      </c>
      <c r="J72" s="6">
        <f t="shared" si="8"/>
        <v>0.00338579419886929</v>
      </c>
      <c r="K72" s="3">
        <v>14416</v>
      </c>
      <c r="L72" s="6">
        <f t="shared" si="9"/>
        <v>0.0015190610230290116</v>
      </c>
    </row>
    <row r="73" spans="2:12" ht="12.75">
      <c r="B73" s="2" t="s">
        <v>147</v>
      </c>
      <c r="C73" s="3">
        <v>0</v>
      </c>
      <c r="D73" s="6">
        <f t="shared" si="5"/>
        <v>0</v>
      </c>
      <c r="E73" s="3">
        <v>0</v>
      </c>
      <c r="F73" s="6">
        <f t="shared" si="6"/>
        <v>0</v>
      </c>
      <c r="G73" s="3">
        <v>0</v>
      </c>
      <c r="H73" s="6">
        <f t="shared" si="7"/>
        <v>0</v>
      </c>
      <c r="I73" s="3">
        <v>452</v>
      </c>
      <c r="J73" s="6">
        <f t="shared" si="8"/>
        <v>0.00042112795208831014</v>
      </c>
      <c r="K73" s="3">
        <v>452</v>
      </c>
      <c r="L73" s="6">
        <f t="shared" si="9"/>
        <v>4.7628716870776444E-05</v>
      </c>
    </row>
    <row r="74" spans="2:12" ht="12.75">
      <c r="B74" s="2" t="s">
        <v>148</v>
      </c>
      <c r="C74" s="3">
        <v>3695</v>
      </c>
      <c r="D74" s="6">
        <f t="shared" si="5"/>
        <v>0.0007282787176854652</v>
      </c>
      <c r="E74" s="3">
        <v>3695</v>
      </c>
      <c r="F74" s="6">
        <f t="shared" si="6"/>
        <v>0.001339031555845951</v>
      </c>
      <c r="G74" s="3">
        <v>0</v>
      </c>
      <c r="H74" s="6">
        <f t="shared" si="7"/>
        <v>0</v>
      </c>
      <c r="I74" s="3">
        <v>3081</v>
      </c>
      <c r="J74" s="6">
        <f t="shared" si="8"/>
        <v>0.0028705646468674415</v>
      </c>
      <c r="K74" s="3">
        <v>10471</v>
      </c>
      <c r="L74" s="6">
        <f t="shared" si="9"/>
        <v>0.0011033634830838498</v>
      </c>
    </row>
    <row r="75" spans="2:12" ht="12.75">
      <c r="B75" s="2" t="s">
        <v>149</v>
      </c>
      <c r="C75" s="3">
        <v>0</v>
      </c>
      <c r="D75" s="6">
        <f t="shared" si="5"/>
        <v>0</v>
      </c>
      <c r="E75" s="3">
        <v>0</v>
      </c>
      <c r="F75" s="6">
        <f t="shared" si="6"/>
        <v>0</v>
      </c>
      <c r="G75" s="3">
        <v>0</v>
      </c>
      <c r="H75" s="6">
        <f t="shared" si="7"/>
        <v>0</v>
      </c>
      <c r="I75" s="3">
        <v>2195</v>
      </c>
      <c r="J75" s="6">
        <f t="shared" si="8"/>
        <v>0.00204507932485363</v>
      </c>
      <c r="K75" s="3">
        <v>2195</v>
      </c>
      <c r="L75" s="6">
        <f t="shared" si="9"/>
        <v>0.00023129432197202277</v>
      </c>
    </row>
    <row r="76" spans="3:13" ht="12.75">
      <c r="C76" s="4">
        <f aca="true" t="shared" si="10" ref="C76:L76">SUM(C3:C75)</f>
        <v>5073607</v>
      </c>
      <c r="D76" s="7">
        <f t="shared" si="10"/>
        <v>0.9999999999999997</v>
      </c>
      <c r="E76" s="4">
        <f t="shared" si="10"/>
        <v>2759457</v>
      </c>
      <c r="F76" s="7">
        <f t="shared" si="10"/>
        <v>0.9999999999999998</v>
      </c>
      <c r="G76" s="4">
        <f t="shared" si="10"/>
        <v>583701</v>
      </c>
      <c r="H76" s="7">
        <f t="shared" si="10"/>
        <v>1</v>
      </c>
      <c r="I76" s="4">
        <f t="shared" si="10"/>
        <v>1073308</v>
      </c>
      <c r="J76" s="7">
        <f t="shared" si="10"/>
        <v>0.9999999999999998</v>
      </c>
      <c r="K76" s="4">
        <f t="shared" si="10"/>
        <v>9490073</v>
      </c>
      <c r="L76" s="7">
        <f t="shared" si="10"/>
        <v>0.9999999999999998</v>
      </c>
      <c r="M76" s="4">
        <f>+I76+G76+E76+C76</f>
        <v>9490073</v>
      </c>
    </row>
    <row r="77" spans="3:11" ht="12.75">
      <c r="C77" s="4">
        <f>+C76-C78</f>
        <v>-0.30999999959021807</v>
      </c>
      <c r="E77" s="4">
        <f>+E76-E78</f>
        <v>-1.8599999998696148</v>
      </c>
      <c r="G77" s="4">
        <f>+G76-G78</f>
        <v>1.5100000000093132</v>
      </c>
      <c r="I77" s="4">
        <f>+I76-I78</f>
        <v>0.40999999991618097</v>
      </c>
      <c r="K77" s="4">
        <f>+K76-K78</f>
        <v>-0.25</v>
      </c>
    </row>
    <row r="78" spans="3:11" ht="12.75">
      <c r="C78" s="9">
        <v>5073607.31</v>
      </c>
      <c r="E78" s="4">
        <f>919819.62+1839639.24</f>
        <v>2759458.86</v>
      </c>
      <c r="G78" s="9">
        <v>583699.49</v>
      </c>
      <c r="I78" s="9">
        <v>1073307.59</v>
      </c>
      <c r="K78" s="4">
        <f>SUM(C78:I78)</f>
        <v>9490073.25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78"/>
  <sheetViews>
    <sheetView workbookViewId="0" topLeftCell="A1">
      <selection activeCell="I11" sqref="I11"/>
    </sheetView>
  </sheetViews>
  <sheetFormatPr defaultColWidth="9.140625" defaultRowHeight="12.75"/>
  <cols>
    <col min="3" max="3" width="15.00390625" style="0" customWidth="1"/>
    <col min="4" max="4" width="16.421875" style="0" customWidth="1"/>
    <col min="5" max="5" width="13.140625" style="0" customWidth="1"/>
    <col min="7" max="7" width="19.57421875" style="0" customWidth="1"/>
    <col min="9" max="9" width="13.57421875" style="0" customWidth="1"/>
    <col min="11" max="11" width="16.421875" style="0" customWidth="1"/>
    <col min="13" max="13" width="11.28125" style="0" customWidth="1"/>
  </cols>
  <sheetData>
    <row r="1" spans="4:6" ht="12.75">
      <c r="D1" s="5">
        <v>38473</v>
      </c>
      <c r="F1" t="s">
        <v>157</v>
      </c>
    </row>
    <row r="2" spans="2:12" ht="12.75">
      <c r="B2" s="1" t="s">
        <v>150</v>
      </c>
      <c r="C2" s="1" t="s">
        <v>151</v>
      </c>
      <c r="D2" s="1" t="s">
        <v>159</v>
      </c>
      <c r="E2" s="1" t="s">
        <v>152</v>
      </c>
      <c r="F2" s="1" t="s">
        <v>159</v>
      </c>
      <c r="G2" s="1" t="s">
        <v>153</v>
      </c>
      <c r="H2" s="1" t="s">
        <v>159</v>
      </c>
      <c r="I2" s="1" t="s">
        <v>154</v>
      </c>
      <c r="J2" s="1" t="s">
        <v>159</v>
      </c>
      <c r="K2" s="1" t="s">
        <v>155</v>
      </c>
      <c r="L2" s="1" t="s">
        <v>156</v>
      </c>
    </row>
    <row r="3" spans="2:12" ht="12.75">
      <c r="B3" s="2" t="s">
        <v>2</v>
      </c>
      <c r="C3" s="3">
        <v>17586</v>
      </c>
      <c r="D3" s="6">
        <f>+C3/$C$76</f>
        <v>0.004460880543219885</v>
      </c>
      <c r="E3" s="3">
        <v>17586</v>
      </c>
      <c r="F3" s="6">
        <f>+E3/$E$76</f>
        <v>0.008184841706669348</v>
      </c>
      <c r="G3" s="3">
        <v>196</v>
      </c>
      <c r="H3" s="6">
        <f>+G3/$G$76</f>
        <v>0.0003754983495314892</v>
      </c>
      <c r="I3" s="3">
        <v>3625</v>
      </c>
      <c r="J3" s="6">
        <f>+I3/$I$76</f>
        <v>0.0029874485952810672</v>
      </c>
      <c r="K3" s="3">
        <v>38993</v>
      </c>
      <c r="L3" s="6">
        <f>+K3/$K$76</f>
        <v>0.004982328724064879</v>
      </c>
    </row>
    <row r="4" spans="2:12" ht="12.75">
      <c r="B4" s="2" t="s">
        <v>6</v>
      </c>
      <c r="C4" s="3">
        <v>8136</v>
      </c>
      <c r="D4" s="6">
        <f aca="true" t="shared" si="0" ref="D4:D67">+C4/$C$76</f>
        <v>0.002063785061960479</v>
      </c>
      <c r="E4" s="3">
        <v>8136</v>
      </c>
      <c r="F4" s="6">
        <f aca="true" t="shared" si="1" ref="F4:F67">+E4/$E$76</f>
        <v>0.003786641198991346</v>
      </c>
      <c r="G4" s="3">
        <v>475</v>
      </c>
      <c r="H4" s="6">
        <f aca="true" t="shared" si="2" ref="H4:H67">+G4/$G$76</f>
        <v>0.0009100087552421294</v>
      </c>
      <c r="I4" s="3">
        <v>20488</v>
      </c>
      <c r="J4" s="6">
        <f aca="true" t="shared" si="3" ref="J4:J67">+I4/$I$76</f>
        <v>0.01688464739865338</v>
      </c>
      <c r="K4" s="3">
        <v>37235</v>
      </c>
      <c r="L4" s="6">
        <f aca="true" t="shared" si="4" ref="L4:L67">+K4/$K$76</f>
        <v>0.004757700357514317</v>
      </c>
    </row>
    <row r="5" spans="2:12" ht="12.75">
      <c r="B5" s="2" t="s">
        <v>7</v>
      </c>
      <c r="C5" s="3">
        <v>399</v>
      </c>
      <c r="D5" s="6">
        <f t="shared" si="0"/>
        <v>0.00010121069809761937</v>
      </c>
      <c r="E5" s="3">
        <v>399</v>
      </c>
      <c r="F5" s="6">
        <f t="shared" si="1"/>
        <v>0.00018570179921307116</v>
      </c>
      <c r="G5" s="3">
        <v>0</v>
      </c>
      <c r="H5" s="6">
        <f t="shared" si="2"/>
        <v>0</v>
      </c>
      <c r="I5" s="3">
        <v>1217</v>
      </c>
      <c r="J5" s="6">
        <f t="shared" si="3"/>
        <v>0.0010029586042640162</v>
      </c>
      <c r="K5" s="3">
        <v>2015</v>
      </c>
      <c r="L5" s="6">
        <f t="shared" si="4"/>
        <v>0.00025746652935118434</v>
      </c>
    </row>
    <row r="6" spans="2:12" ht="12.75">
      <c r="B6" s="2" t="s">
        <v>8</v>
      </c>
      <c r="C6" s="3">
        <v>19254</v>
      </c>
      <c r="D6" s="6">
        <f t="shared" si="0"/>
        <v>0.004883986920229482</v>
      </c>
      <c r="E6" s="3">
        <v>19254</v>
      </c>
      <c r="F6" s="6">
        <f t="shared" si="1"/>
        <v>0.00896115900262775</v>
      </c>
      <c r="G6" s="3">
        <v>14713</v>
      </c>
      <c r="H6" s="6">
        <f t="shared" si="2"/>
        <v>0.028187281717636736</v>
      </c>
      <c r="I6" s="3">
        <v>26688</v>
      </c>
      <c r="J6" s="6">
        <f t="shared" si="3"/>
        <v>0.021994214651272034</v>
      </c>
      <c r="K6" s="3">
        <v>79909</v>
      </c>
      <c r="L6" s="6">
        <f t="shared" si="4"/>
        <v>0.010210368681848036</v>
      </c>
    </row>
    <row r="7" spans="2:12" ht="12.75">
      <c r="B7" s="2" t="s">
        <v>12</v>
      </c>
      <c r="C7" s="3">
        <v>0</v>
      </c>
      <c r="D7" s="6">
        <f t="shared" si="0"/>
        <v>0</v>
      </c>
      <c r="E7" s="3">
        <v>0</v>
      </c>
      <c r="F7" s="6">
        <f t="shared" si="1"/>
        <v>0</v>
      </c>
      <c r="G7" s="3">
        <v>0</v>
      </c>
      <c r="H7" s="6">
        <f t="shared" si="2"/>
        <v>0</v>
      </c>
      <c r="I7" s="3">
        <v>8116</v>
      </c>
      <c r="J7" s="6">
        <f t="shared" si="3"/>
        <v>0.006688588358427902</v>
      </c>
      <c r="K7" s="3">
        <v>8116</v>
      </c>
      <c r="L7" s="6">
        <f t="shared" si="4"/>
        <v>0.0010370215147465073</v>
      </c>
    </row>
    <row r="8" spans="2:12" ht="12.75">
      <c r="B8" s="2" t="s">
        <v>15</v>
      </c>
      <c r="C8" s="3">
        <v>35725</v>
      </c>
      <c r="D8" s="6">
        <f t="shared" si="0"/>
        <v>0.009062035562750505</v>
      </c>
      <c r="E8" s="3">
        <v>35725</v>
      </c>
      <c r="F8" s="6">
        <f t="shared" si="1"/>
        <v>0.016627059591195408</v>
      </c>
      <c r="G8" s="3">
        <v>799</v>
      </c>
      <c r="H8" s="6">
        <f t="shared" si="2"/>
        <v>0.0015307305167125502</v>
      </c>
      <c r="I8" s="3">
        <v>11277</v>
      </c>
      <c r="J8" s="6">
        <f t="shared" si="3"/>
        <v>0.009293643533512991</v>
      </c>
      <c r="K8" s="3">
        <v>83526</v>
      </c>
      <c r="L8" s="6">
        <f t="shared" si="4"/>
        <v>0.01067253068515485</v>
      </c>
    </row>
    <row r="9" spans="2:12" ht="12.75">
      <c r="B9" s="2" t="s">
        <v>16</v>
      </c>
      <c r="C9" s="3">
        <v>0</v>
      </c>
      <c r="D9" s="6">
        <f t="shared" si="0"/>
        <v>0</v>
      </c>
      <c r="E9" s="3">
        <v>0</v>
      </c>
      <c r="F9" s="6">
        <f t="shared" si="1"/>
        <v>0</v>
      </c>
      <c r="G9" s="3">
        <v>0</v>
      </c>
      <c r="H9" s="6">
        <f t="shared" si="2"/>
        <v>0</v>
      </c>
      <c r="I9" s="3">
        <v>2598</v>
      </c>
      <c r="J9" s="6">
        <f t="shared" si="3"/>
        <v>0.0021410735035973</v>
      </c>
      <c r="K9" s="3">
        <v>2598</v>
      </c>
      <c r="L9" s="6">
        <f t="shared" si="4"/>
        <v>0.00033195932667711017</v>
      </c>
    </row>
    <row r="10" spans="2:12" ht="12.75">
      <c r="B10" s="2" t="s">
        <v>17</v>
      </c>
      <c r="C10" s="3">
        <v>8965</v>
      </c>
      <c r="D10" s="6">
        <f t="shared" si="0"/>
        <v>0.0022740699459778387</v>
      </c>
      <c r="E10" s="3">
        <v>8966</v>
      </c>
      <c r="F10" s="6">
        <f t="shared" si="1"/>
        <v>0.004172938174797985</v>
      </c>
      <c r="G10" s="3">
        <v>700</v>
      </c>
      <c r="H10" s="6">
        <f t="shared" si="2"/>
        <v>0.0013410655340410328</v>
      </c>
      <c r="I10" s="3">
        <v>3949</v>
      </c>
      <c r="J10" s="6">
        <f t="shared" si="3"/>
        <v>0.0032544646904179133</v>
      </c>
      <c r="K10" s="3">
        <v>22580</v>
      </c>
      <c r="L10" s="6">
        <f t="shared" si="4"/>
        <v>0.002885158428163644</v>
      </c>
    </row>
    <row r="11" spans="2:12" ht="12.75">
      <c r="B11" s="2" t="s">
        <v>24</v>
      </c>
      <c r="C11" s="3">
        <v>253</v>
      </c>
      <c r="D11" s="6">
        <f t="shared" si="0"/>
        <v>6.417620706440526E-05</v>
      </c>
      <c r="E11" s="3">
        <v>253</v>
      </c>
      <c r="F11" s="6">
        <f t="shared" si="1"/>
        <v>0.0001177507649145539</v>
      </c>
      <c r="G11" s="3">
        <v>0</v>
      </c>
      <c r="H11" s="6">
        <f t="shared" si="2"/>
        <v>0</v>
      </c>
      <c r="I11" s="3">
        <v>1442</v>
      </c>
      <c r="J11" s="6">
        <f t="shared" si="3"/>
        <v>0.001188386448109048</v>
      </c>
      <c r="K11" s="3">
        <v>1948</v>
      </c>
      <c r="L11" s="6">
        <f t="shared" si="4"/>
        <v>0.0002489056075315668</v>
      </c>
    </row>
    <row r="12" spans="2:12" ht="12.75">
      <c r="B12" s="2" t="s">
        <v>27</v>
      </c>
      <c r="C12" s="3">
        <v>505</v>
      </c>
      <c r="D12" s="6">
        <f t="shared" si="0"/>
        <v>0.00012809875323132277</v>
      </c>
      <c r="E12" s="3">
        <v>505</v>
      </c>
      <c r="F12" s="6">
        <f t="shared" si="1"/>
        <v>0.00023503611178596727</v>
      </c>
      <c r="G12" s="3">
        <v>0</v>
      </c>
      <c r="H12" s="6">
        <f t="shared" si="2"/>
        <v>0</v>
      </c>
      <c r="I12" s="3">
        <v>734</v>
      </c>
      <c r="J12" s="6">
        <f t="shared" si="3"/>
        <v>0.0006049068328100147</v>
      </c>
      <c r="K12" s="3">
        <v>1744</v>
      </c>
      <c r="L12" s="6">
        <f t="shared" si="4"/>
        <v>0.00022283951721511935</v>
      </c>
    </row>
    <row r="13" spans="2:12" ht="12.75">
      <c r="B13" s="2" t="s">
        <v>28</v>
      </c>
      <c r="C13" s="3">
        <v>42015</v>
      </c>
      <c r="D13" s="6">
        <f t="shared" si="0"/>
        <v>0.010657562607948565</v>
      </c>
      <c r="E13" s="3">
        <v>42015</v>
      </c>
      <c r="F13" s="6">
        <f t="shared" si="1"/>
        <v>0.019554539082549338</v>
      </c>
      <c r="G13" s="3">
        <v>0</v>
      </c>
      <c r="H13" s="6">
        <f t="shared" si="2"/>
        <v>0</v>
      </c>
      <c r="I13" s="3">
        <v>11868</v>
      </c>
      <c r="J13" s="6">
        <f t="shared" si="3"/>
        <v>0.00978070067001261</v>
      </c>
      <c r="K13" s="3">
        <v>95898</v>
      </c>
      <c r="L13" s="6">
        <f t="shared" si="4"/>
        <v>0.01225336239787587</v>
      </c>
    </row>
    <row r="14" spans="2:12" ht="12.75">
      <c r="B14" s="2" t="s">
        <v>31</v>
      </c>
      <c r="C14" s="3">
        <v>4</v>
      </c>
      <c r="D14" s="6">
        <f t="shared" si="0"/>
        <v>1.0146435899510713E-06</v>
      </c>
      <c r="E14" s="3">
        <v>4</v>
      </c>
      <c r="F14" s="6">
        <f t="shared" si="1"/>
        <v>1.861672172562117E-06</v>
      </c>
      <c r="G14" s="3">
        <v>0</v>
      </c>
      <c r="H14" s="6">
        <f t="shared" si="2"/>
        <v>0</v>
      </c>
      <c r="I14" s="3">
        <v>0</v>
      </c>
      <c r="J14" s="6">
        <f t="shared" si="3"/>
        <v>0</v>
      </c>
      <c r="K14" s="3">
        <v>8</v>
      </c>
      <c r="L14" s="6">
        <f t="shared" si="4"/>
        <v>1.022199620252841E-06</v>
      </c>
    </row>
    <row r="15" spans="2:12" ht="12.75">
      <c r="B15" s="2" t="s">
        <v>32</v>
      </c>
      <c r="C15" s="3">
        <v>0</v>
      </c>
      <c r="D15" s="6">
        <f t="shared" si="0"/>
        <v>0</v>
      </c>
      <c r="E15" s="3">
        <v>0</v>
      </c>
      <c r="F15" s="6">
        <f t="shared" si="1"/>
        <v>0</v>
      </c>
      <c r="G15" s="3">
        <v>0</v>
      </c>
      <c r="H15" s="6">
        <f t="shared" si="2"/>
        <v>0</v>
      </c>
      <c r="I15" s="3">
        <v>1398</v>
      </c>
      <c r="J15" s="6">
        <f t="shared" si="3"/>
        <v>0.001152125003090464</v>
      </c>
      <c r="K15" s="3">
        <v>1398</v>
      </c>
      <c r="L15" s="6">
        <f t="shared" si="4"/>
        <v>0.00017862938363918398</v>
      </c>
    </row>
    <row r="16" spans="2:12" ht="12.75">
      <c r="B16" s="2" t="s">
        <v>33</v>
      </c>
      <c r="C16" s="3">
        <v>6985</v>
      </c>
      <c r="D16" s="6">
        <f t="shared" si="0"/>
        <v>0.0017718213689520584</v>
      </c>
      <c r="E16" s="3">
        <v>6985</v>
      </c>
      <c r="F16" s="6">
        <f t="shared" si="1"/>
        <v>0.003250945031336597</v>
      </c>
      <c r="G16" s="3">
        <v>1078</v>
      </c>
      <c r="H16" s="6">
        <f t="shared" si="2"/>
        <v>0.0020652409224231907</v>
      </c>
      <c r="I16" s="3">
        <v>61845</v>
      </c>
      <c r="J16" s="6">
        <f t="shared" si="3"/>
        <v>0.05096793334487107</v>
      </c>
      <c r="K16" s="3">
        <v>76893</v>
      </c>
      <c r="L16" s="6">
        <f t="shared" si="4"/>
        <v>0.009824999425012713</v>
      </c>
    </row>
    <row r="17" spans="2:12" ht="12.75">
      <c r="B17" s="2" t="s">
        <v>35</v>
      </c>
      <c r="C17" s="3">
        <v>16611</v>
      </c>
      <c r="D17" s="6">
        <f t="shared" si="0"/>
        <v>0.004213561168169311</v>
      </c>
      <c r="E17" s="3">
        <v>16611</v>
      </c>
      <c r="F17" s="6">
        <f t="shared" si="1"/>
        <v>0.007731059114607332</v>
      </c>
      <c r="G17" s="3">
        <v>12876</v>
      </c>
      <c r="H17" s="6">
        <f t="shared" si="2"/>
        <v>0.02466794259473191</v>
      </c>
      <c r="I17" s="3">
        <v>0</v>
      </c>
      <c r="J17" s="6">
        <f t="shared" si="3"/>
        <v>0</v>
      </c>
      <c r="K17" s="3">
        <v>46098</v>
      </c>
      <c r="L17" s="6">
        <f t="shared" si="4"/>
        <v>0.005890169761801934</v>
      </c>
    </row>
    <row r="18" spans="2:12" ht="12.75">
      <c r="B18" s="2" t="s">
        <v>38</v>
      </c>
      <c r="C18" s="3">
        <v>16526</v>
      </c>
      <c r="D18" s="6">
        <f t="shared" si="0"/>
        <v>0.004191999991882851</v>
      </c>
      <c r="E18" s="3">
        <v>16526</v>
      </c>
      <c r="F18" s="6">
        <f t="shared" si="1"/>
        <v>0.007691498580940387</v>
      </c>
      <c r="G18" s="3">
        <v>4639</v>
      </c>
      <c r="H18" s="6">
        <f t="shared" si="2"/>
        <v>0.008887432874880502</v>
      </c>
      <c r="I18" s="3">
        <v>37433</v>
      </c>
      <c r="J18" s="6">
        <f t="shared" si="3"/>
        <v>0.03084942434956033</v>
      </c>
      <c r="K18" s="3">
        <v>75124</v>
      </c>
      <c r="L18" s="6">
        <f t="shared" si="4"/>
        <v>0.009598965533984304</v>
      </c>
    </row>
    <row r="19" spans="2:12" ht="12.75">
      <c r="B19" s="2" t="s">
        <v>39</v>
      </c>
      <c r="C19" s="3">
        <v>138</v>
      </c>
      <c r="D19" s="6">
        <f t="shared" si="0"/>
        <v>3.500520385331196E-05</v>
      </c>
      <c r="E19" s="3">
        <v>138</v>
      </c>
      <c r="F19" s="6">
        <f t="shared" si="1"/>
        <v>6.422768995339304E-05</v>
      </c>
      <c r="G19" s="3">
        <v>0</v>
      </c>
      <c r="H19" s="6">
        <f t="shared" si="2"/>
        <v>0</v>
      </c>
      <c r="I19" s="3">
        <v>4855</v>
      </c>
      <c r="J19" s="6">
        <f t="shared" si="3"/>
        <v>0.004001120808300574</v>
      </c>
      <c r="K19" s="3">
        <v>5131</v>
      </c>
      <c r="L19" s="6">
        <f t="shared" si="4"/>
        <v>0.0006556132814396659</v>
      </c>
    </row>
    <row r="20" spans="2:12" ht="12.75">
      <c r="B20" s="2" t="s">
        <v>40</v>
      </c>
      <c r="C20" s="3">
        <v>249929</v>
      </c>
      <c r="D20" s="6">
        <f t="shared" si="0"/>
        <v>0.06339721444822033</v>
      </c>
      <c r="E20" s="3">
        <v>249929</v>
      </c>
      <c r="F20" s="6">
        <f t="shared" si="1"/>
        <v>0.11632146610406933</v>
      </c>
      <c r="G20" s="3">
        <v>37607</v>
      </c>
      <c r="H20" s="6">
        <f t="shared" si="2"/>
        <v>0.0720477879124016</v>
      </c>
      <c r="I20" s="3">
        <v>30083</v>
      </c>
      <c r="J20" s="6">
        <f t="shared" si="3"/>
        <v>0.02479211478395596</v>
      </c>
      <c r="K20" s="3">
        <v>567548</v>
      </c>
      <c r="L20" s="6">
        <f t="shared" si="4"/>
        <v>0.07251841875940743</v>
      </c>
    </row>
    <row r="21" spans="2:12" ht="12.75">
      <c r="B21" s="2" t="s">
        <v>42</v>
      </c>
      <c r="C21" s="3">
        <v>0</v>
      </c>
      <c r="D21" s="6">
        <f t="shared" si="0"/>
        <v>0</v>
      </c>
      <c r="E21" s="3">
        <v>0</v>
      </c>
      <c r="F21" s="6">
        <f t="shared" si="1"/>
        <v>0</v>
      </c>
      <c r="G21" s="3">
        <v>0</v>
      </c>
      <c r="H21" s="6">
        <f t="shared" si="2"/>
        <v>0</v>
      </c>
      <c r="I21" s="3">
        <v>2526</v>
      </c>
      <c r="J21" s="6">
        <f t="shared" si="3"/>
        <v>0.00208173659356689</v>
      </c>
      <c r="K21" s="3">
        <v>2526</v>
      </c>
      <c r="L21" s="6">
        <f t="shared" si="4"/>
        <v>0.00032275953009483455</v>
      </c>
    </row>
    <row r="22" spans="2:12" ht="12.75">
      <c r="B22" s="2" t="s">
        <v>43</v>
      </c>
      <c r="C22" s="3">
        <v>9811</v>
      </c>
      <c r="D22" s="6">
        <f t="shared" si="0"/>
        <v>0.0024886670652524904</v>
      </c>
      <c r="E22" s="3">
        <v>9812</v>
      </c>
      <c r="F22" s="6">
        <f t="shared" si="1"/>
        <v>0.004566681839294873</v>
      </c>
      <c r="G22" s="3">
        <v>0</v>
      </c>
      <c r="H22" s="6">
        <f t="shared" si="2"/>
        <v>0</v>
      </c>
      <c r="I22" s="3">
        <v>1952</v>
      </c>
      <c r="J22" s="6">
        <f t="shared" si="3"/>
        <v>0.0016086895608244535</v>
      </c>
      <c r="K22" s="3">
        <v>21575</v>
      </c>
      <c r="L22" s="6">
        <f t="shared" si="4"/>
        <v>0.002756744600869381</v>
      </c>
    </row>
    <row r="23" spans="2:12" ht="12.75">
      <c r="B23" s="2" t="s">
        <v>44</v>
      </c>
      <c r="C23" s="3">
        <v>17660</v>
      </c>
      <c r="D23" s="6">
        <f t="shared" si="0"/>
        <v>0.00447965144963398</v>
      </c>
      <c r="E23" s="3">
        <v>17660</v>
      </c>
      <c r="F23" s="6">
        <f t="shared" si="1"/>
        <v>0.008219282641861747</v>
      </c>
      <c r="G23" s="3">
        <v>1385</v>
      </c>
      <c r="H23" s="6">
        <f t="shared" si="2"/>
        <v>0.002653393949495472</v>
      </c>
      <c r="I23" s="3">
        <v>11617</v>
      </c>
      <c r="J23" s="6">
        <f t="shared" si="3"/>
        <v>0.009573845608656597</v>
      </c>
      <c r="K23" s="3">
        <v>48322</v>
      </c>
      <c r="L23" s="6">
        <f t="shared" si="4"/>
        <v>0.006174341256232224</v>
      </c>
    </row>
    <row r="24" spans="2:12" ht="12.75">
      <c r="B24" s="2" t="s">
        <v>45</v>
      </c>
      <c r="C24" s="3">
        <v>371868</v>
      </c>
      <c r="D24" s="6">
        <f t="shared" si="0"/>
        <v>0.09432837062698125</v>
      </c>
      <c r="E24" s="3">
        <v>371868</v>
      </c>
      <c r="F24" s="6">
        <f t="shared" si="1"/>
        <v>0.17307407686658233</v>
      </c>
      <c r="G24" s="3">
        <v>133199</v>
      </c>
      <c r="H24" s="6">
        <f t="shared" si="2"/>
        <v>0.25518369724104506</v>
      </c>
      <c r="I24" s="3">
        <v>28188</v>
      </c>
      <c r="J24" s="6">
        <f t="shared" si="3"/>
        <v>0.02323040027690558</v>
      </c>
      <c r="K24" s="3">
        <v>905123</v>
      </c>
      <c r="L24" s="6">
        <f t="shared" si="4"/>
        <v>0.11565204836026403</v>
      </c>
    </row>
    <row r="25" spans="2:12" ht="12.75">
      <c r="B25" s="2" t="s">
        <v>46</v>
      </c>
      <c r="C25" s="3">
        <v>113947</v>
      </c>
      <c r="D25" s="6">
        <f t="shared" si="0"/>
        <v>0.028903898286038683</v>
      </c>
      <c r="E25" s="3">
        <v>113947</v>
      </c>
      <c r="F25" s="6">
        <f t="shared" si="1"/>
        <v>0.05303298976173389</v>
      </c>
      <c r="G25" s="3">
        <v>18186</v>
      </c>
      <c r="H25" s="6">
        <f t="shared" si="2"/>
        <v>0.03484088257438603</v>
      </c>
      <c r="I25" s="3">
        <v>70422</v>
      </c>
      <c r="J25" s="6">
        <f t="shared" si="3"/>
        <v>0.05803644275224368</v>
      </c>
      <c r="K25" s="3">
        <v>316502</v>
      </c>
      <c r="L25" s="6">
        <f t="shared" si="4"/>
        <v>0.040441028026158087</v>
      </c>
    </row>
    <row r="26" spans="2:12" ht="12.75">
      <c r="B26" s="2" t="s">
        <v>48</v>
      </c>
      <c r="C26" s="3">
        <v>119920</v>
      </c>
      <c r="D26" s="6">
        <f t="shared" si="0"/>
        <v>0.03041901482673312</v>
      </c>
      <c r="E26" s="3">
        <v>119920</v>
      </c>
      <c r="F26" s="6">
        <f t="shared" si="1"/>
        <v>0.05581293173341227</v>
      </c>
      <c r="G26" s="3">
        <v>34965</v>
      </c>
      <c r="H26" s="6">
        <f t="shared" si="2"/>
        <v>0.06698622342534959</v>
      </c>
      <c r="I26" s="3">
        <v>60688</v>
      </c>
      <c r="J26" s="6">
        <f t="shared" si="3"/>
        <v>0.05001442216563239</v>
      </c>
      <c r="K26" s="3">
        <v>335493</v>
      </c>
      <c r="L26" s="6">
        <f t="shared" si="4"/>
        <v>0.0428676021496858</v>
      </c>
    </row>
    <row r="27" spans="2:12" ht="12.75">
      <c r="B27" s="2" t="s">
        <v>51</v>
      </c>
      <c r="C27" s="3">
        <v>152009</v>
      </c>
      <c r="D27" s="6">
        <f t="shared" si="0"/>
        <v>0.0385587393662181</v>
      </c>
      <c r="E27" s="3">
        <v>152010</v>
      </c>
      <c r="F27" s="6">
        <f t="shared" si="1"/>
        <v>0.07074819673779185</v>
      </c>
      <c r="G27" s="3">
        <v>59636</v>
      </c>
      <c r="H27" s="6">
        <f t="shared" si="2"/>
        <v>0.1142511202686729</v>
      </c>
      <c r="I27" s="3">
        <v>79477</v>
      </c>
      <c r="J27" s="6">
        <f t="shared" si="3"/>
        <v>0.06549888331231818</v>
      </c>
      <c r="K27" s="3">
        <v>443132</v>
      </c>
      <c r="L27" s="6">
        <f t="shared" si="4"/>
        <v>0.05662117026523525</v>
      </c>
    </row>
    <row r="28" spans="2:12" ht="12.75">
      <c r="B28" s="2" t="s">
        <v>52</v>
      </c>
      <c r="C28" s="3">
        <v>2602</v>
      </c>
      <c r="D28" s="6">
        <f t="shared" si="0"/>
        <v>0.0006600256552631719</v>
      </c>
      <c r="E28" s="3">
        <v>2602</v>
      </c>
      <c r="F28" s="6">
        <f t="shared" si="1"/>
        <v>0.001211017748251657</v>
      </c>
      <c r="G28" s="3">
        <v>0</v>
      </c>
      <c r="H28" s="6">
        <f t="shared" si="2"/>
        <v>0</v>
      </c>
      <c r="I28" s="3">
        <v>20061</v>
      </c>
      <c r="J28" s="6">
        <f t="shared" si="3"/>
        <v>0.016532746557223033</v>
      </c>
      <c r="K28" s="3">
        <v>25265</v>
      </c>
      <c r="L28" s="6">
        <f t="shared" si="4"/>
        <v>0.003228234175711004</v>
      </c>
    </row>
    <row r="29" spans="2:12" ht="12.75">
      <c r="B29" s="2" t="s">
        <v>53</v>
      </c>
      <c r="C29" s="3">
        <v>7373</v>
      </c>
      <c r="D29" s="6">
        <f t="shared" si="0"/>
        <v>0.0018702417971773124</v>
      </c>
      <c r="E29" s="3">
        <v>7373</v>
      </c>
      <c r="F29" s="6">
        <f t="shared" si="1"/>
        <v>0.0034315272320751223</v>
      </c>
      <c r="G29" s="3">
        <v>305</v>
      </c>
      <c r="H29" s="6">
        <f t="shared" si="2"/>
        <v>0.0005843214112607357</v>
      </c>
      <c r="I29" s="3">
        <v>1352</v>
      </c>
      <c r="J29" s="6">
        <f t="shared" si="3"/>
        <v>0.0011142153105710352</v>
      </c>
      <c r="K29" s="3">
        <v>16403</v>
      </c>
      <c r="L29" s="6">
        <f t="shared" si="4"/>
        <v>0.002095892546375919</v>
      </c>
    </row>
    <row r="30" spans="2:12" ht="12.75">
      <c r="B30" s="2" t="s">
        <v>54</v>
      </c>
      <c r="C30" s="3">
        <v>4581</v>
      </c>
      <c r="D30" s="6">
        <f t="shared" si="0"/>
        <v>0.0011620205713914645</v>
      </c>
      <c r="E30" s="3">
        <v>4581</v>
      </c>
      <c r="F30" s="6">
        <f t="shared" si="1"/>
        <v>0.0021320800556267647</v>
      </c>
      <c r="G30" s="3">
        <v>0</v>
      </c>
      <c r="H30" s="6">
        <f t="shared" si="2"/>
        <v>0</v>
      </c>
      <c r="I30" s="3">
        <v>8584</v>
      </c>
      <c r="J30" s="6">
        <f t="shared" si="3"/>
        <v>0.007074278273625567</v>
      </c>
      <c r="K30" s="3">
        <v>17746</v>
      </c>
      <c r="L30" s="6">
        <f t="shared" si="4"/>
        <v>0.0022674943076258646</v>
      </c>
    </row>
    <row r="31" spans="2:12" ht="12.75">
      <c r="B31" s="2" t="s">
        <v>55</v>
      </c>
      <c r="C31" s="3">
        <v>7154</v>
      </c>
      <c r="D31" s="6">
        <f t="shared" si="0"/>
        <v>0.0018146900606274912</v>
      </c>
      <c r="E31" s="3">
        <v>7154</v>
      </c>
      <c r="F31" s="6">
        <f t="shared" si="1"/>
        <v>0.0033296006806273464</v>
      </c>
      <c r="G31" s="3">
        <v>0</v>
      </c>
      <c r="H31" s="6">
        <f t="shared" si="2"/>
        <v>0</v>
      </c>
      <c r="I31" s="3">
        <v>1588</v>
      </c>
      <c r="J31" s="6">
        <f t="shared" si="3"/>
        <v>0.0013087085156707132</v>
      </c>
      <c r="K31" s="3">
        <v>15896</v>
      </c>
      <c r="L31" s="6">
        <f t="shared" si="4"/>
        <v>0.0020311106454423953</v>
      </c>
    </row>
    <row r="32" spans="2:12" ht="12.75">
      <c r="B32" s="2" t="s">
        <v>58</v>
      </c>
      <c r="C32" s="3">
        <v>1195989</v>
      </c>
      <c r="D32" s="6">
        <f t="shared" si="0"/>
        <v>0.303375643125498</v>
      </c>
      <c r="E32" s="3">
        <v>0</v>
      </c>
      <c r="F32" s="6">
        <f t="shared" si="1"/>
        <v>0</v>
      </c>
      <c r="G32" s="3">
        <v>0</v>
      </c>
      <c r="H32" s="6">
        <f t="shared" si="2"/>
        <v>0</v>
      </c>
      <c r="I32" s="3">
        <v>0</v>
      </c>
      <c r="J32" s="6">
        <f t="shared" si="3"/>
        <v>0</v>
      </c>
      <c r="K32" s="3">
        <v>1195989</v>
      </c>
      <c r="L32" s="6">
        <f t="shared" si="4"/>
        <v>0.1528174377033219</v>
      </c>
    </row>
    <row r="33" spans="2:12" ht="12.75">
      <c r="B33" s="2" t="s">
        <v>61</v>
      </c>
      <c r="C33" s="3">
        <v>519938</v>
      </c>
      <c r="D33" s="6">
        <f t="shared" si="0"/>
        <v>0.13188793971799503</v>
      </c>
      <c r="E33" s="3">
        <v>0</v>
      </c>
      <c r="F33" s="6">
        <f t="shared" si="1"/>
        <v>0</v>
      </c>
      <c r="G33" s="3">
        <v>0</v>
      </c>
      <c r="H33" s="6">
        <f t="shared" si="2"/>
        <v>0</v>
      </c>
      <c r="I33" s="3">
        <v>0</v>
      </c>
      <c r="J33" s="6">
        <f t="shared" si="3"/>
        <v>0</v>
      </c>
      <c r="K33" s="3">
        <v>519938</v>
      </c>
      <c r="L33" s="6">
        <f t="shared" si="4"/>
        <v>0.06643505326937771</v>
      </c>
    </row>
    <row r="34" spans="2:12" ht="12.75">
      <c r="B34" s="2" t="s">
        <v>63</v>
      </c>
      <c r="C34" s="3">
        <v>81838</v>
      </c>
      <c r="D34" s="6">
        <f t="shared" si="0"/>
        <v>0.020759100528603944</v>
      </c>
      <c r="E34" s="3">
        <v>4095</v>
      </c>
      <c r="F34" s="6">
        <f t="shared" si="1"/>
        <v>0.0019058868866604674</v>
      </c>
      <c r="G34" s="3">
        <v>4493</v>
      </c>
      <c r="H34" s="6">
        <f t="shared" si="2"/>
        <v>0.008607724920637657</v>
      </c>
      <c r="I34" s="3">
        <v>7962</v>
      </c>
      <c r="J34" s="6">
        <f t="shared" si="3"/>
        <v>0.006561673300862858</v>
      </c>
      <c r="K34" s="3">
        <v>98388</v>
      </c>
      <c r="L34" s="6">
        <f t="shared" si="4"/>
        <v>0.012571522029679566</v>
      </c>
    </row>
    <row r="35" spans="2:12" ht="12.75">
      <c r="B35" s="2" t="s">
        <v>67</v>
      </c>
      <c r="C35" s="3">
        <v>57471</v>
      </c>
      <c r="D35" s="6">
        <f t="shared" si="0"/>
        <v>0.014578145439519505</v>
      </c>
      <c r="E35" s="3">
        <v>57472</v>
      </c>
      <c r="F35" s="6">
        <f t="shared" si="1"/>
        <v>0.026748505775372498</v>
      </c>
      <c r="G35" s="3">
        <v>5109</v>
      </c>
      <c r="H35" s="6">
        <f t="shared" si="2"/>
        <v>0.009787862590593766</v>
      </c>
      <c r="I35" s="3">
        <v>8560</v>
      </c>
      <c r="J35" s="6">
        <f t="shared" si="3"/>
        <v>0.007054499303615431</v>
      </c>
      <c r="K35" s="3">
        <v>128612</v>
      </c>
      <c r="L35" s="6">
        <f t="shared" si="4"/>
        <v>0.0164333921949948</v>
      </c>
    </row>
    <row r="36" spans="2:12" ht="12.75">
      <c r="B36" s="2" t="s">
        <v>68</v>
      </c>
      <c r="C36" s="3">
        <v>12259</v>
      </c>
      <c r="D36" s="6">
        <f t="shared" si="0"/>
        <v>0.003109628942302546</v>
      </c>
      <c r="E36" s="3">
        <v>12259</v>
      </c>
      <c r="F36" s="6">
        <f t="shared" si="1"/>
        <v>0.005705559790859748</v>
      </c>
      <c r="G36" s="3">
        <v>1811</v>
      </c>
      <c r="H36" s="6">
        <f t="shared" si="2"/>
        <v>0.003469528117354729</v>
      </c>
      <c r="I36" s="3">
        <v>32522</v>
      </c>
      <c r="J36" s="6">
        <f t="shared" si="3"/>
        <v>0.026802152611236103</v>
      </c>
      <c r="K36" s="3">
        <v>58851</v>
      </c>
      <c r="L36" s="6">
        <f t="shared" si="4"/>
        <v>0.007519683731437494</v>
      </c>
    </row>
    <row r="37" spans="2:12" ht="12.75">
      <c r="B37" s="2" t="s">
        <v>70</v>
      </c>
      <c r="C37" s="3">
        <v>6682</v>
      </c>
      <c r="D37" s="6">
        <f t="shared" si="0"/>
        <v>0.0016949621170132647</v>
      </c>
      <c r="E37" s="3">
        <v>6682</v>
      </c>
      <c r="F37" s="6">
        <f t="shared" si="1"/>
        <v>0.0031099233642650163</v>
      </c>
      <c r="G37" s="3">
        <v>0</v>
      </c>
      <c r="H37" s="6">
        <f t="shared" si="2"/>
        <v>0</v>
      </c>
      <c r="I37" s="3">
        <v>21019</v>
      </c>
      <c r="J37" s="6">
        <f t="shared" si="3"/>
        <v>0.017322257110127658</v>
      </c>
      <c r="K37" s="3">
        <v>34383</v>
      </c>
      <c r="L37" s="6">
        <f t="shared" si="4"/>
        <v>0.0043932861928941795</v>
      </c>
    </row>
    <row r="38" spans="2:12" ht="12.75">
      <c r="B38" s="2" t="s">
        <v>73</v>
      </c>
      <c r="C38" s="3">
        <v>4795</v>
      </c>
      <c r="D38" s="6">
        <f t="shared" si="0"/>
        <v>0.0012163040034538469</v>
      </c>
      <c r="E38" s="3">
        <v>4795</v>
      </c>
      <c r="F38" s="6">
        <f t="shared" si="1"/>
        <v>0.0022316795168588377</v>
      </c>
      <c r="G38" s="3">
        <v>0</v>
      </c>
      <c r="H38" s="6">
        <f t="shared" si="2"/>
        <v>0</v>
      </c>
      <c r="I38" s="3">
        <v>20098</v>
      </c>
      <c r="J38" s="6">
        <f t="shared" si="3"/>
        <v>0.016563239135988662</v>
      </c>
      <c r="K38" s="3">
        <v>29688</v>
      </c>
      <c r="L38" s="6">
        <f t="shared" si="4"/>
        <v>0.003793382790758293</v>
      </c>
    </row>
    <row r="39" spans="2:12" ht="12.75">
      <c r="B39" s="2" t="s">
        <v>75</v>
      </c>
      <c r="C39" s="3">
        <v>12519</v>
      </c>
      <c r="D39" s="6">
        <f t="shared" si="0"/>
        <v>0.0031755807756493654</v>
      </c>
      <c r="E39" s="3">
        <v>12519</v>
      </c>
      <c r="F39" s="6">
        <f t="shared" si="1"/>
        <v>0.005826568482076286</v>
      </c>
      <c r="G39" s="3">
        <v>529</v>
      </c>
      <c r="H39" s="6">
        <f t="shared" si="2"/>
        <v>0.0010134623821538662</v>
      </c>
      <c r="I39" s="3">
        <v>24651</v>
      </c>
      <c r="J39" s="6">
        <f t="shared" si="3"/>
        <v>0.02031547457166168</v>
      </c>
      <c r="K39" s="3">
        <v>50218</v>
      </c>
      <c r="L39" s="6">
        <f t="shared" si="4"/>
        <v>0.006416602566232147</v>
      </c>
    </row>
    <row r="40" spans="2:12" ht="12.75">
      <c r="B40" s="2" t="s">
        <v>78</v>
      </c>
      <c r="C40" s="3">
        <v>1359</v>
      </c>
      <c r="D40" s="6">
        <f t="shared" si="0"/>
        <v>0.0003447251596858765</v>
      </c>
      <c r="E40" s="3">
        <v>1359</v>
      </c>
      <c r="F40" s="6">
        <f t="shared" si="1"/>
        <v>0.0006325031206279793</v>
      </c>
      <c r="G40" s="3">
        <v>0</v>
      </c>
      <c r="H40" s="6">
        <f t="shared" si="2"/>
        <v>0</v>
      </c>
      <c r="I40" s="3">
        <v>82</v>
      </c>
      <c r="J40" s="6">
        <f t="shared" si="3"/>
        <v>6.75781475346338E-05</v>
      </c>
      <c r="K40" s="3">
        <v>2800</v>
      </c>
      <c r="L40" s="6">
        <f t="shared" si="4"/>
        <v>0.0003577698670884944</v>
      </c>
    </row>
    <row r="41" spans="2:12" ht="12.75">
      <c r="B41" s="2" t="s">
        <v>79</v>
      </c>
      <c r="C41" s="3">
        <v>185635</v>
      </c>
      <c r="D41" s="6">
        <f t="shared" si="0"/>
        <v>0.047088340705141785</v>
      </c>
      <c r="E41" s="3">
        <v>185635</v>
      </c>
      <c r="F41" s="6">
        <f t="shared" si="1"/>
        <v>0.08639787843839215</v>
      </c>
      <c r="G41" s="3">
        <v>71206</v>
      </c>
      <c r="H41" s="6">
        <f t="shared" si="2"/>
        <v>0.1364170177384654</v>
      </c>
      <c r="I41" s="3">
        <v>102979</v>
      </c>
      <c r="J41" s="6">
        <f t="shared" si="3"/>
        <v>0.08486743969474456</v>
      </c>
      <c r="K41" s="3">
        <v>545455</v>
      </c>
      <c r="L41" s="6">
        <f t="shared" si="4"/>
        <v>0.06969548673312669</v>
      </c>
    </row>
    <row r="42" spans="2:12" ht="12.75">
      <c r="B42" s="2" t="s">
        <v>81</v>
      </c>
      <c r="C42" s="3">
        <v>1859</v>
      </c>
      <c r="D42" s="6">
        <f t="shared" si="0"/>
        <v>0.0004715556084297604</v>
      </c>
      <c r="E42" s="3">
        <v>1859</v>
      </c>
      <c r="F42" s="6">
        <f t="shared" si="1"/>
        <v>0.0008652121421982439</v>
      </c>
      <c r="G42" s="3">
        <v>0</v>
      </c>
      <c r="H42" s="6">
        <f t="shared" si="2"/>
        <v>0</v>
      </c>
      <c r="I42" s="3">
        <v>0</v>
      </c>
      <c r="J42" s="6">
        <f t="shared" si="3"/>
        <v>0</v>
      </c>
      <c r="K42" s="3">
        <v>3718</v>
      </c>
      <c r="L42" s="6">
        <f t="shared" si="4"/>
        <v>0.0004750672735125079</v>
      </c>
    </row>
    <row r="43" spans="2:12" ht="12.75">
      <c r="B43" s="2" t="s">
        <v>82</v>
      </c>
      <c r="C43" s="3">
        <v>2522</v>
      </c>
      <c r="D43" s="6">
        <f t="shared" si="0"/>
        <v>0.0006397327834641505</v>
      </c>
      <c r="E43" s="3">
        <v>2522</v>
      </c>
      <c r="F43" s="6">
        <f t="shared" si="1"/>
        <v>0.0011737843048004147</v>
      </c>
      <c r="G43" s="3">
        <v>6717</v>
      </c>
      <c r="H43" s="6">
        <f t="shared" si="2"/>
        <v>0.012868481703076596</v>
      </c>
      <c r="I43" s="3">
        <v>0</v>
      </c>
      <c r="J43" s="6">
        <f t="shared" si="3"/>
        <v>0</v>
      </c>
      <c r="K43" s="3">
        <v>11761</v>
      </c>
      <c r="L43" s="6">
        <f t="shared" si="4"/>
        <v>0.001502761216724208</v>
      </c>
    </row>
    <row r="44" spans="2:12" ht="12.75">
      <c r="B44" s="2" t="s">
        <v>88</v>
      </c>
      <c r="C44" s="3">
        <v>0</v>
      </c>
      <c r="D44" s="6">
        <f t="shared" si="0"/>
        <v>0</v>
      </c>
      <c r="E44" s="3">
        <v>0</v>
      </c>
      <c r="F44" s="6">
        <f t="shared" si="1"/>
        <v>0</v>
      </c>
      <c r="G44" s="3">
        <v>0</v>
      </c>
      <c r="H44" s="6">
        <f t="shared" si="2"/>
        <v>0</v>
      </c>
      <c r="I44" s="3">
        <v>23038</v>
      </c>
      <c r="J44" s="6">
        <f t="shared" si="3"/>
        <v>0.018986162962230407</v>
      </c>
      <c r="K44" s="3">
        <v>23038</v>
      </c>
      <c r="L44" s="6">
        <f t="shared" si="4"/>
        <v>0.002943679356423119</v>
      </c>
    </row>
    <row r="45" spans="2:12" ht="12.75">
      <c r="B45" s="2" t="s">
        <v>89</v>
      </c>
      <c r="C45" s="3">
        <v>42066</v>
      </c>
      <c r="D45" s="6">
        <f t="shared" si="0"/>
        <v>0.010670499313720442</v>
      </c>
      <c r="E45" s="3">
        <v>42066</v>
      </c>
      <c r="F45" s="6">
        <f t="shared" si="1"/>
        <v>0.019578275402749503</v>
      </c>
      <c r="G45" s="3">
        <v>6177</v>
      </c>
      <c r="H45" s="6">
        <f t="shared" si="2"/>
        <v>0.011833945433959228</v>
      </c>
      <c r="I45" s="3">
        <v>46976</v>
      </c>
      <c r="J45" s="6">
        <f t="shared" si="3"/>
        <v>0.038714037299840943</v>
      </c>
      <c r="K45" s="3">
        <v>137285</v>
      </c>
      <c r="L45" s="6">
        <f t="shared" si="4"/>
        <v>0.017541584358301412</v>
      </c>
    </row>
    <row r="46" spans="2:12" ht="12.75">
      <c r="B46" s="2" t="s">
        <v>93</v>
      </c>
      <c r="C46" s="3">
        <v>167</v>
      </c>
      <c r="D46" s="6">
        <f t="shared" si="0"/>
        <v>4.2361369880457226E-05</v>
      </c>
      <c r="E46" s="3">
        <v>167</v>
      </c>
      <c r="F46" s="6">
        <f t="shared" si="1"/>
        <v>7.772481320446838E-05</v>
      </c>
      <c r="G46" s="3">
        <v>0</v>
      </c>
      <c r="H46" s="6">
        <f t="shared" si="2"/>
        <v>0</v>
      </c>
      <c r="I46" s="3">
        <v>6948</v>
      </c>
      <c r="J46" s="6">
        <f t="shared" si="3"/>
        <v>0.005726011817934581</v>
      </c>
      <c r="K46" s="3">
        <v>7282</v>
      </c>
      <c r="L46" s="6">
        <f t="shared" si="4"/>
        <v>0.0009304572043351486</v>
      </c>
    </row>
    <row r="47" spans="2:12" ht="12.75">
      <c r="B47" s="2" t="s">
        <v>97</v>
      </c>
      <c r="C47" s="3">
        <v>0</v>
      </c>
      <c r="D47" s="6">
        <f t="shared" si="0"/>
        <v>0</v>
      </c>
      <c r="E47" s="3">
        <v>0</v>
      </c>
      <c r="F47" s="6">
        <f t="shared" si="1"/>
        <v>0</v>
      </c>
      <c r="G47" s="3">
        <v>0</v>
      </c>
      <c r="H47" s="6">
        <f t="shared" si="2"/>
        <v>0</v>
      </c>
      <c r="I47" s="3">
        <v>1262</v>
      </c>
      <c r="J47" s="6">
        <f t="shared" si="3"/>
        <v>0.0010400441730330225</v>
      </c>
      <c r="K47" s="3">
        <v>1262</v>
      </c>
      <c r="L47" s="6">
        <f t="shared" si="4"/>
        <v>0.00016125199009488567</v>
      </c>
    </row>
    <row r="48" spans="2:12" ht="12.75">
      <c r="B48" s="2" t="s">
        <v>99</v>
      </c>
      <c r="C48" s="3">
        <v>138098</v>
      </c>
      <c r="D48" s="6">
        <f t="shared" si="0"/>
        <v>0.03503006262126576</v>
      </c>
      <c r="E48" s="3">
        <v>138098</v>
      </c>
      <c r="F48" s="6">
        <f t="shared" si="1"/>
        <v>0.06427330092162081</v>
      </c>
      <c r="G48" s="3">
        <v>26310</v>
      </c>
      <c r="H48" s="6">
        <f t="shared" si="2"/>
        <v>0.050404906000885104</v>
      </c>
      <c r="I48" s="3">
        <v>59503</v>
      </c>
      <c r="J48" s="6">
        <f t="shared" si="3"/>
        <v>0.04903783552138189</v>
      </c>
      <c r="K48" s="3">
        <v>362009</v>
      </c>
      <c r="L48" s="6">
        <f t="shared" si="4"/>
        <v>0.046255682791013844</v>
      </c>
    </row>
    <row r="49" spans="2:12" ht="12.75">
      <c r="B49" s="2" t="s">
        <v>106</v>
      </c>
      <c r="C49" s="3">
        <v>78</v>
      </c>
      <c r="D49" s="6">
        <f t="shared" si="0"/>
        <v>1.9785550004045893E-05</v>
      </c>
      <c r="E49" s="3">
        <v>78</v>
      </c>
      <c r="F49" s="6">
        <f t="shared" si="1"/>
        <v>3.630260736496128E-05</v>
      </c>
      <c r="G49" s="3">
        <v>198</v>
      </c>
      <c r="H49" s="6">
        <f t="shared" si="2"/>
        <v>0.000379329965343035</v>
      </c>
      <c r="I49" s="3">
        <v>1812</v>
      </c>
      <c r="J49" s="6">
        <f t="shared" si="3"/>
        <v>0.0014933122357653225</v>
      </c>
      <c r="K49" s="3">
        <v>2166</v>
      </c>
      <c r="L49" s="6">
        <f t="shared" si="4"/>
        <v>0.0002767605471834567</v>
      </c>
    </row>
    <row r="50" spans="2:12" ht="12.75">
      <c r="B50" s="2" t="s">
        <v>110</v>
      </c>
      <c r="C50" s="3">
        <v>0</v>
      </c>
      <c r="D50" s="6">
        <f t="shared" si="0"/>
        <v>0</v>
      </c>
      <c r="E50" s="3">
        <v>0</v>
      </c>
      <c r="F50" s="6">
        <f t="shared" si="1"/>
        <v>0</v>
      </c>
      <c r="G50" s="3">
        <v>0</v>
      </c>
      <c r="H50" s="6">
        <f t="shared" si="2"/>
        <v>0</v>
      </c>
      <c r="I50" s="3">
        <v>5270</v>
      </c>
      <c r="J50" s="6">
        <f t="shared" si="3"/>
        <v>0.004343132164725855</v>
      </c>
      <c r="K50" s="3">
        <v>5270</v>
      </c>
      <c r="L50" s="6">
        <f t="shared" si="4"/>
        <v>0.000673373999841559</v>
      </c>
    </row>
    <row r="51" spans="2:12" ht="12.75">
      <c r="B51" s="2" t="s">
        <v>112</v>
      </c>
      <c r="C51" s="3">
        <v>0</v>
      </c>
      <c r="D51" s="6">
        <f t="shared" si="0"/>
        <v>0</v>
      </c>
      <c r="E51" s="3">
        <v>0</v>
      </c>
      <c r="F51" s="6">
        <f t="shared" si="1"/>
        <v>0</v>
      </c>
      <c r="G51" s="3">
        <v>0</v>
      </c>
      <c r="H51" s="6">
        <f t="shared" si="2"/>
        <v>0</v>
      </c>
      <c r="I51" s="3">
        <v>18707</v>
      </c>
      <c r="J51" s="6">
        <f t="shared" si="3"/>
        <v>0.015416882999151152</v>
      </c>
      <c r="K51" s="3">
        <v>18707</v>
      </c>
      <c r="L51" s="6">
        <f t="shared" si="4"/>
        <v>0.0023902860370087374</v>
      </c>
    </row>
    <row r="52" spans="2:12" ht="12.75">
      <c r="B52" s="2" t="s">
        <v>115</v>
      </c>
      <c r="C52" s="3">
        <v>80751</v>
      </c>
      <c r="D52" s="6">
        <f t="shared" si="0"/>
        <v>0.02048337113303474</v>
      </c>
      <c r="E52" s="3">
        <v>80751</v>
      </c>
      <c r="F52" s="6">
        <f t="shared" si="1"/>
        <v>0.03758297240164088</v>
      </c>
      <c r="G52" s="3">
        <v>3844</v>
      </c>
      <c r="H52" s="6">
        <f t="shared" si="2"/>
        <v>0.007364365589791043</v>
      </c>
      <c r="I52" s="3">
        <v>5592</v>
      </c>
      <c r="J52" s="6">
        <f t="shared" si="3"/>
        <v>0.004608500012361856</v>
      </c>
      <c r="K52" s="3">
        <v>170938</v>
      </c>
      <c r="L52" s="6">
        <f t="shared" si="4"/>
        <v>0.02184159483584752</v>
      </c>
    </row>
    <row r="53" spans="2:12" ht="12.75">
      <c r="B53" s="2" t="s">
        <v>120</v>
      </c>
      <c r="C53" s="3">
        <v>0</v>
      </c>
      <c r="D53" s="6">
        <f t="shared" si="0"/>
        <v>0</v>
      </c>
      <c r="E53" s="3">
        <v>0</v>
      </c>
      <c r="F53" s="6">
        <f t="shared" si="1"/>
        <v>0</v>
      </c>
      <c r="G53" s="3">
        <v>0</v>
      </c>
      <c r="H53" s="6">
        <f t="shared" si="2"/>
        <v>0</v>
      </c>
      <c r="I53" s="3">
        <v>5029</v>
      </c>
      <c r="J53" s="6">
        <f t="shared" si="3"/>
        <v>0.004144518340874066</v>
      </c>
      <c r="K53" s="3">
        <v>5029</v>
      </c>
      <c r="L53" s="6">
        <f t="shared" si="4"/>
        <v>0.0006425802362814422</v>
      </c>
    </row>
    <row r="54" spans="2:12" ht="12.75">
      <c r="B54" s="2" t="s">
        <v>121</v>
      </c>
      <c r="C54" s="3">
        <v>933</v>
      </c>
      <c r="D54" s="6">
        <f t="shared" si="0"/>
        <v>0.0002366656173560874</v>
      </c>
      <c r="E54" s="3">
        <v>933</v>
      </c>
      <c r="F54" s="6">
        <f t="shared" si="1"/>
        <v>0.0004342350342501138</v>
      </c>
      <c r="G54" s="3">
        <v>0</v>
      </c>
      <c r="H54" s="6">
        <f t="shared" si="2"/>
        <v>0</v>
      </c>
      <c r="I54" s="3">
        <v>3467</v>
      </c>
      <c r="J54" s="6">
        <f t="shared" si="3"/>
        <v>0.002857237042714334</v>
      </c>
      <c r="K54" s="3">
        <v>5333</v>
      </c>
      <c r="L54" s="6">
        <f t="shared" si="4"/>
        <v>0.0006814238218510502</v>
      </c>
    </row>
    <row r="55" spans="2:12" ht="12.75">
      <c r="B55" s="2" t="s">
        <v>122</v>
      </c>
      <c r="C55" s="3">
        <v>13087</v>
      </c>
      <c r="D55" s="6">
        <f t="shared" si="0"/>
        <v>0.003319660165422418</v>
      </c>
      <c r="E55" s="3">
        <v>13087</v>
      </c>
      <c r="F55" s="6">
        <f t="shared" si="1"/>
        <v>0.0060909259305801065</v>
      </c>
      <c r="G55" s="3">
        <v>1130</v>
      </c>
      <c r="H55" s="6">
        <f t="shared" si="2"/>
        <v>0.0021648629335233815</v>
      </c>
      <c r="I55" s="3">
        <v>4621</v>
      </c>
      <c r="J55" s="6">
        <f t="shared" si="3"/>
        <v>0.0038082758507017415</v>
      </c>
      <c r="K55" s="3">
        <v>31925</v>
      </c>
      <c r="L55" s="6">
        <f t="shared" si="4"/>
        <v>0.004079215359571494</v>
      </c>
    </row>
    <row r="56" spans="2:12" ht="12.75">
      <c r="B56" s="2" t="s">
        <v>123</v>
      </c>
      <c r="C56" s="3">
        <v>476</v>
      </c>
      <c r="D56" s="6">
        <f t="shared" si="0"/>
        <v>0.00012074258720417748</v>
      </c>
      <c r="E56" s="3">
        <v>476</v>
      </c>
      <c r="F56" s="6">
        <f t="shared" si="1"/>
        <v>0.00022153898853489193</v>
      </c>
      <c r="G56" s="3">
        <v>0</v>
      </c>
      <c r="H56" s="6">
        <f t="shared" si="2"/>
        <v>0</v>
      </c>
      <c r="I56" s="3">
        <v>0</v>
      </c>
      <c r="J56" s="6">
        <f t="shared" si="3"/>
        <v>0</v>
      </c>
      <c r="K56" s="3">
        <v>952</v>
      </c>
      <c r="L56" s="6">
        <f t="shared" si="4"/>
        <v>0.00012164175481008809</v>
      </c>
    </row>
    <row r="57" spans="2:12" ht="12.75">
      <c r="B57" s="2" t="s">
        <v>127</v>
      </c>
      <c r="C57" s="3">
        <v>39457</v>
      </c>
      <c r="D57" s="6">
        <f t="shared" si="0"/>
        <v>0.010008698032174855</v>
      </c>
      <c r="E57" s="3">
        <v>39458</v>
      </c>
      <c r="F57" s="6">
        <f t="shared" si="1"/>
        <v>0.018364465146239004</v>
      </c>
      <c r="G57" s="3">
        <v>4745</v>
      </c>
      <c r="H57" s="6">
        <f t="shared" si="2"/>
        <v>0.009090508512892429</v>
      </c>
      <c r="I57" s="3">
        <v>54703</v>
      </c>
      <c r="J57" s="6">
        <f t="shared" si="3"/>
        <v>0.04508204151935455</v>
      </c>
      <c r="K57" s="3">
        <v>138363</v>
      </c>
      <c r="L57" s="6">
        <f t="shared" si="4"/>
        <v>0.017679325757130483</v>
      </c>
    </row>
    <row r="58" spans="2:12" ht="12.75">
      <c r="B58" s="2" t="s">
        <v>128</v>
      </c>
      <c r="C58" s="3">
        <v>0</v>
      </c>
      <c r="D58" s="6">
        <f t="shared" si="0"/>
        <v>0</v>
      </c>
      <c r="E58" s="3">
        <v>0</v>
      </c>
      <c r="F58" s="6">
        <f t="shared" si="1"/>
        <v>0</v>
      </c>
      <c r="G58" s="3">
        <v>0</v>
      </c>
      <c r="H58" s="6">
        <f t="shared" si="2"/>
        <v>0</v>
      </c>
      <c r="I58" s="3">
        <v>8075</v>
      </c>
      <c r="J58" s="6">
        <f t="shared" si="3"/>
        <v>0.0066547992846605845</v>
      </c>
      <c r="K58" s="3">
        <v>8075</v>
      </c>
      <c r="L58" s="6">
        <f t="shared" si="4"/>
        <v>0.0010317827416927116</v>
      </c>
    </row>
    <row r="59" spans="2:12" ht="12.75">
      <c r="B59" s="2" t="s">
        <v>130</v>
      </c>
      <c r="C59" s="3">
        <v>0</v>
      </c>
      <c r="D59" s="6">
        <f t="shared" si="0"/>
        <v>0</v>
      </c>
      <c r="E59" s="3">
        <v>0</v>
      </c>
      <c r="F59" s="6">
        <f t="shared" si="1"/>
        <v>0</v>
      </c>
      <c r="G59" s="3">
        <v>0</v>
      </c>
      <c r="H59" s="6">
        <f t="shared" si="2"/>
        <v>0</v>
      </c>
      <c r="I59" s="3">
        <v>14554</v>
      </c>
      <c r="J59" s="6">
        <f t="shared" si="3"/>
        <v>0.011994297063647076</v>
      </c>
      <c r="K59" s="3">
        <v>14554</v>
      </c>
      <c r="L59" s="6">
        <f t="shared" si="4"/>
        <v>0.0018596366591449812</v>
      </c>
    </row>
    <row r="60" spans="2:12" ht="12.75">
      <c r="B60" s="2" t="s">
        <v>131</v>
      </c>
      <c r="C60" s="3">
        <v>6787</v>
      </c>
      <c r="D60" s="6">
        <f t="shared" si="0"/>
        <v>0.0017215965112494804</v>
      </c>
      <c r="E60" s="3">
        <v>6787</v>
      </c>
      <c r="F60" s="6">
        <f t="shared" si="1"/>
        <v>0.003158792258794772</v>
      </c>
      <c r="G60" s="3">
        <v>0</v>
      </c>
      <c r="H60" s="6">
        <f t="shared" si="2"/>
        <v>0</v>
      </c>
      <c r="I60" s="3">
        <v>10427</v>
      </c>
      <c r="J60" s="6">
        <f t="shared" si="3"/>
        <v>0.008593138345653983</v>
      </c>
      <c r="K60" s="3">
        <v>24001</v>
      </c>
      <c r="L60" s="6">
        <f t="shared" si="4"/>
        <v>0.0030667266357110546</v>
      </c>
    </row>
    <row r="61" spans="2:12" ht="12.75">
      <c r="B61" s="2" t="s">
        <v>132</v>
      </c>
      <c r="C61" s="3">
        <v>33327</v>
      </c>
      <c r="D61" s="6">
        <f t="shared" si="0"/>
        <v>0.008453756730574838</v>
      </c>
      <c r="E61" s="3">
        <v>33327</v>
      </c>
      <c r="F61" s="6">
        <f t="shared" si="1"/>
        <v>0.015510987123744418</v>
      </c>
      <c r="G61" s="3">
        <v>3281</v>
      </c>
      <c r="H61" s="6">
        <f t="shared" si="2"/>
        <v>0.006285765738840898</v>
      </c>
      <c r="I61" s="3">
        <v>48858</v>
      </c>
      <c r="J61" s="6">
        <f t="shared" si="3"/>
        <v>0.04026503819813583</v>
      </c>
      <c r="K61" s="3">
        <v>118793</v>
      </c>
      <c r="L61" s="6">
        <f t="shared" si="4"/>
        <v>0.015178769936086968</v>
      </c>
    </row>
    <row r="62" spans="2:12" ht="12.75">
      <c r="B62" s="2" t="s">
        <v>134</v>
      </c>
      <c r="C62" s="3">
        <v>1192</v>
      </c>
      <c r="D62" s="6">
        <f t="shared" si="0"/>
        <v>0.00030236378980541925</v>
      </c>
      <c r="E62" s="3">
        <v>1192</v>
      </c>
      <c r="F62" s="6">
        <f t="shared" si="1"/>
        <v>0.0005547783074235108</v>
      </c>
      <c r="G62" s="3">
        <v>0</v>
      </c>
      <c r="H62" s="6">
        <f t="shared" si="2"/>
        <v>0</v>
      </c>
      <c r="I62" s="3">
        <v>6393</v>
      </c>
      <c r="J62" s="6">
        <f t="shared" si="3"/>
        <v>0.005268623136450169</v>
      </c>
      <c r="K62" s="3">
        <v>8777</v>
      </c>
      <c r="L62" s="6">
        <f t="shared" si="4"/>
        <v>0.0011214807583698983</v>
      </c>
    </row>
    <row r="63" spans="2:12" ht="12.75">
      <c r="B63" s="2" t="s">
        <v>135</v>
      </c>
      <c r="C63" s="3">
        <v>113452</v>
      </c>
      <c r="D63" s="6">
        <f t="shared" si="0"/>
        <v>0.028778336141782237</v>
      </c>
      <c r="E63" s="3">
        <v>113452</v>
      </c>
      <c r="F63" s="6">
        <f t="shared" si="1"/>
        <v>0.05280260783037932</v>
      </c>
      <c r="G63" s="3">
        <v>32258</v>
      </c>
      <c r="H63" s="6">
        <f t="shared" si="2"/>
        <v>0.06180013142442234</v>
      </c>
      <c r="I63" s="3">
        <v>11039</v>
      </c>
      <c r="J63" s="6">
        <f t="shared" si="3"/>
        <v>0.00909750208091247</v>
      </c>
      <c r="K63" s="3">
        <v>270201</v>
      </c>
      <c r="L63" s="6">
        <f t="shared" si="4"/>
        <v>0.03452491994899224</v>
      </c>
    </row>
    <row r="64" spans="2:12" ht="12.75">
      <c r="B64" s="2" t="s">
        <v>136</v>
      </c>
      <c r="C64" s="3">
        <v>432</v>
      </c>
      <c r="D64" s="6">
        <f t="shared" si="0"/>
        <v>0.00010958150771471571</v>
      </c>
      <c r="E64" s="3">
        <v>432</v>
      </c>
      <c r="F64" s="6">
        <f t="shared" si="1"/>
        <v>0.00020106059463670864</v>
      </c>
      <c r="G64" s="3">
        <v>0</v>
      </c>
      <c r="H64" s="6">
        <f t="shared" si="2"/>
        <v>0</v>
      </c>
      <c r="I64" s="3">
        <v>5472</v>
      </c>
      <c r="J64" s="6">
        <f t="shared" si="3"/>
        <v>0.004509605162311173</v>
      </c>
      <c r="K64" s="3">
        <v>6336</v>
      </c>
      <c r="L64" s="6">
        <f t="shared" si="4"/>
        <v>0.0008095820992402501</v>
      </c>
    </row>
    <row r="65" spans="2:12" ht="12.75">
      <c r="B65" s="2" t="s">
        <v>137</v>
      </c>
      <c r="C65" s="3">
        <v>133830</v>
      </c>
      <c r="D65" s="6">
        <f t="shared" si="0"/>
        <v>0.03394743791078797</v>
      </c>
      <c r="E65" s="3">
        <v>133830</v>
      </c>
      <c r="F65" s="6">
        <f t="shared" si="1"/>
        <v>0.062286896713497034</v>
      </c>
      <c r="G65" s="3">
        <v>33406</v>
      </c>
      <c r="H65" s="6">
        <f t="shared" si="2"/>
        <v>0.06399947890024962</v>
      </c>
      <c r="I65" s="3">
        <v>52864</v>
      </c>
      <c r="J65" s="6">
        <f t="shared" si="3"/>
        <v>0.04356647794232782</v>
      </c>
      <c r="K65" s="3">
        <v>353930</v>
      </c>
      <c r="L65" s="6">
        <f t="shared" si="4"/>
        <v>0.04522338894951101</v>
      </c>
    </row>
    <row r="66" spans="2:12" ht="12.75">
      <c r="B66" s="2" t="s">
        <v>139</v>
      </c>
      <c r="C66" s="3">
        <v>9738</v>
      </c>
      <c r="D66" s="6">
        <f t="shared" si="0"/>
        <v>0.0024701498197358834</v>
      </c>
      <c r="E66" s="3">
        <v>9738</v>
      </c>
      <c r="F66" s="6">
        <f t="shared" si="1"/>
        <v>0.004532240904102474</v>
      </c>
      <c r="G66" s="3">
        <v>0</v>
      </c>
      <c r="H66" s="6">
        <f t="shared" si="2"/>
        <v>0</v>
      </c>
      <c r="I66" s="3">
        <v>13206</v>
      </c>
      <c r="J66" s="6">
        <f t="shared" si="3"/>
        <v>0.010883378248077731</v>
      </c>
      <c r="K66" s="3">
        <v>32682</v>
      </c>
      <c r="L66" s="6">
        <f t="shared" si="4"/>
        <v>0.004175940998637919</v>
      </c>
    </row>
    <row r="67" spans="2:12" ht="12.75">
      <c r="B67" s="2" t="s">
        <v>140</v>
      </c>
      <c r="C67" s="3">
        <v>6196</v>
      </c>
      <c r="D67" s="6">
        <f t="shared" si="0"/>
        <v>0.0015716829208342095</v>
      </c>
      <c r="E67" s="3">
        <v>6196</v>
      </c>
      <c r="F67" s="6">
        <f t="shared" si="1"/>
        <v>0.002883730195298719</v>
      </c>
      <c r="G67" s="3">
        <v>0</v>
      </c>
      <c r="H67" s="6">
        <f t="shared" si="2"/>
        <v>0</v>
      </c>
      <c r="I67" s="3">
        <v>20889</v>
      </c>
      <c r="J67" s="6">
        <f t="shared" si="3"/>
        <v>0.01721512102257275</v>
      </c>
      <c r="K67" s="3">
        <v>33281</v>
      </c>
      <c r="L67" s="6">
        <f t="shared" si="4"/>
        <v>0.004252478195204351</v>
      </c>
    </row>
    <row r="68" spans="2:12" ht="12.75">
      <c r="B68" s="2" t="s">
        <v>141</v>
      </c>
      <c r="C68" s="3">
        <v>0</v>
      </c>
      <c r="D68" s="6">
        <f aca="true" t="shared" si="5" ref="D68:D75">+C68/$C$76</f>
        <v>0</v>
      </c>
      <c r="E68" s="3">
        <v>0</v>
      </c>
      <c r="F68" s="6">
        <f aca="true" t="shared" si="6" ref="F68:F75">+E68/$E$76</f>
        <v>0</v>
      </c>
      <c r="G68" s="3">
        <v>0</v>
      </c>
      <c r="H68" s="6">
        <f aca="true" t="shared" si="7" ref="H68:H75">+G68/$G$76</f>
        <v>0</v>
      </c>
      <c r="I68" s="3">
        <v>2413</v>
      </c>
      <c r="J68" s="6">
        <f aca="true" t="shared" si="8" ref="J68:J75">+I68/$I$76</f>
        <v>0.001988610609769163</v>
      </c>
      <c r="K68" s="3">
        <v>2413</v>
      </c>
      <c r="L68" s="6">
        <f aca="true" t="shared" si="9" ref="L68:L75">+K68/$K$76</f>
        <v>0.0003083209604587632</v>
      </c>
    </row>
    <row r="69" spans="2:12" ht="12.75">
      <c r="B69" s="2" t="s">
        <v>142</v>
      </c>
      <c r="C69" s="3">
        <v>0</v>
      </c>
      <c r="D69" s="6">
        <f t="shared" si="5"/>
        <v>0</v>
      </c>
      <c r="E69" s="3">
        <v>0</v>
      </c>
      <c r="F69" s="6">
        <f t="shared" si="6"/>
        <v>0</v>
      </c>
      <c r="G69" s="3">
        <v>0</v>
      </c>
      <c r="H69" s="6">
        <f t="shared" si="7"/>
        <v>0</v>
      </c>
      <c r="I69" s="3">
        <v>607</v>
      </c>
      <c r="J69" s="6">
        <f t="shared" si="8"/>
        <v>0.0005002431165063746</v>
      </c>
      <c r="K69" s="3">
        <v>607</v>
      </c>
      <c r="L69" s="6">
        <f t="shared" si="9"/>
        <v>7.755939618668431E-05</v>
      </c>
    </row>
    <row r="70" spans="2:12" ht="12.75">
      <c r="B70" s="2" t="s">
        <v>143</v>
      </c>
      <c r="C70" s="3">
        <v>67</v>
      </c>
      <c r="D70" s="6">
        <f t="shared" si="5"/>
        <v>1.6995280131680445E-05</v>
      </c>
      <c r="E70" s="3">
        <v>67</v>
      </c>
      <c r="F70" s="6">
        <f t="shared" si="6"/>
        <v>3.118300889041546E-05</v>
      </c>
      <c r="G70" s="3">
        <v>0</v>
      </c>
      <c r="H70" s="6">
        <f t="shared" si="7"/>
        <v>0</v>
      </c>
      <c r="I70" s="3">
        <v>39945</v>
      </c>
      <c r="J70" s="6">
        <f t="shared" si="8"/>
        <v>0.03291962321062131</v>
      </c>
      <c r="K70" s="3">
        <v>40079</v>
      </c>
      <c r="L70" s="6">
        <f t="shared" si="9"/>
        <v>0.005121092322514202</v>
      </c>
    </row>
    <row r="71" spans="2:12" ht="12.75">
      <c r="B71" s="2" t="s">
        <v>145</v>
      </c>
      <c r="C71" s="3">
        <v>1005</v>
      </c>
      <c r="D71" s="6">
        <f t="shared" si="5"/>
        <v>0.00025492920197520667</v>
      </c>
      <c r="E71" s="3">
        <v>1005</v>
      </c>
      <c r="F71" s="6">
        <f t="shared" si="6"/>
        <v>0.0004677451333562319</v>
      </c>
      <c r="G71" s="3">
        <v>0</v>
      </c>
      <c r="H71" s="6">
        <f t="shared" si="7"/>
        <v>0</v>
      </c>
      <c r="I71" s="3">
        <v>0</v>
      </c>
      <c r="J71" s="6">
        <f t="shared" si="8"/>
        <v>0</v>
      </c>
      <c r="K71" s="3">
        <v>2010</v>
      </c>
      <c r="L71" s="6">
        <f t="shared" si="9"/>
        <v>0.00025682765458852634</v>
      </c>
    </row>
    <row r="72" spans="2:12" ht="12.75">
      <c r="B72" s="2" t="s">
        <v>146</v>
      </c>
      <c r="C72" s="3">
        <v>4237</v>
      </c>
      <c r="D72" s="6">
        <f t="shared" si="5"/>
        <v>0.0010747612226556724</v>
      </c>
      <c r="E72" s="3">
        <v>4237</v>
      </c>
      <c r="F72" s="6">
        <f t="shared" si="6"/>
        <v>0.0019719762487864223</v>
      </c>
      <c r="G72" s="3">
        <v>0</v>
      </c>
      <c r="H72" s="6">
        <f t="shared" si="7"/>
        <v>0</v>
      </c>
      <c r="I72" s="3">
        <v>4816</v>
      </c>
      <c r="J72" s="6">
        <f t="shared" si="8"/>
        <v>0.0039689799820341026</v>
      </c>
      <c r="K72" s="3">
        <v>13290</v>
      </c>
      <c r="L72" s="6">
        <f t="shared" si="9"/>
        <v>0.0016981291191450322</v>
      </c>
    </row>
    <row r="73" spans="2:12" ht="12.75">
      <c r="B73" s="2" t="s">
        <v>147</v>
      </c>
      <c r="C73" s="3">
        <v>0</v>
      </c>
      <c r="D73" s="6">
        <f t="shared" si="5"/>
        <v>0</v>
      </c>
      <c r="E73" s="3">
        <v>0</v>
      </c>
      <c r="F73" s="6">
        <f t="shared" si="6"/>
        <v>0</v>
      </c>
      <c r="G73" s="3">
        <v>0</v>
      </c>
      <c r="H73" s="6">
        <f t="shared" si="7"/>
        <v>0</v>
      </c>
      <c r="I73" s="3">
        <v>504</v>
      </c>
      <c r="J73" s="6">
        <f t="shared" si="8"/>
        <v>0.00041535837021287116</v>
      </c>
      <c r="K73" s="3">
        <v>504</v>
      </c>
      <c r="L73" s="6">
        <f t="shared" si="9"/>
        <v>6.439857607592899E-05</v>
      </c>
    </row>
    <row r="74" spans="2:12" ht="12.75">
      <c r="B74" s="2" t="s">
        <v>148</v>
      </c>
      <c r="C74" s="3">
        <v>4073</v>
      </c>
      <c r="D74" s="6">
        <f t="shared" si="5"/>
        <v>0.0010331608354676783</v>
      </c>
      <c r="E74" s="3">
        <v>4073</v>
      </c>
      <c r="F74" s="6">
        <f t="shared" si="6"/>
        <v>0.0018956476897113756</v>
      </c>
      <c r="G74" s="3">
        <v>0</v>
      </c>
      <c r="H74" s="6">
        <f t="shared" si="7"/>
        <v>0</v>
      </c>
      <c r="I74" s="3">
        <v>2459</v>
      </c>
      <c r="J74" s="6">
        <f t="shared" si="8"/>
        <v>0.0020265203022885917</v>
      </c>
      <c r="K74" s="3">
        <v>10605</v>
      </c>
      <c r="L74" s="6">
        <f t="shared" si="9"/>
        <v>0.0013550533715976725</v>
      </c>
    </row>
    <row r="75" spans="2:12" ht="12.75">
      <c r="B75" s="2" t="s">
        <v>149</v>
      </c>
      <c r="C75" s="3">
        <v>0</v>
      </c>
      <c r="D75" s="6">
        <f t="shared" si="5"/>
        <v>0</v>
      </c>
      <c r="E75" s="3">
        <v>0</v>
      </c>
      <c r="F75" s="6">
        <f t="shared" si="6"/>
        <v>0</v>
      </c>
      <c r="G75" s="3">
        <v>0</v>
      </c>
      <c r="H75" s="6">
        <f t="shared" si="7"/>
        <v>0</v>
      </c>
      <c r="I75" s="3">
        <v>2017</v>
      </c>
      <c r="J75" s="6">
        <f t="shared" si="8"/>
        <v>0.001662257604601907</v>
      </c>
      <c r="K75" s="3">
        <v>2017</v>
      </c>
      <c r="L75" s="6">
        <f t="shared" si="9"/>
        <v>0.00025772207925624756</v>
      </c>
    </row>
    <row r="76" spans="3:13" ht="12.75">
      <c r="C76" s="4">
        <f aca="true" t="shared" si="10" ref="C76:L76">SUM(C3:C75)</f>
        <v>3942271</v>
      </c>
      <c r="D76" s="7">
        <f t="shared" si="10"/>
        <v>1.0000000000000002</v>
      </c>
      <c r="E76" s="4">
        <f t="shared" si="10"/>
        <v>2148606</v>
      </c>
      <c r="F76" s="7">
        <f t="shared" si="10"/>
        <v>1.0000000000000002</v>
      </c>
      <c r="G76" s="4">
        <f t="shared" si="10"/>
        <v>521973</v>
      </c>
      <c r="H76" s="7">
        <f t="shared" si="10"/>
        <v>0.9999999999999998</v>
      </c>
      <c r="I76" s="4">
        <f t="shared" si="10"/>
        <v>1213410</v>
      </c>
      <c r="J76" s="7">
        <f t="shared" si="10"/>
        <v>1</v>
      </c>
      <c r="K76" s="4">
        <f t="shared" si="10"/>
        <v>7826260</v>
      </c>
      <c r="L76" s="7">
        <f t="shared" si="10"/>
        <v>1.0000000000000002</v>
      </c>
      <c r="M76" s="4">
        <f>+I76+G76+E76+C76</f>
        <v>7826260</v>
      </c>
    </row>
    <row r="77" spans="3:11" ht="12.75">
      <c r="C77" s="4">
        <f>+C76-C78</f>
        <v>-2</v>
      </c>
      <c r="E77" s="4">
        <f>+E76-E78</f>
        <v>1</v>
      </c>
      <c r="G77" s="4">
        <f>+G76-G78</f>
        <v>2</v>
      </c>
      <c r="I77" s="4">
        <f>+I76-I78</f>
        <v>3</v>
      </c>
      <c r="K77" s="4">
        <f>+K76-K78</f>
        <v>4</v>
      </c>
    </row>
    <row r="78" spans="3:11" ht="12.75">
      <c r="C78" s="9">
        <v>3942273</v>
      </c>
      <c r="E78" s="4">
        <f>716202+1432403</f>
        <v>2148605</v>
      </c>
      <c r="G78" s="9">
        <v>521971</v>
      </c>
      <c r="I78" s="9">
        <v>1213407</v>
      </c>
      <c r="K78" s="4">
        <f>SUM(C78:I78)</f>
        <v>7826256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dcterms:created xsi:type="dcterms:W3CDTF">1996-10-14T23:33:28Z</dcterms:created>
  <dcterms:modified xsi:type="dcterms:W3CDTF">2012-05-09T21:18:55Z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