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2795" windowHeight="8865" tabRatio="780" firstSheet="3" activeTab="13"/>
  </bookViews>
  <sheets>
    <sheet name="ZipListing" sheetId="1" r:id="rId1"/>
    <sheet name="Oct2007" sheetId="2" r:id="rId2"/>
    <sheet name="Nov2007" sheetId="3" r:id="rId3"/>
    <sheet name="Dec2007" sheetId="4" r:id="rId4"/>
    <sheet name="Jan2008" sheetId="5" r:id="rId5"/>
    <sheet name="Feb2008" sheetId="6" r:id="rId6"/>
    <sheet name="Mar2008" sheetId="7" r:id="rId7"/>
    <sheet name="Apr2008" sheetId="8" r:id="rId8"/>
    <sheet name="May2008" sheetId="9" r:id="rId9"/>
    <sheet name="June2008" sheetId="10" r:id="rId10"/>
    <sheet name="July2008" sheetId="11" r:id="rId11"/>
    <sheet name="Aug2008" sheetId="12" r:id="rId12"/>
    <sheet name="Sept2008" sheetId="13" r:id="rId13"/>
    <sheet name="FY20072008" sheetId="14" r:id="rId14"/>
  </sheets>
  <definedNames/>
  <calcPr fullCalcOnLoad="1"/>
</workbook>
</file>

<file path=xl/sharedStrings.xml><?xml version="1.0" encoding="utf-8"?>
<sst xmlns="http://schemas.openxmlformats.org/spreadsheetml/2006/main" count="1989" uniqueCount="170">
  <si>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</si>
  <si>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</si>
  <si>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</si>
  <si>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</si>
  <si>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</si>
  <si>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</si>
  <si>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</si>
  <si>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</si>
  <si>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</si>
  <si>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</si>
  <si>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</si>
  <si>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</si>
  <si>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</si>
  <si>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</si>
  <si>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</si>
  <si>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</si>
  <si>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</si>
  <si>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</si>
  <si>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</si>
  <si>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</si>
  <si>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</si>
  <si>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</si>
  <si>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</si>
  <si>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</si>
  <si>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</si>
  <si>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</si>
  <si>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</si>
  <si>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</si>
  <si>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</si>
  <si>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</si>
  <si>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</si>
  <si>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</si>
  <si>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</si>
  <si>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</si>
  <si>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</si>
  <si>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</si>
  <si>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</si>
  <si>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</si>
  <si>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</si>
  <si>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</si>
  <si>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</si>
  <si>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</si>
  <si>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</si>
  <si>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</si>
  <si>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</si>
  <si>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</si>
  <si>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</si>
  <si>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</si>
  <si>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</si>
  <si>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</si>
  <si>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</si>
  <si>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</si>
  <si>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</si>
  <si>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</si>
  <si>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</si>
  <si>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</si>
  <si>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</si>
  <si>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</si>
  <si>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</si>
  <si>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</si>
  <si>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</si>
  <si>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</si>
  <si>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</si>
  <si>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</si>
  <si>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</si>
  <si>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</si>
  <si>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</si>
  <si>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</si>
  <si>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</si>
  <si>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</si>
  <si>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</si>
  <si>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</si>
  <si>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</si>
  <si>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</si>
  <si>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</si>
  <si>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</si>
  <si>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</si>
  <si>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</si>
  <si>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</si>
  <si>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</si>
  <si>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</si>
  <si>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</si>
  <si>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</si>
  <si>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</si>
  <si>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</si>
  <si>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</si>
  <si>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</si>
  <si>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</si>
  <si>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</si>
  <si>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</si>
  <si>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</si>
  <si>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</si>
  <si>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</si>
  <si>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</si>
  <si>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</si>
  <si>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</si>
  <si>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</si>
  <si>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</si>
  <si>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</si>
  <si>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</si>
  <si>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</si>
  <si>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</si>
  <si>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</si>
  <si>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</si>
  <si>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</si>
  <si>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</si>
  <si>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</si>
  <si>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</si>
  <si>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</si>
  <si>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</si>
  <si>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</si>
  <si>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</si>
  <si>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</si>
  <si>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</si>
  <si>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</si>
  <si>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</si>
  <si>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</si>
  <si>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</si>
  <si>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</si>
  <si>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</si>
  <si>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</si>
  <si>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</si>
  <si>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</si>
  <si>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</si>
  <si>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</si>
  <si>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</si>
  <si>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</si>
  <si>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</si>
  <si>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</si>
  <si>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</si>
  <si>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</si>
  <si>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</si>
  <si>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</si>
  <si>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</si>
  <si>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</si>
  <si>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</si>
  <si>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</si>
  <si>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</si>
  <si>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</si>
  <si>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</si>
  <si>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</si>
  <si>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</si>
  <si>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</si>
  <si>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</si>
  <si>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</si>
  <si>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</si>
  <si>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</si>
  <si>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</si>
  <si>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</si>
  <si>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</si>
  <si>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</si>
  <si>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</si>
  <si>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</si>
  <si>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</si>
  <si>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</si>
  <si>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</si>
  <si>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</si>
  <si>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</si>
  <si>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</si>
  <si>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</si>
  <si>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</si>
  <si>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33127</t>
  </si>
  <si>
    <t>33190</t>
  </si>
  <si>
    <t>Convention_Tx</t>
  </si>
  <si>
    <t>Tourist_Tx</t>
  </si>
  <si>
    <t>Homeless_Tx</t>
  </si>
  <si>
    <t>Total_Tx</t>
  </si>
  <si>
    <t>Total_Tax</t>
  </si>
  <si>
    <t>Food_Tax</t>
  </si>
  <si>
    <t>Food_tx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</si>
</sst>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00%"/>
    <numFmt numFmtId="168" formatCode="0.0%"/>
  </numFmts>
  <fonts count="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.75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2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20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10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2" xfId="32" applyFont="1" applyFill="1" applyBorder="1" applyAlignment="1">
      <alignment horizontal="left" wrapText="1"/>
      <protection/>
    </xf>
    <xf numFmtId="164" fontId="1" fillId="0" borderId="2" xfId="32" applyNumberFormat="1" applyFont="1" applyFill="1" applyBorder="1" applyAlignment="1">
      <alignment horizontal="right" wrapText="1"/>
      <protection/>
    </xf>
    <xf numFmtId="0" fontId="1" fillId="0" borderId="2" xfId="26" applyFont="1" applyFill="1" applyBorder="1" applyAlignment="1">
      <alignment horizontal="left" wrapText="1"/>
      <protection/>
    </xf>
    <xf numFmtId="10" fontId="1" fillId="0" borderId="0" xfId="0" applyNumberFormat="1" applyFont="1" applyFill="1" applyAlignment="1">
      <alignment horizontal="right" wrapText="1"/>
    </xf>
    <xf numFmtId="0" fontId="1" fillId="0" borderId="2" xfId="21" applyFont="1" applyFill="1" applyBorder="1" applyAlignment="1">
      <alignment horizontal="left" wrapText="1"/>
      <protection/>
    </xf>
    <xf numFmtId="164" fontId="1" fillId="0" borderId="2" xfId="21" applyNumberFormat="1" applyFont="1" applyFill="1" applyBorder="1" applyAlignment="1">
      <alignment horizontal="right" wrapText="1"/>
      <protection/>
    </xf>
    <xf numFmtId="0" fontId="1" fillId="0" borderId="2" xfId="30" applyFont="1" applyFill="1" applyBorder="1" applyAlignment="1">
      <alignment horizontal="left" wrapText="1"/>
      <protection/>
    </xf>
    <xf numFmtId="165" fontId="1" fillId="0" borderId="2" xfId="30" applyNumberFormat="1" applyFont="1" applyFill="1" applyBorder="1" applyAlignment="1">
      <alignment horizontal="right" wrapText="1"/>
      <protection/>
    </xf>
    <xf numFmtId="165" fontId="1" fillId="0" borderId="2" xfId="0" applyNumberFormat="1" applyFont="1" applyFill="1" applyBorder="1" applyAlignment="1">
      <alignment horizontal="right" wrapText="1"/>
    </xf>
    <xf numFmtId="164" fontId="1" fillId="0" borderId="2" xfId="36" applyNumberFormat="1" applyFont="1" applyFill="1" applyBorder="1" applyAlignment="1">
      <alignment horizontal="right" wrapText="1"/>
      <protection/>
    </xf>
    <xf numFmtId="164" fontId="1" fillId="0" borderId="2" xfId="26" applyNumberFormat="1" applyFont="1" applyFill="1" applyBorder="1" applyAlignment="1">
      <alignment horizontal="right" wrapText="1"/>
      <protection/>
    </xf>
    <xf numFmtId="0" fontId="1" fillId="2" borderId="1" xfId="27" applyFont="1" applyFill="1" applyBorder="1" applyAlignment="1">
      <alignment horizontal="center"/>
      <protection/>
    </xf>
    <xf numFmtId="0" fontId="1" fillId="0" borderId="2" xfId="27" applyFont="1" applyFill="1" applyBorder="1" applyAlignment="1">
      <alignment horizontal="right" wrapText="1"/>
      <protection/>
    </xf>
    <xf numFmtId="0" fontId="1" fillId="0" borderId="2" xfId="27" applyFont="1" applyFill="1" applyBorder="1" applyAlignment="1">
      <alignment horizontal="left" wrapText="1"/>
      <protection/>
    </xf>
    <xf numFmtId="0" fontId="1" fillId="2" borderId="1" xfId="35" applyFont="1" applyFill="1" applyBorder="1" applyAlignment="1">
      <alignment horizontal="center"/>
      <protection/>
    </xf>
    <xf numFmtId="0" fontId="1" fillId="0" borderId="2" xfId="35" applyFont="1" applyFill="1" applyBorder="1" applyAlignment="1">
      <alignment horizontal="left" wrapText="1"/>
      <protection/>
    </xf>
    <xf numFmtId="165" fontId="1" fillId="2" borderId="1" xfId="35" applyNumberFormat="1" applyFont="1" applyFill="1" applyBorder="1" applyAlignment="1">
      <alignment horizontal="center"/>
      <protection/>
    </xf>
    <xf numFmtId="165" fontId="1" fillId="0" borderId="2" xfId="35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 horizontal="right"/>
    </xf>
    <xf numFmtId="0" fontId="1" fillId="2" borderId="1" xfId="24" applyFont="1" applyFill="1" applyBorder="1" applyAlignment="1">
      <alignment horizontal="center"/>
      <protection/>
    </xf>
    <xf numFmtId="0" fontId="1" fillId="0" borderId="2" xfId="24" applyFont="1" applyFill="1" applyBorder="1" applyAlignment="1">
      <alignment horizontal="left" wrapText="1"/>
      <protection/>
    </xf>
    <xf numFmtId="164" fontId="1" fillId="2" borderId="1" xfId="24" applyNumberFormat="1" applyFont="1" applyFill="1" applyBorder="1" applyAlignment="1">
      <alignment horizontal="center"/>
      <protection/>
    </xf>
    <xf numFmtId="164" fontId="1" fillId="0" borderId="2" xfId="24" applyNumberFormat="1" applyFont="1" applyFill="1" applyBorder="1" applyAlignment="1">
      <alignment horizontal="right" wrapText="1"/>
      <protection/>
    </xf>
    <xf numFmtId="0" fontId="1" fillId="2" borderId="1" xfId="28" applyFont="1" applyFill="1" applyBorder="1" applyAlignment="1">
      <alignment horizontal="center"/>
      <protection/>
    </xf>
    <xf numFmtId="0" fontId="1" fillId="0" borderId="2" xfId="28" applyFont="1" applyFill="1" applyBorder="1" applyAlignment="1">
      <alignment horizontal="left" wrapText="1"/>
      <protection/>
    </xf>
    <xf numFmtId="165" fontId="1" fillId="2" borderId="1" xfId="28" applyNumberFormat="1" applyFont="1" applyFill="1" applyBorder="1" applyAlignment="1">
      <alignment horizontal="center"/>
      <protection/>
    </xf>
    <xf numFmtId="165" fontId="1" fillId="0" borderId="2" xfId="28" applyNumberFormat="1" applyFont="1" applyFill="1" applyBorder="1" applyAlignment="1">
      <alignment horizontal="right" wrapText="1"/>
      <protection/>
    </xf>
    <xf numFmtId="7" fontId="1" fillId="2" borderId="1" xfId="28" applyNumberFormat="1" applyFont="1" applyFill="1" applyBorder="1" applyAlignment="1">
      <alignment horizontal="center"/>
      <protection/>
    </xf>
    <xf numFmtId="7" fontId="1" fillId="0" borderId="2" xfId="28" applyNumberFormat="1" applyFont="1" applyFill="1" applyBorder="1" applyAlignment="1">
      <alignment horizontal="right" wrapText="1"/>
      <protection/>
    </xf>
    <xf numFmtId="0" fontId="1" fillId="2" borderId="1" xfId="25" applyFont="1" applyFill="1" applyBorder="1" applyAlignment="1">
      <alignment horizontal="center"/>
      <protection/>
    </xf>
    <xf numFmtId="0" fontId="1" fillId="0" borderId="2" xfId="25" applyFont="1" applyFill="1" applyBorder="1" applyAlignment="1">
      <alignment horizontal="left" wrapText="1"/>
      <protection/>
    </xf>
    <xf numFmtId="165" fontId="1" fillId="2" borderId="1" xfId="25" applyNumberFormat="1" applyFont="1" applyFill="1" applyBorder="1" applyAlignment="1">
      <alignment horizontal="center"/>
      <protection/>
    </xf>
    <xf numFmtId="165" fontId="1" fillId="0" borderId="2" xfId="25" applyNumberFormat="1" applyFont="1" applyFill="1" applyBorder="1" applyAlignment="1">
      <alignment horizontal="right" wrapText="1"/>
      <protection/>
    </xf>
    <xf numFmtId="164" fontId="1" fillId="0" borderId="2" xfId="27" applyNumberFormat="1" applyFont="1" applyFill="1" applyBorder="1" applyAlignment="1">
      <alignment horizontal="right" wrapText="1"/>
      <protection/>
    </xf>
    <xf numFmtId="164" fontId="1" fillId="2" borderId="1" xfId="27" applyNumberFormat="1" applyFont="1" applyFill="1" applyBorder="1" applyAlignment="1">
      <alignment horizontal="center"/>
      <protection/>
    </xf>
    <xf numFmtId="0" fontId="1" fillId="2" borderId="1" xfId="33" applyFont="1" applyFill="1" applyBorder="1" applyAlignment="1">
      <alignment horizontal="center"/>
      <protection/>
    </xf>
    <xf numFmtId="0" fontId="1" fillId="0" borderId="2" xfId="33" applyFont="1" applyFill="1" applyBorder="1" applyAlignment="1">
      <alignment horizontal="left" wrapText="1"/>
      <protection/>
    </xf>
    <xf numFmtId="164" fontId="1" fillId="2" borderId="1" xfId="33" applyNumberFormat="1" applyFont="1" applyFill="1" applyBorder="1" applyAlignment="1">
      <alignment horizontal="center"/>
      <protection/>
    </xf>
    <xf numFmtId="164" fontId="1" fillId="0" borderId="2" xfId="33" applyNumberFormat="1" applyFont="1" applyFill="1" applyBorder="1" applyAlignment="1">
      <alignment horizontal="right" wrapText="1"/>
      <protection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left" wrapText="1"/>
      <protection/>
    </xf>
    <xf numFmtId="165" fontId="1" fillId="0" borderId="2" xfId="22" applyNumberFormat="1" applyFont="1" applyFill="1" applyBorder="1" applyAlignment="1">
      <alignment horizontal="right" wrapText="1"/>
      <protection/>
    </xf>
    <xf numFmtId="165" fontId="1" fillId="2" borderId="1" xfId="22" applyNumberFormat="1" applyFont="1" applyFill="1" applyBorder="1" applyAlignment="1">
      <alignment horizontal="center"/>
      <protection/>
    </xf>
    <xf numFmtId="0" fontId="1" fillId="2" borderId="1" xfId="34" applyFont="1" applyFill="1" applyBorder="1" applyAlignment="1">
      <alignment horizontal="center"/>
      <protection/>
    </xf>
    <xf numFmtId="0" fontId="1" fillId="0" borderId="2" xfId="34" applyFont="1" applyFill="1" applyBorder="1" applyAlignment="1">
      <alignment horizontal="left" wrapText="1"/>
      <protection/>
    </xf>
    <xf numFmtId="164" fontId="1" fillId="2" borderId="1" xfId="34" applyNumberFormat="1" applyFont="1" applyFill="1" applyBorder="1" applyAlignment="1">
      <alignment horizontal="center"/>
      <protection/>
    </xf>
    <xf numFmtId="164" fontId="1" fillId="0" borderId="2" xfId="34" applyNumberFormat="1" applyFont="1" applyFill="1" applyBorder="1" applyAlignment="1">
      <alignment horizontal="right" wrapText="1"/>
      <protection/>
    </xf>
    <xf numFmtId="0" fontId="1" fillId="2" borderId="1" xfId="31" applyFont="1" applyFill="1" applyBorder="1" applyAlignment="1">
      <alignment horizontal="center"/>
      <protection/>
    </xf>
    <xf numFmtId="0" fontId="1" fillId="0" borderId="2" xfId="31" applyFont="1" applyFill="1" applyBorder="1" applyAlignment="1">
      <alignment horizontal="left" wrapText="1"/>
      <protection/>
    </xf>
    <xf numFmtId="165" fontId="1" fillId="2" borderId="1" xfId="31" applyNumberFormat="1" applyFont="1" applyFill="1" applyBorder="1" applyAlignment="1">
      <alignment horizontal="center"/>
      <protection/>
    </xf>
    <xf numFmtId="165" fontId="1" fillId="0" borderId="2" xfId="31" applyNumberFormat="1" applyFont="1" applyFill="1" applyBorder="1" applyAlignment="1">
      <alignment horizontal="right" wrapText="1"/>
      <protection/>
    </xf>
    <xf numFmtId="0" fontId="1" fillId="2" borderId="1" xfId="29" applyFont="1" applyFill="1" applyBorder="1" applyAlignment="1">
      <alignment horizontal="center"/>
      <protection/>
    </xf>
    <xf numFmtId="0" fontId="1" fillId="0" borderId="2" xfId="29" applyFont="1" applyFill="1" applyBorder="1" applyAlignment="1">
      <alignment horizontal="left" wrapText="1"/>
      <protection/>
    </xf>
    <xf numFmtId="164" fontId="1" fillId="2" borderId="1" xfId="29" applyNumberFormat="1" applyFont="1" applyFill="1" applyBorder="1" applyAlignment="1">
      <alignment horizontal="center"/>
      <protection/>
    </xf>
    <xf numFmtId="164" fontId="1" fillId="0" borderId="2" xfId="29" applyNumberFormat="1" applyFont="1" applyFill="1" applyBorder="1" applyAlignment="1">
      <alignment horizontal="right" wrapText="1"/>
      <protection/>
    </xf>
    <xf numFmtId="0" fontId="1" fillId="2" borderId="1" xfId="23" applyFont="1" applyFill="1" applyBorder="1" applyAlignment="1">
      <alignment horizontal="center"/>
      <protection/>
    </xf>
    <xf numFmtId="0" fontId="1" fillId="2" borderId="1" xfId="23" applyFont="1" applyFill="1" applyBorder="1" applyAlignment="1">
      <alignment horizontal="right"/>
      <protection/>
    </xf>
    <xf numFmtId="0" fontId="1" fillId="0" borderId="2" xfId="23" applyFont="1" applyFill="1" applyBorder="1" applyAlignment="1">
      <alignment horizontal="right" wrapText="1"/>
      <protection/>
    </xf>
    <xf numFmtId="164" fontId="1" fillId="2" borderId="1" xfId="23" applyNumberFormat="1" applyFont="1" applyFill="1" applyBorder="1" applyAlignment="1">
      <alignment horizontal="center"/>
      <protection/>
    </xf>
    <xf numFmtId="164" fontId="1" fillId="0" borderId="2" xfId="23" applyNumberFormat="1" applyFont="1" applyFill="1" applyBorder="1" applyAlignment="1">
      <alignment horizontal="right" wrapText="1"/>
      <protection/>
    </xf>
    <xf numFmtId="0" fontId="1" fillId="2" borderId="1" xfId="37" applyFont="1" applyFill="1" applyBorder="1" applyAlignment="1">
      <alignment horizontal="center"/>
      <protection/>
    </xf>
    <xf numFmtId="0" fontId="1" fillId="0" borderId="2" xfId="37" applyFont="1" applyFill="1" applyBorder="1" applyAlignment="1">
      <alignment horizontal="left" wrapText="1"/>
      <protection/>
    </xf>
    <xf numFmtId="164" fontId="1" fillId="2" borderId="1" xfId="37" applyNumberFormat="1" applyFont="1" applyFill="1" applyBorder="1" applyAlignment="1">
      <alignment horizontal="center"/>
      <protection/>
    </xf>
    <xf numFmtId="164" fontId="1" fillId="0" borderId="2" xfId="37" applyNumberFormat="1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r2007" xfId="21"/>
    <cellStyle name="Normal_Apr2008" xfId="22"/>
    <cellStyle name="Normal_Aug2008" xfId="23"/>
    <cellStyle name="Normal_Dec2007" xfId="24"/>
    <cellStyle name="Normal_Feb2008" xfId="25"/>
    <cellStyle name="Normal_FY20062007" xfId="26"/>
    <cellStyle name="Normal_FY20072008" xfId="27"/>
    <cellStyle name="Normal_Jan2008" xfId="28"/>
    <cellStyle name="Normal_July2008" xfId="29"/>
    <cellStyle name="Normal_June2007" xfId="30"/>
    <cellStyle name="Normal_June2008" xfId="31"/>
    <cellStyle name="Normal_Mar2007" xfId="32"/>
    <cellStyle name="Normal_Mar2008" xfId="33"/>
    <cellStyle name="Normal_May2008" xfId="34"/>
    <cellStyle name="Normal_Nov2007" xfId="35"/>
    <cellStyle name="Normal_Sept2007" xfId="36"/>
    <cellStyle name="Normal_Sept2008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Convention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8775"/>
          <c:w val="0.794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</c:dPt>
          <c:dLbls>
            <c:dLbl>
              <c:idx val="1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'FY20072008'!$X$2:$X$14</c:f>
              <c:strCache/>
            </c:strRef>
          </c:cat>
          <c:val>
            <c:numRef>
              <c:f>'FY20072008'!$Y$2:$Y$14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205"/>
          <c:w val="0.126"/>
          <c:h val="0.7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75"/>
          <c:w val="0.732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'FY20072008'!$AI$2:$AI$12</c:f>
              <c:strCache/>
            </c:strRef>
          </c:cat>
          <c:val>
            <c:numRef>
              <c:f>'FY20072008'!$AJ$2:$AJ$12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2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'FY20072008'!$AR$1</c:f>
              <c:strCache>
                <c:ptCount val="1"/>
                <c:pt idx="0">
                  <c:v>Food_Tax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'FY20072008'!$AW$2:$AW$12</c:f>
              <c:strCache/>
            </c:strRef>
          </c:cat>
          <c:val>
            <c:numRef>
              <c:f>'FY20072008'!$AX$2:$AX$12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Homeless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775"/>
          <c:w val="0.794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'FY20072008'!$BI$2:$BI$22</c:f>
              <c:strCache/>
            </c:strRef>
          </c:cat>
          <c:val>
            <c:numRef>
              <c:f>'FY20072008'!$BJ$2:$BJ$22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'FY20072008'!$BI$2:$BI$22</c:f>
              <c:strCache/>
            </c:strRef>
          </c:cat>
          <c:val>
            <c:numRef>
              <c:f>'FY20072008'!$BK$2:$BK$22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"/>
          <c:w val="0.126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Collections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'FY20072008'!$BW$2:$BW$19</c:f>
              <c:strCache/>
            </c:strRef>
          </c:cat>
          <c:val>
            <c:numRef>
              <c:f>'FY20072008'!$BX$2:$BX$19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525625" y="2524125"/>
        <a:ext cx="6210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5317450" y="2457450"/>
        <a:ext cx="63055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5004375" y="248602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4519850" y="4076700"/>
        <a:ext cx="60293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466725</xdr:colOff>
      <xdr:row>25</xdr:row>
      <xdr:rowOff>47625</xdr:rowOff>
    </xdr:from>
    <xdr:to>
      <xdr:col>82</xdr:col>
      <xdr:colOff>0</xdr:colOff>
      <xdr:row>49</xdr:row>
      <xdr:rowOff>104775</xdr:rowOff>
    </xdr:to>
    <xdr:graphicFrame>
      <xdr:nvGraphicFramePr>
        <xdr:cNvPr id="5" name="Chart 7"/>
        <xdr:cNvGraphicFramePr/>
      </xdr:nvGraphicFramePr>
      <xdr:xfrm>
        <a:off x="53978175" y="4171950"/>
        <a:ext cx="61817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workbookViewId="0" topLeftCell="A1">
      <selection activeCell="F20" sqref="F20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A1">
      <selection activeCell="K10" sqref="K10"/>
    </sheetView>
  </sheetViews>
  <sheetFormatPr defaultColWidth="9.140625" defaultRowHeight="12.75"/>
  <cols>
    <col min="3" max="3" width="18.140625" style="0" customWidth="1"/>
    <col min="5" max="5" width="13.140625" style="0" customWidth="1"/>
    <col min="7" max="7" width="20.140625" style="0" customWidth="1"/>
    <col min="9" max="9" width="14.28125" style="0" customWidth="1"/>
    <col min="11" max="11" width="13.28125" style="0" customWidth="1"/>
    <col min="13" max="13" width="14.71093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39600</v>
      </c>
      <c r="F1" t="s">
        <v>157</v>
      </c>
    </row>
    <row r="2" spans="2:12" ht="12.75">
      <c r="B2" s="69" t="s">
        <v>150</v>
      </c>
      <c r="C2" s="71" t="s">
        <v>151</v>
      </c>
      <c r="D2" s="1" t="s">
        <v>159</v>
      </c>
      <c r="E2" s="71" t="s">
        <v>152</v>
      </c>
      <c r="F2" s="1" t="s">
        <v>159</v>
      </c>
      <c r="G2" s="71" t="s">
        <v>153</v>
      </c>
      <c r="H2" s="1" t="s">
        <v>159</v>
      </c>
      <c r="I2" s="71" t="s">
        <v>154</v>
      </c>
      <c r="J2" s="1" t="s">
        <v>159</v>
      </c>
      <c r="K2" s="71" t="s">
        <v>155</v>
      </c>
      <c r="L2" s="1" t="s">
        <v>156</v>
      </c>
    </row>
    <row r="3" spans="2:12" ht="12.75">
      <c r="B3" s="70" t="s">
        <v>2</v>
      </c>
      <c r="C3" s="72">
        <v>21000.91</v>
      </c>
      <c r="D3" s="6">
        <f>+C3/$C$78</f>
        <v>0.0054142697487012175</v>
      </c>
      <c r="E3" s="72">
        <v>21000.97</v>
      </c>
      <c r="F3" s="6">
        <f>+E3/$E$78</f>
        <v>0.009796363990882339</v>
      </c>
      <c r="G3" s="72">
        <v>247.07</v>
      </c>
      <c r="H3" s="6">
        <f>+G3/$G$78</f>
        <v>0.0004462377356415916</v>
      </c>
      <c r="I3" s="72">
        <v>2613.42</v>
      </c>
      <c r="J3" s="6">
        <f>+I3/$I$78</f>
        <v>0.0021181401413006033</v>
      </c>
      <c r="K3" s="72">
        <v>44862.37</v>
      </c>
      <c r="L3" s="6">
        <f>+K3/$K$78</f>
        <v>0.005744177256447434</v>
      </c>
    </row>
    <row r="4" spans="2:12" ht="12.75">
      <c r="B4" s="70" t="s">
        <v>6</v>
      </c>
      <c r="C4" s="72">
        <v>6773</v>
      </c>
      <c r="D4" s="6">
        <f aca="true" t="shared" si="0" ref="D4:D67">+C4/$C$78</f>
        <v>0.0017461552384136377</v>
      </c>
      <c r="E4" s="72">
        <v>6773.01</v>
      </c>
      <c r="F4" s="6">
        <f aca="true" t="shared" si="1" ref="F4:F67">+E4/$E$78</f>
        <v>0.0031594193636715825</v>
      </c>
      <c r="G4" s="72">
        <v>26.46</v>
      </c>
      <c r="H4" s="6">
        <f aca="true" t="shared" si="2" ref="H4:H67">+G4/$G$78</f>
        <v>4.778989956318661E-05</v>
      </c>
      <c r="I4" s="72">
        <v>28595.51</v>
      </c>
      <c r="J4" s="6">
        <f aca="true" t="shared" si="3" ref="J4:J67">+I4/$I$78</f>
        <v>0.023176258539370942</v>
      </c>
      <c r="K4" s="72">
        <v>42167.98</v>
      </c>
      <c r="L4" s="6">
        <f aca="true" t="shared" si="4" ref="L4:L67">+K4/$K$78</f>
        <v>0.005399187596783903</v>
      </c>
    </row>
    <row r="5" spans="2:12" ht="12.75">
      <c r="B5" s="70" t="s">
        <v>7</v>
      </c>
      <c r="C5" s="72">
        <v>0</v>
      </c>
      <c r="D5" s="6">
        <f t="shared" si="0"/>
        <v>0</v>
      </c>
      <c r="E5" s="72">
        <v>0</v>
      </c>
      <c r="F5" s="6">
        <f t="shared" si="1"/>
        <v>0</v>
      </c>
      <c r="G5" s="72">
        <v>0</v>
      </c>
      <c r="H5" s="6">
        <f t="shared" si="2"/>
        <v>0</v>
      </c>
      <c r="I5" s="72">
        <v>1750.86</v>
      </c>
      <c r="J5" s="6">
        <f t="shared" si="3"/>
        <v>0.0014190473968200953</v>
      </c>
      <c r="K5" s="72">
        <v>1750.86</v>
      </c>
      <c r="L5" s="6">
        <f t="shared" si="4"/>
        <v>0.00022418009104787718</v>
      </c>
    </row>
    <row r="6" spans="2:12" ht="12.75">
      <c r="B6" s="70" t="s">
        <v>8</v>
      </c>
      <c r="C6" s="72">
        <v>16187.7</v>
      </c>
      <c r="D6" s="6">
        <f t="shared" si="0"/>
        <v>0.0041733703163839425</v>
      </c>
      <c r="E6" s="72">
        <v>16187.71</v>
      </c>
      <c r="F6" s="6">
        <f t="shared" si="1"/>
        <v>0.00755111308376927</v>
      </c>
      <c r="G6" s="72">
        <v>10803.26</v>
      </c>
      <c r="H6" s="6">
        <f t="shared" si="2"/>
        <v>0.019511969401171253</v>
      </c>
      <c r="I6" s="72">
        <v>23121.52</v>
      </c>
      <c r="J6" s="6">
        <f t="shared" si="3"/>
        <v>0.01873966665896975</v>
      </c>
      <c r="K6" s="72">
        <v>66300.19</v>
      </c>
      <c r="L6" s="6">
        <f t="shared" si="4"/>
        <v>0.008489075443320173</v>
      </c>
    </row>
    <row r="7" spans="2:12" ht="12.75">
      <c r="B7" s="70" t="s">
        <v>12</v>
      </c>
      <c r="C7" s="72">
        <v>0</v>
      </c>
      <c r="D7" s="6">
        <f t="shared" si="0"/>
        <v>0</v>
      </c>
      <c r="E7" s="72">
        <v>0</v>
      </c>
      <c r="F7" s="6">
        <f t="shared" si="1"/>
        <v>0</v>
      </c>
      <c r="G7" s="72">
        <v>0</v>
      </c>
      <c r="H7" s="6">
        <f t="shared" si="2"/>
        <v>0</v>
      </c>
      <c r="I7" s="72">
        <v>8981.15</v>
      </c>
      <c r="J7" s="6">
        <f t="shared" si="3"/>
        <v>0.0072790957175049974</v>
      </c>
      <c r="K7" s="72">
        <v>8981.15</v>
      </c>
      <c r="L7" s="6">
        <f t="shared" si="4"/>
        <v>0.0011499463262137704</v>
      </c>
    </row>
    <row r="8" spans="2:12" ht="12.75">
      <c r="B8" s="70" t="s">
        <v>15</v>
      </c>
      <c r="C8" s="72">
        <v>40673.14</v>
      </c>
      <c r="D8" s="6">
        <f t="shared" si="0"/>
        <v>0.010485990915950281</v>
      </c>
      <c r="E8" s="72">
        <v>40673.17</v>
      </c>
      <c r="F8" s="6">
        <f t="shared" si="1"/>
        <v>0.018972894013135382</v>
      </c>
      <c r="G8" s="72">
        <v>2339.73</v>
      </c>
      <c r="H8" s="6">
        <f t="shared" si="2"/>
        <v>0.004225829996408715</v>
      </c>
      <c r="I8" s="72">
        <v>10531.2</v>
      </c>
      <c r="J8" s="6">
        <f t="shared" si="3"/>
        <v>0.008535389434558897</v>
      </c>
      <c r="K8" s="72">
        <v>94217.24</v>
      </c>
      <c r="L8" s="6">
        <f t="shared" si="4"/>
        <v>0.012063574152976079</v>
      </c>
    </row>
    <row r="9" spans="2:12" ht="12.75">
      <c r="B9" s="70" t="s">
        <v>16</v>
      </c>
      <c r="C9" s="72">
        <v>0</v>
      </c>
      <c r="D9" s="6">
        <f t="shared" si="0"/>
        <v>0</v>
      </c>
      <c r="E9" s="72">
        <v>0</v>
      </c>
      <c r="F9" s="6">
        <f t="shared" si="1"/>
        <v>0</v>
      </c>
      <c r="G9" s="72">
        <v>0</v>
      </c>
      <c r="H9" s="6">
        <f t="shared" si="2"/>
        <v>0</v>
      </c>
      <c r="I9" s="72">
        <v>3458.2</v>
      </c>
      <c r="J9" s="6">
        <f t="shared" si="3"/>
        <v>0.0028028224459312875</v>
      </c>
      <c r="K9" s="72">
        <v>3458.2</v>
      </c>
      <c r="L9" s="6">
        <f t="shared" si="4"/>
        <v>0.000442787881876203</v>
      </c>
    </row>
    <row r="10" spans="2:12" ht="12.75">
      <c r="B10" s="70" t="s">
        <v>17</v>
      </c>
      <c r="C10" s="72">
        <v>7884.15</v>
      </c>
      <c r="D10" s="6">
        <f t="shared" si="0"/>
        <v>0.0020326221501460033</v>
      </c>
      <c r="E10" s="72">
        <v>7884.23</v>
      </c>
      <c r="F10" s="6">
        <f t="shared" si="1"/>
        <v>0.0036777723537452915</v>
      </c>
      <c r="G10" s="72">
        <v>451.64</v>
      </c>
      <c r="H10" s="6">
        <f t="shared" si="2"/>
        <v>0.0008157154285229628</v>
      </c>
      <c r="I10" s="72">
        <v>3821.19</v>
      </c>
      <c r="J10" s="6">
        <f t="shared" si="3"/>
        <v>0.003097020733956445</v>
      </c>
      <c r="K10" s="72">
        <v>20041.21</v>
      </c>
      <c r="L10" s="6">
        <f t="shared" si="4"/>
        <v>0.002566076261100046</v>
      </c>
    </row>
    <row r="11" spans="2:12" ht="12.75">
      <c r="B11" s="70" t="s">
        <v>22</v>
      </c>
      <c r="C11" s="72">
        <v>0</v>
      </c>
      <c r="D11" s="6">
        <f t="shared" si="0"/>
        <v>0</v>
      </c>
      <c r="E11" s="72">
        <v>0</v>
      </c>
      <c r="F11" s="6">
        <f t="shared" si="1"/>
        <v>0</v>
      </c>
      <c r="G11" s="72">
        <v>0</v>
      </c>
      <c r="H11" s="6">
        <f t="shared" si="2"/>
        <v>0</v>
      </c>
      <c r="I11" s="72">
        <v>267.5</v>
      </c>
      <c r="J11" s="6">
        <f t="shared" si="3"/>
        <v>0.00021680498649199567</v>
      </c>
      <c r="K11" s="72">
        <v>267.5</v>
      </c>
      <c r="L11" s="6">
        <f t="shared" si="4"/>
        <v>3.4250696432214536E-05</v>
      </c>
    </row>
    <row r="12" spans="2:12" ht="12.75">
      <c r="B12" s="70" t="s">
        <v>24</v>
      </c>
      <c r="C12" s="72">
        <v>545.7</v>
      </c>
      <c r="D12" s="6">
        <f t="shared" si="0"/>
        <v>0.00014068757029415653</v>
      </c>
      <c r="E12" s="72">
        <v>545.7</v>
      </c>
      <c r="F12" s="6">
        <f t="shared" si="1"/>
        <v>0.00025455375774664183</v>
      </c>
      <c r="G12" s="72">
        <v>0</v>
      </c>
      <c r="H12" s="6">
        <f t="shared" si="2"/>
        <v>0</v>
      </c>
      <c r="I12" s="72">
        <v>0</v>
      </c>
      <c r="J12" s="6">
        <f t="shared" si="3"/>
        <v>0</v>
      </c>
      <c r="K12" s="72">
        <v>1091.4</v>
      </c>
      <c r="L12" s="6">
        <f t="shared" si="4"/>
        <v>0.00013974284144343532</v>
      </c>
    </row>
    <row r="13" spans="2:12" ht="12.75">
      <c r="B13" s="70" t="s">
        <v>27</v>
      </c>
      <c r="C13" s="72">
        <v>288.73</v>
      </c>
      <c r="D13" s="6">
        <f t="shared" si="0"/>
        <v>7.443782695809385E-05</v>
      </c>
      <c r="E13" s="72">
        <v>288.74</v>
      </c>
      <c r="F13" s="6">
        <f t="shared" si="1"/>
        <v>0.0001346891185848733</v>
      </c>
      <c r="G13" s="72">
        <v>0</v>
      </c>
      <c r="H13" s="6">
        <f t="shared" si="2"/>
        <v>0</v>
      </c>
      <c r="I13" s="72">
        <v>6955.01</v>
      </c>
      <c r="J13" s="6">
        <f t="shared" si="3"/>
        <v>0.005636937753651196</v>
      </c>
      <c r="K13" s="72">
        <v>7532.48</v>
      </c>
      <c r="L13" s="6">
        <f t="shared" si="4"/>
        <v>0.0009644586387354294</v>
      </c>
    </row>
    <row r="14" spans="2:12" ht="12.75">
      <c r="B14" s="70" t="s">
        <v>28</v>
      </c>
      <c r="C14" s="72">
        <v>33976.02</v>
      </c>
      <c r="D14" s="6">
        <f t="shared" si="0"/>
        <v>0.008759398391177693</v>
      </c>
      <c r="E14" s="72">
        <v>33976.11</v>
      </c>
      <c r="F14" s="6">
        <f t="shared" si="1"/>
        <v>0.015848903196102722</v>
      </c>
      <c r="G14" s="72">
        <v>0</v>
      </c>
      <c r="H14" s="6">
        <f t="shared" si="2"/>
        <v>0</v>
      </c>
      <c r="I14" s="72">
        <v>11336.45</v>
      </c>
      <c r="J14" s="6">
        <f t="shared" si="3"/>
        <v>0.009188033230344615</v>
      </c>
      <c r="K14" s="72">
        <v>79288.58</v>
      </c>
      <c r="L14" s="6">
        <f t="shared" si="4"/>
        <v>0.010152108725687316</v>
      </c>
    </row>
    <row r="15" spans="2:12" ht="12.75">
      <c r="B15" s="70" t="s">
        <v>33</v>
      </c>
      <c r="C15" s="72">
        <v>7125.68</v>
      </c>
      <c r="D15" s="6">
        <f t="shared" si="0"/>
        <v>0.0018370800914305758</v>
      </c>
      <c r="E15" s="72">
        <v>7125.68</v>
      </c>
      <c r="F15" s="6">
        <f t="shared" si="1"/>
        <v>0.003323930035734086</v>
      </c>
      <c r="G15" s="72">
        <v>493.12</v>
      </c>
      <c r="H15" s="6">
        <f t="shared" si="2"/>
        <v>0.0008906332302569379</v>
      </c>
      <c r="I15" s="72">
        <v>18160.44</v>
      </c>
      <c r="J15" s="6">
        <f t="shared" si="3"/>
        <v>0.014718781117340925</v>
      </c>
      <c r="K15" s="72">
        <v>32904.92</v>
      </c>
      <c r="L15" s="6">
        <f t="shared" si="4"/>
        <v>0.004213145517930111</v>
      </c>
    </row>
    <row r="16" spans="2:12" ht="12.75">
      <c r="B16" s="70" t="s">
        <v>35</v>
      </c>
      <c r="C16" s="72">
        <v>8082.18</v>
      </c>
      <c r="D16" s="6">
        <f t="shared" si="0"/>
        <v>0.0020836765015210296</v>
      </c>
      <c r="E16" s="72">
        <v>8082.18</v>
      </c>
      <c r="F16" s="6">
        <f t="shared" si="1"/>
        <v>0.0037701104815553482</v>
      </c>
      <c r="G16" s="72">
        <v>10245.18</v>
      </c>
      <c r="H16" s="6">
        <f t="shared" si="2"/>
        <v>0.018504010703203632</v>
      </c>
      <c r="I16" s="72">
        <v>0</v>
      </c>
      <c r="J16" s="6">
        <f t="shared" si="3"/>
        <v>0</v>
      </c>
      <c r="K16" s="72">
        <v>26409.54</v>
      </c>
      <c r="L16" s="6">
        <f t="shared" si="4"/>
        <v>0.0033814771493623445</v>
      </c>
    </row>
    <row r="17" spans="2:12" ht="12.75">
      <c r="B17" s="70" t="s">
        <v>38</v>
      </c>
      <c r="C17" s="72">
        <v>28129.42</v>
      </c>
      <c r="D17" s="6">
        <f t="shared" si="0"/>
        <v>0.007252079445819776</v>
      </c>
      <c r="E17" s="72">
        <v>28129.44</v>
      </c>
      <c r="F17" s="6">
        <f t="shared" si="1"/>
        <v>0.013121595483431732</v>
      </c>
      <c r="G17" s="72">
        <v>4591.99</v>
      </c>
      <c r="H17" s="6">
        <f t="shared" si="2"/>
        <v>0.00829367879422363</v>
      </c>
      <c r="I17" s="72">
        <v>45692.12</v>
      </c>
      <c r="J17" s="6">
        <f t="shared" si="3"/>
        <v>0.037032820408936996</v>
      </c>
      <c r="K17" s="72">
        <v>106542.97</v>
      </c>
      <c r="L17" s="6">
        <f t="shared" si="4"/>
        <v>0.013641760457781461</v>
      </c>
    </row>
    <row r="18" spans="2:12" ht="12.75">
      <c r="B18" s="70" t="s">
        <v>39</v>
      </c>
      <c r="C18" s="72">
        <v>961.72</v>
      </c>
      <c r="D18" s="6">
        <f t="shared" si="0"/>
        <v>0.0002479421845396669</v>
      </c>
      <c r="E18" s="72">
        <v>961.73</v>
      </c>
      <c r="F18" s="6">
        <f t="shared" si="1"/>
        <v>0.0004486200942599924</v>
      </c>
      <c r="G18" s="72">
        <v>0</v>
      </c>
      <c r="H18" s="6">
        <f t="shared" si="2"/>
        <v>0</v>
      </c>
      <c r="I18" s="72">
        <v>5458.42</v>
      </c>
      <c r="J18" s="6">
        <f t="shared" si="3"/>
        <v>0.004423972614458464</v>
      </c>
      <c r="K18" s="72">
        <v>7381.87</v>
      </c>
      <c r="L18" s="6">
        <f t="shared" si="4"/>
        <v>0.0009451745363441927</v>
      </c>
    </row>
    <row r="19" spans="2:12" ht="12.75">
      <c r="B19" s="70" t="s">
        <v>40</v>
      </c>
      <c r="C19" s="72">
        <v>246672.53</v>
      </c>
      <c r="D19" s="6">
        <f t="shared" si="0"/>
        <v>0.06359494026756905</v>
      </c>
      <c r="E19" s="72">
        <v>246672.62</v>
      </c>
      <c r="F19" s="6">
        <f t="shared" si="1"/>
        <v>0.115065864676946</v>
      </c>
      <c r="G19" s="72">
        <v>56660.25</v>
      </c>
      <c r="H19" s="6">
        <f t="shared" si="2"/>
        <v>0.1023351344189359</v>
      </c>
      <c r="I19" s="72">
        <v>34612.11</v>
      </c>
      <c r="J19" s="6">
        <f t="shared" si="3"/>
        <v>0.028052628190689603</v>
      </c>
      <c r="K19" s="72">
        <v>584617.51</v>
      </c>
      <c r="L19" s="6">
        <f t="shared" si="4"/>
        <v>0.07485441818305476</v>
      </c>
    </row>
    <row r="20" spans="2:12" ht="12.75">
      <c r="B20" s="70" t="s">
        <v>42</v>
      </c>
      <c r="C20" s="72">
        <v>0</v>
      </c>
      <c r="D20" s="6">
        <f t="shared" si="0"/>
        <v>0</v>
      </c>
      <c r="E20" s="72">
        <v>0</v>
      </c>
      <c r="F20" s="6">
        <f t="shared" si="1"/>
        <v>0</v>
      </c>
      <c r="G20" s="72">
        <v>0</v>
      </c>
      <c r="H20" s="6">
        <f t="shared" si="2"/>
        <v>0</v>
      </c>
      <c r="I20" s="72">
        <v>3540.53</v>
      </c>
      <c r="J20" s="6">
        <f t="shared" si="3"/>
        <v>0.0028695497526149737</v>
      </c>
      <c r="K20" s="72">
        <v>3540.53</v>
      </c>
      <c r="L20" s="6">
        <f t="shared" si="4"/>
        <v>0.0004533294139781254</v>
      </c>
    </row>
    <row r="21" spans="2:12" ht="12.75">
      <c r="B21" s="70" t="s">
        <v>43</v>
      </c>
      <c r="C21" s="72">
        <v>6044.42</v>
      </c>
      <c r="D21" s="6">
        <f t="shared" si="0"/>
        <v>0.0015583191563815384</v>
      </c>
      <c r="E21" s="72">
        <v>6044.44</v>
      </c>
      <c r="F21" s="6">
        <f t="shared" si="1"/>
        <v>0.0028195618755252182</v>
      </c>
      <c r="G21" s="72">
        <v>0</v>
      </c>
      <c r="H21" s="6">
        <f t="shared" si="2"/>
        <v>0</v>
      </c>
      <c r="I21" s="72">
        <v>3505.27</v>
      </c>
      <c r="J21" s="6">
        <f t="shared" si="3"/>
        <v>0.002840972018694571</v>
      </c>
      <c r="K21" s="72">
        <v>15594.13</v>
      </c>
      <c r="L21" s="6">
        <f t="shared" si="4"/>
        <v>0.0019966721972130455</v>
      </c>
    </row>
    <row r="22" spans="2:12" ht="12.75">
      <c r="B22" s="70" t="s">
        <v>44</v>
      </c>
      <c r="C22" s="72">
        <v>10494.86</v>
      </c>
      <c r="D22" s="6">
        <f t="shared" si="0"/>
        <v>0.002705692420702458</v>
      </c>
      <c r="E22" s="72">
        <v>10494.86</v>
      </c>
      <c r="F22" s="6">
        <f t="shared" si="1"/>
        <v>0.004895558090571598</v>
      </c>
      <c r="G22" s="72">
        <v>1511.47</v>
      </c>
      <c r="H22" s="6">
        <f t="shared" si="2"/>
        <v>0.0027298941607244768</v>
      </c>
      <c r="I22" s="72">
        <v>48122.92</v>
      </c>
      <c r="J22" s="6">
        <f t="shared" si="3"/>
        <v>0.039002949609552855</v>
      </c>
      <c r="K22" s="72">
        <v>70624.11</v>
      </c>
      <c r="L22" s="6">
        <f t="shared" si="4"/>
        <v>0.009042710102449822</v>
      </c>
    </row>
    <row r="23" spans="2:12" ht="12.75">
      <c r="B23" s="70" t="s">
        <v>45</v>
      </c>
      <c r="C23" s="72">
        <v>341532.97</v>
      </c>
      <c r="D23" s="6">
        <f t="shared" si="0"/>
        <v>0.08805102386777908</v>
      </c>
      <c r="E23" s="72">
        <v>341533.02</v>
      </c>
      <c r="F23" s="6">
        <f t="shared" si="1"/>
        <v>0.159315582986181</v>
      </c>
      <c r="G23" s="72">
        <v>122841.31</v>
      </c>
      <c r="H23" s="6">
        <f t="shared" si="2"/>
        <v>0.22186598137227023</v>
      </c>
      <c r="I23" s="72">
        <v>35110.15</v>
      </c>
      <c r="J23" s="6">
        <f t="shared" si="3"/>
        <v>0.02845628260367081</v>
      </c>
      <c r="K23" s="72">
        <v>841017.45</v>
      </c>
      <c r="L23" s="6">
        <f t="shared" si="4"/>
        <v>0.10768386308091651</v>
      </c>
    </row>
    <row r="24" spans="2:12" ht="12.75">
      <c r="B24" s="70" t="s">
        <v>46</v>
      </c>
      <c r="C24" s="72">
        <v>147409.35</v>
      </c>
      <c r="D24" s="6">
        <f t="shared" si="0"/>
        <v>0.03800378099714297</v>
      </c>
      <c r="E24" s="72">
        <v>147409.37</v>
      </c>
      <c r="F24" s="6">
        <f t="shared" si="1"/>
        <v>0.06876234022460159</v>
      </c>
      <c r="G24" s="72">
        <v>24240.08</v>
      </c>
      <c r="H24" s="6">
        <f t="shared" si="2"/>
        <v>0.043780460642615586</v>
      </c>
      <c r="I24" s="72">
        <v>53295.3</v>
      </c>
      <c r="J24" s="6">
        <f t="shared" si="3"/>
        <v>0.043195090828362086</v>
      </c>
      <c r="K24" s="72">
        <v>372354.1</v>
      </c>
      <c r="L24" s="6">
        <f t="shared" si="4"/>
        <v>0.047676213997721324</v>
      </c>
    </row>
    <row r="25" spans="2:12" ht="12.75">
      <c r="B25" s="70" t="s">
        <v>48</v>
      </c>
      <c r="C25" s="72">
        <v>123856.16</v>
      </c>
      <c r="D25" s="6">
        <f t="shared" si="0"/>
        <v>0.03193150488613578</v>
      </c>
      <c r="E25" s="72">
        <v>123856.22</v>
      </c>
      <c r="F25" s="6">
        <f t="shared" si="1"/>
        <v>0.05777545578393765</v>
      </c>
      <c r="G25" s="72">
        <v>35338.83</v>
      </c>
      <c r="H25" s="6">
        <f t="shared" si="2"/>
        <v>0.06382612004461548</v>
      </c>
      <c r="I25" s="72">
        <v>62628.63</v>
      </c>
      <c r="J25" s="6">
        <f t="shared" si="3"/>
        <v>0.05075962348098017</v>
      </c>
      <c r="K25" s="72">
        <v>345679.84</v>
      </c>
      <c r="L25" s="6">
        <f t="shared" si="4"/>
        <v>0.0442608421030897</v>
      </c>
    </row>
    <row r="26" spans="2:12" ht="12.75">
      <c r="B26" s="70" t="s">
        <v>51</v>
      </c>
      <c r="C26" s="72">
        <v>121564.62</v>
      </c>
      <c r="D26" s="6">
        <f t="shared" si="0"/>
        <v>0.03134072021537919</v>
      </c>
      <c r="E26" s="72">
        <v>121564.69</v>
      </c>
      <c r="F26" s="6">
        <f t="shared" si="1"/>
        <v>0.05670652125491224</v>
      </c>
      <c r="G26" s="72">
        <v>59145.08</v>
      </c>
      <c r="H26" s="6">
        <f t="shared" si="2"/>
        <v>0.10682303223192127</v>
      </c>
      <c r="I26" s="72">
        <v>92741.58</v>
      </c>
      <c r="J26" s="6">
        <f t="shared" si="3"/>
        <v>0.07516574579120126</v>
      </c>
      <c r="K26" s="72">
        <v>395015.97</v>
      </c>
      <c r="L26" s="6">
        <f t="shared" si="4"/>
        <v>0.05057783953026828</v>
      </c>
    </row>
    <row r="27" spans="2:12" ht="12.75">
      <c r="B27" s="70" t="s">
        <v>52</v>
      </c>
      <c r="C27" s="72">
        <v>2173.82</v>
      </c>
      <c r="D27" s="6">
        <f t="shared" si="0"/>
        <v>0.0005604351366260644</v>
      </c>
      <c r="E27" s="72">
        <v>2173.87</v>
      </c>
      <c r="F27" s="6">
        <f t="shared" si="1"/>
        <v>0.0010140494362336305</v>
      </c>
      <c r="G27" s="72">
        <v>0</v>
      </c>
      <c r="H27" s="6">
        <f t="shared" si="2"/>
        <v>0</v>
      </c>
      <c r="I27" s="72">
        <v>22228.03</v>
      </c>
      <c r="J27" s="6">
        <f t="shared" si="3"/>
        <v>0.01801550558464925</v>
      </c>
      <c r="K27" s="72">
        <v>26575.72</v>
      </c>
      <c r="L27" s="6">
        <f t="shared" si="4"/>
        <v>0.003402754834345916</v>
      </c>
    </row>
    <row r="28" spans="2:12" ht="12.75">
      <c r="B28" s="70" t="s">
        <v>53</v>
      </c>
      <c r="C28" s="72">
        <v>2422.72</v>
      </c>
      <c r="D28" s="6">
        <f t="shared" si="0"/>
        <v>0.0006246043436009875</v>
      </c>
      <c r="E28" s="72">
        <v>2422.73</v>
      </c>
      <c r="F28" s="6">
        <f t="shared" si="1"/>
        <v>0.001130135652383217</v>
      </c>
      <c r="G28" s="72">
        <v>773.73</v>
      </c>
      <c r="H28" s="6">
        <f t="shared" si="2"/>
        <v>0.0013974481855262423</v>
      </c>
      <c r="I28" s="72">
        <v>6010.34</v>
      </c>
      <c r="J28" s="6">
        <f t="shared" si="3"/>
        <v>0.0048712960093917805</v>
      </c>
      <c r="K28" s="72">
        <v>11629.52</v>
      </c>
      <c r="L28" s="6">
        <f t="shared" si="4"/>
        <v>0.001489043585691094</v>
      </c>
    </row>
    <row r="29" spans="2:12" ht="12.75">
      <c r="B29" s="70" t="s">
        <v>54</v>
      </c>
      <c r="C29" s="72">
        <v>4864.52</v>
      </c>
      <c r="D29" s="6">
        <f t="shared" si="0"/>
        <v>0.0012541277248439258</v>
      </c>
      <c r="E29" s="72">
        <v>4864.54</v>
      </c>
      <c r="F29" s="6">
        <f t="shared" si="1"/>
        <v>0.0022691715900840185</v>
      </c>
      <c r="G29" s="72">
        <v>0</v>
      </c>
      <c r="H29" s="6">
        <f t="shared" si="2"/>
        <v>0</v>
      </c>
      <c r="I29" s="72">
        <v>22688.1</v>
      </c>
      <c r="J29" s="6">
        <f t="shared" si="3"/>
        <v>0.01838838584683756</v>
      </c>
      <c r="K29" s="72">
        <v>32417.16</v>
      </c>
      <c r="L29" s="6">
        <f t="shared" si="4"/>
        <v>0.004150692734035618</v>
      </c>
    </row>
    <row r="30" spans="2:12" ht="12.75">
      <c r="B30" s="70" t="s">
        <v>55</v>
      </c>
      <c r="C30" s="72">
        <v>6124.46</v>
      </c>
      <c r="D30" s="6">
        <f t="shared" si="0"/>
        <v>0.0015789543646028033</v>
      </c>
      <c r="E30" s="72">
        <v>6124.52</v>
      </c>
      <c r="F30" s="6">
        <f t="shared" si="1"/>
        <v>0.0028569169514283724</v>
      </c>
      <c r="G30" s="72">
        <v>0</v>
      </c>
      <c r="H30" s="6">
        <f t="shared" si="2"/>
        <v>0</v>
      </c>
      <c r="I30" s="72">
        <v>5903.47</v>
      </c>
      <c r="J30" s="6">
        <f t="shared" si="3"/>
        <v>0.0047846793779659875</v>
      </c>
      <c r="K30" s="72">
        <v>18152.45</v>
      </c>
      <c r="L30" s="6">
        <f t="shared" si="4"/>
        <v>0.0023242394558914124</v>
      </c>
    </row>
    <row r="31" spans="2:12" ht="12.75">
      <c r="B31" s="70" t="s">
        <v>58</v>
      </c>
      <c r="C31" s="72">
        <v>1298108.57</v>
      </c>
      <c r="D31" s="6">
        <f t="shared" si="0"/>
        <v>0.33466692448473884</v>
      </c>
      <c r="E31" s="72">
        <v>0</v>
      </c>
      <c r="F31" s="6">
        <f t="shared" si="1"/>
        <v>0</v>
      </c>
      <c r="G31" s="72">
        <v>0</v>
      </c>
      <c r="H31" s="6">
        <f t="shared" si="2"/>
        <v>0</v>
      </c>
      <c r="I31" s="72">
        <v>0</v>
      </c>
      <c r="J31" s="6">
        <f t="shared" si="3"/>
        <v>0</v>
      </c>
      <c r="K31" s="72">
        <v>1298108.57</v>
      </c>
      <c r="L31" s="6">
        <f t="shared" si="4"/>
        <v>0.16620980398925653</v>
      </c>
    </row>
    <row r="32" spans="2:12" ht="12.75">
      <c r="B32" s="70" t="s">
        <v>61</v>
      </c>
      <c r="C32" s="72">
        <v>348512.02</v>
      </c>
      <c r="D32" s="6">
        <f t="shared" si="0"/>
        <v>0.08985030110336903</v>
      </c>
      <c r="E32" s="72">
        <v>0</v>
      </c>
      <c r="F32" s="6">
        <f t="shared" si="1"/>
        <v>0</v>
      </c>
      <c r="G32" s="72">
        <v>0</v>
      </c>
      <c r="H32" s="6">
        <f t="shared" si="2"/>
        <v>0</v>
      </c>
      <c r="I32" s="72">
        <v>0</v>
      </c>
      <c r="J32" s="6">
        <f t="shared" si="3"/>
        <v>0</v>
      </c>
      <c r="K32" s="72">
        <v>348512.02</v>
      </c>
      <c r="L32" s="6">
        <f t="shared" si="4"/>
        <v>0.04462347439251545</v>
      </c>
    </row>
    <row r="33" spans="2:12" ht="12.75">
      <c r="B33" s="70" t="s">
        <v>63</v>
      </c>
      <c r="C33" s="72">
        <v>94655.93</v>
      </c>
      <c r="D33" s="6">
        <f t="shared" si="0"/>
        <v>0.024403358632277362</v>
      </c>
      <c r="E33" s="72">
        <v>6219.21</v>
      </c>
      <c r="F33" s="6">
        <f t="shared" si="1"/>
        <v>0.0029010871829127584</v>
      </c>
      <c r="G33" s="72">
        <v>7083.05</v>
      </c>
      <c r="H33" s="6">
        <f t="shared" si="2"/>
        <v>0.012792828726418326</v>
      </c>
      <c r="I33" s="72">
        <v>8629.49</v>
      </c>
      <c r="J33" s="6">
        <f t="shared" si="3"/>
        <v>0.0069940802350759316</v>
      </c>
      <c r="K33" s="72">
        <v>116587.68</v>
      </c>
      <c r="L33" s="6">
        <f t="shared" si="4"/>
        <v>0.014927884992209981</v>
      </c>
    </row>
    <row r="34" spans="2:12" ht="12.75">
      <c r="B34" s="70" t="s">
        <v>67</v>
      </c>
      <c r="C34" s="72">
        <v>69757.76</v>
      </c>
      <c r="D34" s="6">
        <f t="shared" si="0"/>
        <v>0.017984331617304193</v>
      </c>
      <c r="E34" s="72">
        <v>69757.77</v>
      </c>
      <c r="F34" s="6">
        <f t="shared" si="1"/>
        <v>0.03254004486993945</v>
      </c>
      <c r="G34" s="72">
        <v>8678.48</v>
      </c>
      <c r="H34" s="6">
        <f t="shared" si="2"/>
        <v>0.015674364609263934</v>
      </c>
      <c r="I34" s="72">
        <v>9334.4</v>
      </c>
      <c r="J34" s="6">
        <f t="shared" si="3"/>
        <v>0.0075653998725640536</v>
      </c>
      <c r="K34" s="72">
        <v>157528.41</v>
      </c>
      <c r="L34" s="6">
        <f t="shared" si="4"/>
        <v>0.020169935515362353</v>
      </c>
    </row>
    <row r="35" spans="2:12" ht="12.75">
      <c r="B35" s="70" t="s">
        <v>68</v>
      </c>
      <c r="C35" s="72">
        <v>16344.64</v>
      </c>
      <c r="D35" s="6">
        <f t="shared" si="0"/>
        <v>0.004213831205667367</v>
      </c>
      <c r="E35" s="72">
        <v>16344.65</v>
      </c>
      <c r="F35" s="6">
        <f t="shared" si="1"/>
        <v>0.007624321195810242</v>
      </c>
      <c r="G35" s="72">
        <v>0</v>
      </c>
      <c r="H35" s="6">
        <f t="shared" si="2"/>
        <v>0</v>
      </c>
      <c r="I35" s="72">
        <v>47051.46</v>
      </c>
      <c r="J35" s="6">
        <f t="shared" si="3"/>
        <v>0.03813454635412589</v>
      </c>
      <c r="K35" s="72">
        <v>79740.75</v>
      </c>
      <c r="L35" s="6">
        <f t="shared" si="4"/>
        <v>0.010210004566456491</v>
      </c>
    </row>
    <row r="36" spans="2:12" ht="12.75">
      <c r="B36" s="70" t="s">
        <v>70</v>
      </c>
      <c r="C36" s="72">
        <v>12935.93</v>
      </c>
      <c r="D36" s="6">
        <f t="shared" si="0"/>
        <v>0.0033350275997714642</v>
      </c>
      <c r="E36" s="72">
        <v>12935.96</v>
      </c>
      <c r="F36" s="6">
        <f t="shared" si="1"/>
        <v>0.006034262833168862</v>
      </c>
      <c r="G36" s="72">
        <v>319.1</v>
      </c>
      <c r="H36" s="6">
        <f t="shared" si="2"/>
        <v>0.0005763324622302663</v>
      </c>
      <c r="I36" s="72">
        <v>22890.49</v>
      </c>
      <c r="J36" s="6">
        <f t="shared" si="3"/>
        <v>0.01855242009437444</v>
      </c>
      <c r="K36" s="72">
        <v>49081.48</v>
      </c>
      <c r="L36" s="6">
        <f t="shared" si="4"/>
        <v>0.006284392044574988</v>
      </c>
    </row>
    <row r="37" spans="2:12" ht="12.75">
      <c r="B37" s="70" t="s">
        <v>73</v>
      </c>
      <c r="C37" s="72">
        <v>5231.23</v>
      </c>
      <c r="D37" s="6">
        <f t="shared" si="0"/>
        <v>0.0013486696689571198</v>
      </c>
      <c r="E37" s="72">
        <v>5231.23</v>
      </c>
      <c r="F37" s="6">
        <f t="shared" si="1"/>
        <v>0.0024402221992614347</v>
      </c>
      <c r="G37" s="72">
        <v>0</v>
      </c>
      <c r="H37" s="6">
        <f t="shared" si="2"/>
        <v>0</v>
      </c>
      <c r="I37" s="72">
        <v>16027.38</v>
      </c>
      <c r="J37" s="6">
        <f t="shared" si="3"/>
        <v>0.01298996599776479</v>
      </c>
      <c r="K37" s="72">
        <v>26489.84</v>
      </c>
      <c r="L37" s="6">
        <f t="shared" si="4"/>
        <v>0.003391758760291342</v>
      </c>
    </row>
    <row r="38" spans="2:12" ht="12.75">
      <c r="B38" s="70" t="s">
        <v>75</v>
      </c>
      <c r="C38" s="72">
        <v>13779.91</v>
      </c>
      <c r="D38" s="6">
        <f t="shared" si="0"/>
        <v>0.0035526150939566617</v>
      </c>
      <c r="E38" s="72">
        <v>13779.93</v>
      </c>
      <c r="F38" s="6">
        <f t="shared" si="1"/>
        <v>0.006427951187439403</v>
      </c>
      <c r="G38" s="72">
        <v>779.06</v>
      </c>
      <c r="H38" s="6">
        <f t="shared" si="2"/>
        <v>0.0014070747979477004</v>
      </c>
      <c r="I38" s="72">
        <v>19024.31</v>
      </c>
      <c r="J38" s="6">
        <f t="shared" si="3"/>
        <v>0.015418935598390799</v>
      </c>
      <c r="K38" s="72">
        <v>47363.21</v>
      </c>
      <c r="L38" s="6">
        <f t="shared" si="4"/>
        <v>0.006064384776692441</v>
      </c>
    </row>
    <row r="39" spans="2:12" ht="12.75">
      <c r="B39" s="70" t="s">
        <v>78</v>
      </c>
      <c r="C39" s="72">
        <v>1356.67</v>
      </c>
      <c r="D39" s="6">
        <f t="shared" si="0"/>
        <v>0.0003497647168608637</v>
      </c>
      <c r="E39" s="72">
        <v>1356.69</v>
      </c>
      <c r="F39" s="6">
        <f t="shared" si="1"/>
        <v>0.0006328578662219012</v>
      </c>
      <c r="G39" s="72">
        <v>0</v>
      </c>
      <c r="H39" s="6">
        <f t="shared" si="2"/>
        <v>0</v>
      </c>
      <c r="I39" s="72">
        <v>145.49</v>
      </c>
      <c r="J39" s="6">
        <f t="shared" si="3"/>
        <v>0.00011791759807372131</v>
      </c>
      <c r="K39" s="72">
        <v>2858.85</v>
      </c>
      <c r="L39" s="6">
        <f t="shared" si="4"/>
        <v>0.0003660471158700431</v>
      </c>
    </row>
    <row r="40" spans="2:12" ht="12.75">
      <c r="B40" s="70" t="s">
        <v>79</v>
      </c>
      <c r="C40" s="72">
        <v>122027.95</v>
      </c>
      <c r="D40" s="6">
        <f t="shared" si="0"/>
        <v>0.031460171877362685</v>
      </c>
      <c r="E40" s="72">
        <v>122028</v>
      </c>
      <c r="F40" s="6">
        <f t="shared" si="1"/>
        <v>0.056922642386489294</v>
      </c>
      <c r="G40" s="72">
        <v>58217.43</v>
      </c>
      <c r="H40" s="6">
        <f t="shared" si="2"/>
        <v>0.1051475862632973</v>
      </c>
      <c r="I40" s="72">
        <v>25976.58</v>
      </c>
      <c r="J40" s="6">
        <f t="shared" si="3"/>
        <v>0.02105365262059157</v>
      </c>
      <c r="K40" s="72">
        <v>328249.96</v>
      </c>
      <c r="L40" s="6">
        <f t="shared" si="4"/>
        <v>0.04202912050036099</v>
      </c>
    </row>
    <row r="41" spans="2:12" ht="12.75">
      <c r="B41" s="70" t="s">
        <v>81</v>
      </c>
      <c r="C41" s="72">
        <v>2985.64</v>
      </c>
      <c r="D41" s="6">
        <f t="shared" si="0"/>
        <v>0.0007697314227103636</v>
      </c>
      <c r="E41" s="72">
        <v>2985.64</v>
      </c>
      <c r="F41" s="6">
        <f t="shared" si="1"/>
        <v>0.0013927173928508039</v>
      </c>
      <c r="G41" s="72">
        <v>0</v>
      </c>
      <c r="H41" s="6">
        <f t="shared" si="2"/>
        <v>0</v>
      </c>
      <c r="I41" s="72">
        <v>0</v>
      </c>
      <c r="J41" s="6">
        <f t="shared" si="3"/>
        <v>0</v>
      </c>
      <c r="K41" s="72">
        <v>5971.28</v>
      </c>
      <c r="L41" s="6">
        <f t="shared" si="4"/>
        <v>0.000764562611557959</v>
      </c>
    </row>
    <row r="42" spans="2:12" ht="12.75">
      <c r="B42" s="70" t="s">
        <v>82</v>
      </c>
      <c r="C42" s="72">
        <v>0</v>
      </c>
      <c r="D42" s="6">
        <f t="shared" si="0"/>
        <v>0</v>
      </c>
      <c r="E42" s="72">
        <v>0</v>
      </c>
      <c r="F42" s="6">
        <f t="shared" si="1"/>
        <v>0</v>
      </c>
      <c r="G42" s="72">
        <v>5491.22</v>
      </c>
      <c r="H42" s="6">
        <f t="shared" si="2"/>
        <v>0.00991779487072417</v>
      </c>
      <c r="I42" s="72">
        <v>0</v>
      </c>
      <c r="J42" s="6">
        <f t="shared" si="3"/>
        <v>0</v>
      </c>
      <c r="K42" s="72">
        <v>5491.22</v>
      </c>
      <c r="L42" s="6">
        <f t="shared" si="4"/>
        <v>0.0007030957355607669</v>
      </c>
    </row>
    <row r="43" spans="2:12" ht="12.75">
      <c r="B43" s="70" t="s">
        <v>88</v>
      </c>
      <c r="C43" s="72">
        <v>0</v>
      </c>
      <c r="D43" s="6">
        <f t="shared" si="0"/>
        <v>0</v>
      </c>
      <c r="E43" s="72">
        <v>0</v>
      </c>
      <c r="F43" s="6">
        <f t="shared" si="1"/>
        <v>0</v>
      </c>
      <c r="G43" s="72">
        <v>0</v>
      </c>
      <c r="H43" s="6">
        <f t="shared" si="2"/>
        <v>0</v>
      </c>
      <c r="I43" s="72">
        <v>29717.48</v>
      </c>
      <c r="J43" s="6">
        <f t="shared" si="3"/>
        <v>0.024085599439163184</v>
      </c>
      <c r="K43" s="72">
        <v>29717.48</v>
      </c>
      <c r="L43" s="6">
        <f t="shared" si="4"/>
        <v>0.0038050257428426425</v>
      </c>
    </row>
    <row r="44" spans="2:12" ht="12.75">
      <c r="B44" s="70" t="s">
        <v>89</v>
      </c>
      <c r="C44" s="72">
        <v>43564.27</v>
      </c>
      <c r="D44" s="6">
        <f t="shared" si="0"/>
        <v>0.01123135660241637</v>
      </c>
      <c r="E44" s="72">
        <v>43564.3</v>
      </c>
      <c r="F44" s="6">
        <f t="shared" si="1"/>
        <v>0.02032152513945763</v>
      </c>
      <c r="G44" s="72">
        <v>5106.5</v>
      </c>
      <c r="H44" s="6">
        <f t="shared" si="2"/>
        <v>0.009222944902472123</v>
      </c>
      <c r="I44" s="72">
        <v>50589.69</v>
      </c>
      <c r="J44" s="6">
        <f t="shared" si="3"/>
        <v>0.041002231989099996</v>
      </c>
      <c r="K44" s="72">
        <v>142824.76</v>
      </c>
      <c r="L44" s="6">
        <f t="shared" si="4"/>
        <v>0.018287280365472516</v>
      </c>
    </row>
    <row r="45" spans="2:12" ht="12.75">
      <c r="B45" s="70" t="s">
        <v>93</v>
      </c>
      <c r="C45" s="72">
        <v>102.49</v>
      </c>
      <c r="D45" s="6">
        <f t="shared" si="0"/>
        <v>2.6423069597669232E-05</v>
      </c>
      <c r="E45" s="72">
        <v>102.5</v>
      </c>
      <c r="F45" s="6">
        <f t="shared" si="1"/>
        <v>4.7813377623292625E-05</v>
      </c>
      <c r="G45" s="72">
        <v>0</v>
      </c>
      <c r="H45" s="6">
        <f t="shared" si="2"/>
        <v>0</v>
      </c>
      <c r="I45" s="72">
        <v>5370.12</v>
      </c>
      <c r="J45" s="6">
        <f t="shared" si="3"/>
        <v>0.004352406706767835</v>
      </c>
      <c r="K45" s="72">
        <v>5575.11</v>
      </c>
      <c r="L45" s="6">
        <f t="shared" si="4"/>
        <v>0.0007138370100418825</v>
      </c>
    </row>
    <row r="46" spans="2:12" ht="12.75">
      <c r="B46" s="70" t="s">
        <v>97</v>
      </c>
      <c r="C46" s="72">
        <v>0</v>
      </c>
      <c r="D46" s="6">
        <f t="shared" si="0"/>
        <v>0</v>
      </c>
      <c r="E46" s="72">
        <v>0</v>
      </c>
      <c r="F46" s="6">
        <f t="shared" si="1"/>
        <v>0</v>
      </c>
      <c r="G46" s="72">
        <v>0</v>
      </c>
      <c r="H46" s="6">
        <f t="shared" si="2"/>
        <v>0</v>
      </c>
      <c r="I46" s="72">
        <v>1306.86</v>
      </c>
      <c r="J46" s="6">
        <f t="shared" si="3"/>
        <v>0.001059191643539923</v>
      </c>
      <c r="K46" s="72">
        <v>1306.86</v>
      </c>
      <c r="L46" s="6">
        <f t="shared" si="4"/>
        <v>0.00016733033696973417</v>
      </c>
    </row>
    <row r="47" spans="2:12" ht="12.75">
      <c r="B47" s="70" t="s">
        <v>99</v>
      </c>
      <c r="C47" s="72">
        <v>190066.98</v>
      </c>
      <c r="D47" s="6">
        <f t="shared" si="0"/>
        <v>0.04900139565575965</v>
      </c>
      <c r="E47" s="72">
        <v>190067.08</v>
      </c>
      <c r="F47" s="6">
        <f t="shared" si="1"/>
        <v>0.08866096653460066</v>
      </c>
      <c r="G47" s="72">
        <v>40664.17</v>
      </c>
      <c r="H47" s="6">
        <f t="shared" si="2"/>
        <v>0.07344431595314987</v>
      </c>
      <c r="I47" s="72">
        <v>48933.19</v>
      </c>
      <c r="J47" s="6">
        <f t="shared" si="3"/>
        <v>0.03965966204471125</v>
      </c>
      <c r="K47" s="72">
        <v>469731.42</v>
      </c>
      <c r="L47" s="6">
        <f t="shared" si="4"/>
        <v>0.060144404751749786</v>
      </c>
    </row>
    <row r="48" spans="2:12" ht="12.75">
      <c r="B48" s="70" t="s">
        <v>106</v>
      </c>
      <c r="C48" s="72">
        <v>0</v>
      </c>
      <c r="D48" s="6">
        <f t="shared" si="0"/>
        <v>0</v>
      </c>
      <c r="E48" s="72">
        <v>0</v>
      </c>
      <c r="F48" s="6">
        <f t="shared" si="1"/>
        <v>0</v>
      </c>
      <c r="G48" s="72">
        <v>0</v>
      </c>
      <c r="H48" s="6">
        <f t="shared" si="2"/>
        <v>0</v>
      </c>
      <c r="I48" s="72">
        <v>2526.33</v>
      </c>
      <c r="J48" s="6">
        <f t="shared" si="3"/>
        <v>0.0020475549215862557</v>
      </c>
      <c r="K48" s="72">
        <v>2526.33</v>
      </c>
      <c r="L48" s="6">
        <f t="shared" si="4"/>
        <v>0.00032347125950503387</v>
      </c>
    </row>
    <row r="49" spans="2:12" ht="12.75">
      <c r="B49" s="70" t="s">
        <v>110</v>
      </c>
      <c r="C49" s="72">
        <v>0</v>
      </c>
      <c r="D49" s="6">
        <f t="shared" si="0"/>
        <v>0</v>
      </c>
      <c r="E49" s="72">
        <v>0</v>
      </c>
      <c r="F49" s="6">
        <f t="shared" si="1"/>
        <v>0</v>
      </c>
      <c r="G49" s="72">
        <v>0</v>
      </c>
      <c r="H49" s="6">
        <f t="shared" si="2"/>
        <v>0</v>
      </c>
      <c r="I49" s="72">
        <v>2402.42</v>
      </c>
      <c r="J49" s="6">
        <f t="shared" si="3"/>
        <v>0.0019471276098994403</v>
      </c>
      <c r="K49" s="72">
        <v>2402.42</v>
      </c>
      <c r="L49" s="6">
        <f t="shared" si="4"/>
        <v>0.00030760582475768545</v>
      </c>
    </row>
    <row r="50" spans="2:12" ht="12.75">
      <c r="B50" s="70" t="s">
        <v>112</v>
      </c>
      <c r="C50" s="72">
        <v>0</v>
      </c>
      <c r="D50" s="6">
        <f t="shared" si="0"/>
        <v>0</v>
      </c>
      <c r="E50" s="72">
        <v>0</v>
      </c>
      <c r="F50" s="6">
        <f t="shared" si="1"/>
        <v>0</v>
      </c>
      <c r="G50" s="72">
        <v>0</v>
      </c>
      <c r="H50" s="6">
        <f t="shared" si="2"/>
        <v>0</v>
      </c>
      <c r="I50" s="72">
        <v>22890.88</v>
      </c>
      <c r="J50" s="6">
        <f t="shared" si="3"/>
        <v>0.018552736183887454</v>
      </c>
      <c r="K50" s="72">
        <v>22890.88</v>
      </c>
      <c r="L50" s="6">
        <f t="shared" si="4"/>
        <v>0.0029309479698925276</v>
      </c>
    </row>
    <row r="51" spans="2:12" ht="12.75">
      <c r="B51" s="70" t="s">
        <v>115</v>
      </c>
      <c r="C51" s="72">
        <v>112097.09</v>
      </c>
      <c r="D51" s="6">
        <f t="shared" si="0"/>
        <v>0.02889988497186254</v>
      </c>
      <c r="E51" s="72">
        <v>112097.16</v>
      </c>
      <c r="F51" s="6">
        <f t="shared" si="1"/>
        <v>0.05229018382027954</v>
      </c>
      <c r="G51" s="72">
        <v>3467.05</v>
      </c>
      <c r="H51" s="6">
        <f t="shared" si="2"/>
        <v>0.006261903676513459</v>
      </c>
      <c r="I51" s="72">
        <v>11607.28</v>
      </c>
      <c r="J51" s="6">
        <f t="shared" si="3"/>
        <v>0.009407537134986212</v>
      </c>
      <c r="K51" s="72">
        <v>239268.58</v>
      </c>
      <c r="L51" s="6">
        <f t="shared" si="4"/>
        <v>0.030635945791951547</v>
      </c>
    </row>
    <row r="52" spans="2:12" ht="12.75">
      <c r="B52" s="70" t="s">
        <v>120</v>
      </c>
      <c r="C52" s="72">
        <v>0</v>
      </c>
      <c r="D52" s="6">
        <f t="shared" si="0"/>
        <v>0</v>
      </c>
      <c r="E52" s="72">
        <v>0</v>
      </c>
      <c r="F52" s="6">
        <f t="shared" si="1"/>
        <v>0</v>
      </c>
      <c r="G52" s="72">
        <v>0</v>
      </c>
      <c r="H52" s="6">
        <f t="shared" si="2"/>
        <v>0</v>
      </c>
      <c r="I52" s="72">
        <v>412.08</v>
      </c>
      <c r="J52" s="6">
        <f t="shared" si="3"/>
        <v>0.0003339850423686788</v>
      </c>
      <c r="K52" s="72">
        <v>412.08</v>
      </c>
      <c r="L52" s="6">
        <f t="shared" si="4"/>
        <v>5.2762717703876514E-05</v>
      </c>
    </row>
    <row r="53" spans="2:12" ht="12.75">
      <c r="B53" s="70" t="s">
        <v>121</v>
      </c>
      <c r="C53" s="72">
        <v>1040.12</v>
      </c>
      <c r="D53" s="6">
        <f t="shared" si="0"/>
        <v>0.00026815458239757753</v>
      </c>
      <c r="E53" s="72">
        <v>1040.13</v>
      </c>
      <c r="F53" s="6">
        <f t="shared" si="1"/>
        <v>0.0004851914972421011</v>
      </c>
      <c r="G53" s="72">
        <v>0</v>
      </c>
      <c r="H53" s="6">
        <f t="shared" si="2"/>
        <v>0</v>
      </c>
      <c r="I53" s="72">
        <v>3672.5</v>
      </c>
      <c r="J53" s="6">
        <f t="shared" si="3"/>
        <v>0.0029765095809041273</v>
      </c>
      <c r="K53" s="72">
        <v>5752.75</v>
      </c>
      <c r="L53" s="6">
        <f t="shared" si="4"/>
        <v>0.0007365820332726063</v>
      </c>
    </row>
    <row r="54" spans="2:12" ht="12.75">
      <c r="B54" s="70" t="s">
        <v>122</v>
      </c>
      <c r="C54" s="72">
        <v>9414.2</v>
      </c>
      <c r="D54" s="6">
        <f t="shared" si="0"/>
        <v>0.0024270861723717212</v>
      </c>
      <c r="E54" s="72">
        <v>9414.22</v>
      </c>
      <c r="F54" s="6">
        <f t="shared" si="1"/>
        <v>0.004391469813548818</v>
      </c>
      <c r="G54" s="72">
        <v>164.22</v>
      </c>
      <c r="H54" s="6">
        <f t="shared" si="2"/>
        <v>0.0002966008052254915</v>
      </c>
      <c r="I54" s="72">
        <v>21812.09</v>
      </c>
      <c r="J54" s="6">
        <f t="shared" si="3"/>
        <v>0.017678392066587643</v>
      </c>
      <c r="K54" s="72">
        <v>40804.73</v>
      </c>
      <c r="L54" s="6">
        <f t="shared" si="4"/>
        <v>0.005224637084966272</v>
      </c>
    </row>
    <row r="55" spans="2:12" ht="12.75">
      <c r="B55" s="70" t="s">
        <v>123</v>
      </c>
      <c r="C55" s="72">
        <v>494.09</v>
      </c>
      <c r="D55" s="6">
        <f t="shared" si="0"/>
        <v>0.00012738193440835584</v>
      </c>
      <c r="E55" s="72">
        <v>494.1</v>
      </c>
      <c r="F55" s="6">
        <f t="shared" si="1"/>
        <v>0.0002304838037431111</v>
      </c>
      <c r="G55" s="72">
        <v>0</v>
      </c>
      <c r="H55" s="6">
        <f t="shared" si="2"/>
        <v>0</v>
      </c>
      <c r="I55" s="72">
        <v>357.32</v>
      </c>
      <c r="J55" s="6">
        <f t="shared" si="3"/>
        <v>0.00028960283279745754</v>
      </c>
      <c r="K55" s="72">
        <v>1345.51</v>
      </c>
      <c r="L55" s="6">
        <f t="shared" si="4"/>
        <v>0.0001722790824542392</v>
      </c>
    </row>
    <row r="56" spans="2:12" ht="12.75">
      <c r="B56" s="70" t="s">
        <v>127</v>
      </c>
      <c r="C56" s="72">
        <v>55626.07</v>
      </c>
      <c r="D56" s="6">
        <f t="shared" si="0"/>
        <v>0.014341023700408045</v>
      </c>
      <c r="E56" s="72">
        <v>55626.1</v>
      </c>
      <c r="F56" s="6">
        <f t="shared" si="1"/>
        <v>0.02594801682937598</v>
      </c>
      <c r="G56" s="72">
        <v>6143.87</v>
      </c>
      <c r="H56" s="6">
        <f t="shared" si="2"/>
        <v>0.011096558209723177</v>
      </c>
      <c r="I56" s="72">
        <v>64022.16</v>
      </c>
      <c r="J56" s="6">
        <f t="shared" si="3"/>
        <v>0.0518890599401435</v>
      </c>
      <c r="K56" s="72">
        <v>181418.2</v>
      </c>
      <c r="L56" s="6">
        <f t="shared" si="4"/>
        <v>0.023228783908331902</v>
      </c>
    </row>
    <row r="57" spans="2:12" ht="12.75">
      <c r="B57" s="70" t="s">
        <v>128</v>
      </c>
      <c r="C57" s="72">
        <v>0</v>
      </c>
      <c r="D57" s="6">
        <f t="shared" si="0"/>
        <v>0</v>
      </c>
      <c r="E57" s="72">
        <v>0</v>
      </c>
      <c r="F57" s="6">
        <f t="shared" si="1"/>
        <v>0</v>
      </c>
      <c r="G57" s="72">
        <v>0</v>
      </c>
      <c r="H57" s="6">
        <f t="shared" si="2"/>
        <v>0</v>
      </c>
      <c r="I57" s="72">
        <v>14121.35</v>
      </c>
      <c r="J57" s="6">
        <f t="shared" si="3"/>
        <v>0.011445155499060722</v>
      </c>
      <c r="K57" s="72">
        <v>14121.35</v>
      </c>
      <c r="L57" s="6">
        <f t="shared" si="4"/>
        <v>0.001808097465656272</v>
      </c>
    </row>
    <row r="58" spans="2:12" ht="12.75">
      <c r="B58" s="70" t="s">
        <v>130</v>
      </c>
      <c r="C58" s="72">
        <v>0</v>
      </c>
      <c r="D58" s="6">
        <f t="shared" si="0"/>
        <v>0</v>
      </c>
      <c r="E58" s="72">
        <v>0</v>
      </c>
      <c r="F58" s="6">
        <f t="shared" si="1"/>
        <v>0</v>
      </c>
      <c r="G58" s="72">
        <v>0</v>
      </c>
      <c r="H58" s="6">
        <f t="shared" si="2"/>
        <v>0</v>
      </c>
      <c r="I58" s="72">
        <v>6177.26</v>
      </c>
      <c r="J58" s="6">
        <f t="shared" si="3"/>
        <v>0.005006582320962786</v>
      </c>
      <c r="K58" s="72">
        <v>6177.26</v>
      </c>
      <c r="L58" s="6">
        <f t="shared" si="4"/>
        <v>0.0007909362880106975</v>
      </c>
    </row>
    <row r="59" spans="2:12" ht="12.75">
      <c r="B59" s="70" t="s">
        <v>131</v>
      </c>
      <c r="C59" s="72">
        <v>6686.52</v>
      </c>
      <c r="D59" s="6">
        <f t="shared" si="0"/>
        <v>0.0017238597260826158</v>
      </c>
      <c r="E59" s="72">
        <v>6686.53</v>
      </c>
      <c r="F59" s="6">
        <f t="shared" si="1"/>
        <v>0.0031190788671168275</v>
      </c>
      <c r="G59" s="72">
        <v>0</v>
      </c>
      <c r="H59" s="6">
        <f t="shared" si="2"/>
        <v>0</v>
      </c>
      <c r="I59" s="72">
        <v>10708.7</v>
      </c>
      <c r="J59" s="6">
        <f t="shared" si="3"/>
        <v>0.008679250687277885</v>
      </c>
      <c r="K59" s="72">
        <v>24081.75</v>
      </c>
      <c r="L59" s="6">
        <f t="shared" si="4"/>
        <v>0.00308342694880928</v>
      </c>
    </row>
    <row r="60" spans="2:12" ht="12.75">
      <c r="B60" s="70" t="s">
        <v>132</v>
      </c>
      <c r="C60" s="72">
        <v>16859.4</v>
      </c>
      <c r="D60" s="6">
        <f t="shared" si="0"/>
        <v>0.00434654209752117</v>
      </c>
      <c r="E60" s="72">
        <v>16859.41</v>
      </c>
      <c r="F60" s="6">
        <f t="shared" si="1"/>
        <v>0.007864442310594301</v>
      </c>
      <c r="G60" s="72">
        <v>1383.09</v>
      </c>
      <c r="H60" s="6">
        <f t="shared" si="2"/>
        <v>0.0024980246480290156</v>
      </c>
      <c r="I60" s="72">
        <v>46145.24</v>
      </c>
      <c r="J60" s="6">
        <f t="shared" si="3"/>
        <v>0.03740006779390616</v>
      </c>
      <c r="K60" s="72">
        <v>81247.14</v>
      </c>
      <c r="L60" s="6">
        <f t="shared" si="4"/>
        <v>0.010402882721964992</v>
      </c>
    </row>
    <row r="61" spans="2:12" ht="12.75">
      <c r="B61" s="70" t="s">
        <v>134</v>
      </c>
      <c r="C61" s="72">
        <v>1344.26</v>
      </c>
      <c r="D61" s="6">
        <f t="shared" si="0"/>
        <v>0.0003465652799040184</v>
      </c>
      <c r="E61" s="72">
        <v>1344.26</v>
      </c>
      <c r="F61" s="6">
        <f t="shared" si="1"/>
        <v>0.0006270596195501204</v>
      </c>
      <c r="G61" s="72">
        <v>0</v>
      </c>
      <c r="H61" s="6">
        <f t="shared" si="2"/>
        <v>0</v>
      </c>
      <c r="I61" s="72">
        <v>6649.59</v>
      </c>
      <c r="J61" s="6">
        <f t="shared" si="3"/>
        <v>0.0053893991406628395</v>
      </c>
      <c r="K61" s="72">
        <v>9338.11</v>
      </c>
      <c r="L61" s="6">
        <f t="shared" si="4"/>
        <v>0.001195651479852811</v>
      </c>
    </row>
    <row r="62" spans="2:12" ht="12.75">
      <c r="B62" s="70" t="s">
        <v>135</v>
      </c>
      <c r="C62" s="72">
        <v>129323.07</v>
      </c>
      <c r="D62" s="6">
        <f t="shared" si="0"/>
        <v>0.03334093549804128</v>
      </c>
      <c r="E62" s="72">
        <v>129323.12</v>
      </c>
      <c r="F62" s="6">
        <f t="shared" si="1"/>
        <v>0.0603256114339745</v>
      </c>
      <c r="G62" s="72">
        <v>50778.64</v>
      </c>
      <c r="H62" s="6">
        <f t="shared" si="2"/>
        <v>0.09171224888719613</v>
      </c>
      <c r="I62" s="72">
        <v>18525.59</v>
      </c>
      <c r="J62" s="6">
        <f t="shared" si="3"/>
        <v>0.015014730054976637</v>
      </c>
      <c r="K62" s="72">
        <v>327950.42</v>
      </c>
      <c r="L62" s="6">
        <f t="shared" si="4"/>
        <v>0.04199076740275611</v>
      </c>
    </row>
    <row r="63" spans="2:12" ht="12.75">
      <c r="B63" s="70" t="s">
        <v>136</v>
      </c>
      <c r="C63" s="72">
        <v>1969.94</v>
      </c>
      <c r="D63" s="6">
        <f t="shared" si="0"/>
        <v>0.0005078725897476098</v>
      </c>
      <c r="E63" s="72">
        <v>1969.94</v>
      </c>
      <c r="F63" s="6">
        <f t="shared" si="1"/>
        <v>0.0009189218060022349</v>
      </c>
      <c r="G63" s="72">
        <v>0</v>
      </c>
      <c r="H63" s="6">
        <f t="shared" si="2"/>
        <v>0</v>
      </c>
      <c r="I63" s="72">
        <v>5785.02</v>
      </c>
      <c r="J63" s="6">
        <f t="shared" si="3"/>
        <v>0.004688677319461401</v>
      </c>
      <c r="K63" s="72">
        <v>9724.9</v>
      </c>
      <c r="L63" s="6">
        <f t="shared" si="4"/>
        <v>0.001245176066293993</v>
      </c>
    </row>
    <row r="64" spans="2:12" ht="12.75">
      <c r="B64" s="70" t="s">
        <v>137</v>
      </c>
      <c r="C64" s="72">
        <v>99694.88</v>
      </c>
      <c r="D64" s="6">
        <f t="shared" si="0"/>
        <v>0.025702456364243172</v>
      </c>
      <c r="E64" s="72">
        <v>99694.9</v>
      </c>
      <c r="F64" s="6">
        <f t="shared" si="1"/>
        <v>0.04650487708113557</v>
      </c>
      <c r="G64" s="72">
        <v>35688.4</v>
      </c>
      <c r="H64" s="6">
        <f t="shared" si="2"/>
        <v>0.0644574849422082</v>
      </c>
      <c r="I64" s="72">
        <v>46106.22</v>
      </c>
      <c r="J64" s="6">
        <f t="shared" si="3"/>
        <v>0.03736844263288591</v>
      </c>
      <c r="K64" s="72">
        <v>281184.4</v>
      </c>
      <c r="L64" s="6">
        <f t="shared" si="4"/>
        <v>0.03600284682569864</v>
      </c>
    </row>
    <row r="65" spans="2:12" ht="12.75">
      <c r="B65" s="70" t="s">
        <v>139</v>
      </c>
      <c r="C65" s="72">
        <v>10908.87</v>
      </c>
      <c r="D65" s="6">
        <f t="shared" si="0"/>
        <v>0.0028124288344416625</v>
      </c>
      <c r="E65" s="72">
        <v>10908.91</v>
      </c>
      <c r="F65" s="6">
        <f t="shared" si="1"/>
        <v>0.00508870081257086</v>
      </c>
      <c r="G65" s="72">
        <v>0</v>
      </c>
      <c r="H65" s="6">
        <f t="shared" si="2"/>
        <v>0</v>
      </c>
      <c r="I65" s="72">
        <v>17396.23</v>
      </c>
      <c r="J65" s="6">
        <f t="shared" si="3"/>
        <v>0.0140993996641557</v>
      </c>
      <c r="K65" s="72">
        <v>39214.01</v>
      </c>
      <c r="L65" s="6">
        <f t="shared" si="4"/>
        <v>0.005020961317382525</v>
      </c>
    </row>
    <row r="66" spans="2:12" ht="12.75">
      <c r="B66" s="70" t="s">
        <v>140</v>
      </c>
      <c r="C66" s="72">
        <v>13818.34</v>
      </c>
      <c r="D66" s="6">
        <f t="shared" si="0"/>
        <v>0.0035625227782637983</v>
      </c>
      <c r="E66" s="72">
        <v>13818.35</v>
      </c>
      <c r="F66" s="6">
        <f t="shared" si="1"/>
        <v>0.006445873040788543</v>
      </c>
      <c r="G66" s="72">
        <v>0</v>
      </c>
      <c r="H66" s="6">
        <f t="shared" si="2"/>
        <v>0</v>
      </c>
      <c r="I66" s="72">
        <v>17462.01</v>
      </c>
      <c r="J66" s="6">
        <f t="shared" si="3"/>
        <v>0.01415271342868446</v>
      </c>
      <c r="K66" s="72">
        <v>45098.7</v>
      </c>
      <c r="L66" s="6">
        <f t="shared" si="4"/>
        <v>0.005774436946495379</v>
      </c>
    </row>
    <row r="67" spans="2:12" ht="12.75">
      <c r="B67" s="70" t="s">
        <v>141</v>
      </c>
      <c r="C67" s="72">
        <v>0</v>
      </c>
      <c r="D67" s="6">
        <f t="shared" si="0"/>
        <v>0</v>
      </c>
      <c r="E67" s="72">
        <v>0</v>
      </c>
      <c r="F67" s="6">
        <f t="shared" si="1"/>
        <v>0</v>
      </c>
      <c r="G67" s="72">
        <v>0</v>
      </c>
      <c r="H67" s="6">
        <f t="shared" si="2"/>
        <v>0</v>
      </c>
      <c r="I67" s="72">
        <v>6026.82</v>
      </c>
      <c r="J67" s="6">
        <f t="shared" si="3"/>
        <v>0.004884652817531549</v>
      </c>
      <c r="K67" s="72">
        <v>6026.82</v>
      </c>
      <c r="L67" s="6">
        <f t="shared" si="4"/>
        <v>0.0007716739524171934</v>
      </c>
    </row>
    <row r="68" spans="2:12" ht="12.75">
      <c r="B68" s="70" t="s">
        <v>142</v>
      </c>
      <c r="C68" s="72">
        <v>0</v>
      </c>
      <c r="D68" s="6">
        <f aca="true" t="shared" si="5" ref="D68:D75">+C68/$C$78</f>
        <v>0</v>
      </c>
      <c r="E68" s="72">
        <v>0</v>
      </c>
      <c r="F68" s="6">
        <f aca="true" t="shared" si="6" ref="F68:F75">+E68/$E$78</f>
        <v>0</v>
      </c>
      <c r="G68" s="72">
        <v>0</v>
      </c>
      <c r="H68" s="6">
        <f aca="true" t="shared" si="7" ref="H68:H75">+G68/$G$78</f>
        <v>0</v>
      </c>
      <c r="I68" s="72">
        <v>3434.75</v>
      </c>
      <c r="J68" s="6">
        <f aca="true" t="shared" si="8" ref="J68:J75">+I68/$I$78</f>
        <v>0.002783816550853765</v>
      </c>
      <c r="K68" s="72">
        <v>3434.75</v>
      </c>
      <c r="L68" s="6">
        <f aca="true" t="shared" si="9" ref="L68:L75">+K68/$K$78</f>
        <v>0.0004397853441889678</v>
      </c>
    </row>
    <row r="69" spans="2:12" ht="12.75">
      <c r="B69" s="70" t="s">
        <v>143</v>
      </c>
      <c r="C69" s="72">
        <v>6824.65</v>
      </c>
      <c r="D69" s="6">
        <f t="shared" si="5"/>
        <v>0.001759471186747325</v>
      </c>
      <c r="E69" s="72">
        <v>6824.65</v>
      </c>
      <c r="F69" s="6">
        <f t="shared" si="6"/>
        <v>0.0031835079765541855</v>
      </c>
      <c r="G69" s="72">
        <v>0</v>
      </c>
      <c r="H69" s="6">
        <f t="shared" si="7"/>
        <v>0</v>
      </c>
      <c r="I69" s="72">
        <v>45212.81</v>
      </c>
      <c r="J69" s="6">
        <f t="shared" si="8"/>
        <v>0.036644346397439874</v>
      </c>
      <c r="K69" s="72">
        <v>58862.11</v>
      </c>
      <c r="L69" s="6">
        <f t="shared" si="9"/>
        <v>0.007536703779325682</v>
      </c>
    </row>
    <row r="70" spans="2:12" ht="12.75">
      <c r="B70" s="70" t="s">
        <v>145</v>
      </c>
      <c r="C70" s="72">
        <v>1126.33</v>
      </c>
      <c r="D70" s="6">
        <f t="shared" si="5"/>
        <v>0.0002903804857053643</v>
      </c>
      <c r="E70" s="72">
        <v>1126.33</v>
      </c>
      <c r="F70" s="6">
        <f t="shared" si="6"/>
        <v>0.0005254013816433481</v>
      </c>
      <c r="G70" s="72">
        <v>0</v>
      </c>
      <c r="H70" s="6">
        <f t="shared" si="7"/>
        <v>0</v>
      </c>
      <c r="I70" s="72">
        <v>608.87</v>
      </c>
      <c r="J70" s="6">
        <f t="shared" si="8"/>
        <v>0.0004934805686930146</v>
      </c>
      <c r="K70" s="72">
        <v>2861.53</v>
      </c>
      <c r="L70" s="6">
        <f t="shared" si="9"/>
        <v>0.00036639026303429863</v>
      </c>
    </row>
    <row r="71" spans="2:12" ht="12.75">
      <c r="B71" s="70" t="s">
        <v>146</v>
      </c>
      <c r="C71" s="72">
        <v>0</v>
      </c>
      <c r="D71" s="6">
        <f t="shared" si="5"/>
        <v>0</v>
      </c>
      <c r="E71" s="72">
        <v>0</v>
      </c>
      <c r="F71" s="6">
        <f t="shared" si="6"/>
        <v>0</v>
      </c>
      <c r="G71" s="72">
        <v>0</v>
      </c>
      <c r="H71" s="6">
        <f t="shared" si="7"/>
        <v>0</v>
      </c>
      <c r="I71" s="72">
        <v>7634.48</v>
      </c>
      <c r="J71" s="6">
        <f t="shared" si="8"/>
        <v>0.00618763862905948</v>
      </c>
      <c r="K71" s="72">
        <v>7634.48</v>
      </c>
      <c r="L71" s="6">
        <f t="shared" si="9"/>
        <v>0.0009775187173750029</v>
      </c>
    </row>
    <row r="72" spans="2:12" ht="12.75">
      <c r="B72" s="70" t="s">
        <v>162</v>
      </c>
      <c r="C72" s="72">
        <v>0</v>
      </c>
      <c r="D72" s="6">
        <f t="shared" si="5"/>
        <v>0</v>
      </c>
      <c r="E72" s="72">
        <v>0</v>
      </c>
      <c r="F72" s="6">
        <f t="shared" si="6"/>
        <v>0</v>
      </c>
      <c r="G72" s="72">
        <v>0</v>
      </c>
      <c r="H72" s="6">
        <f t="shared" si="7"/>
        <v>0</v>
      </c>
      <c r="I72" s="72">
        <v>0</v>
      </c>
      <c r="J72" s="6">
        <f t="shared" si="8"/>
        <v>0</v>
      </c>
      <c r="K72" s="72">
        <v>0</v>
      </c>
      <c r="L72" s="6">
        <f t="shared" si="9"/>
        <v>0</v>
      </c>
    </row>
    <row r="73" spans="2:12" ht="12.75">
      <c r="B73" s="70" t="s">
        <v>147</v>
      </c>
      <c r="C73" s="72">
        <v>0</v>
      </c>
      <c r="D73" s="6">
        <f t="shared" si="5"/>
        <v>0</v>
      </c>
      <c r="E73" s="72">
        <v>0</v>
      </c>
      <c r="F73" s="6">
        <f t="shared" si="6"/>
        <v>0</v>
      </c>
      <c r="G73" s="72">
        <v>0</v>
      </c>
      <c r="H73" s="6">
        <f t="shared" si="7"/>
        <v>0</v>
      </c>
      <c r="I73" s="72">
        <v>549.58</v>
      </c>
      <c r="J73" s="6">
        <f t="shared" si="8"/>
        <v>0.0004454268578552187</v>
      </c>
      <c r="K73" s="72">
        <v>549.58</v>
      </c>
      <c r="L73" s="6">
        <f t="shared" si="9"/>
        <v>7.03682158699681E-05</v>
      </c>
    </row>
    <row r="74" spans="2:12" ht="12.75">
      <c r="B74" s="70" t="s">
        <v>148</v>
      </c>
      <c r="C74" s="72">
        <v>7360.88</v>
      </c>
      <c r="D74" s="6">
        <f t="shared" si="5"/>
        <v>0.0018977172850043079</v>
      </c>
      <c r="E74" s="72">
        <v>7360.88</v>
      </c>
      <c r="F74" s="6">
        <f t="shared" si="6"/>
        <v>0.003433644244680412</v>
      </c>
      <c r="G74" s="72">
        <v>0</v>
      </c>
      <c r="H74" s="6">
        <f t="shared" si="7"/>
        <v>0</v>
      </c>
      <c r="I74" s="72">
        <v>2434.27</v>
      </c>
      <c r="J74" s="6">
        <f t="shared" si="8"/>
        <v>0.0019729415867957767</v>
      </c>
      <c r="K74" s="72">
        <v>17156.03</v>
      </c>
      <c r="L74" s="6">
        <f t="shared" si="9"/>
        <v>0.00219665785238118</v>
      </c>
    </row>
    <row r="75" spans="2:12" ht="12.75">
      <c r="B75" s="70" t="s">
        <v>149</v>
      </c>
      <c r="C75" s="72">
        <v>0</v>
      </c>
      <c r="D75" s="6">
        <f t="shared" si="5"/>
        <v>0</v>
      </c>
      <c r="E75" s="72">
        <v>0</v>
      </c>
      <c r="F75" s="6">
        <f t="shared" si="6"/>
        <v>0</v>
      </c>
      <c r="G75" s="72">
        <v>0</v>
      </c>
      <c r="H75" s="6">
        <f t="shared" si="7"/>
        <v>0</v>
      </c>
      <c r="I75" s="72">
        <v>3019.5</v>
      </c>
      <c r="J75" s="6">
        <f t="shared" si="8"/>
        <v>0.002447262268084415</v>
      </c>
      <c r="K75" s="72">
        <v>3019.5</v>
      </c>
      <c r="L75" s="6">
        <f t="shared" si="9"/>
        <v>0.0003866167397273712</v>
      </c>
    </row>
    <row r="76" spans="2:12" ht="12.75">
      <c r="B76" s="27"/>
      <c r="C76" s="28"/>
      <c r="D76" s="6"/>
      <c r="E76" s="28"/>
      <c r="F76" s="6"/>
      <c r="G76" s="28"/>
      <c r="H76" s="6"/>
      <c r="I76" s="28"/>
      <c r="J76" s="6"/>
      <c r="K76" s="28"/>
      <c r="L76" s="6"/>
    </row>
    <row r="77" spans="2:12" ht="12.75">
      <c r="B77" s="2"/>
      <c r="C77" s="3"/>
      <c r="D77" s="18"/>
      <c r="E77" s="3"/>
      <c r="F77" s="18"/>
      <c r="G77" s="3"/>
      <c r="H77" s="18"/>
      <c r="I77" s="3"/>
      <c r="J77" s="18"/>
      <c r="K77" s="3"/>
      <c r="L77" s="18"/>
    </row>
    <row r="78" spans="3:12" ht="12.75">
      <c r="C78" s="4">
        <f aca="true" t="shared" si="10" ref="C78:L78">SUM(C3:C77)</f>
        <v>3878807.4799999995</v>
      </c>
      <c r="D78" s="7">
        <f t="shared" si="10"/>
        <v>1</v>
      </c>
      <c r="E78" s="4">
        <f t="shared" si="10"/>
        <v>2143751.5</v>
      </c>
      <c r="F78" s="7">
        <f t="shared" si="10"/>
        <v>1.0000000000000002</v>
      </c>
      <c r="G78" s="4">
        <f t="shared" si="10"/>
        <v>553673.4799999999</v>
      </c>
      <c r="H78" s="7">
        <f t="shared" si="10"/>
        <v>1.0000000000000004</v>
      </c>
      <c r="I78" s="4">
        <f t="shared" si="10"/>
        <v>1233827.7100000002</v>
      </c>
      <c r="J78" s="7">
        <f t="shared" si="10"/>
        <v>0.9999999999999999</v>
      </c>
      <c r="K78" s="4">
        <f t="shared" si="10"/>
        <v>7810060.170000004</v>
      </c>
      <c r="L78" s="7">
        <f t="shared" si="10"/>
        <v>0.9999999999999997</v>
      </c>
    </row>
    <row r="79" spans="3:11" ht="12.75">
      <c r="C79" s="4">
        <f>+C78-C80</f>
        <v>-0.5200000004842877</v>
      </c>
      <c r="E79" s="4">
        <f>+E78-E80</f>
        <v>1.5</v>
      </c>
      <c r="G79" s="4">
        <f>+G78-G80</f>
        <v>-0.30000000016298145</v>
      </c>
      <c r="I79" s="4">
        <f>+I78-I80</f>
        <v>0</v>
      </c>
      <c r="K79" s="4">
        <f>+K78-K80</f>
        <v>0.6800000034272671</v>
      </c>
    </row>
    <row r="80" spans="3:11" ht="12.75">
      <c r="C80" s="16">
        <f>+E89</f>
        <v>3878808</v>
      </c>
      <c r="E80" s="9">
        <f>+I89+M89</f>
        <v>2143750</v>
      </c>
      <c r="G80" s="9">
        <f>+Q89</f>
        <v>553673.78</v>
      </c>
      <c r="I80" s="9">
        <f>+U89</f>
        <v>1233827.71</v>
      </c>
      <c r="K80" s="4">
        <f>SUM(C80:I80)</f>
        <v>7810059.49</v>
      </c>
    </row>
    <row r="89" spans="3:21" ht="12.75">
      <c r="C89" s="13">
        <v>12</v>
      </c>
      <c r="D89" s="13">
        <v>2006</v>
      </c>
      <c r="E89" s="14">
        <v>3878808</v>
      </c>
      <c r="G89" s="13">
        <v>12</v>
      </c>
      <c r="H89" s="13">
        <v>2006</v>
      </c>
      <c r="I89" s="14">
        <f>2143750*(0.666666666666667)</f>
        <v>1429166.6666666665</v>
      </c>
      <c r="K89" s="13">
        <v>12</v>
      </c>
      <c r="L89" s="13">
        <v>2006</v>
      </c>
      <c r="M89" s="14">
        <f>2143750*(1/3)</f>
        <v>714583.3333333333</v>
      </c>
      <c r="O89" s="13">
        <v>12</v>
      </c>
      <c r="P89" s="13">
        <v>2006</v>
      </c>
      <c r="Q89" s="14">
        <v>553673.78</v>
      </c>
      <c r="S89" s="13">
        <v>12</v>
      </c>
      <c r="T89" s="13">
        <v>2006</v>
      </c>
      <c r="U89" s="14">
        <v>1233827.71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A1">
      <selection activeCell="A1" sqref="A1"/>
    </sheetView>
  </sheetViews>
  <sheetFormatPr defaultColWidth="9.140625" defaultRowHeight="12.75"/>
  <cols>
    <col min="3" max="3" width="13.7109375" style="0" customWidth="1"/>
    <col min="5" max="5" width="17.8515625" style="0" customWidth="1"/>
    <col min="7" max="7" width="20.421875" style="0" customWidth="1"/>
    <col min="9" max="9" width="17.140625" style="0" customWidth="1"/>
    <col min="11" max="11" width="12.57421875" style="0" customWidth="1"/>
    <col min="12" max="12" width="10.28125" style="0" bestFit="1" customWidth="1"/>
    <col min="13" max="13" width="12.421875" style="0" customWidth="1"/>
    <col min="14" max="14" width="11.140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39630</v>
      </c>
      <c r="F1" t="s">
        <v>157</v>
      </c>
    </row>
    <row r="2" spans="2:12" ht="12.75">
      <c r="B2" s="73" t="s">
        <v>150</v>
      </c>
      <c r="C2" s="75" t="s">
        <v>151</v>
      </c>
      <c r="D2" s="1" t="s">
        <v>159</v>
      </c>
      <c r="E2" s="75" t="s">
        <v>152</v>
      </c>
      <c r="F2" s="1" t="s">
        <v>159</v>
      </c>
      <c r="G2" s="75" t="s">
        <v>153</v>
      </c>
      <c r="H2" s="1" t="s">
        <v>159</v>
      </c>
      <c r="I2" s="75" t="s">
        <v>154</v>
      </c>
      <c r="J2" s="1" t="s">
        <v>159</v>
      </c>
      <c r="K2" s="75" t="s">
        <v>155</v>
      </c>
      <c r="L2" s="1" t="s">
        <v>156</v>
      </c>
    </row>
    <row r="3" spans="2:12" ht="12.75">
      <c r="B3" s="74" t="s">
        <v>2</v>
      </c>
      <c r="C3" s="76">
        <v>21374.5</v>
      </c>
      <c r="D3" s="6">
        <f>+C3/$C$78</f>
        <v>0.007135579420799996</v>
      </c>
      <c r="E3" s="76">
        <v>21374.55</v>
      </c>
      <c r="F3" s="6">
        <f>+E3/$E$78</f>
        <v>0.012823142418029796</v>
      </c>
      <c r="G3" s="76">
        <v>535.17</v>
      </c>
      <c r="H3" s="6">
        <f>+G3/$G$78</f>
        <v>0.0012774779681777007</v>
      </c>
      <c r="I3" s="76">
        <v>2893.1</v>
      </c>
      <c r="J3" s="6">
        <f>+I3/$I$78</f>
        <v>0.0023938870330906655</v>
      </c>
      <c r="K3" s="76">
        <v>46177.32</v>
      </c>
      <c r="L3" s="6">
        <f>+K3/$K$78</f>
        <v>0.007341598054990012</v>
      </c>
    </row>
    <row r="4" spans="2:12" ht="12.75">
      <c r="B4" s="74" t="s">
        <v>6</v>
      </c>
      <c r="C4" s="76">
        <v>4791.68</v>
      </c>
      <c r="D4" s="6">
        <f aca="true" t="shared" si="0" ref="D4:D67">+C4/$C$78</f>
        <v>0.0015996356966974164</v>
      </c>
      <c r="E4" s="76">
        <v>4791.69</v>
      </c>
      <c r="F4" s="6">
        <f aca="true" t="shared" si="1" ref="F4:F67">+E4/$E$78</f>
        <v>0.002874658100079262</v>
      </c>
      <c r="G4" s="76">
        <v>0</v>
      </c>
      <c r="H4" s="6">
        <f aca="true" t="shared" si="2" ref="H4:H67">+G4/$G$78</f>
        <v>0</v>
      </c>
      <c r="I4" s="76">
        <v>27415.2</v>
      </c>
      <c r="J4" s="6">
        <f aca="true" t="shared" si="3" ref="J4:J67">+I4/$I$78</f>
        <v>0.02268462610680143</v>
      </c>
      <c r="K4" s="76">
        <v>36998.57</v>
      </c>
      <c r="L4" s="6">
        <f aca="true" t="shared" si="4" ref="L4:L67">+K4/$K$78</f>
        <v>0.005882295238212434</v>
      </c>
    </row>
    <row r="5" spans="2:12" ht="12.75">
      <c r="B5" s="74" t="s">
        <v>7</v>
      </c>
      <c r="C5" s="76">
        <v>0</v>
      </c>
      <c r="D5" s="6">
        <f t="shared" si="0"/>
        <v>0</v>
      </c>
      <c r="E5" s="76">
        <v>0</v>
      </c>
      <c r="F5" s="6">
        <f t="shared" si="1"/>
        <v>0</v>
      </c>
      <c r="G5" s="76">
        <v>0</v>
      </c>
      <c r="H5" s="6">
        <f t="shared" si="2"/>
        <v>0</v>
      </c>
      <c r="I5" s="76">
        <v>1815.2</v>
      </c>
      <c r="J5" s="6">
        <f t="shared" si="3"/>
        <v>0.0015019818680537058</v>
      </c>
      <c r="K5" s="76">
        <v>1815.2</v>
      </c>
      <c r="L5" s="6">
        <f t="shared" si="4"/>
        <v>0.0002885933785117428</v>
      </c>
    </row>
    <row r="6" spans="2:12" ht="12.75">
      <c r="B6" s="74" t="s">
        <v>8</v>
      </c>
      <c r="C6" s="76">
        <v>13049.53</v>
      </c>
      <c r="D6" s="6">
        <f t="shared" si="0"/>
        <v>0.004356404019701615</v>
      </c>
      <c r="E6" s="76">
        <v>13049.54</v>
      </c>
      <c r="F6" s="6">
        <f t="shared" si="1"/>
        <v>0.007828754753189029</v>
      </c>
      <c r="G6" s="76">
        <v>9752.55</v>
      </c>
      <c r="H6" s="6">
        <f t="shared" si="2"/>
        <v>0.02327983212540209</v>
      </c>
      <c r="I6" s="76">
        <v>22275.96</v>
      </c>
      <c r="J6" s="6">
        <f t="shared" si="3"/>
        <v>0.018432177177991203</v>
      </c>
      <c r="K6" s="76">
        <v>58127.58</v>
      </c>
      <c r="L6" s="6">
        <f t="shared" si="4"/>
        <v>0.009241535201031076</v>
      </c>
    </row>
    <row r="7" spans="2:12" ht="12.75">
      <c r="B7" s="74" t="s">
        <v>12</v>
      </c>
      <c r="C7" s="76">
        <v>0</v>
      </c>
      <c r="D7" s="6">
        <f t="shared" si="0"/>
        <v>0</v>
      </c>
      <c r="E7" s="76">
        <v>0</v>
      </c>
      <c r="F7" s="6">
        <f t="shared" si="1"/>
        <v>0</v>
      </c>
      <c r="G7" s="76">
        <v>0</v>
      </c>
      <c r="H7" s="6">
        <f t="shared" si="2"/>
        <v>0</v>
      </c>
      <c r="I7" s="76">
        <v>9900.52</v>
      </c>
      <c r="J7" s="6">
        <f t="shared" si="3"/>
        <v>0.008192155974164322</v>
      </c>
      <c r="K7" s="76">
        <v>9900.52</v>
      </c>
      <c r="L7" s="6">
        <f t="shared" si="4"/>
        <v>0.0015740549337941163</v>
      </c>
    </row>
    <row r="8" spans="2:12" ht="12.75">
      <c r="B8" s="74" t="s">
        <v>15</v>
      </c>
      <c r="C8" s="76">
        <v>33802.51</v>
      </c>
      <c r="D8" s="6">
        <f t="shared" si="0"/>
        <v>0.011284497636313649</v>
      </c>
      <c r="E8" s="76">
        <v>33802.53</v>
      </c>
      <c r="F8" s="6">
        <f t="shared" si="1"/>
        <v>0.020279007337217613</v>
      </c>
      <c r="G8" s="76">
        <v>1808.03</v>
      </c>
      <c r="H8" s="6">
        <f t="shared" si="2"/>
        <v>0.004315859429348297</v>
      </c>
      <c r="I8" s="76">
        <v>16440.9</v>
      </c>
      <c r="J8" s="6">
        <f t="shared" si="3"/>
        <v>0.013603974049407323</v>
      </c>
      <c r="K8" s="76">
        <v>85853.97</v>
      </c>
      <c r="L8" s="6">
        <f t="shared" si="4"/>
        <v>0.013649673457991302</v>
      </c>
    </row>
    <row r="9" spans="2:12" ht="12.75">
      <c r="B9" s="74" t="s">
        <v>16</v>
      </c>
      <c r="C9" s="76">
        <v>0</v>
      </c>
      <c r="D9" s="6">
        <f t="shared" si="0"/>
        <v>0</v>
      </c>
      <c r="E9" s="76">
        <v>0</v>
      </c>
      <c r="F9" s="6">
        <f t="shared" si="1"/>
        <v>0</v>
      </c>
      <c r="G9" s="76">
        <v>0</v>
      </c>
      <c r="H9" s="6">
        <f t="shared" si="2"/>
        <v>0</v>
      </c>
      <c r="I9" s="76">
        <v>3114.57</v>
      </c>
      <c r="J9" s="6">
        <f t="shared" si="3"/>
        <v>0.0025771417291670508</v>
      </c>
      <c r="K9" s="76">
        <v>3114.57</v>
      </c>
      <c r="L9" s="6">
        <f t="shared" si="4"/>
        <v>0.0004951764427673638</v>
      </c>
    </row>
    <row r="10" spans="2:12" ht="12.75">
      <c r="B10" s="74" t="s">
        <v>17</v>
      </c>
      <c r="C10" s="76">
        <v>4492.07</v>
      </c>
      <c r="D10" s="6">
        <f t="shared" si="0"/>
        <v>0.0014996150669626441</v>
      </c>
      <c r="E10" s="76">
        <v>4492.1</v>
      </c>
      <c r="F10" s="6">
        <f t="shared" si="1"/>
        <v>0.0026949263519480716</v>
      </c>
      <c r="G10" s="76">
        <v>416.93</v>
      </c>
      <c r="H10" s="6">
        <f t="shared" si="2"/>
        <v>0.0009952330834544702</v>
      </c>
      <c r="I10" s="76">
        <v>4004.84</v>
      </c>
      <c r="J10" s="6">
        <f t="shared" si="3"/>
        <v>0.0033137930059807205</v>
      </c>
      <c r="K10" s="76">
        <v>13405.94</v>
      </c>
      <c r="L10" s="6">
        <f t="shared" si="4"/>
        <v>0.0021313714834319706</v>
      </c>
    </row>
    <row r="11" spans="2:12" ht="12.75">
      <c r="B11" s="74" t="s">
        <v>22</v>
      </c>
      <c r="C11" s="76">
        <v>0</v>
      </c>
      <c r="D11" s="6">
        <f t="shared" si="0"/>
        <v>0</v>
      </c>
      <c r="E11" s="76">
        <v>0</v>
      </c>
      <c r="F11" s="6">
        <f t="shared" si="1"/>
        <v>0</v>
      </c>
      <c r="G11" s="76">
        <v>0</v>
      </c>
      <c r="H11" s="6">
        <f t="shared" si="2"/>
        <v>0</v>
      </c>
      <c r="I11" s="76">
        <v>292.93</v>
      </c>
      <c r="J11" s="6">
        <f t="shared" si="3"/>
        <v>0.000242384061595952</v>
      </c>
      <c r="K11" s="76">
        <v>292.93</v>
      </c>
      <c r="L11" s="6">
        <f t="shared" si="4"/>
        <v>4.657209033023624E-05</v>
      </c>
    </row>
    <row r="12" spans="2:12" ht="12.75">
      <c r="B12" s="74" t="s">
        <v>24</v>
      </c>
      <c r="C12" s="76">
        <v>482.4</v>
      </c>
      <c r="D12" s="6">
        <f t="shared" si="0"/>
        <v>0.0001610425278997833</v>
      </c>
      <c r="E12" s="76">
        <v>482.41</v>
      </c>
      <c r="F12" s="6">
        <f t="shared" si="1"/>
        <v>0.00028941016928458167</v>
      </c>
      <c r="G12" s="76">
        <v>0</v>
      </c>
      <c r="H12" s="6">
        <f t="shared" si="2"/>
        <v>0</v>
      </c>
      <c r="I12" s="76">
        <v>282.41</v>
      </c>
      <c r="J12" s="6">
        <f t="shared" si="3"/>
        <v>0.00023367931872909163</v>
      </c>
      <c r="K12" s="76">
        <v>1247.22</v>
      </c>
      <c r="L12" s="6">
        <f t="shared" si="4"/>
        <v>0.00019829188714599815</v>
      </c>
    </row>
    <row r="13" spans="2:12" ht="12.75">
      <c r="B13" s="74" t="s">
        <v>27</v>
      </c>
      <c r="C13" s="76">
        <v>233.31</v>
      </c>
      <c r="D13" s="6">
        <f t="shared" si="0"/>
        <v>7.788729723113275E-05</v>
      </c>
      <c r="E13" s="76">
        <v>233.31</v>
      </c>
      <c r="F13" s="6">
        <f t="shared" si="1"/>
        <v>0.00013996867103871342</v>
      </c>
      <c r="G13" s="76">
        <v>0</v>
      </c>
      <c r="H13" s="6">
        <f t="shared" si="2"/>
        <v>0</v>
      </c>
      <c r="I13" s="76">
        <v>6650.76</v>
      </c>
      <c r="J13" s="6">
        <f t="shared" si="3"/>
        <v>0.00550315167958179</v>
      </c>
      <c r="K13" s="76">
        <v>7117.38</v>
      </c>
      <c r="L13" s="6">
        <f t="shared" si="4"/>
        <v>0.0011315715845922807</v>
      </c>
    </row>
    <row r="14" spans="2:12" ht="12.75">
      <c r="B14" s="74" t="s">
        <v>28</v>
      </c>
      <c r="C14" s="76">
        <v>26157.22</v>
      </c>
      <c r="D14" s="6">
        <f t="shared" si="0"/>
        <v>0.008732223946166604</v>
      </c>
      <c r="E14" s="76">
        <v>26157.31</v>
      </c>
      <c r="F14" s="6">
        <f t="shared" si="1"/>
        <v>0.01569244318137949</v>
      </c>
      <c r="G14" s="76">
        <v>0</v>
      </c>
      <c r="H14" s="6">
        <f t="shared" si="2"/>
        <v>0</v>
      </c>
      <c r="I14" s="76">
        <v>7243.37</v>
      </c>
      <c r="J14" s="6">
        <f t="shared" si="3"/>
        <v>0.0059935050702975825</v>
      </c>
      <c r="K14" s="76">
        <v>59557.9</v>
      </c>
      <c r="L14" s="6">
        <f t="shared" si="4"/>
        <v>0.009468937625641542</v>
      </c>
    </row>
    <row r="15" spans="2:12" ht="12.75">
      <c r="B15" s="74" t="s">
        <v>31</v>
      </c>
      <c r="C15" s="76">
        <v>0</v>
      </c>
      <c r="D15" s="6">
        <f t="shared" si="0"/>
        <v>0</v>
      </c>
      <c r="E15" s="76">
        <v>0</v>
      </c>
      <c r="F15" s="6">
        <f t="shared" si="1"/>
        <v>0</v>
      </c>
      <c r="G15" s="76">
        <v>0</v>
      </c>
      <c r="H15" s="6">
        <f t="shared" si="2"/>
        <v>0</v>
      </c>
      <c r="I15" s="76">
        <v>0</v>
      </c>
      <c r="J15" s="6">
        <f t="shared" si="3"/>
        <v>0</v>
      </c>
      <c r="K15" s="76">
        <v>0</v>
      </c>
      <c r="L15" s="6">
        <f t="shared" si="4"/>
        <v>0</v>
      </c>
    </row>
    <row r="16" spans="2:12" ht="12.75">
      <c r="B16" s="74" t="s">
        <v>33</v>
      </c>
      <c r="C16" s="76">
        <v>5424.68</v>
      </c>
      <c r="D16" s="6">
        <f t="shared" si="0"/>
        <v>0.0018109539391529777</v>
      </c>
      <c r="E16" s="76">
        <v>5424.69</v>
      </c>
      <c r="F16" s="6">
        <f t="shared" si="1"/>
        <v>0.0032544110843812876</v>
      </c>
      <c r="G16" s="76">
        <v>652.13</v>
      </c>
      <c r="H16" s="6">
        <f t="shared" si="2"/>
        <v>0.0015566674278971618</v>
      </c>
      <c r="I16" s="76">
        <v>11452.88</v>
      </c>
      <c r="J16" s="6">
        <f t="shared" si="3"/>
        <v>0.009476651662073008</v>
      </c>
      <c r="K16" s="76">
        <v>22954.38</v>
      </c>
      <c r="L16" s="6">
        <f t="shared" si="4"/>
        <v>0.003649450240107084</v>
      </c>
    </row>
    <row r="17" spans="2:12" ht="12.75">
      <c r="B17" s="74" t="s">
        <v>35</v>
      </c>
      <c r="C17" s="76">
        <v>4093.29</v>
      </c>
      <c r="D17" s="6">
        <f t="shared" si="0"/>
        <v>0.0013664879125765007</v>
      </c>
      <c r="E17" s="76">
        <v>4093.29</v>
      </c>
      <c r="F17" s="6">
        <f t="shared" si="1"/>
        <v>0.0024556699733232832</v>
      </c>
      <c r="G17" s="76">
        <v>6115.92</v>
      </c>
      <c r="H17" s="6">
        <f t="shared" si="2"/>
        <v>0.014599011632074601</v>
      </c>
      <c r="I17" s="76">
        <v>0</v>
      </c>
      <c r="J17" s="6">
        <f t="shared" si="3"/>
        <v>0</v>
      </c>
      <c r="K17" s="76">
        <v>14302.5</v>
      </c>
      <c r="L17" s="6">
        <f t="shared" si="4"/>
        <v>0.002273912955136735</v>
      </c>
    </row>
    <row r="18" spans="2:12" ht="12.75">
      <c r="B18" s="74" t="s">
        <v>38</v>
      </c>
      <c r="C18" s="76">
        <v>23948.31</v>
      </c>
      <c r="D18" s="6">
        <f t="shared" si="0"/>
        <v>0.007994810077379061</v>
      </c>
      <c r="E18" s="76">
        <v>23948.32</v>
      </c>
      <c r="F18" s="6">
        <f t="shared" si="1"/>
        <v>0.014367213252796027</v>
      </c>
      <c r="G18" s="76">
        <v>3840</v>
      </c>
      <c r="H18" s="6">
        <f t="shared" si="2"/>
        <v>0.00916627501130925</v>
      </c>
      <c r="I18" s="76">
        <v>42818.6</v>
      </c>
      <c r="J18" s="6">
        <f t="shared" si="3"/>
        <v>0.03543012385161107</v>
      </c>
      <c r="K18" s="76">
        <v>94555.23</v>
      </c>
      <c r="L18" s="6">
        <f t="shared" si="4"/>
        <v>0.015033061525812526</v>
      </c>
    </row>
    <row r="19" spans="2:12" ht="12.75">
      <c r="B19" s="74" t="s">
        <v>39</v>
      </c>
      <c r="C19" s="76">
        <v>857.81</v>
      </c>
      <c r="D19" s="6">
        <f t="shared" si="0"/>
        <v>0.0002863679329554583</v>
      </c>
      <c r="E19" s="76">
        <v>857.82</v>
      </c>
      <c r="F19" s="6">
        <f t="shared" si="1"/>
        <v>0.0005146282859304323</v>
      </c>
      <c r="G19" s="76">
        <v>0</v>
      </c>
      <c r="H19" s="6">
        <f t="shared" si="2"/>
        <v>0</v>
      </c>
      <c r="I19" s="76">
        <v>4245.84</v>
      </c>
      <c r="J19" s="6">
        <f t="shared" si="3"/>
        <v>0.0035132077427595565</v>
      </c>
      <c r="K19" s="76">
        <v>5961.47</v>
      </c>
      <c r="L19" s="6">
        <f t="shared" si="4"/>
        <v>0.000947796809275231</v>
      </c>
    </row>
    <row r="20" spans="2:12" ht="12.75">
      <c r="B20" s="74" t="s">
        <v>40</v>
      </c>
      <c r="C20" s="76">
        <v>257096.84</v>
      </c>
      <c r="D20" s="6">
        <f t="shared" si="0"/>
        <v>0.08582820279570091</v>
      </c>
      <c r="E20" s="76">
        <v>257096.9</v>
      </c>
      <c r="F20" s="6">
        <f t="shared" si="1"/>
        <v>0.1542390442808838</v>
      </c>
      <c r="G20" s="76">
        <v>38607.93</v>
      </c>
      <c r="H20" s="6">
        <f t="shared" si="2"/>
        <v>0.09215908958265019</v>
      </c>
      <c r="I20" s="76">
        <v>32873.6</v>
      </c>
      <c r="J20" s="6">
        <f t="shared" si="3"/>
        <v>0.02720116303308192</v>
      </c>
      <c r="K20" s="76">
        <v>585675.27</v>
      </c>
      <c r="L20" s="6">
        <f t="shared" si="4"/>
        <v>0.09311481097403987</v>
      </c>
    </row>
    <row r="21" spans="2:12" ht="12.75">
      <c r="B21" s="74" t="s">
        <v>42</v>
      </c>
      <c r="C21" s="76">
        <v>0</v>
      </c>
      <c r="D21" s="6">
        <f t="shared" si="0"/>
        <v>0</v>
      </c>
      <c r="E21" s="76">
        <v>0</v>
      </c>
      <c r="F21" s="6">
        <f t="shared" si="1"/>
        <v>0</v>
      </c>
      <c r="G21" s="76">
        <v>0</v>
      </c>
      <c r="H21" s="6">
        <f t="shared" si="2"/>
        <v>0</v>
      </c>
      <c r="I21" s="76">
        <v>2773.12</v>
      </c>
      <c r="J21" s="6">
        <f t="shared" si="3"/>
        <v>0.0022946099371623473</v>
      </c>
      <c r="K21" s="76">
        <v>2773.12</v>
      </c>
      <c r="L21" s="6">
        <f t="shared" si="4"/>
        <v>0.0004408902984896894</v>
      </c>
    </row>
    <row r="22" spans="2:12" ht="12.75">
      <c r="B22" s="74" t="s">
        <v>43</v>
      </c>
      <c r="C22" s="76">
        <v>3928.13</v>
      </c>
      <c r="D22" s="6">
        <f t="shared" si="0"/>
        <v>0.0013113515446081588</v>
      </c>
      <c r="E22" s="76">
        <v>3928.14</v>
      </c>
      <c r="F22" s="6">
        <f t="shared" si="1"/>
        <v>0.0023565922397411673</v>
      </c>
      <c r="G22" s="76">
        <v>0</v>
      </c>
      <c r="H22" s="6">
        <f t="shared" si="2"/>
        <v>0</v>
      </c>
      <c r="I22" s="76">
        <v>2577.93</v>
      </c>
      <c r="J22" s="6">
        <f t="shared" si="3"/>
        <v>0.0021331005493123016</v>
      </c>
      <c r="K22" s="76">
        <v>10434.2</v>
      </c>
      <c r="L22" s="6">
        <f t="shared" si="4"/>
        <v>0.0016589031677320552</v>
      </c>
    </row>
    <row r="23" spans="2:12" ht="12.75">
      <c r="B23" s="74" t="s">
        <v>44</v>
      </c>
      <c r="C23" s="76">
        <v>15754.53</v>
      </c>
      <c r="D23" s="6">
        <f t="shared" si="0"/>
        <v>0.005259430632406661</v>
      </c>
      <c r="E23" s="76">
        <v>15754.57</v>
      </c>
      <c r="F23" s="6">
        <f t="shared" si="1"/>
        <v>0.00945157183869694</v>
      </c>
      <c r="G23" s="76">
        <v>1236.06</v>
      </c>
      <c r="H23" s="6">
        <f t="shared" si="2"/>
        <v>0.0029505379923122164</v>
      </c>
      <c r="I23" s="76">
        <v>42346.39</v>
      </c>
      <c r="J23" s="6">
        <f t="shared" si="3"/>
        <v>0.035039395084580635</v>
      </c>
      <c r="K23" s="76">
        <v>75091.55</v>
      </c>
      <c r="L23" s="6">
        <f t="shared" si="4"/>
        <v>0.011938587545275154</v>
      </c>
    </row>
    <row r="24" spans="2:12" ht="12.75">
      <c r="B24" s="74" t="s">
        <v>45</v>
      </c>
      <c r="C24" s="76">
        <v>235721.62</v>
      </c>
      <c r="D24" s="6">
        <f t="shared" si="0"/>
        <v>0.07869238301291898</v>
      </c>
      <c r="E24" s="76">
        <v>235721.67</v>
      </c>
      <c r="F24" s="6">
        <f t="shared" si="1"/>
        <v>0.1414154939133606</v>
      </c>
      <c r="G24" s="76">
        <v>91334.01</v>
      </c>
      <c r="H24" s="6">
        <f t="shared" si="2"/>
        <v>0.21801892019418467</v>
      </c>
      <c r="I24" s="76">
        <v>35019.78</v>
      </c>
      <c r="J24" s="6">
        <f t="shared" si="3"/>
        <v>0.0289770133226255</v>
      </c>
      <c r="K24" s="76">
        <v>597797.08</v>
      </c>
      <c r="L24" s="6">
        <f t="shared" si="4"/>
        <v>0.0950420223565748</v>
      </c>
    </row>
    <row r="25" spans="2:12" ht="12.75">
      <c r="B25" s="74" t="s">
        <v>46</v>
      </c>
      <c r="C25" s="76">
        <v>81213.47</v>
      </c>
      <c r="D25" s="6">
        <f t="shared" si="0"/>
        <v>0.027111986957531538</v>
      </c>
      <c r="E25" s="76">
        <v>81213.5</v>
      </c>
      <c r="F25" s="6">
        <f t="shared" si="1"/>
        <v>0.048722067915659646</v>
      </c>
      <c r="G25" s="76">
        <v>9112.81</v>
      </c>
      <c r="H25" s="6">
        <f t="shared" si="2"/>
        <v>0.021752740256721106</v>
      </c>
      <c r="I25" s="76">
        <v>49197.38</v>
      </c>
      <c r="J25" s="6">
        <f t="shared" si="3"/>
        <v>0.04070822648509697</v>
      </c>
      <c r="K25" s="76">
        <v>220737.16</v>
      </c>
      <c r="L25" s="6">
        <f t="shared" si="4"/>
        <v>0.035094360272965586</v>
      </c>
    </row>
    <row r="26" spans="2:12" ht="12.75">
      <c r="B26" s="74" t="s">
        <v>48</v>
      </c>
      <c r="C26" s="76">
        <v>76870.51</v>
      </c>
      <c r="D26" s="6">
        <f t="shared" si="0"/>
        <v>0.025662150189356487</v>
      </c>
      <c r="E26" s="76">
        <v>76870.55</v>
      </c>
      <c r="F26" s="6">
        <f t="shared" si="1"/>
        <v>0.046116620485684164</v>
      </c>
      <c r="G26" s="76">
        <v>21724.39</v>
      </c>
      <c r="H26" s="6">
        <f t="shared" si="2"/>
        <v>0.05185722218566056</v>
      </c>
      <c r="I26" s="76">
        <v>56843.6</v>
      </c>
      <c r="J26" s="6">
        <f t="shared" si="3"/>
        <v>0.04703506859569063</v>
      </c>
      <c r="K26" s="76">
        <v>232309.05</v>
      </c>
      <c r="L26" s="6">
        <f t="shared" si="4"/>
        <v>0.03693414147110698</v>
      </c>
    </row>
    <row r="27" spans="2:12" ht="12.75">
      <c r="B27" s="74" t="s">
        <v>51</v>
      </c>
      <c r="C27" s="76">
        <v>78658.39</v>
      </c>
      <c r="D27" s="6">
        <f t="shared" si="0"/>
        <v>0.02625900905084377</v>
      </c>
      <c r="E27" s="76">
        <v>78658.51</v>
      </c>
      <c r="F27" s="6">
        <f t="shared" si="1"/>
        <v>0.0471892636860201</v>
      </c>
      <c r="G27" s="76">
        <v>44060.34</v>
      </c>
      <c r="H27" s="6">
        <f t="shared" si="2"/>
        <v>0.10517426914890349</v>
      </c>
      <c r="I27" s="76">
        <v>89939.66</v>
      </c>
      <c r="J27" s="6">
        <f t="shared" si="3"/>
        <v>0.07442030549741911</v>
      </c>
      <c r="K27" s="76">
        <v>291316.9</v>
      </c>
      <c r="L27" s="6">
        <f t="shared" si="4"/>
        <v>0.046315628244032354</v>
      </c>
    </row>
    <row r="28" spans="2:12" ht="12.75">
      <c r="B28" s="74" t="s">
        <v>52</v>
      </c>
      <c r="C28" s="76">
        <v>1975.66</v>
      </c>
      <c r="D28" s="6">
        <f t="shared" si="0"/>
        <v>0.000659546601721571</v>
      </c>
      <c r="E28" s="76">
        <v>1975.7</v>
      </c>
      <c r="F28" s="6">
        <f t="shared" si="1"/>
        <v>0.0011852732560592607</v>
      </c>
      <c r="G28" s="76">
        <v>0</v>
      </c>
      <c r="H28" s="6">
        <f t="shared" si="2"/>
        <v>0</v>
      </c>
      <c r="I28" s="76">
        <v>20774.6</v>
      </c>
      <c r="J28" s="6">
        <f t="shared" si="3"/>
        <v>0.017189881289151894</v>
      </c>
      <c r="K28" s="76">
        <v>24725.96</v>
      </c>
      <c r="L28" s="6">
        <f t="shared" si="4"/>
        <v>0.003931108601446789</v>
      </c>
    </row>
    <row r="29" spans="2:12" ht="12.75">
      <c r="B29" s="74" t="s">
        <v>53</v>
      </c>
      <c r="C29" s="76">
        <v>2193.32</v>
      </c>
      <c r="D29" s="6">
        <f t="shared" si="0"/>
        <v>0.0007322093642063696</v>
      </c>
      <c r="E29" s="76">
        <v>2193.33</v>
      </c>
      <c r="F29" s="6">
        <f t="shared" si="1"/>
        <v>0.0013158350917206348</v>
      </c>
      <c r="G29" s="76">
        <v>740.2</v>
      </c>
      <c r="H29" s="6">
        <f t="shared" si="2"/>
        <v>0.0017668949904612258</v>
      </c>
      <c r="I29" s="76">
        <v>503.6</v>
      </c>
      <c r="J29" s="6">
        <f t="shared" si="3"/>
        <v>0.00041670232963411544</v>
      </c>
      <c r="K29" s="76">
        <v>5630.45</v>
      </c>
      <c r="L29" s="6">
        <f t="shared" si="4"/>
        <v>0.0008951689004194812</v>
      </c>
    </row>
    <row r="30" spans="2:12" ht="12.75">
      <c r="B30" s="74" t="s">
        <v>54</v>
      </c>
      <c r="C30" s="76">
        <v>4371.99</v>
      </c>
      <c r="D30" s="6">
        <f t="shared" si="0"/>
        <v>0.0014595280297524326</v>
      </c>
      <c r="E30" s="76">
        <v>4372.02</v>
      </c>
      <c r="F30" s="6">
        <f t="shared" si="1"/>
        <v>0.00262288727081855</v>
      </c>
      <c r="G30" s="76">
        <v>0</v>
      </c>
      <c r="H30" s="6">
        <f t="shared" si="2"/>
        <v>0</v>
      </c>
      <c r="I30" s="76">
        <v>19719.29</v>
      </c>
      <c r="J30" s="6">
        <f t="shared" si="3"/>
        <v>0.01631666815276155</v>
      </c>
      <c r="K30" s="76">
        <v>28463.3</v>
      </c>
      <c r="L30" s="6">
        <f t="shared" si="4"/>
        <v>0.004525297438625655</v>
      </c>
    </row>
    <row r="31" spans="2:12" ht="12.75">
      <c r="B31" s="74" t="s">
        <v>55</v>
      </c>
      <c r="C31" s="76">
        <v>4607.32</v>
      </c>
      <c r="D31" s="6">
        <f t="shared" si="0"/>
        <v>0.0015380896758773414</v>
      </c>
      <c r="E31" s="76">
        <v>4607.35</v>
      </c>
      <c r="F31" s="6">
        <f t="shared" si="1"/>
        <v>0.0027640677918229664</v>
      </c>
      <c r="G31" s="76">
        <v>0</v>
      </c>
      <c r="H31" s="6">
        <f t="shared" si="2"/>
        <v>0</v>
      </c>
      <c r="I31" s="76">
        <v>5986.45</v>
      </c>
      <c r="J31" s="6">
        <f t="shared" si="3"/>
        <v>0.004953470336056692</v>
      </c>
      <c r="K31" s="76">
        <v>15201.12</v>
      </c>
      <c r="L31" s="6">
        <f t="shared" si="4"/>
        <v>0.0024167819402613616</v>
      </c>
    </row>
    <row r="32" spans="2:12" ht="12.75">
      <c r="B32" s="74" t="s">
        <v>58</v>
      </c>
      <c r="C32" s="76">
        <v>1032490.5</v>
      </c>
      <c r="D32" s="6">
        <f t="shared" si="0"/>
        <v>0.3446825873808275</v>
      </c>
      <c r="E32" s="76">
        <v>0</v>
      </c>
      <c r="F32" s="6">
        <f t="shared" si="1"/>
        <v>0</v>
      </c>
      <c r="G32" s="76">
        <v>0</v>
      </c>
      <c r="H32" s="6">
        <f t="shared" si="2"/>
        <v>0</v>
      </c>
      <c r="I32" s="76">
        <v>0</v>
      </c>
      <c r="J32" s="6">
        <f t="shared" si="3"/>
        <v>0</v>
      </c>
      <c r="K32" s="76">
        <v>1032490.5</v>
      </c>
      <c r="L32" s="6">
        <f t="shared" si="4"/>
        <v>0.16415266729631917</v>
      </c>
    </row>
    <row r="33" spans="2:12" ht="12.75">
      <c r="B33" s="74" t="s">
        <v>61</v>
      </c>
      <c r="C33" s="76">
        <v>234518.93</v>
      </c>
      <c r="D33" s="6">
        <f t="shared" si="0"/>
        <v>0.07829088169061427</v>
      </c>
      <c r="E33" s="76">
        <v>0</v>
      </c>
      <c r="F33" s="6">
        <f t="shared" si="1"/>
        <v>0</v>
      </c>
      <c r="G33" s="76">
        <v>0</v>
      </c>
      <c r="H33" s="6">
        <f t="shared" si="2"/>
        <v>0</v>
      </c>
      <c r="I33" s="76">
        <v>0</v>
      </c>
      <c r="J33" s="6">
        <f t="shared" si="3"/>
        <v>0</v>
      </c>
      <c r="K33" s="76">
        <v>234518.93</v>
      </c>
      <c r="L33" s="6">
        <f t="shared" si="4"/>
        <v>0.0372854838770708</v>
      </c>
    </row>
    <row r="34" spans="2:12" ht="12.75">
      <c r="B34" s="74" t="s">
        <v>63</v>
      </c>
      <c r="C34" s="76">
        <v>65459.66</v>
      </c>
      <c r="D34" s="6">
        <f t="shared" si="0"/>
        <v>0.021852796687106817</v>
      </c>
      <c r="E34" s="76">
        <v>3858.75</v>
      </c>
      <c r="F34" s="6">
        <f t="shared" si="1"/>
        <v>0.0023149633936420874</v>
      </c>
      <c r="G34" s="76">
        <v>5597.63</v>
      </c>
      <c r="H34" s="6">
        <f t="shared" si="2"/>
        <v>0.013361827081134115</v>
      </c>
      <c r="I34" s="76">
        <v>7274.84</v>
      </c>
      <c r="J34" s="6">
        <f t="shared" si="3"/>
        <v>0.006019544828664512</v>
      </c>
      <c r="K34" s="76">
        <v>82190.88</v>
      </c>
      <c r="L34" s="6">
        <f t="shared" si="4"/>
        <v>0.013067289412766215</v>
      </c>
    </row>
    <row r="35" spans="2:12" ht="12.75">
      <c r="B35" s="74" t="s">
        <v>67</v>
      </c>
      <c r="C35" s="76">
        <v>74941.69</v>
      </c>
      <c r="D35" s="6">
        <f t="shared" si="0"/>
        <v>0.02501824046990446</v>
      </c>
      <c r="E35" s="76">
        <v>74941.72</v>
      </c>
      <c r="F35" s="6">
        <f t="shared" si="1"/>
        <v>0.04495946574838357</v>
      </c>
      <c r="G35" s="76">
        <v>7139.19</v>
      </c>
      <c r="H35" s="6">
        <f t="shared" si="2"/>
        <v>0.01704160908801794</v>
      </c>
      <c r="I35" s="76">
        <v>9009.09</v>
      </c>
      <c r="J35" s="6">
        <f t="shared" si="3"/>
        <v>0.007454544858783584</v>
      </c>
      <c r="K35" s="76">
        <v>166031.69</v>
      </c>
      <c r="L35" s="6">
        <f t="shared" si="4"/>
        <v>0.026396896406519578</v>
      </c>
    </row>
    <row r="36" spans="2:12" ht="12.75">
      <c r="B36" s="74" t="s">
        <v>68</v>
      </c>
      <c r="C36" s="76">
        <v>12340.57</v>
      </c>
      <c r="D36" s="6">
        <f t="shared" si="0"/>
        <v>0.004119727588151386</v>
      </c>
      <c r="E36" s="76">
        <v>12340.58</v>
      </c>
      <c r="F36" s="6">
        <f t="shared" si="1"/>
        <v>0.00740343141077076</v>
      </c>
      <c r="G36" s="76">
        <v>1013.19</v>
      </c>
      <c r="H36" s="6">
        <f t="shared" si="2"/>
        <v>0.0024185359840386508</v>
      </c>
      <c r="I36" s="76">
        <v>50973.56</v>
      </c>
      <c r="J36" s="6">
        <f t="shared" si="3"/>
        <v>0.0421779213696274</v>
      </c>
      <c r="K36" s="76">
        <v>76667.9</v>
      </c>
      <c r="L36" s="6">
        <f t="shared" si="4"/>
        <v>0.012189206855663532</v>
      </c>
    </row>
    <row r="37" spans="2:12" ht="12.75">
      <c r="B37" s="74" t="s">
        <v>70</v>
      </c>
      <c r="C37" s="76">
        <v>11930.42</v>
      </c>
      <c r="D37" s="6">
        <f t="shared" si="0"/>
        <v>0.003982804717467107</v>
      </c>
      <c r="E37" s="76">
        <v>11930.46</v>
      </c>
      <c r="F37" s="6">
        <f t="shared" si="1"/>
        <v>0.007157389872189485</v>
      </c>
      <c r="G37" s="76">
        <v>299.71</v>
      </c>
      <c r="H37" s="6">
        <f t="shared" si="2"/>
        <v>0.0007154229905311186</v>
      </c>
      <c r="I37" s="76">
        <v>23369.92</v>
      </c>
      <c r="J37" s="6">
        <f t="shared" si="3"/>
        <v>0.019337371142499813</v>
      </c>
      <c r="K37" s="76">
        <v>47530.51</v>
      </c>
      <c r="L37" s="6">
        <f t="shared" si="4"/>
        <v>0.007556737804807281</v>
      </c>
    </row>
    <row r="38" spans="2:12" ht="12.75">
      <c r="B38" s="74" t="s">
        <v>73</v>
      </c>
      <c r="C38" s="76">
        <v>3707.81</v>
      </c>
      <c r="D38" s="6">
        <f t="shared" si="0"/>
        <v>0.0012378007781345263</v>
      </c>
      <c r="E38" s="76">
        <v>3707.81</v>
      </c>
      <c r="F38" s="6">
        <f t="shared" si="1"/>
        <v>0.0022244106046206847</v>
      </c>
      <c r="G38" s="76">
        <v>0</v>
      </c>
      <c r="H38" s="6">
        <f t="shared" si="2"/>
        <v>0</v>
      </c>
      <c r="I38" s="76">
        <v>14945.34</v>
      </c>
      <c r="J38" s="6">
        <f t="shared" si="3"/>
        <v>0.012366477353403356</v>
      </c>
      <c r="K38" s="76">
        <v>22360.96</v>
      </c>
      <c r="L38" s="6">
        <f t="shared" si="4"/>
        <v>0.0035551041169931356</v>
      </c>
    </row>
    <row r="39" spans="2:12" ht="12.75">
      <c r="B39" s="74" t="s">
        <v>75</v>
      </c>
      <c r="C39" s="76">
        <v>10030.77</v>
      </c>
      <c r="D39" s="6">
        <f t="shared" si="0"/>
        <v>0.003348632996644505</v>
      </c>
      <c r="E39" s="76">
        <v>10030.78</v>
      </c>
      <c r="F39" s="6">
        <f t="shared" si="1"/>
        <v>0.006017722969790004</v>
      </c>
      <c r="G39" s="76">
        <v>692.84</v>
      </c>
      <c r="H39" s="6">
        <f t="shared" si="2"/>
        <v>0.001653844265321745</v>
      </c>
      <c r="I39" s="76">
        <v>19905.84</v>
      </c>
      <c r="J39" s="6">
        <f t="shared" si="3"/>
        <v>0.016471028398181015</v>
      </c>
      <c r="K39" s="76">
        <v>40660.23</v>
      </c>
      <c r="L39" s="6">
        <f t="shared" si="4"/>
        <v>0.0064644519318887836</v>
      </c>
    </row>
    <row r="40" spans="2:12" ht="12.75">
      <c r="B40" s="74" t="s">
        <v>78</v>
      </c>
      <c r="C40" s="76">
        <v>926.59</v>
      </c>
      <c r="D40" s="6">
        <f t="shared" si="0"/>
        <v>0.0003093291789524465</v>
      </c>
      <c r="E40" s="76">
        <v>926.61</v>
      </c>
      <c r="F40" s="6">
        <f t="shared" si="1"/>
        <v>0.0005558971765941547</v>
      </c>
      <c r="G40" s="76">
        <v>0</v>
      </c>
      <c r="H40" s="6">
        <f t="shared" si="2"/>
        <v>0</v>
      </c>
      <c r="I40" s="76">
        <v>91.8</v>
      </c>
      <c r="J40" s="6">
        <f t="shared" si="3"/>
        <v>7.595963832488441E-05</v>
      </c>
      <c r="K40" s="76">
        <v>1945</v>
      </c>
      <c r="L40" s="6">
        <f t="shared" si="4"/>
        <v>0.00030922990370501306</v>
      </c>
    </row>
    <row r="41" spans="2:12" ht="12.75">
      <c r="B41" s="74" t="s">
        <v>79</v>
      </c>
      <c r="C41" s="76">
        <v>81634.23</v>
      </c>
      <c r="D41" s="6">
        <f t="shared" si="0"/>
        <v>0.02725245182908857</v>
      </c>
      <c r="E41" s="76">
        <v>81634.26</v>
      </c>
      <c r="F41" s="6">
        <f t="shared" si="1"/>
        <v>0.048974492663961255</v>
      </c>
      <c r="G41" s="76">
        <v>41286.06</v>
      </c>
      <c r="H41" s="6">
        <f t="shared" si="2"/>
        <v>0.09855192189932666</v>
      </c>
      <c r="I41" s="76">
        <v>25263.23</v>
      </c>
      <c r="J41" s="6">
        <f t="shared" si="3"/>
        <v>0.020903984898892915</v>
      </c>
      <c r="K41" s="76">
        <v>229817.78</v>
      </c>
      <c r="L41" s="6">
        <f t="shared" si="4"/>
        <v>0.03653806168591253</v>
      </c>
    </row>
    <row r="42" spans="2:12" ht="12.75">
      <c r="B42" s="74" t="s">
        <v>81</v>
      </c>
      <c r="C42" s="76">
        <v>1913.72</v>
      </c>
      <c r="D42" s="6">
        <f t="shared" si="0"/>
        <v>0.0006388687945530126</v>
      </c>
      <c r="E42" s="76">
        <v>1913.73</v>
      </c>
      <c r="F42" s="6">
        <f t="shared" si="1"/>
        <v>0.0011480958588441002</v>
      </c>
      <c r="G42" s="76">
        <v>0</v>
      </c>
      <c r="H42" s="6">
        <f t="shared" si="2"/>
        <v>0</v>
      </c>
      <c r="I42" s="76">
        <v>0</v>
      </c>
      <c r="J42" s="6">
        <f t="shared" si="3"/>
        <v>0</v>
      </c>
      <c r="K42" s="76">
        <v>3827.45</v>
      </c>
      <c r="L42" s="6">
        <f t="shared" si="4"/>
        <v>0.0006085151644913893</v>
      </c>
    </row>
    <row r="43" spans="2:12" ht="12.75">
      <c r="B43" s="74" t="s">
        <v>82</v>
      </c>
      <c r="C43" s="76">
        <v>0</v>
      </c>
      <c r="D43" s="6">
        <f t="shared" si="0"/>
        <v>0</v>
      </c>
      <c r="E43" s="76">
        <v>0</v>
      </c>
      <c r="F43" s="6">
        <f t="shared" si="1"/>
        <v>0</v>
      </c>
      <c r="G43" s="76">
        <v>5045.93</v>
      </c>
      <c r="H43" s="6">
        <f t="shared" si="2"/>
        <v>0.012044891163493669</v>
      </c>
      <c r="I43" s="76">
        <v>0</v>
      </c>
      <c r="J43" s="6">
        <f t="shared" si="3"/>
        <v>0</v>
      </c>
      <c r="K43" s="76">
        <v>5045.93</v>
      </c>
      <c r="L43" s="6">
        <f t="shared" si="4"/>
        <v>0.0008022377624690163</v>
      </c>
    </row>
    <row r="44" spans="2:12" ht="12.75">
      <c r="B44" s="74" t="s">
        <v>88</v>
      </c>
      <c r="C44" s="76">
        <v>216</v>
      </c>
      <c r="D44" s="6">
        <f t="shared" si="0"/>
        <v>7.210859458199252E-05</v>
      </c>
      <c r="E44" s="76">
        <v>216</v>
      </c>
      <c r="F44" s="6">
        <f t="shared" si="1"/>
        <v>0.0001295839567286533</v>
      </c>
      <c r="G44" s="76">
        <v>0</v>
      </c>
      <c r="H44" s="6">
        <f t="shared" si="2"/>
        <v>0</v>
      </c>
      <c r="I44" s="76">
        <v>25767.93</v>
      </c>
      <c r="J44" s="6">
        <f t="shared" si="3"/>
        <v>0.021321597420271666</v>
      </c>
      <c r="K44" s="76">
        <v>26199.93</v>
      </c>
      <c r="L44" s="6">
        <f t="shared" si="4"/>
        <v>0.004165450812842202</v>
      </c>
    </row>
    <row r="45" spans="2:12" ht="12.75">
      <c r="B45" s="74" t="s">
        <v>89</v>
      </c>
      <c r="C45" s="76">
        <v>36709.66</v>
      </c>
      <c r="D45" s="6">
        <f t="shared" si="0"/>
        <v>0.012255009213809202</v>
      </c>
      <c r="E45" s="76">
        <v>36709.67</v>
      </c>
      <c r="F45" s="6">
        <f t="shared" si="1"/>
        <v>0.022023075411125654</v>
      </c>
      <c r="G45" s="76">
        <v>4802.96</v>
      </c>
      <c r="H45" s="6">
        <f t="shared" si="2"/>
        <v>0.01146490943445778</v>
      </c>
      <c r="I45" s="76">
        <v>47084.44</v>
      </c>
      <c r="J45" s="6">
        <f t="shared" si="3"/>
        <v>0.038959880535182144</v>
      </c>
      <c r="K45" s="76">
        <v>125306.73</v>
      </c>
      <c r="L45" s="6">
        <f t="shared" si="4"/>
        <v>0.019922153239840652</v>
      </c>
    </row>
    <row r="46" spans="2:12" ht="12.75">
      <c r="B46" s="74" t="s">
        <v>93</v>
      </c>
      <c r="C46" s="76">
        <v>0</v>
      </c>
      <c r="D46" s="6">
        <f t="shared" si="0"/>
        <v>0</v>
      </c>
      <c r="E46" s="76">
        <v>0</v>
      </c>
      <c r="F46" s="6">
        <f t="shared" si="1"/>
        <v>0</v>
      </c>
      <c r="G46" s="76">
        <v>0</v>
      </c>
      <c r="H46" s="6">
        <f t="shared" si="2"/>
        <v>0</v>
      </c>
      <c r="I46" s="76">
        <v>4104.04</v>
      </c>
      <c r="J46" s="6">
        <f t="shared" si="3"/>
        <v>0.0033958757524058677</v>
      </c>
      <c r="K46" s="76">
        <v>4104.04</v>
      </c>
      <c r="L46" s="6">
        <f t="shared" si="4"/>
        <v>0.0006524894056563095</v>
      </c>
    </row>
    <row r="47" spans="2:12" ht="12.75">
      <c r="B47" s="74" t="s">
        <v>97</v>
      </c>
      <c r="C47" s="76">
        <v>25.15</v>
      </c>
      <c r="D47" s="6">
        <f t="shared" si="0"/>
        <v>8.39597756359774E-06</v>
      </c>
      <c r="E47" s="76">
        <v>25.16</v>
      </c>
      <c r="F47" s="6">
        <f t="shared" si="1"/>
        <v>1.5094131255985725E-05</v>
      </c>
      <c r="G47" s="76">
        <v>0</v>
      </c>
      <c r="H47" s="6">
        <f t="shared" si="2"/>
        <v>0</v>
      </c>
      <c r="I47" s="76">
        <v>862.08</v>
      </c>
      <c r="J47" s="6">
        <f t="shared" si="3"/>
        <v>0.0007133255447398296</v>
      </c>
      <c r="K47" s="76">
        <v>912.39</v>
      </c>
      <c r="L47" s="6">
        <f t="shared" si="4"/>
        <v>0.00014505823745059995</v>
      </c>
    </row>
    <row r="48" spans="2:12" ht="12.75">
      <c r="B48" s="74" t="s">
        <v>99</v>
      </c>
      <c r="C48" s="76">
        <v>137567.75</v>
      </c>
      <c r="D48" s="6">
        <f t="shared" si="0"/>
        <v>0.04592507922364306</v>
      </c>
      <c r="E48" s="76">
        <v>137567.82</v>
      </c>
      <c r="F48" s="6">
        <f t="shared" si="1"/>
        <v>0.08253047423210724</v>
      </c>
      <c r="G48" s="76">
        <v>29276.24</v>
      </c>
      <c r="H48" s="6">
        <f t="shared" si="2"/>
        <v>0.06988387165028447</v>
      </c>
      <c r="I48" s="76">
        <v>49180.03</v>
      </c>
      <c r="J48" s="6">
        <f t="shared" si="3"/>
        <v>0.04069387027894298</v>
      </c>
      <c r="K48" s="76">
        <v>353591.84</v>
      </c>
      <c r="L48" s="6">
        <f t="shared" si="4"/>
        <v>0.05621654017176267</v>
      </c>
    </row>
    <row r="49" spans="2:12" ht="12.75">
      <c r="B49" s="74" t="s">
        <v>106</v>
      </c>
      <c r="C49" s="76">
        <v>0</v>
      </c>
      <c r="D49" s="6">
        <f t="shared" si="0"/>
        <v>0</v>
      </c>
      <c r="E49" s="76">
        <v>0</v>
      </c>
      <c r="F49" s="6">
        <f t="shared" si="1"/>
        <v>0</v>
      </c>
      <c r="G49" s="76">
        <v>0</v>
      </c>
      <c r="H49" s="6">
        <f t="shared" si="2"/>
        <v>0</v>
      </c>
      <c r="I49" s="76">
        <v>3051.01</v>
      </c>
      <c r="J49" s="6">
        <f t="shared" si="3"/>
        <v>0.0025245491952680353</v>
      </c>
      <c r="K49" s="76">
        <v>3051.01</v>
      </c>
      <c r="L49" s="6">
        <f t="shared" si="4"/>
        <v>0.0004850712228807362</v>
      </c>
    </row>
    <row r="50" spans="2:12" ht="12.75">
      <c r="B50" s="74" t="s">
        <v>110</v>
      </c>
      <c r="C50" s="76">
        <v>0</v>
      </c>
      <c r="D50" s="6">
        <f t="shared" si="0"/>
        <v>0</v>
      </c>
      <c r="E50" s="76">
        <v>0</v>
      </c>
      <c r="F50" s="6">
        <f t="shared" si="1"/>
        <v>0</v>
      </c>
      <c r="G50" s="76">
        <v>0</v>
      </c>
      <c r="H50" s="6">
        <f t="shared" si="2"/>
        <v>0</v>
      </c>
      <c r="I50" s="76">
        <v>1845.18</v>
      </c>
      <c r="J50" s="6">
        <f t="shared" si="3"/>
        <v>0.0015267887303301768</v>
      </c>
      <c r="K50" s="76">
        <v>1845.18</v>
      </c>
      <c r="L50" s="6">
        <f t="shared" si="4"/>
        <v>0.0002933598116804196</v>
      </c>
    </row>
    <row r="51" spans="2:12" ht="12.75">
      <c r="B51" s="74" t="s">
        <v>112</v>
      </c>
      <c r="C51" s="76">
        <v>0</v>
      </c>
      <c r="D51" s="6">
        <f t="shared" si="0"/>
        <v>0</v>
      </c>
      <c r="E51" s="76">
        <v>0</v>
      </c>
      <c r="F51" s="6">
        <f t="shared" si="1"/>
        <v>0</v>
      </c>
      <c r="G51" s="76">
        <v>0</v>
      </c>
      <c r="H51" s="6">
        <f t="shared" si="2"/>
        <v>0</v>
      </c>
      <c r="I51" s="76">
        <v>19877.57</v>
      </c>
      <c r="J51" s="6">
        <f t="shared" si="3"/>
        <v>0.01644763647034393</v>
      </c>
      <c r="K51" s="76">
        <v>19877.57</v>
      </c>
      <c r="L51" s="6">
        <f t="shared" si="4"/>
        <v>0.0031602771501232168</v>
      </c>
    </row>
    <row r="52" spans="2:12" ht="12.75">
      <c r="B52" s="74" t="s">
        <v>115</v>
      </c>
      <c r="C52" s="76">
        <v>99259.35</v>
      </c>
      <c r="D52" s="6">
        <f t="shared" si="0"/>
        <v>0.03313635290565787</v>
      </c>
      <c r="E52" s="76">
        <v>99259.42</v>
      </c>
      <c r="F52" s="6">
        <f t="shared" si="1"/>
        <v>0.05954827956570011</v>
      </c>
      <c r="G52" s="76">
        <v>3845.31</v>
      </c>
      <c r="H52" s="6">
        <f t="shared" si="2"/>
        <v>0.009178950250973325</v>
      </c>
      <c r="I52" s="76">
        <v>12479.91</v>
      </c>
      <c r="J52" s="6">
        <f t="shared" si="3"/>
        <v>0.010326464596155863</v>
      </c>
      <c r="K52" s="76">
        <v>214843.99</v>
      </c>
      <c r="L52" s="6">
        <f t="shared" si="4"/>
        <v>0.03415742228241686</v>
      </c>
    </row>
    <row r="53" spans="2:12" ht="12.75">
      <c r="B53" s="74" t="s">
        <v>120</v>
      </c>
      <c r="C53" s="76">
        <v>0</v>
      </c>
      <c r="D53" s="6">
        <f t="shared" si="0"/>
        <v>0</v>
      </c>
      <c r="E53" s="76">
        <v>0</v>
      </c>
      <c r="F53" s="6">
        <f t="shared" si="1"/>
        <v>0</v>
      </c>
      <c r="G53" s="76">
        <v>0</v>
      </c>
      <c r="H53" s="6">
        <f t="shared" si="2"/>
        <v>0</v>
      </c>
      <c r="I53" s="76">
        <v>665.97</v>
      </c>
      <c r="J53" s="6">
        <f t="shared" si="3"/>
        <v>0.000551054905612454</v>
      </c>
      <c r="K53" s="76">
        <v>665.97</v>
      </c>
      <c r="L53" s="6">
        <f t="shared" si="4"/>
        <v>0.00010588063700279052</v>
      </c>
    </row>
    <row r="54" spans="2:12" ht="12.75">
      <c r="B54" s="74" t="s">
        <v>121</v>
      </c>
      <c r="C54" s="76">
        <v>961.24</v>
      </c>
      <c r="D54" s="6">
        <f t="shared" si="0"/>
        <v>0.0003208965993333078</v>
      </c>
      <c r="E54" s="76">
        <v>961.25</v>
      </c>
      <c r="F54" s="6">
        <f t="shared" si="1"/>
        <v>0.0005766786037287869</v>
      </c>
      <c r="G54" s="76">
        <v>0</v>
      </c>
      <c r="H54" s="6">
        <f t="shared" si="2"/>
        <v>0</v>
      </c>
      <c r="I54" s="76">
        <v>4860.32</v>
      </c>
      <c r="J54" s="6">
        <f t="shared" si="3"/>
        <v>0.004021657400252747</v>
      </c>
      <c r="K54" s="76">
        <v>6782.81</v>
      </c>
      <c r="L54" s="6">
        <f t="shared" si="4"/>
        <v>0.0010783792715421078</v>
      </c>
    </row>
    <row r="55" spans="2:12" ht="12.75">
      <c r="B55" s="74" t="s">
        <v>122</v>
      </c>
      <c r="C55" s="76">
        <v>12908.76</v>
      </c>
      <c r="D55" s="6">
        <f t="shared" si="0"/>
        <v>0.00430940991387149</v>
      </c>
      <c r="E55" s="76">
        <v>12908.79</v>
      </c>
      <c r="F55" s="6">
        <f t="shared" si="1"/>
        <v>0.0077443152073114465</v>
      </c>
      <c r="G55" s="76">
        <v>396.81</v>
      </c>
      <c r="H55" s="6">
        <f t="shared" si="2"/>
        <v>0.0009472056216764644</v>
      </c>
      <c r="I55" s="76">
        <v>18092.43</v>
      </c>
      <c r="J55" s="6">
        <f t="shared" si="3"/>
        <v>0.01497052766032994</v>
      </c>
      <c r="K55" s="76">
        <v>44306.79</v>
      </c>
      <c r="L55" s="6">
        <f t="shared" si="4"/>
        <v>0.007044207920400122</v>
      </c>
    </row>
    <row r="56" spans="2:12" ht="12.75">
      <c r="B56" s="74" t="s">
        <v>123</v>
      </c>
      <c r="C56" s="76">
        <v>354.22</v>
      </c>
      <c r="D56" s="6">
        <f t="shared" si="0"/>
        <v>0.00011825141839274718</v>
      </c>
      <c r="E56" s="76">
        <v>354.22</v>
      </c>
      <c r="F56" s="6">
        <f t="shared" si="1"/>
        <v>0.00021250569052047949</v>
      </c>
      <c r="G56" s="76">
        <v>0</v>
      </c>
      <c r="H56" s="6">
        <f t="shared" si="2"/>
        <v>0</v>
      </c>
      <c r="I56" s="76">
        <v>362.69</v>
      </c>
      <c r="J56" s="6">
        <f t="shared" si="3"/>
        <v>0.00030010676714653956</v>
      </c>
      <c r="K56" s="76">
        <v>1071.13</v>
      </c>
      <c r="L56" s="6">
        <f t="shared" si="4"/>
        <v>0.00017029584923164559</v>
      </c>
    </row>
    <row r="57" spans="2:12" ht="12.75">
      <c r="B57" s="74" t="s">
        <v>127</v>
      </c>
      <c r="C57" s="76">
        <v>56433.16</v>
      </c>
      <c r="D57" s="6">
        <f t="shared" si="0"/>
        <v>0.018839425256577395</v>
      </c>
      <c r="E57" s="76">
        <v>56433.2</v>
      </c>
      <c r="F57" s="6">
        <f t="shared" si="1"/>
        <v>0.033855728457682574</v>
      </c>
      <c r="G57" s="76">
        <v>3338.2</v>
      </c>
      <c r="H57" s="6">
        <f t="shared" si="2"/>
        <v>0.00796845292780014</v>
      </c>
      <c r="I57" s="76">
        <v>87421</v>
      </c>
      <c r="J57" s="6">
        <f t="shared" si="3"/>
        <v>0.07233624773420175</v>
      </c>
      <c r="K57" s="76">
        <v>203625.56</v>
      </c>
      <c r="L57" s="6">
        <f t="shared" si="4"/>
        <v>0.03237383666358836</v>
      </c>
    </row>
    <row r="58" spans="2:12" ht="12.75">
      <c r="B58" s="74" t="s">
        <v>128</v>
      </c>
      <c r="C58" s="76">
        <v>0</v>
      </c>
      <c r="D58" s="6">
        <f t="shared" si="0"/>
        <v>0</v>
      </c>
      <c r="E58" s="76">
        <v>0</v>
      </c>
      <c r="F58" s="6">
        <f t="shared" si="1"/>
        <v>0</v>
      </c>
      <c r="G58" s="76">
        <v>0</v>
      </c>
      <c r="H58" s="6">
        <f t="shared" si="2"/>
        <v>0</v>
      </c>
      <c r="I58" s="76">
        <v>10039.99</v>
      </c>
      <c r="J58" s="6">
        <f t="shared" si="3"/>
        <v>0.008307560012913467</v>
      </c>
      <c r="K58" s="76">
        <v>10039.99</v>
      </c>
      <c r="L58" s="6">
        <f t="shared" si="4"/>
        <v>0.0015962288642155753</v>
      </c>
    </row>
    <row r="59" spans="2:12" ht="12.75">
      <c r="B59" s="74" t="s">
        <v>130</v>
      </c>
      <c r="C59" s="76">
        <v>0</v>
      </c>
      <c r="D59" s="6">
        <f t="shared" si="0"/>
        <v>0</v>
      </c>
      <c r="E59" s="76">
        <v>0</v>
      </c>
      <c r="F59" s="6">
        <f t="shared" si="1"/>
        <v>0</v>
      </c>
      <c r="G59" s="76">
        <v>0</v>
      </c>
      <c r="H59" s="6">
        <f t="shared" si="2"/>
        <v>0</v>
      </c>
      <c r="I59" s="76">
        <v>5755.46</v>
      </c>
      <c r="J59" s="6">
        <f t="shared" si="3"/>
        <v>0.004762338344154023</v>
      </c>
      <c r="K59" s="76">
        <v>5755.46</v>
      </c>
      <c r="L59" s="6">
        <f t="shared" si="4"/>
        <v>0.0009150438774180229</v>
      </c>
    </row>
    <row r="60" spans="2:12" ht="12.75">
      <c r="B60" s="74" t="s">
        <v>131</v>
      </c>
      <c r="C60" s="76">
        <v>6291.64</v>
      </c>
      <c r="D60" s="6">
        <f t="shared" si="0"/>
        <v>0.00210037647229559</v>
      </c>
      <c r="E60" s="76">
        <v>6291.64</v>
      </c>
      <c r="F60" s="6">
        <f t="shared" si="1"/>
        <v>0.0037745166921864083</v>
      </c>
      <c r="G60" s="76">
        <v>0</v>
      </c>
      <c r="H60" s="6">
        <f t="shared" si="2"/>
        <v>0</v>
      </c>
      <c r="I60" s="76">
        <v>11366.34</v>
      </c>
      <c r="J60" s="6">
        <f t="shared" si="3"/>
        <v>0.009405044395181555</v>
      </c>
      <c r="K60" s="76">
        <v>23949.62</v>
      </c>
      <c r="L60" s="6">
        <f t="shared" si="4"/>
        <v>0.003807680558545838</v>
      </c>
    </row>
    <row r="61" spans="2:12" ht="12.75">
      <c r="B61" s="74" t="s">
        <v>132</v>
      </c>
      <c r="C61" s="76">
        <v>11554.79</v>
      </c>
      <c r="D61" s="6">
        <f t="shared" si="0"/>
        <v>0.0038574058684725065</v>
      </c>
      <c r="E61" s="76">
        <v>11554.81</v>
      </c>
      <c r="F61" s="6">
        <f t="shared" si="1"/>
        <v>0.006932027773369492</v>
      </c>
      <c r="G61" s="76">
        <v>1418.9</v>
      </c>
      <c r="H61" s="6">
        <f t="shared" si="2"/>
        <v>0.003386986357694452</v>
      </c>
      <c r="I61" s="76">
        <v>53524.44</v>
      </c>
      <c r="J61" s="6">
        <f t="shared" si="3"/>
        <v>0.04428863947649212</v>
      </c>
      <c r="K61" s="76">
        <v>78052.94</v>
      </c>
      <c r="L61" s="6">
        <f t="shared" si="4"/>
        <v>0.012409410344520908</v>
      </c>
    </row>
    <row r="62" spans="2:12" ht="12.75">
      <c r="B62" s="74" t="s">
        <v>134</v>
      </c>
      <c r="C62" s="76">
        <v>741.45</v>
      </c>
      <c r="D62" s="6">
        <f t="shared" si="0"/>
        <v>0.0002475227659852702</v>
      </c>
      <c r="E62" s="76">
        <v>741.46</v>
      </c>
      <c r="F62" s="6">
        <f t="shared" si="1"/>
        <v>0.00044482092850012625</v>
      </c>
      <c r="G62" s="76">
        <v>0</v>
      </c>
      <c r="H62" s="6">
        <f t="shared" si="2"/>
        <v>0</v>
      </c>
      <c r="I62" s="76">
        <v>7113.66</v>
      </c>
      <c r="J62" s="6">
        <f t="shared" si="3"/>
        <v>0.005886176914664459</v>
      </c>
      <c r="K62" s="76">
        <v>8596.57</v>
      </c>
      <c r="L62" s="6">
        <f t="shared" si="4"/>
        <v>0.0013667437086341409</v>
      </c>
    </row>
    <row r="63" spans="2:12" ht="12.75">
      <c r="B63" s="74" t="s">
        <v>135</v>
      </c>
      <c r="C63" s="76">
        <v>80927.35</v>
      </c>
      <c r="D63" s="6">
        <f t="shared" si="0"/>
        <v>0.02701646977659728</v>
      </c>
      <c r="E63" s="76">
        <v>80927.41</v>
      </c>
      <c r="F63" s="6">
        <f t="shared" si="1"/>
        <v>0.048550435164824</v>
      </c>
      <c r="G63" s="76">
        <v>48117.77</v>
      </c>
      <c r="H63" s="6">
        <f t="shared" si="2"/>
        <v>0.11485956061222027</v>
      </c>
      <c r="I63" s="76">
        <v>17934.99</v>
      </c>
      <c r="J63" s="6">
        <f t="shared" si="3"/>
        <v>0.014840254398261645</v>
      </c>
      <c r="K63" s="76">
        <v>227907.52</v>
      </c>
      <c r="L63" s="6">
        <f t="shared" si="4"/>
        <v>0.036234354993958016</v>
      </c>
    </row>
    <row r="64" spans="2:12" ht="12.75">
      <c r="B64" s="74" t="s">
        <v>136</v>
      </c>
      <c r="C64" s="76">
        <v>936.98</v>
      </c>
      <c r="D64" s="6">
        <f t="shared" si="0"/>
        <v>0.0003127977358862748</v>
      </c>
      <c r="E64" s="76">
        <v>936.98</v>
      </c>
      <c r="F64" s="6">
        <f t="shared" si="1"/>
        <v>0.0005621184063685813</v>
      </c>
      <c r="G64" s="76">
        <v>0</v>
      </c>
      <c r="H64" s="6">
        <f t="shared" si="2"/>
        <v>0</v>
      </c>
      <c r="I64" s="76">
        <v>7186.18</v>
      </c>
      <c r="J64" s="6">
        <f t="shared" si="3"/>
        <v>0.005946183374047036</v>
      </c>
      <c r="K64" s="76">
        <v>9060.14</v>
      </c>
      <c r="L64" s="6">
        <f t="shared" si="4"/>
        <v>0.0014404453571999676</v>
      </c>
    </row>
    <row r="65" spans="2:12" ht="12.75">
      <c r="B65" s="74" t="s">
        <v>137</v>
      </c>
      <c r="C65" s="76">
        <v>81217.04</v>
      </c>
      <c r="D65" s="6">
        <f t="shared" si="0"/>
        <v>0.027113178752358653</v>
      </c>
      <c r="E65" s="76">
        <v>81217.07</v>
      </c>
      <c r="F65" s="6">
        <f t="shared" si="1"/>
        <v>0.048724209650500026</v>
      </c>
      <c r="G65" s="76">
        <v>36719.78</v>
      </c>
      <c r="H65" s="6">
        <f t="shared" si="2"/>
        <v>0.08765197964447217</v>
      </c>
      <c r="I65" s="76">
        <v>51381.85</v>
      </c>
      <c r="J65" s="6">
        <f t="shared" si="3"/>
        <v>0.04251575972182421</v>
      </c>
      <c r="K65" s="76">
        <v>250535.74</v>
      </c>
      <c r="L65" s="6">
        <f t="shared" si="4"/>
        <v>0.039831950002500865</v>
      </c>
    </row>
    <row r="66" spans="2:12" ht="12.75">
      <c r="B66" s="74" t="s">
        <v>139</v>
      </c>
      <c r="C66" s="76">
        <v>8887.77</v>
      </c>
      <c r="D66" s="6">
        <f t="shared" si="0"/>
        <v>0.002967058350314795</v>
      </c>
      <c r="E66" s="76">
        <v>8887.8</v>
      </c>
      <c r="F66" s="6">
        <f t="shared" si="1"/>
        <v>0.005332019863948725</v>
      </c>
      <c r="G66" s="76">
        <v>0</v>
      </c>
      <c r="H66" s="6">
        <f t="shared" si="2"/>
        <v>0</v>
      </c>
      <c r="I66" s="76">
        <v>19660.79</v>
      </c>
      <c r="J66" s="6">
        <f t="shared" si="3"/>
        <v>0.016268262500887847</v>
      </c>
      <c r="K66" s="76">
        <v>37436.36</v>
      </c>
      <c r="L66" s="6">
        <f t="shared" si="4"/>
        <v>0.005951898199417071</v>
      </c>
    </row>
    <row r="67" spans="2:12" ht="12.75">
      <c r="B67" s="74" t="s">
        <v>140</v>
      </c>
      <c r="C67" s="76">
        <v>12793.84</v>
      </c>
      <c r="D67" s="6">
        <f t="shared" si="0"/>
        <v>0.004271045470865181</v>
      </c>
      <c r="E67" s="76">
        <v>12793.84</v>
      </c>
      <c r="F67" s="6">
        <f t="shared" si="1"/>
        <v>0.007675353745154229</v>
      </c>
      <c r="G67" s="76">
        <v>0</v>
      </c>
      <c r="H67" s="6">
        <f t="shared" si="2"/>
        <v>0</v>
      </c>
      <c r="I67" s="76">
        <v>16807.3</v>
      </c>
      <c r="J67" s="6">
        <f t="shared" si="3"/>
        <v>0.013907150645074398</v>
      </c>
      <c r="K67" s="76">
        <v>42394.98</v>
      </c>
      <c r="L67" s="6">
        <f t="shared" si="4"/>
        <v>0.006740254798445222</v>
      </c>
    </row>
    <row r="68" spans="2:12" ht="12.75">
      <c r="B68" s="74" t="s">
        <v>141</v>
      </c>
      <c r="C68" s="76">
        <v>0</v>
      </c>
      <c r="D68" s="6">
        <f aca="true" t="shared" si="5" ref="D68:D76">+C68/$C$78</f>
        <v>0</v>
      </c>
      <c r="E68" s="76">
        <v>0</v>
      </c>
      <c r="F68" s="6">
        <f aca="true" t="shared" si="6" ref="F68:F76">+E68/$E$78</f>
        <v>0</v>
      </c>
      <c r="G68" s="76">
        <v>0</v>
      </c>
      <c r="H68" s="6">
        <f aca="true" t="shared" si="7" ref="H68:H76">+G68/$G$78</f>
        <v>0</v>
      </c>
      <c r="I68" s="76">
        <v>6657.3</v>
      </c>
      <c r="J68" s="6">
        <f aca="true" t="shared" si="8" ref="J68:J76">+I68/$I$78</f>
        <v>0.005508563183227158</v>
      </c>
      <c r="K68" s="76">
        <v>6657.3</v>
      </c>
      <c r="L68" s="6">
        <f aca="true" t="shared" si="9" ref="L68:L76">+K68/$K$78</f>
        <v>0.0010584248009950557</v>
      </c>
    </row>
    <row r="69" spans="2:12" ht="12.75">
      <c r="B69" s="74" t="s">
        <v>142</v>
      </c>
      <c r="C69" s="76">
        <v>0</v>
      </c>
      <c r="D69" s="6">
        <f t="shared" si="5"/>
        <v>0</v>
      </c>
      <c r="E69" s="76">
        <v>0</v>
      </c>
      <c r="F69" s="6">
        <f t="shared" si="6"/>
        <v>0</v>
      </c>
      <c r="G69" s="76">
        <v>0</v>
      </c>
      <c r="H69" s="6">
        <f t="shared" si="7"/>
        <v>0</v>
      </c>
      <c r="I69" s="76">
        <v>2906.43</v>
      </c>
      <c r="J69" s="6">
        <f t="shared" si="8"/>
        <v>0.0024049169021415446</v>
      </c>
      <c r="K69" s="76">
        <v>2906.43</v>
      </c>
      <c r="L69" s="6">
        <f t="shared" si="9"/>
        <v>0.00046208486839350183</v>
      </c>
    </row>
    <row r="70" spans="2:12" ht="12.75">
      <c r="B70" s="74" t="s">
        <v>143</v>
      </c>
      <c r="C70" s="76">
        <v>108.06</v>
      </c>
      <c r="D70" s="6">
        <f t="shared" si="5"/>
        <v>3.607432745615793E-05</v>
      </c>
      <c r="E70" s="76">
        <v>108.07</v>
      </c>
      <c r="F70" s="6">
        <f t="shared" si="6"/>
        <v>6.483397316511834E-05</v>
      </c>
      <c r="G70" s="76">
        <v>0</v>
      </c>
      <c r="H70" s="6">
        <f t="shared" si="7"/>
        <v>0</v>
      </c>
      <c r="I70" s="76">
        <v>38967.44</v>
      </c>
      <c r="J70" s="6">
        <f t="shared" si="8"/>
        <v>0.03224349290682608</v>
      </c>
      <c r="K70" s="76">
        <v>39183.57</v>
      </c>
      <c r="L70" s="6">
        <f t="shared" si="9"/>
        <v>0.006229682045202385</v>
      </c>
    </row>
    <row r="71" spans="2:12" ht="12.75">
      <c r="B71" s="74" t="s">
        <v>145</v>
      </c>
      <c r="C71" s="76">
        <v>843.45</v>
      </c>
      <c r="D71" s="6">
        <f t="shared" si="5"/>
        <v>0.00028157404676009995</v>
      </c>
      <c r="E71" s="76">
        <v>843.46</v>
      </c>
      <c r="F71" s="6">
        <f t="shared" si="6"/>
        <v>0.0005060133525108792</v>
      </c>
      <c r="G71" s="76">
        <v>0</v>
      </c>
      <c r="H71" s="6">
        <f t="shared" si="7"/>
        <v>0</v>
      </c>
      <c r="I71" s="76">
        <v>459.34</v>
      </c>
      <c r="J71" s="6">
        <f t="shared" si="8"/>
        <v>0.0003800795236182179</v>
      </c>
      <c r="K71" s="76">
        <v>2146.25</v>
      </c>
      <c r="L71" s="6">
        <f t="shared" si="9"/>
        <v>0.0003412260569804032</v>
      </c>
    </row>
    <row r="72" spans="2:12" ht="12.75">
      <c r="B72" s="74" t="s">
        <v>146</v>
      </c>
      <c r="C72" s="76">
        <v>9893.04</v>
      </c>
      <c r="D72" s="6">
        <f t="shared" si="5"/>
        <v>0.003302653752515904</v>
      </c>
      <c r="E72" s="76">
        <v>9893.05</v>
      </c>
      <c r="F72" s="6">
        <f t="shared" si="6"/>
        <v>0.0059350951996037194</v>
      </c>
      <c r="G72" s="76">
        <v>0</v>
      </c>
      <c r="H72" s="6">
        <f t="shared" si="7"/>
        <v>0</v>
      </c>
      <c r="I72" s="76">
        <v>6856.79</v>
      </c>
      <c r="J72" s="6">
        <f t="shared" si="8"/>
        <v>0.00567363059335168</v>
      </c>
      <c r="K72" s="76">
        <v>26642.88</v>
      </c>
      <c r="L72" s="6">
        <f t="shared" si="9"/>
        <v>0.004235874147467465</v>
      </c>
    </row>
    <row r="73" spans="2:12" ht="12.75">
      <c r="B73" s="74" t="s">
        <v>162</v>
      </c>
      <c r="C73" s="76">
        <v>0</v>
      </c>
      <c r="D73" s="6">
        <f t="shared" si="5"/>
        <v>0</v>
      </c>
      <c r="E73" s="76">
        <v>0</v>
      </c>
      <c r="F73" s="6">
        <f t="shared" si="6"/>
        <v>0</v>
      </c>
      <c r="G73" s="76">
        <v>0</v>
      </c>
      <c r="H73" s="6">
        <f t="shared" si="7"/>
        <v>0</v>
      </c>
      <c r="I73" s="76">
        <v>0</v>
      </c>
      <c r="J73" s="6">
        <f t="shared" si="8"/>
        <v>0</v>
      </c>
      <c r="K73" s="76">
        <v>0</v>
      </c>
      <c r="L73" s="6">
        <f t="shared" si="9"/>
        <v>0</v>
      </c>
    </row>
    <row r="74" spans="2:12" ht="12.75">
      <c r="B74" s="74" t="s">
        <v>147</v>
      </c>
      <c r="C74" s="76">
        <v>0</v>
      </c>
      <c r="D74" s="6">
        <f t="shared" si="5"/>
        <v>0</v>
      </c>
      <c r="E74" s="76">
        <v>0</v>
      </c>
      <c r="F74" s="6">
        <f t="shared" si="6"/>
        <v>0</v>
      </c>
      <c r="G74" s="76">
        <v>0</v>
      </c>
      <c r="H74" s="6">
        <f t="shared" si="7"/>
        <v>0</v>
      </c>
      <c r="I74" s="76">
        <v>529.15</v>
      </c>
      <c r="J74" s="6">
        <f t="shared" si="8"/>
        <v>0.0004378436015208343</v>
      </c>
      <c r="K74" s="76">
        <v>529.15</v>
      </c>
      <c r="L74" s="6">
        <f t="shared" si="9"/>
        <v>8.412802238843581E-05</v>
      </c>
    </row>
    <row r="75" spans="2:12" ht="12.75">
      <c r="B75" s="74" t="s">
        <v>148</v>
      </c>
      <c r="C75" s="76">
        <v>5687.72</v>
      </c>
      <c r="D75" s="6">
        <f t="shared" si="5"/>
        <v>0.0018987661832217152</v>
      </c>
      <c r="E75" s="76">
        <v>5687.72</v>
      </c>
      <c r="F75" s="6">
        <f t="shared" si="6"/>
        <v>0.0034122095479847034</v>
      </c>
      <c r="G75" s="76">
        <v>0</v>
      </c>
      <c r="H75" s="6">
        <f t="shared" si="7"/>
        <v>0</v>
      </c>
      <c r="I75" s="76">
        <v>2921.12</v>
      </c>
      <c r="J75" s="6">
        <f t="shared" si="8"/>
        <v>0.0024170720991676074</v>
      </c>
      <c r="K75" s="76">
        <v>14296.56</v>
      </c>
      <c r="L75" s="6">
        <f t="shared" si="9"/>
        <v>0.0022729685717804327</v>
      </c>
    </row>
    <row r="76" spans="2:12" ht="12.75">
      <c r="B76" s="74" t="s">
        <v>149</v>
      </c>
      <c r="C76" s="76">
        <v>169.64</v>
      </c>
      <c r="D76" s="6">
        <f t="shared" si="5"/>
        <v>5.6631953633746345E-05</v>
      </c>
      <c r="E76" s="76">
        <v>169.67</v>
      </c>
      <c r="F76" s="6">
        <f t="shared" si="6"/>
        <v>0.00010178939786180834</v>
      </c>
      <c r="G76" s="76">
        <v>0</v>
      </c>
      <c r="H76" s="6">
        <f t="shared" si="7"/>
        <v>0</v>
      </c>
      <c r="I76" s="76">
        <v>2577.29</v>
      </c>
      <c r="J76" s="6">
        <f t="shared" si="8"/>
        <v>0.002132570983206333</v>
      </c>
      <c r="K76" s="76">
        <v>2916.6</v>
      </c>
      <c r="L76" s="6">
        <f t="shared" si="9"/>
        <v>0.0004637017671702011</v>
      </c>
    </row>
    <row r="77" spans="2:12" ht="12.75">
      <c r="B77" s="2"/>
      <c r="C77" s="3"/>
      <c r="D77" s="18"/>
      <c r="E77" s="3"/>
      <c r="F77" s="18"/>
      <c r="G77" s="3"/>
      <c r="H77" s="18"/>
      <c r="I77" s="3"/>
      <c r="J77" s="18"/>
      <c r="K77" s="3"/>
      <c r="L77" s="18"/>
    </row>
    <row r="78" spans="3:12" ht="12.75">
      <c r="C78" s="4">
        <f aca="true" t="shared" si="10" ref="C78:L78">SUM(C3:C77)</f>
        <v>2995482.0400000014</v>
      </c>
      <c r="D78" s="7">
        <f t="shared" si="10"/>
        <v>0.9999999999999993</v>
      </c>
      <c r="E78" s="4">
        <f t="shared" si="10"/>
        <v>1666873.0099999995</v>
      </c>
      <c r="F78" s="7">
        <f t="shared" si="10"/>
        <v>1.0000000000000002</v>
      </c>
      <c r="G78" s="4">
        <f t="shared" si="10"/>
        <v>418926.99</v>
      </c>
      <c r="H78" s="7">
        <f t="shared" si="10"/>
        <v>0.9999999999999999</v>
      </c>
      <c r="I78" s="4">
        <f t="shared" si="10"/>
        <v>1208536.5600000003</v>
      </c>
      <c r="J78" s="7">
        <f t="shared" si="10"/>
        <v>0.9999999999999996</v>
      </c>
      <c r="K78" s="4">
        <f t="shared" si="10"/>
        <v>6289818.6</v>
      </c>
      <c r="L78" s="7">
        <f t="shared" si="10"/>
        <v>1.0000000000000002</v>
      </c>
    </row>
    <row r="79" spans="3:11" ht="12.75">
      <c r="C79" s="4">
        <f>+C78-C80</f>
        <v>0</v>
      </c>
      <c r="E79" s="4">
        <f>+E78-E80</f>
        <v>5.556200630962849E-05</v>
      </c>
      <c r="G79" s="4">
        <f>+G78-G80</f>
        <v>0</v>
      </c>
      <c r="I79" s="4">
        <f>+I78-I80</f>
        <v>0</v>
      </c>
      <c r="K79" s="4">
        <f>+K78-K80</f>
        <v>5.556084215641022E-05</v>
      </c>
    </row>
    <row r="80" spans="3:11" ht="12.75">
      <c r="C80" s="16">
        <f>+E89</f>
        <v>2995482.04</v>
      </c>
      <c r="E80" s="9">
        <f>+I89+M89</f>
        <v>1666873.0099444375</v>
      </c>
      <c r="G80" s="9">
        <f>+Q89</f>
        <v>418926.99</v>
      </c>
      <c r="I80" s="9">
        <f>+U89</f>
        <v>1208536.56</v>
      </c>
      <c r="K80" s="4">
        <f>SUM(C80:I80)</f>
        <v>6289818.599944439</v>
      </c>
    </row>
    <row r="89" spans="3:21" ht="12.75">
      <c r="C89" s="13">
        <v>12</v>
      </c>
      <c r="D89" s="13">
        <v>2006</v>
      </c>
      <c r="E89" s="14">
        <v>2995482.04</v>
      </c>
      <c r="G89" s="13">
        <v>12</v>
      </c>
      <c r="H89" s="13">
        <v>2006</v>
      </c>
      <c r="I89" s="14">
        <f>1666873.01*(0.666666666666667)</f>
        <v>1111248.6733333333</v>
      </c>
      <c r="K89" s="13">
        <v>12</v>
      </c>
      <c r="L89" s="13">
        <v>2006</v>
      </c>
      <c r="M89" s="14">
        <f>1666873.01*(0.3333333333)</f>
        <v>555624.3366111042</v>
      </c>
      <c r="O89" s="13">
        <v>12</v>
      </c>
      <c r="P89" s="13">
        <v>2006</v>
      </c>
      <c r="Q89" s="14">
        <v>418926.99</v>
      </c>
      <c r="S89" s="13">
        <v>12</v>
      </c>
      <c r="T89" s="13">
        <v>2006</v>
      </c>
      <c r="U89" s="14">
        <v>1208536.56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A1">
      <selection activeCell="B3" sqref="B3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0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39661</v>
      </c>
      <c r="F1" t="s">
        <v>157</v>
      </c>
    </row>
    <row r="2" spans="2:12" ht="12.75">
      <c r="B2" s="78" t="s">
        <v>150</v>
      </c>
      <c r="C2" s="80" t="s">
        <v>151</v>
      </c>
      <c r="D2" s="1" t="s">
        <v>159</v>
      </c>
      <c r="E2" s="80" t="s">
        <v>152</v>
      </c>
      <c r="F2" s="1" t="s">
        <v>159</v>
      </c>
      <c r="G2" s="80" t="s">
        <v>153</v>
      </c>
      <c r="H2" s="1" t="s">
        <v>159</v>
      </c>
      <c r="I2" s="80" t="s">
        <v>154</v>
      </c>
      <c r="J2" s="1" t="s">
        <v>159</v>
      </c>
      <c r="K2" s="77" t="s">
        <v>167</v>
      </c>
      <c r="L2" s="1" t="s">
        <v>156</v>
      </c>
    </row>
    <row r="3" spans="2:12" ht="12.75">
      <c r="B3" s="79" t="s">
        <v>2</v>
      </c>
      <c r="C3" s="81">
        <v>20542.22</v>
      </c>
      <c r="D3" s="6">
        <f>+C3/$C$78</f>
        <v>0.006514663042224611</v>
      </c>
      <c r="E3" s="81">
        <v>20542.3</v>
      </c>
      <c r="F3" s="6">
        <f>+E3/$E$78</f>
        <v>0.012045412100179167</v>
      </c>
      <c r="G3" s="81">
        <v>565.77</v>
      </c>
      <c r="H3" s="6">
        <f>+G3/$G$78</f>
        <v>0.0016059993643788505</v>
      </c>
      <c r="I3" s="81">
        <v>2892.27</v>
      </c>
      <c r="J3" s="6">
        <f>+I3/$I$78</f>
        <v>0.002310522784149479</v>
      </c>
      <c r="K3" s="81">
        <v>44542.56</v>
      </c>
      <c r="L3" s="6">
        <f>+K3/$K$78</f>
        <v>0.006892252698762991</v>
      </c>
    </row>
    <row r="4" spans="2:12" ht="12.75">
      <c r="B4" s="79" t="s">
        <v>6</v>
      </c>
      <c r="C4" s="81">
        <v>6931.59</v>
      </c>
      <c r="D4" s="6">
        <f aca="true" t="shared" si="0" ref="D4:D67">+C4/$C$78</f>
        <v>0.0021982518538334068</v>
      </c>
      <c r="E4" s="81">
        <v>6931.59</v>
      </c>
      <c r="F4" s="6">
        <f aca="true" t="shared" si="1" ref="F4:F67">+E4/$E$78</f>
        <v>0.0040644844082444965</v>
      </c>
      <c r="G4" s="81">
        <v>0</v>
      </c>
      <c r="H4" s="6">
        <f aca="true" t="shared" si="2" ref="H4:H67">+G4/$G$78</f>
        <v>0</v>
      </c>
      <c r="I4" s="81">
        <v>27054.93</v>
      </c>
      <c r="J4" s="6">
        <f aca="true" t="shared" si="3" ref="J4:J67">+I4/$I$78</f>
        <v>0.021613138534289422</v>
      </c>
      <c r="K4" s="81">
        <v>40918.11</v>
      </c>
      <c r="L4" s="6">
        <f aca="true" t="shared" si="4" ref="L4:L67">+K4/$K$78</f>
        <v>0.006331426709102058</v>
      </c>
    </row>
    <row r="5" spans="2:12" ht="12.75">
      <c r="B5" s="79" t="s">
        <v>7</v>
      </c>
      <c r="C5" s="81">
        <v>0</v>
      </c>
      <c r="D5" s="6">
        <f t="shared" si="0"/>
        <v>0</v>
      </c>
      <c r="E5" s="81">
        <v>0</v>
      </c>
      <c r="F5" s="6">
        <f t="shared" si="1"/>
        <v>0</v>
      </c>
      <c r="G5" s="81">
        <v>0</v>
      </c>
      <c r="H5" s="6">
        <f t="shared" si="2"/>
        <v>0</v>
      </c>
      <c r="I5" s="81">
        <v>1979.73</v>
      </c>
      <c r="J5" s="6">
        <f t="shared" si="3"/>
        <v>0.0015815298265598467</v>
      </c>
      <c r="K5" s="81">
        <v>1979.73</v>
      </c>
      <c r="L5" s="6">
        <f t="shared" si="4"/>
        <v>0.00030633172936899133</v>
      </c>
    </row>
    <row r="6" spans="2:12" ht="12.75">
      <c r="B6" s="79" t="s">
        <v>8</v>
      </c>
      <c r="C6" s="81">
        <v>15020.63</v>
      </c>
      <c r="D6" s="6">
        <f t="shared" si="0"/>
        <v>0.004763571957263151</v>
      </c>
      <c r="E6" s="81">
        <v>15020.65</v>
      </c>
      <c r="F6" s="6">
        <f t="shared" si="1"/>
        <v>0.008807675832918232</v>
      </c>
      <c r="G6" s="81">
        <v>8273.85</v>
      </c>
      <c r="H6" s="6">
        <f t="shared" si="2"/>
        <v>0.023486218500390538</v>
      </c>
      <c r="I6" s="81">
        <v>20620.72</v>
      </c>
      <c r="J6" s="6">
        <f t="shared" si="3"/>
        <v>0.016473096697599755</v>
      </c>
      <c r="K6" s="81">
        <v>58935.85</v>
      </c>
      <c r="L6" s="6">
        <f t="shared" si="4"/>
        <v>0.00911938539716601</v>
      </c>
    </row>
    <row r="7" spans="2:12" ht="12.75">
      <c r="B7" s="79" t="s">
        <v>12</v>
      </c>
      <c r="C7" s="81">
        <v>0</v>
      </c>
      <c r="D7" s="6">
        <f t="shared" si="0"/>
        <v>0</v>
      </c>
      <c r="E7" s="81">
        <v>0</v>
      </c>
      <c r="F7" s="6">
        <f t="shared" si="1"/>
        <v>0</v>
      </c>
      <c r="G7" s="81">
        <v>0</v>
      </c>
      <c r="H7" s="6">
        <f t="shared" si="2"/>
        <v>0</v>
      </c>
      <c r="I7" s="81">
        <v>11557.74</v>
      </c>
      <c r="J7" s="6">
        <f t="shared" si="3"/>
        <v>0.009233032048624712</v>
      </c>
      <c r="K7" s="81">
        <v>11557.74</v>
      </c>
      <c r="L7" s="6">
        <f t="shared" si="4"/>
        <v>0.0017883764360782357</v>
      </c>
    </row>
    <row r="8" spans="2:12" ht="12.75">
      <c r="B8" s="79" t="s">
        <v>15</v>
      </c>
      <c r="C8" s="81">
        <v>46036.61</v>
      </c>
      <c r="D8" s="6">
        <f t="shared" si="0"/>
        <v>0.01459983398855177</v>
      </c>
      <c r="E8" s="81">
        <v>46036.66</v>
      </c>
      <c r="F8" s="6">
        <f t="shared" si="1"/>
        <v>0.026994569323582768</v>
      </c>
      <c r="G8" s="81">
        <v>2349.82</v>
      </c>
      <c r="H8" s="6">
        <f t="shared" si="2"/>
        <v>0.006670218333253285</v>
      </c>
      <c r="I8" s="81">
        <v>12593.4</v>
      </c>
      <c r="J8" s="6">
        <f t="shared" si="3"/>
        <v>0.010060380818494832</v>
      </c>
      <c r="K8" s="81">
        <v>107016.49</v>
      </c>
      <c r="L8" s="6">
        <f t="shared" si="4"/>
        <v>0.016559099701827708</v>
      </c>
    </row>
    <row r="9" spans="2:12" ht="12.75">
      <c r="B9" s="79" t="s">
        <v>16</v>
      </c>
      <c r="C9" s="81">
        <v>0</v>
      </c>
      <c r="D9" s="6">
        <f t="shared" si="0"/>
        <v>0</v>
      </c>
      <c r="E9" s="81">
        <v>0</v>
      </c>
      <c r="F9" s="6">
        <f t="shared" si="1"/>
        <v>0</v>
      </c>
      <c r="G9" s="81">
        <v>0</v>
      </c>
      <c r="H9" s="6">
        <f t="shared" si="2"/>
        <v>0</v>
      </c>
      <c r="I9" s="81">
        <v>3352.02</v>
      </c>
      <c r="J9" s="6">
        <f t="shared" si="3"/>
        <v>0.002677799300523373</v>
      </c>
      <c r="K9" s="81">
        <v>3352.02</v>
      </c>
      <c r="L9" s="6">
        <f t="shared" si="4"/>
        <v>0.0005186717802323782</v>
      </c>
    </row>
    <row r="10" spans="2:12" ht="12.75">
      <c r="B10" s="79" t="s">
        <v>17</v>
      </c>
      <c r="C10" s="81">
        <v>4794.33</v>
      </c>
      <c r="D10" s="6">
        <f t="shared" si="0"/>
        <v>0.0015204512688126559</v>
      </c>
      <c r="E10" s="81">
        <v>4794.39</v>
      </c>
      <c r="F10" s="6">
        <f t="shared" si="1"/>
        <v>0.0028112919838079475</v>
      </c>
      <c r="G10" s="81">
        <v>342.66</v>
      </c>
      <c r="H10" s="6">
        <f t="shared" si="2"/>
        <v>0.0009726774876682344</v>
      </c>
      <c r="I10" s="81">
        <v>3496.4</v>
      </c>
      <c r="J10" s="6">
        <f t="shared" si="3"/>
        <v>0.002793138905600182</v>
      </c>
      <c r="K10" s="81">
        <v>13427.78</v>
      </c>
      <c r="L10" s="6">
        <f t="shared" si="4"/>
        <v>0.0020777353825957856</v>
      </c>
    </row>
    <row r="11" spans="2:12" ht="12.75">
      <c r="B11" s="79" t="s">
        <v>22</v>
      </c>
      <c r="C11" s="81">
        <v>0</v>
      </c>
      <c r="D11" s="6">
        <f t="shared" si="0"/>
        <v>0</v>
      </c>
      <c r="E11" s="81">
        <v>0</v>
      </c>
      <c r="F11" s="6">
        <f t="shared" si="1"/>
        <v>0</v>
      </c>
      <c r="G11" s="81">
        <v>0</v>
      </c>
      <c r="H11" s="6">
        <f t="shared" si="2"/>
        <v>0</v>
      </c>
      <c r="I11" s="81">
        <v>285.23</v>
      </c>
      <c r="J11" s="6">
        <f t="shared" si="3"/>
        <v>0.0002278592295058746</v>
      </c>
      <c r="K11" s="81">
        <v>285.23</v>
      </c>
      <c r="L11" s="6">
        <f t="shared" si="4"/>
        <v>4.4134805841158845E-05</v>
      </c>
    </row>
    <row r="12" spans="2:12" ht="12.75">
      <c r="B12" s="79" t="s">
        <v>24</v>
      </c>
      <c r="C12" s="81">
        <v>610.59</v>
      </c>
      <c r="D12" s="6">
        <f t="shared" si="0"/>
        <v>0.0001936396410393777</v>
      </c>
      <c r="E12" s="81">
        <v>610.6</v>
      </c>
      <c r="F12" s="6">
        <f t="shared" si="1"/>
        <v>0.0003580382249489784</v>
      </c>
      <c r="G12" s="81">
        <v>0</v>
      </c>
      <c r="H12" s="6">
        <f t="shared" si="2"/>
        <v>0</v>
      </c>
      <c r="I12" s="81">
        <v>256.96</v>
      </c>
      <c r="J12" s="6">
        <f t="shared" si="3"/>
        <v>0.00020527541848273158</v>
      </c>
      <c r="K12" s="81">
        <v>1478.15</v>
      </c>
      <c r="L12" s="6">
        <f t="shared" si="4"/>
        <v>0.00022872020213199503</v>
      </c>
    </row>
    <row r="13" spans="2:12" ht="12.75">
      <c r="B13" s="79" t="s">
        <v>27</v>
      </c>
      <c r="C13" s="81">
        <v>249.96</v>
      </c>
      <c r="D13" s="6">
        <f t="shared" si="0"/>
        <v>7.927113885619294E-05</v>
      </c>
      <c r="E13" s="81">
        <v>249.97</v>
      </c>
      <c r="F13" s="6">
        <f t="shared" si="1"/>
        <v>0.00014657519667621378</v>
      </c>
      <c r="G13" s="81">
        <v>0</v>
      </c>
      <c r="H13" s="6">
        <f t="shared" si="2"/>
        <v>0</v>
      </c>
      <c r="I13" s="81">
        <v>7086.41</v>
      </c>
      <c r="J13" s="6">
        <f t="shared" si="3"/>
        <v>0.005661059224354818</v>
      </c>
      <c r="K13" s="81">
        <v>7586.34</v>
      </c>
      <c r="L13" s="6">
        <f t="shared" si="4"/>
        <v>0.0011738654522491217</v>
      </c>
    </row>
    <row r="14" spans="2:12" ht="12.75">
      <c r="B14" s="79" t="s">
        <v>28</v>
      </c>
      <c r="C14" s="81">
        <v>25865.48</v>
      </c>
      <c r="D14" s="6">
        <f t="shared" si="0"/>
        <v>0.00820285668371772</v>
      </c>
      <c r="E14" s="81">
        <v>25865.57</v>
      </c>
      <c r="F14" s="6">
        <f t="shared" si="1"/>
        <v>0.015166824058456515</v>
      </c>
      <c r="G14" s="81">
        <v>0</v>
      </c>
      <c r="H14" s="6">
        <f t="shared" si="2"/>
        <v>0</v>
      </c>
      <c r="I14" s="81">
        <v>10946.44</v>
      </c>
      <c r="J14" s="6">
        <f t="shared" si="3"/>
        <v>0.008744688091127462</v>
      </c>
      <c r="K14" s="81">
        <v>62677.49</v>
      </c>
      <c r="L14" s="6">
        <f t="shared" si="4"/>
        <v>0.009698344675388895</v>
      </c>
    </row>
    <row r="15" spans="2:12" ht="12.75">
      <c r="B15" s="79" t="s">
        <v>31</v>
      </c>
      <c r="C15" s="81">
        <v>0</v>
      </c>
      <c r="D15" s="6">
        <f t="shared" si="0"/>
        <v>0</v>
      </c>
      <c r="E15" s="81">
        <v>0</v>
      </c>
      <c r="F15" s="6">
        <f t="shared" si="1"/>
        <v>0</v>
      </c>
      <c r="G15" s="81">
        <v>0</v>
      </c>
      <c r="H15" s="6">
        <f t="shared" si="2"/>
        <v>0</v>
      </c>
      <c r="I15" s="81">
        <v>0</v>
      </c>
      <c r="J15" s="6">
        <f t="shared" si="3"/>
        <v>0</v>
      </c>
      <c r="K15" s="81">
        <v>0</v>
      </c>
      <c r="L15" s="6">
        <f t="shared" si="4"/>
        <v>0</v>
      </c>
    </row>
    <row r="16" spans="2:12" ht="12.75">
      <c r="B16" s="79" t="s">
        <v>33</v>
      </c>
      <c r="C16" s="81">
        <v>6038.67</v>
      </c>
      <c r="D16" s="6">
        <f t="shared" si="0"/>
        <v>0.0019150754043716059</v>
      </c>
      <c r="E16" s="81">
        <v>6038.68</v>
      </c>
      <c r="F16" s="6">
        <f t="shared" si="1"/>
        <v>0.0035409077435881054</v>
      </c>
      <c r="G16" s="81">
        <v>592.08</v>
      </c>
      <c r="H16" s="6">
        <f t="shared" si="2"/>
        <v>0.0016806831462633754</v>
      </c>
      <c r="I16" s="81">
        <v>21877.93</v>
      </c>
      <c r="J16" s="6">
        <f t="shared" si="3"/>
        <v>0.017477433204724113</v>
      </c>
      <c r="K16" s="81">
        <v>34547.36</v>
      </c>
      <c r="L16" s="6">
        <f t="shared" si="4"/>
        <v>0.005345654475071407</v>
      </c>
    </row>
    <row r="17" spans="2:12" ht="12.75">
      <c r="B17" s="79" t="s">
        <v>35</v>
      </c>
      <c r="C17" s="81">
        <v>11929.23</v>
      </c>
      <c r="D17" s="6">
        <f t="shared" si="0"/>
        <v>0.003783179899893833</v>
      </c>
      <c r="E17" s="81">
        <v>11929.23</v>
      </c>
      <c r="F17" s="6">
        <f t="shared" si="1"/>
        <v>0.006994956328542584</v>
      </c>
      <c r="G17" s="81">
        <v>7500.64</v>
      </c>
      <c r="H17" s="6">
        <f t="shared" si="2"/>
        <v>0.021291378249879957</v>
      </c>
      <c r="I17" s="81">
        <v>0</v>
      </c>
      <c r="J17" s="6">
        <f t="shared" si="3"/>
        <v>0</v>
      </c>
      <c r="K17" s="81">
        <v>31359.1</v>
      </c>
      <c r="L17" s="6">
        <f t="shared" si="4"/>
        <v>0.004852321950192771</v>
      </c>
    </row>
    <row r="18" spans="2:12" ht="12.75">
      <c r="B18" s="79" t="s">
        <v>38</v>
      </c>
      <c r="C18" s="81">
        <v>21751.11</v>
      </c>
      <c r="D18" s="6">
        <f t="shared" si="0"/>
        <v>0.006898044731502347</v>
      </c>
      <c r="E18" s="81">
        <v>21751.13</v>
      </c>
      <c r="F18" s="6">
        <f t="shared" si="1"/>
        <v>0.012754235138936249</v>
      </c>
      <c r="G18" s="81">
        <v>3786.6</v>
      </c>
      <c r="H18" s="6">
        <f t="shared" si="2"/>
        <v>0.010748673830632511</v>
      </c>
      <c r="I18" s="81">
        <v>53362.13</v>
      </c>
      <c r="J18" s="6">
        <f t="shared" si="3"/>
        <v>0.0426289444539225</v>
      </c>
      <c r="K18" s="81">
        <v>100650.97</v>
      </c>
      <c r="L18" s="6">
        <f t="shared" si="4"/>
        <v>0.015574136727112517</v>
      </c>
    </row>
    <row r="19" spans="2:12" ht="12.75">
      <c r="B19" s="79" t="s">
        <v>39</v>
      </c>
      <c r="C19" s="81">
        <v>557.22</v>
      </c>
      <c r="D19" s="6">
        <f t="shared" si="0"/>
        <v>0.00017671413023462887</v>
      </c>
      <c r="E19" s="81">
        <v>557.23</v>
      </c>
      <c r="F19" s="6">
        <f t="shared" si="1"/>
        <v>0.0003267435966071393</v>
      </c>
      <c r="G19" s="81">
        <v>0</v>
      </c>
      <c r="H19" s="6">
        <f t="shared" si="2"/>
        <v>0</v>
      </c>
      <c r="I19" s="81">
        <v>5929.14</v>
      </c>
      <c r="J19" s="6">
        <f t="shared" si="3"/>
        <v>0.004736560922877893</v>
      </c>
      <c r="K19" s="81">
        <v>7043.59</v>
      </c>
      <c r="L19" s="6">
        <f t="shared" si="4"/>
        <v>0.0010898835223319006</v>
      </c>
    </row>
    <row r="20" spans="2:12" ht="12.75">
      <c r="B20" s="79" t="s">
        <v>40</v>
      </c>
      <c r="C20" s="81">
        <v>166793.7</v>
      </c>
      <c r="D20" s="6">
        <f t="shared" si="0"/>
        <v>0.05289616959928864</v>
      </c>
      <c r="E20" s="81">
        <v>166793.78</v>
      </c>
      <c r="F20" s="6">
        <f t="shared" si="1"/>
        <v>0.09780306079877239</v>
      </c>
      <c r="G20" s="81">
        <v>21372.98</v>
      </c>
      <c r="H20" s="6">
        <f t="shared" si="2"/>
        <v>0.060669516402216246</v>
      </c>
      <c r="I20" s="81">
        <v>34230.7</v>
      </c>
      <c r="J20" s="6">
        <f t="shared" si="3"/>
        <v>0.02734558401096217</v>
      </c>
      <c r="K20" s="81">
        <v>389191.16</v>
      </c>
      <c r="L20" s="6">
        <f t="shared" si="4"/>
        <v>0.06022114182132098</v>
      </c>
    </row>
    <row r="21" spans="2:12" ht="12.75">
      <c r="B21" s="79" t="s">
        <v>42</v>
      </c>
      <c r="C21" s="81">
        <v>0</v>
      </c>
      <c r="D21" s="6">
        <f t="shared" si="0"/>
        <v>0</v>
      </c>
      <c r="E21" s="81">
        <v>0</v>
      </c>
      <c r="F21" s="6">
        <f t="shared" si="1"/>
        <v>0</v>
      </c>
      <c r="G21" s="81">
        <v>0</v>
      </c>
      <c r="H21" s="6">
        <f t="shared" si="2"/>
        <v>0</v>
      </c>
      <c r="I21" s="81">
        <v>2855.24</v>
      </c>
      <c r="J21" s="6">
        <f t="shared" si="3"/>
        <v>0.002280940947496243</v>
      </c>
      <c r="K21" s="81">
        <v>2855.24</v>
      </c>
      <c r="L21" s="6">
        <f t="shared" si="4"/>
        <v>0.00044180297665010815</v>
      </c>
    </row>
    <row r="22" spans="2:12" ht="12.75">
      <c r="B22" s="79" t="s">
        <v>43</v>
      </c>
      <c r="C22" s="81">
        <v>5239.28</v>
      </c>
      <c r="D22" s="6">
        <f t="shared" si="0"/>
        <v>0.0016615606192449772</v>
      </c>
      <c r="E22" s="81">
        <v>5239.28</v>
      </c>
      <c r="F22" s="6">
        <f t="shared" si="1"/>
        <v>0.0030721626452844476</v>
      </c>
      <c r="G22" s="81">
        <v>0</v>
      </c>
      <c r="H22" s="6">
        <f t="shared" si="2"/>
        <v>0</v>
      </c>
      <c r="I22" s="81">
        <v>2957.58</v>
      </c>
      <c r="J22" s="6">
        <f t="shared" si="3"/>
        <v>0.002362696420439591</v>
      </c>
      <c r="K22" s="81">
        <v>13436.14</v>
      </c>
      <c r="L22" s="6">
        <f t="shared" si="4"/>
        <v>0.0020790289596277667</v>
      </c>
    </row>
    <row r="23" spans="2:12" ht="12.75">
      <c r="B23" s="79" t="s">
        <v>44</v>
      </c>
      <c r="C23" s="81">
        <v>19267.11</v>
      </c>
      <c r="D23" s="6">
        <f t="shared" si="0"/>
        <v>0.0061102806535747465</v>
      </c>
      <c r="E23" s="81">
        <v>19267.15</v>
      </c>
      <c r="F23" s="6">
        <f t="shared" si="1"/>
        <v>0.011297700926671652</v>
      </c>
      <c r="G23" s="81">
        <v>1594.92</v>
      </c>
      <c r="H23" s="6">
        <f t="shared" si="2"/>
        <v>0.004527352998983892</v>
      </c>
      <c r="I23" s="81">
        <v>46789.77</v>
      </c>
      <c r="J23" s="6">
        <f t="shared" si="3"/>
        <v>0.03737853991851167</v>
      </c>
      <c r="K23" s="81">
        <v>86918.95</v>
      </c>
      <c r="L23" s="6">
        <f t="shared" si="4"/>
        <v>0.013449325043534667</v>
      </c>
    </row>
    <row r="24" spans="2:12" ht="12.75">
      <c r="B24" s="79" t="s">
        <v>45</v>
      </c>
      <c r="C24" s="81">
        <v>228420.2</v>
      </c>
      <c r="D24" s="6">
        <f t="shared" si="0"/>
        <v>0.07244010798431494</v>
      </c>
      <c r="E24" s="81">
        <v>228420.27</v>
      </c>
      <c r="F24" s="6">
        <f t="shared" si="1"/>
        <v>0.13393905668713788</v>
      </c>
      <c r="G24" s="81">
        <v>82963.79</v>
      </c>
      <c r="H24" s="6">
        <f t="shared" si="2"/>
        <v>0.23550169504650376</v>
      </c>
      <c r="I24" s="81">
        <v>45638.94</v>
      </c>
      <c r="J24" s="6">
        <f t="shared" si="3"/>
        <v>0.03645918628427879</v>
      </c>
      <c r="K24" s="81">
        <v>585443.2</v>
      </c>
      <c r="L24" s="6">
        <f t="shared" si="4"/>
        <v>0.0905880235705456</v>
      </c>
    </row>
    <row r="25" spans="2:12" ht="12.75">
      <c r="B25" s="79" t="s">
        <v>46</v>
      </c>
      <c r="C25" s="81">
        <v>99381.97</v>
      </c>
      <c r="D25" s="6">
        <f t="shared" si="0"/>
        <v>0.03151753057958074</v>
      </c>
      <c r="E25" s="81">
        <v>99382.02</v>
      </c>
      <c r="F25" s="6">
        <f t="shared" si="1"/>
        <v>0.05827474948025528</v>
      </c>
      <c r="G25" s="81">
        <v>12989.57</v>
      </c>
      <c r="H25" s="6">
        <f t="shared" si="2"/>
        <v>0.03687229998684021</v>
      </c>
      <c r="I25" s="81">
        <v>61739.19</v>
      </c>
      <c r="J25" s="6">
        <f t="shared" si="3"/>
        <v>0.049321054109724774</v>
      </c>
      <c r="K25" s="81">
        <v>273492.75</v>
      </c>
      <c r="L25" s="6">
        <f t="shared" si="4"/>
        <v>0.04231865308773479</v>
      </c>
    </row>
    <row r="26" spans="2:12" ht="12.75">
      <c r="B26" s="79" t="s">
        <v>48</v>
      </c>
      <c r="C26" s="81">
        <v>87474.43</v>
      </c>
      <c r="D26" s="6">
        <f t="shared" si="0"/>
        <v>0.0277412293442804</v>
      </c>
      <c r="E26" s="81">
        <v>87474.5</v>
      </c>
      <c r="F26" s="6">
        <f t="shared" si="1"/>
        <v>0.05129252326940618</v>
      </c>
      <c r="G26" s="81">
        <v>20609.04</v>
      </c>
      <c r="H26" s="6">
        <f t="shared" si="2"/>
        <v>0.058500990049769885</v>
      </c>
      <c r="I26" s="81">
        <v>54459.44</v>
      </c>
      <c r="J26" s="6">
        <f t="shared" si="3"/>
        <v>0.04350554302745646</v>
      </c>
      <c r="K26" s="81">
        <v>250017.41</v>
      </c>
      <c r="L26" s="6">
        <f t="shared" si="4"/>
        <v>0.03868621760424711</v>
      </c>
    </row>
    <row r="27" spans="2:12" ht="12.75">
      <c r="B27" s="79" t="s">
        <v>51</v>
      </c>
      <c r="C27" s="81">
        <v>82456.39</v>
      </c>
      <c r="D27" s="6">
        <f t="shared" si="0"/>
        <v>0.026149831738159702</v>
      </c>
      <c r="E27" s="81">
        <v>82456.51</v>
      </c>
      <c r="F27" s="6">
        <f t="shared" si="1"/>
        <v>0.04835011869618029</v>
      </c>
      <c r="G27" s="81">
        <v>36239.12</v>
      </c>
      <c r="H27" s="6">
        <f t="shared" si="2"/>
        <v>0.10286866338909609</v>
      </c>
      <c r="I27" s="81">
        <v>83285.17</v>
      </c>
      <c r="J27" s="6">
        <f t="shared" si="3"/>
        <v>0.06653330528158251</v>
      </c>
      <c r="K27" s="81">
        <v>284437.19</v>
      </c>
      <c r="L27" s="6">
        <f t="shared" si="4"/>
        <v>0.04401213110351228</v>
      </c>
    </row>
    <row r="28" spans="2:12" ht="12.75">
      <c r="B28" s="79" t="s">
        <v>52</v>
      </c>
      <c r="C28" s="81">
        <v>2428.37</v>
      </c>
      <c r="D28" s="6">
        <f t="shared" si="0"/>
        <v>0.0007701218413514692</v>
      </c>
      <c r="E28" s="81">
        <v>2428.41</v>
      </c>
      <c r="F28" s="6">
        <f t="shared" si="1"/>
        <v>0.001423949567390024</v>
      </c>
      <c r="G28" s="81">
        <v>0</v>
      </c>
      <c r="H28" s="6">
        <f t="shared" si="2"/>
        <v>0</v>
      </c>
      <c r="I28" s="81">
        <v>22832.06</v>
      </c>
      <c r="J28" s="6">
        <f t="shared" si="3"/>
        <v>0.01823965080682922</v>
      </c>
      <c r="K28" s="81">
        <v>27688.84</v>
      </c>
      <c r="L28" s="6">
        <f t="shared" si="4"/>
        <v>0.004284407591652044</v>
      </c>
    </row>
    <row r="29" spans="2:12" ht="12.75">
      <c r="B29" s="79" t="s">
        <v>53</v>
      </c>
      <c r="C29" s="81">
        <v>2387.34</v>
      </c>
      <c r="D29" s="6">
        <f t="shared" si="0"/>
        <v>0.0007571097801125926</v>
      </c>
      <c r="E29" s="81">
        <v>2387.35</v>
      </c>
      <c r="F29" s="6">
        <f t="shared" si="1"/>
        <v>0.0013998731679199863</v>
      </c>
      <c r="G29" s="81">
        <v>0</v>
      </c>
      <c r="H29" s="6">
        <f t="shared" si="2"/>
        <v>0</v>
      </c>
      <c r="I29" s="81">
        <v>465.17</v>
      </c>
      <c r="J29" s="6">
        <f t="shared" si="3"/>
        <v>0.000371606345017171</v>
      </c>
      <c r="K29" s="81">
        <v>5239.86</v>
      </c>
      <c r="L29" s="6">
        <f t="shared" si="4"/>
        <v>0.0008107849936362043</v>
      </c>
    </row>
    <row r="30" spans="2:12" ht="12.75">
      <c r="B30" s="79" t="s">
        <v>54</v>
      </c>
      <c r="C30" s="81">
        <v>4822.91</v>
      </c>
      <c r="D30" s="6">
        <f t="shared" si="0"/>
        <v>0.0015295149956029823</v>
      </c>
      <c r="E30" s="81">
        <v>4822.94</v>
      </c>
      <c r="F30" s="6">
        <f t="shared" si="1"/>
        <v>0.002828032880175935</v>
      </c>
      <c r="G30" s="81">
        <v>0</v>
      </c>
      <c r="H30" s="6">
        <f t="shared" si="2"/>
        <v>0</v>
      </c>
      <c r="I30" s="81">
        <v>20463.71</v>
      </c>
      <c r="J30" s="6">
        <f t="shared" si="3"/>
        <v>0.016347667473378187</v>
      </c>
      <c r="K30" s="81">
        <v>30109.56</v>
      </c>
      <c r="L30" s="6">
        <f t="shared" si="4"/>
        <v>0.004658975509458061</v>
      </c>
    </row>
    <row r="31" spans="2:12" ht="12.75">
      <c r="B31" s="79" t="s">
        <v>55</v>
      </c>
      <c r="C31" s="81">
        <v>8288.52</v>
      </c>
      <c r="D31" s="6">
        <f t="shared" si="0"/>
        <v>0.0026285822524897274</v>
      </c>
      <c r="E31" s="81">
        <v>8288.64</v>
      </c>
      <c r="F31" s="6">
        <f t="shared" si="1"/>
        <v>0.004860219379038815</v>
      </c>
      <c r="G31" s="81">
        <v>0</v>
      </c>
      <c r="H31" s="6">
        <f t="shared" si="2"/>
        <v>0</v>
      </c>
      <c r="I31" s="81">
        <v>5914.63</v>
      </c>
      <c r="J31" s="6">
        <f t="shared" si="3"/>
        <v>0.004724969444351334</v>
      </c>
      <c r="K31" s="81">
        <v>22491.79</v>
      </c>
      <c r="L31" s="6">
        <f t="shared" si="4"/>
        <v>0.0034802467646114295</v>
      </c>
    </row>
    <row r="32" spans="2:12" ht="12.75">
      <c r="B32" s="79" t="s">
        <v>58</v>
      </c>
      <c r="C32" s="81">
        <v>1073732.26</v>
      </c>
      <c r="D32" s="6">
        <f t="shared" si="0"/>
        <v>0.34051839925121563</v>
      </c>
      <c r="E32" s="81">
        <v>0</v>
      </c>
      <c r="F32" s="6">
        <f t="shared" si="1"/>
        <v>0</v>
      </c>
      <c r="G32" s="81">
        <v>0</v>
      </c>
      <c r="H32" s="6">
        <f t="shared" si="2"/>
        <v>0</v>
      </c>
      <c r="I32" s="81">
        <v>0</v>
      </c>
      <c r="J32" s="6">
        <f t="shared" si="3"/>
        <v>0</v>
      </c>
      <c r="K32" s="81">
        <v>1073732.26</v>
      </c>
      <c r="L32" s="6">
        <f t="shared" si="4"/>
        <v>0.1661429892384696</v>
      </c>
    </row>
    <row r="33" spans="2:12" ht="12.75">
      <c r="B33" s="79" t="s">
        <v>61</v>
      </c>
      <c r="C33" s="81">
        <v>311974.83</v>
      </c>
      <c r="D33" s="6">
        <f t="shared" si="0"/>
        <v>0.09893823039113132</v>
      </c>
      <c r="E33" s="81">
        <v>0</v>
      </c>
      <c r="F33" s="6">
        <f t="shared" si="1"/>
        <v>0</v>
      </c>
      <c r="G33" s="81">
        <v>0</v>
      </c>
      <c r="H33" s="6">
        <f t="shared" si="2"/>
        <v>0</v>
      </c>
      <c r="I33" s="81">
        <v>0</v>
      </c>
      <c r="J33" s="6">
        <f t="shared" si="3"/>
        <v>0</v>
      </c>
      <c r="K33" s="81">
        <v>311974.83</v>
      </c>
      <c r="L33" s="6">
        <f t="shared" si="4"/>
        <v>0.04827314290004045</v>
      </c>
    </row>
    <row r="34" spans="2:12" ht="12.75">
      <c r="B34" s="79" t="s">
        <v>63</v>
      </c>
      <c r="C34" s="81">
        <v>67187.47</v>
      </c>
      <c r="D34" s="6">
        <f t="shared" si="0"/>
        <v>0.021307518257986467</v>
      </c>
      <c r="E34" s="81">
        <v>5069.09</v>
      </c>
      <c r="F34" s="6">
        <f t="shared" si="1"/>
        <v>0.0029723681390544008</v>
      </c>
      <c r="G34" s="81">
        <v>5518.12</v>
      </c>
      <c r="H34" s="6">
        <f t="shared" si="2"/>
        <v>0.01566378071047638</v>
      </c>
      <c r="I34" s="81">
        <v>7656.7</v>
      </c>
      <c r="J34" s="6">
        <f t="shared" si="3"/>
        <v>0.006116641876933106</v>
      </c>
      <c r="K34" s="81">
        <v>85431.38</v>
      </c>
      <c r="L34" s="6">
        <f t="shared" si="4"/>
        <v>0.013219147246230273</v>
      </c>
    </row>
    <row r="35" spans="2:12" ht="12.75">
      <c r="B35" s="79" t="s">
        <v>67</v>
      </c>
      <c r="C35" s="81">
        <v>66602.62</v>
      </c>
      <c r="D35" s="6">
        <f t="shared" si="0"/>
        <v>0.02112204167949373</v>
      </c>
      <c r="E35" s="81">
        <v>66602.64</v>
      </c>
      <c r="F35" s="6">
        <f t="shared" si="1"/>
        <v>0.03905386669262337</v>
      </c>
      <c r="G35" s="81">
        <v>8304.38</v>
      </c>
      <c r="H35" s="6">
        <f t="shared" si="2"/>
        <v>0.023572881208901917</v>
      </c>
      <c r="I35" s="81">
        <v>7789.5</v>
      </c>
      <c r="J35" s="6">
        <f t="shared" si="3"/>
        <v>0.006222730667307121</v>
      </c>
      <c r="K35" s="81">
        <v>149299.14</v>
      </c>
      <c r="L35" s="6">
        <f t="shared" si="4"/>
        <v>0.02310166727255896</v>
      </c>
    </row>
    <row r="36" spans="2:12" ht="12.75">
      <c r="B36" s="79" t="s">
        <v>68</v>
      </c>
      <c r="C36" s="81">
        <v>11499.88</v>
      </c>
      <c r="D36" s="6">
        <f t="shared" si="0"/>
        <v>0.0036470178600958394</v>
      </c>
      <c r="E36" s="81">
        <v>11499.9</v>
      </c>
      <c r="F36" s="6">
        <f t="shared" si="1"/>
        <v>0.006743209602179425</v>
      </c>
      <c r="G36" s="81">
        <v>0</v>
      </c>
      <c r="H36" s="6">
        <f t="shared" si="2"/>
        <v>0</v>
      </c>
      <c r="I36" s="81">
        <v>50844.77</v>
      </c>
      <c r="J36" s="6">
        <f t="shared" si="3"/>
        <v>0.040617922787236284</v>
      </c>
      <c r="K36" s="81">
        <v>73844.55</v>
      </c>
      <c r="L36" s="6">
        <f t="shared" si="4"/>
        <v>0.011426269595336207</v>
      </c>
    </row>
    <row r="37" spans="2:12" ht="12.75">
      <c r="B37" s="79" t="s">
        <v>70</v>
      </c>
      <c r="C37" s="81">
        <v>12280.01</v>
      </c>
      <c r="D37" s="6">
        <f t="shared" si="0"/>
        <v>0.0038944246194008553</v>
      </c>
      <c r="E37" s="81">
        <v>12280.07</v>
      </c>
      <c r="F37" s="6">
        <f t="shared" si="1"/>
        <v>0.0072006787832446795</v>
      </c>
      <c r="G37" s="81">
        <v>316.13</v>
      </c>
      <c r="H37" s="6">
        <f t="shared" si="2"/>
        <v>0.0008973692119785178</v>
      </c>
      <c r="I37" s="81">
        <v>21862.14</v>
      </c>
      <c r="J37" s="6">
        <f t="shared" si="3"/>
        <v>0.01746481918363973</v>
      </c>
      <c r="K37" s="81">
        <v>46738.35</v>
      </c>
      <c r="L37" s="6">
        <f t="shared" si="4"/>
        <v>0.007232016276640347</v>
      </c>
    </row>
    <row r="38" spans="2:12" ht="12.75">
      <c r="B38" s="79" t="s">
        <v>73</v>
      </c>
      <c r="C38" s="81">
        <v>3908.45</v>
      </c>
      <c r="D38" s="6">
        <f t="shared" si="0"/>
        <v>0.001239507451842244</v>
      </c>
      <c r="E38" s="81">
        <v>3908.46</v>
      </c>
      <c r="F38" s="6">
        <f t="shared" si="1"/>
        <v>0.0022918081897872326</v>
      </c>
      <c r="G38" s="81">
        <v>0</v>
      </c>
      <c r="H38" s="6">
        <f t="shared" si="2"/>
        <v>0</v>
      </c>
      <c r="I38" s="81">
        <v>19380.95</v>
      </c>
      <c r="J38" s="6">
        <f t="shared" si="3"/>
        <v>0.01548269233282572</v>
      </c>
      <c r="K38" s="81">
        <v>27197.86</v>
      </c>
      <c r="L38" s="6">
        <f t="shared" si="4"/>
        <v>0.004208436245819235</v>
      </c>
    </row>
    <row r="39" spans="2:12" ht="12.75">
      <c r="B39" s="79" t="s">
        <v>75</v>
      </c>
      <c r="C39" s="81">
        <v>8717.12</v>
      </c>
      <c r="D39" s="6">
        <f t="shared" si="0"/>
        <v>0.002764506440814917</v>
      </c>
      <c r="E39" s="81">
        <v>8717.14</v>
      </c>
      <c r="F39" s="6">
        <f t="shared" si="1"/>
        <v>0.0051114794173464425</v>
      </c>
      <c r="G39" s="81">
        <v>813.64</v>
      </c>
      <c r="H39" s="6">
        <f t="shared" si="2"/>
        <v>0.002309605180255595</v>
      </c>
      <c r="I39" s="81">
        <v>21214.97</v>
      </c>
      <c r="J39" s="6">
        <f t="shared" si="3"/>
        <v>0.01694782006868227</v>
      </c>
      <c r="K39" s="81">
        <v>39462.87</v>
      </c>
      <c r="L39" s="6">
        <f t="shared" si="4"/>
        <v>0.006106251465080433</v>
      </c>
    </row>
    <row r="40" spans="2:12" ht="12.75">
      <c r="B40" s="79" t="s">
        <v>78</v>
      </c>
      <c r="C40" s="81">
        <v>1400.72</v>
      </c>
      <c r="D40" s="6">
        <f t="shared" si="0"/>
        <v>0.0004442177533151167</v>
      </c>
      <c r="E40" s="81">
        <v>1400.75</v>
      </c>
      <c r="F40" s="6">
        <f t="shared" si="1"/>
        <v>0.0008213593901036383</v>
      </c>
      <c r="G40" s="81">
        <v>0</v>
      </c>
      <c r="H40" s="6">
        <f t="shared" si="2"/>
        <v>0</v>
      </c>
      <c r="I40" s="81">
        <v>0</v>
      </c>
      <c r="J40" s="6">
        <f t="shared" si="3"/>
        <v>0</v>
      </c>
      <c r="K40" s="81">
        <v>2801.47</v>
      </c>
      <c r="L40" s="6">
        <f t="shared" si="4"/>
        <v>0.00043348292437622705</v>
      </c>
    </row>
    <row r="41" spans="2:12" ht="12.75">
      <c r="B41" s="79" t="s">
        <v>79</v>
      </c>
      <c r="C41" s="81">
        <v>81231.31</v>
      </c>
      <c r="D41" s="6">
        <f t="shared" si="0"/>
        <v>0.025761315628422363</v>
      </c>
      <c r="E41" s="81">
        <v>81231.34</v>
      </c>
      <c r="F41" s="6">
        <f t="shared" si="1"/>
        <v>0.0476317143528119</v>
      </c>
      <c r="G41" s="81">
        <v>29505.52</v>
      </c>
      <c r="H41" s="6">
        <f t="shared" si="2"/>
        <v>0.08375461117709929</v>
      </c>
      <c r="I41" s="81">
        <v>23608.44</v>
      </c>
      <c r="J41" s="6">
        <f t="shared" si="3"/>
        <v>0.018859870799830557</v>
      </c>
      <c r="K41" s="81">
        <v>215576.61</v>
      </c>
      <c r="L41" s="6">
        <f t="shared" si="4"/>
        <v>0.03335705159431063</v>
      </c>
    </row>
    <row r="42" spans="2:12" ht="12.75">
      <c r="B42" s="79" t="s">
        <v>81</v>
      </c>
      <c r="C42" s="81">
        <v>1893.3</v>
      </c>
      <c r="D42" s="6">
        <f t="shared" si="0"/>
        <v>0.0006004322579469918</v>
      </c>
      <c r="E42" s="81">
        <v>1893.3</v>
      </c>
      <c r="F42" s="6">
        <f t="shared" si="1"/>
        <v>0.00111017650064838</v>
      </c>
      <c r="G42" s="81">
        <v>0</v>
      </c>
      <c r="H42" s="6">
        <f t="shared" si="2"/>
        <v>0</v>
      </c>
      <c r="I42" s="81">
        <v>0</v>
      </c>
      <c r="J42" s="6">
        <f t="shared" si="3"/>
        <v>0</v>
      </c>
      <c r="K42" s="81">
        <v>3786.6</v>
      </c>
      <c r="L42" s="6">
        <f t="shared" si="4"/>
        <v>0.0005859161231221542</v>
      </c>
    </row>
    <row r="43" spans="2:12" ht="12.75">
      <c r="B43" s="79" t="s">
        <v>82</v>
      </c>
      <c r="C43" s="81">
        <v>0</v>
      </c>
      <c r="D43" s="6">
        <f t="shared" si="0"/>
        <v>0</v>
      </c>
      <c r="E43" s="81">
        <v>0</v>
      </c>
      <c r="F43" s="6">
        <f t="shared" si="1"/>
        <v>0</v>
      </c>
      <c r="G43" s="81">
        <v>4857.99</v>
      </c>
      <c r="H43" s="6">
        <f t="shared" si="2"/>
        <v>0.013789930275834372</v>
      </c>
      <c r="I43" s="81">
        <v>0</v>
      </c>
      <c r="J43" s="6">
        <f t="shared" si="3"/>
        <v>0</v>
      </c>
      <c r="K43" s="81">
        <v>4857.99</v>
      </c>
      <c r="L43" s="6">
        <f t="shared" si="4"/>
        <v>0.0007516966848798907</v>
      </c>
    </row>
    <row r="44" spans="2:12" ht="12.75">
      <c r="B44" s="79" t="s">
        <v>88</v>
      </c>
      <c r="C44" s="81">
        <v>0</v>
      </c>
      <c r="D44" s="6">
        <f t="shared" si="0"/>
        <v>0</v>
      </c>
      <c r="E44" s="81">
        <v>0</v>
      </c>
      <c r="F44" s="6">
        <f t="shared" si="1"/>
        <v>0</v>
      </c>
      <c r="G44" s="81">
        <v>0</v>
      </c>
      <c r="H44" s="6">
        <f t="shared" si="2"/>
        <v>0</v>
      </c>
      <c r="I44" s="81">
        <v>27170.61</v>
      </c>
      <c r="J44" s="6">
        <f t="shared" si="3"/>
        <v>0.021705550817952567</v>
      </c>
      <c r="K44" s="81">
        <v>27170.61</v>
      </c>
      <c r="L44" s="6">
        <f t="shared" si="4"/>
        <v>0.004204219741737716</v>
      </c>
    </row>
    <row r="45" spans="2:12" ht="12.75">
      <c r="B45" s="79" t="s">
        <v>89</v>
      </c>
      <c r="C45" s="81">
        <v>35197.54</v>
      </c>
      <c r="D45" s="6">
        <f t="shared" si="0"/>
        <v>0.011162382304114279</v>
      </c>
      <c r="E45" s="81">
        <v>35197.56</v>
      </c>
      <c r="F45" s="6">
        <f t="shared" si="1"/>
        <v>0.020638833778144718</v>
      </c>
      <c r="G45" s="81">
        <v>5554.08</v>
      </c>
      <c r="H45" s="6">
        <f t="shared" si="2"/>
        <v>0.01576585706154318</v>
      </c>
      <c r="I45" s="81">
        <v>51390.46</v>
      </c>
      <c r="J45" s="6">
        <f t="shared" si="3"/>
        <v>0.04105385345003144</v>
      </c>
      <c r="K45" s="81">
        <v>127339.64</v>
      </c>
      <c r="L45" s="6">
        <f t="shared" si="4"/>
        <v>0.019703783919233823</v>
      </c>
    </row>
    <row r="46" spans="2:12" ht="12.75">
      <c r="B46" s="79" t="s">
        <v>93</v>
      </c>
      <c r="C46" s="81">
        <v>0</v>
      </c>
      <c r="D46" s="6">
        <f t="shared" si="0"/>
        <v>0</v>
      </c>
      <c r="E46" s="81">
        <v>0</v>
      </c>
      <c r="F46" s="6">
        <f t="shared" si="1"/>
        <v>0</v>
      </c>
      <c r="G46" s="81">
        <v>0</v>
      </c>
      <c r="H46" s="6">
        <f t="shared" si="2"/>
        <v>0</v>
      </c>
      <c r="I46" s="81">
        <v>5119.23</v>
      </c>
      <c r="J46" s="6">
        <f t="shared" si="3"/>
        <v>0.0040895551080298645</v>
      </c>
      <c r="K46" s="81">
        <v>5119.23</v>
      </c>
      <c r="L46" s="6">
        <f t="shared" si="4"/>
        <v>0.0007921194197883657</v>
      </c>
    </row>
    <row r="47" spans="2:12" ht="12.75">
      <c r="B47" s="79" t="s">
        <v>97</v>
      </c>
      <c r="C47" s="81">
        <v>0</v>
      </c>
      <c r="D47" s="6">
        <f t="shared" si="0"/>
        <v>0</v>
      </c>
      <c r="E47" s="81">
        <v>0</v>
      </c>
      <c r="F47" s="6">
        <f t="shared" si="1"/>
        <v>0</v>
      </c>
      <c r="G47" s="81">
        <v>0</v>
      </c>
      <c r="H47" s="6">
        <f t="shared" si="2"/>
        <v>0</v>
      </c>
      <c r="I47" s="81">
        <v>731.1</v>
      </c>
      <c r="J47" s="6">
        <f t="shared" si="3"/>
        <v>0.0005840475500183883</v>
      </c>
      <c r="K47" s="81">
        <v>731.1</v>
      </c>
      <c r="L47" s="6">
        <f t="shared" si="4"/>
        <v>0.00011312609666048883</v>
      </c>
    </row>
    <row r="48" spans="2:12" ht="12.75">
      <c r="B48" s="79" t="s">
        <v>99</v>
      </c>
      <c r="C48" s="81">
        <v>184981.35</v>
      </c>
      <c r="D48" s="6">
        <f t="shared" si="0"/>
        <v>0.058664115385085716</v>
      </c>
      <c r="E48" s="81">
        <v>184981.46</v>
      </c>
      <c r="F48" s="6">
        <f t="shared" si="1"/>
        <v>0.10846779165881175</v>
      </c>
      <c r="G48" s="81">
        <v>35588.37</v>
      </c>
      <c r="H48" s="6">
        <f t="shared" si="2"/>
        <v>0.10102143909942089</v>
      </c>
      <c r="I48" s="81">
        <v>53755.14</v>
      </c>
      <c r="J48" s="6">
        <f t="shared" si="3"/>
        <v>0.04294290496224247</v>
      </c>
      <c r="K48" s="81">
        <v>459306.32</v>
      </c>
      <c r="L48" s="6">
        <f t="shared" si="4"/>
        <v>0.07107034763109481</v>
      </c>
    </row>
    <row r="49" spans="2:12" ht="12.75">
      <c r="B49" s="79" t="s">
        <v>106</v>
      </c>
      <c r="C49" s="81">
        <v>0</v>
      </c>
      <c r="D49" s="6">
        <f t="shared" si="0"/>
        <v>0</v>
      </c>
      <c r="E49" s="81">
        <v>0</v>
      </c>
      <c r="F49" s="6">
        <f t="shared" si="1"/>
        <v>0</v>
      </c>
      <c r="G49" s="81">
        <v>0</v>
      </c>
      <c r="H49" s="6">
        <f t="shared" si="2"/>
        <v>0</v>
      </c>
      <c r="I49" s="81">
        <v>2508.69</v>
      </c>
      <c r="J49" s="6">
        <f t="shared" si="3"/>
        <v>0.0020040955385797164</v>
      </c>
      <c r="K49" s="81">
        <v>2508.69</v>
      </c>
      <c r="L49" s="6">
        <f t="shared" si="4"/>
        <v>0.0003881798761198218</v>
      </c>
    </row>
    <row r="50" spans="2:12" ht="12.75">
      <c r="B50" s="79" t="s">
        <v>110</v>
      </c>
      <c r="C50" s="81">
        <v>0</v>
      </c>
      <c r="D50" s="6">
        <f t="shared" si="0"/>
        <v>0</v>
      </c>
      <c r="E50" s="81">
        <v>0</v>
      </c>
      <c r="F50" s="6">
        <f t="shared" si="1"/>
        <v>0</v>
      </c>
      <c r="G50" s="81">
        <v>0</v>
      </c>
      <c r="H50" s="6">
        <f t="shared" si="2"/>
        <v>0</v>
      </c>
      <c r="I50" s="81">
        <v>1884.73</v>
      </c>
      <c r="J50" s="6">
        <f t="shared" si="3"/>
        <v>0.0015056379960965082</v>
      </c>
      <c r="K50" s="81">
        <v>1884.73</v>
      </c>
      <c r="L50" s="6">
        <f t="shared" si="4"/>
        <v>0.00029163199036920135</v>
      </c>
    </row>
    <row r="51" spans="2:12" ht="12.75">
      <c r="B51" s="79" t="s">
        <v>112</v>
      </c>
      <c r="C51" s="81">
        <v>0</v>
      </c>
      <c r="D51" s="6">
        <f t="shared" si="0"/>
        <v>0</v>
      </c>
      <c r="E51" s="81">
        <v>0</v>
      </c>
      <c r="F51" s="6">
        <f t="shared" si="1"/>
        <v>0</v>
      </c>
      <c r="G51" s="81">
        <v>0</v>
      </c>
      <c r="H51" s="6">
        <f t="shared" si="2"/>
        <v>0</v>
      </c>
      <c r="I51" s="81">
        <v>19656.96</v>
      </c>
      <c r="J51" s="6">
        <f t="shared" si="3"/>
        <v>0.015703186060469783</v>
      </c>
      <c r="K51" s="81">
        <v>19656.96</v>
      </c>
      <c r="L51" s="6">
        <f t="shared" si="4"/>
        <v>0.0030416019108348547</v>
      </c>
    </row>
    <row r="52" spans="2:12" ht="12.75">
      <c r="B52" s="79" t="s">
        <v>115</v>
      </c>
      <c r="C52" s="81">
        <v>118260.37</v>
      </c>
      <c r="D52" s="6">
        <f t="shared" si="0"/>
        <v>0.037504537571830504</v>
      </c>
      <c r="E52" s="81">
        <v>118260.48</v>
      </c>
      <c r="F52" s="6">
        <f t="shared" si="1"/>
        <v>0.06934453380415029</v>
      </c>
      <c r="G52" s="81">
        <v>4284.36</v>
      </c>
      <c r="H52" s="6">
        <f t="shared" si="2"/>
        <v>0.01216161945096094</v>
      </c>
      <c r="I52" s="81">
        <v>16735.23</v>
      </c>
      <c r="J52" s="6">
        <f t="shared" si="3"/>
        <v>0.013369128820262937</v>
      </c>
      <c r="K52" s="81">
        <v>257540.44</v>
      </c>
      <c r="L52" s="6">
        <f t="shared" si="4"/>
        <v>0.039850286840958586</v>
      </c>
    </row>
    <row r="53" spans="2:12" ht="12.75">
      <c r="B53" s="79" t="s">
        <v>120</v>
      </c>
      <c r="C53" s="81">
        <v>0</v>
      </c>
      <c r="D53" s="6">
        <f t="shared" si="0"/>
        <v>0</v>
      </c>
      <c r="E53" s="81">
        <v>0</v>
      </c>
      <c r="F53" s="6">
        <f t="shared" si="1"/>
        <v>0</v>
      </c>
      <c r="G53" s="81">
        <v>0</v>
      </c>
      <c r="H53" s="6">
        <f t="shared" si="2"/>
        <v>0</v>
      </c>
      <c r="I53" s="81">
        <v>726.11</v>
      </c>
      <c r="J53" s="6">
        <f t="shared" si="3"/>
        <v>0.0005800612317656298</v>
      </c>
      <c r="K53" s="81">
        <v>726.11</v>
      </c>
      <c r="L53" s="6">
        <f t="shared" si="4"/>
        <v>0.00011235397352776302</v>
      </c>
    </row>
    <row r="54" spans="2:12" ht="12.75">
      <c r="B54" s="79" t="s">
        <v>121</v>
      </c>
      <c r="C54" s="81">
        <v>813.56</v>
      </c>
      <c r="D54" s="6">
        <f t="shared" si="0"/>
        <v>0.0002580085922861431</v>
      </c>
      <c r="E54" s="81">
        <v>813.56</v>
      </c>
      <c r="F54" s="6">
        <f t="shared" si="1"/>
        <v>0.00047704811380525856</v>
      </c>
      <c r="G54" s="81">
        <v>0</v>
      </c>
      <c r="H54" s="6">
        <f t="shared" si="2"/>
        <v>0</v>
      </c>
      <c r="I54" s="81">
        <v>3910.67</v>
      </c>
      <c r="J54" s="6">
        <f t="shared" si="3"/>
        <v>0.0031240832067164696</v>
      </c>
      <c r="K54" s="81">
        <v>5537.79</v>
      </c>
      <c r="L54" s="6">
        <f t="shared" si="4"/>
        <v>0.000856884922480493</v>
      </c>
    </row>
    <row r="55" spans="2:12" ht="12.75">
      <c r="B55" s="79" t="s">
        <v>122</v>
      </c>
      <c r="C55" s="81">
        <v>10674.32</v>
      </c>
      <c r="D55" s="6">
        <f t="shared" si="0"/>
        <v>0.0033852036442448287</v>
      </c>
      <c r="E55" s="81">
        <v>10674.33</v>
      </c>
      <c r="F55" s="6">
        <f t="shared" si="1"/>
        <v>0.006259119170847738</v>
      </c>
      <c r="G55" s="81">
        <v>394.04</v>
      </c>
      <c r="H55" s="6">
        <f t="shared" si="2"/>
        <v>0.0011185251772625666</v>
      </c>
      <c r="I55" s="81">
        <v>21864.65</v>
      </c>
      <c r="J55" s="6">
        <f t="shared" si="3"/>
        <v>0.017466824325686713</v>
      </c>
      <c r="K55" s="81">
        <v>43607.34</v>
      </c>
      <c r="L55" s="6">
        <f t="shared" si="4"/>
        <v>0.006747542278685269</v>
      </c>
    </row>
    <row r="56" spans="2:12" ht="12.75">
      <c r="B56" s="79" t="s">
        <v>123</v>
      </c>
      <c r="C56" s="81">
        <v>386.76</v>
      </c>
      <c r="D56" s="6">
        <f t="shared" si="0"/>
        <v>0.00012265524749568402</v>
      </c>
      <c r="E56" s="81">
        <v>386.76</v>
      </c>
      <c r="F56" s="6">
        <f t="shared" si="1"/>
        <v>0.00022678490645474433</v>
      </c>
      <c r="G56" s="81">
        <v>0</v>
      </c>
      <c r="H56" s="6">
        <f t="shared" si="2"/>
        <v>0</v>
      </c>
      <c r="I56" s="81">
        <v>393.07</v>
      </c>
      <c r="J56" s="6">
        <f t="shared" si="3"/>
        <v>0.00031400844000236344</v>
      </c>
      <c r="K56" s="81">
        <v>1166.59</v>
      </c>
      <c r="L56" s="6">
        <f t="shared" si="4"/>
        <v>0.00018051124757647333</v>
      </c>
    </row>
    <row r="57" spans="2:12" ht="12.75">
      <c r="B57" s="79" t="s">
        <v>127</v>
      </c>
      <c r="C57" s="81">
        <v>61789.51</v>
      </c>
      <c r="D57" s="6">
        <f t="shared" si="0"/>
        <v>0.019595634609802057</v>
      </c>
      <c r="E57" s="81">
        <v>61789.56</v>
      </c>
      <c r="F57" s="6">
        <f t="shared" si="1"/>
        <v>0.03623161543199869</v>
      </c>
      <c r="G57" s="81">
        <v>5002.95</v>
      </c>
      <c r="H57" s="6">
        <f t="shared" si="2"/>
        <v>0.01420141492129164</v>
      </c>
      <c r="I57" s="81">
        <v>71515.56</v>
      </c>
      <c r="J57" s="6">
        <f t="shared" si="3"/>
        <v>0.05713101847379709</v>
      </c>
      <c r="K57" s="81">
        <v>200097.58</v>
      </c>
      <c r="L57" s="6">
        <f t="shared" si="4"/>
        <v>0.03096191789989043</v>
      </c>
    </row>
    <row r="58" spans="2:12" ht="12.75">
      <c r="B58" s="79" t="s">
        <v>128</v>
      </c>
      <c r="C58" s="81">
        <v>0</v>
      </c>
      <c r="D58" s="6">
        <f t="shared" si="0"/>
        <v>0</v>
      </c>
      <c r="E58" s="81">
        <v>0</v>
      </c>
      <c r="F58" s="6">
        <f t="shared" si="1"/>
        <v>0</v>
      </c>
      <c r="G58" s="81">
        <v>0</v>
      </c>
      <c r="H58" s="6">
        <f t="shared" si="2"/>
        <v>0</v>
      </c>
      <c r="I58" s="81">
        <v>15377.03</v>
      </c>
      <c r="J58" s="6">
        <f t="shared" si="3"/>
        <v>0.012284115303049185</v>
      </c>
      <c r="K58" s="81">
        <v>15377.03</v>
      </c>
      <c r="L58" s="6">
        <f t="shared" si="4"/>
        <v>0.0023793508167572652</v>
      </c>
    </row>
    <row r="59" spans="2:12" ht="12.75">
      <c r="B59" s="79" t="s">
        <v>130</v>
      </c>
      <c r="C59" s="81">
        <v>0</v>
      </c>
      <c r="D59" s="6">
        <f t="shared" si="0"/>
        <v>0</v>
      </c>
      <c r="E59" s="81">
        <v>0</v>
      </c>
      <c r="F59" s="6">
        <f t="shared" si="1"/>
        <v>0</v>
      </c>
      <c r="G59" s="81">
        <v>0</v>
      </c>
      <c r="H59" s="6">
        <f t="shared" si="2"/>
        <v>0</v>
      </c>
      <c r="I59" s="81">
        <v>5565.7</v>
      </c>
      <c r="J59" s="6">
        <f t="shared" si="3"/>
        <v>0.004446222745366358</v>
      </c>
      <c r="K59" s="81">
        <v>5565.7</v>
      </c>
      <c r="L59" s="6">
        <f t="shared" si="4"/>
        <v>0.0008612035510645365</v>
      </c>
    </row>
    <row r="60" spans="2:12" ht="12.75">
      <c r="B60" s="79" t="s">
        <v>131</v>
      </c>
      <c r="C60" s="81">
        <v>5698.41</v>
      </c>
      <c r="D60" s="6">
        <f t="shared" si="0"/>
        <v>0.0018071669481897839</v>
      </c>
      <c r="E60" s="81">
        <v>5698.42</v>
      </c>
      <c r="F60" s="6">
        <f t="shared" si="1"/>
        <v>0.0033413890956661605</v>
      </c>
      <c r="G60" s="81">
        <v>0</v>
      </c>
      <c r="H60" s="6">
        <f t="shared" si="2"/>
        <v>0</v>
      </c>
      <c r="I60" s="81">
        <v>11310.47</v>
      </c>
      <c r="J60" s="6">
        <f t="shared" si="3"/>
        <v>0.009035497596849242</v>
      </c>
      <c r="K60" s="81">
        <v>22707.3</v>
      </c>
      <c r="L60" s="6">
        <f t="shared" si="4"/>
        <v>0.0035135935093676897</v>
      </c>
    </row>
    <row r="61" spans="2:12" ht="12.75">
      <c r="B61" s="79" t="s">
        <v>132</v>
      </c>
      <c r="C61" s="81">
        <v>13616.73</v>
      </c>
      <c r="D61" s="6">
        <f t="shared" si="0"/>
        <v>0.004318345713703345</v>
      </c>
      <c r="E61" s="81">
        <v>13616.75</v>
      </c>
      <c r="F61" s="6">
        <f t="shared" si="1"/>
        <v>0.007984469373688179</v>
      </c>
      <c r="G61" s="81">
        <v>1102.08</v>
      </c>
      <c r="H61" s="6">
        <f t="shared" si="2"/>
        <v>0.003128373331026112</v>
      </c>
      <c r="I61" s="81">
        <v>37075.9</v>
      </c>
      <c r="J61" s="6">
        <f t="shared" si="3"/>
        <v>0.029618504390270504</v>
      </c>
      <c r="K61" s="81">
        <v>65411.46</v>
      </c>
      <c r="L61" s="6">
        <f t="shared" si="4"/>
        <v>0.010121383048370534</v>
      </c>
    </row>
    <row r="62" spans="2:12" ht="12.75">
      <c r="B62" s="79" t="s">
        <v>134</v>
      </c>
      <c r="C62" s="81">
        <v>692.47</v>
      </c>
      <c r="D62" s="6">
        <f t="shared" si="0"/>
        <v>0.0002196066791636579</v>
      </c>
      <c r="E62" s="81">
        <v>692.47</v>
      </c>
      <c r="F62" s="6">
        <f t="shared" si="1"/>
        <v>0.0004060444311012432</v>
      </c>
      <c r="G62" s="81">
        <v>0</v>
      </c>
      <c r="H62" s="6">
        <f t="shared" si="2"/>
        <v>0</v>
      </c>
      <c r="I62" s="81">
        <v>6440.72</v>
      </c>
      <c r="J62" s="6">
        <f t="shared" si="3"/>
        <v>0.005145242424229837</v>
      </c>
      <c r="K62" s="81">
        <v>7825.66</v>
      </c>
      <c r="L62" s="6">
        <f t="shared" si="4"/>
        <v>0.0012108964158010136</v>
      </c>
    </row>
    <row r="63" spans="2:12" ht="12.75">
      <c r="B63" s="79" t="s">
        <v>135</v>
      </c>
      <c r="C63" s="81">
        <v>83876.57</v>
      </c>
      <c r="D63" s="6">
        <f t="shared" si="0"/>
        <v>0.026600220944355848</v>
      </c>
      <c r="E63" s="81">
        <v>83876.61</v>
      </c>
      <c r="F63" s="6">
        <f t="shared" si="1"/>
        <v>0.049182824368060485</v>
      </c>
      <c r="G63" s="81">
        <v>30545.44</v>
      </c>
      <c r="H63" s="6">
        <f t="shared" si="2"/>
        <v>0.08670653662207667</v>
      </c>
      <c r="I63" s="81">
        <v>15386.39</v>
      </c>
      <c r="J63" s="6">
        <f t="shared" si="3"/>
        <v>0.012291592645503256</v>
      </c>
      <c r="K63" s="81">
        <v>213685.01</v>
      </c>
      <c r="L63" s="6">
        <f t="shared" si="4"/>
        <v>0.0330643565807106</v>
      </c>
    </row>
    <row r="64" spans="2:12" ht="12.75">
      <c r="B64" s="79" t="s">
        <v>136</v>
      </c>
      <c r="C64" s="81">
        <v>1141.91</v>
      </c>
      <c r="D64" s="6">
        <f t="shared" si="0"/>
        <v>0.0003621399670798339</v>
      </c>
      <c r="E64" s="81">
        <v>1141.92</v>
      </c>
      <c r="F64" s="6">
        <f t="shared" si="1"/>
        <v>0.0006695889450274115</v>
      </c>
      <c r="G64" s="81">
        <v>0</v>
      </c>
      <c r="H64" s="6">
        <f t="shared" si="2"/>
        <v>0</v>
      </c>
      <c r="I64" s="81">
        <v>6265.3</v>
      </c>
      <c r="J64" s="6">
        <f t="shared" si="3"/>
        <v>0.00500510616212585</v>
      </c>
      <c r="K64" s="81">
        <v>8549.13</v>
      </c>
      <c r="L64" s="6">
        <f t="shared" si="4"/>
        <v>0.001322841891318677</v>
      </c>
    </row>
    <row r="65" spans="2:12" ht="12.75">
      <c r="B65" s="79" t="s">
        <v>137</v>
      </c>
      <c r="C65" s="81">
        <v>78126.86</v>
      </c>
      <c r="D65" s="6">
        <f t="shared" si="0"/>
        <v>0.02477678495542625</v>
      </c>
      <c r="E65" s="81">
        <v>78126.89</v>
      </c>
      <c r="F65" s="6">
        <f t="shared" si="1"/>
        <v>0.04581135443233556</v>
      </c>
      <c r="G65" s="81">
        <v>21317.38</v>
      </c>
      <c r="H65" s="6">
        <f t="shared" si="2"/>
        <v>0.06051168978599506</v>
      </c>
      <c r="I65" s="81">
        <v>54322.01</v>
      </c>
      <c r="J65" s="6">
        <f t="shared" si="3"/>
        <v>0.04339575550892408</v>
      </c>
      <c r="K65" s="81">
        <v>231893.14</v>
      </c>
      <c r="L65" s="6">
        <f t="shared" si="4"/>
        <v>0.03588177509307108</v>
      </c>
    </row>
    <row r="66" spans="2:12" ht="12.75">
      <c r="B66" s="79" t="s">
        <v>139</v>
      </c>
      <c r="C66" s="81">
        <v>9258.97</v>
      </c>
      <c r="D66" s="6">
        <f t="shared" si="0"/>
        <v>0.002936346201533544</v>
      </c>
      <c r="E66" s="81">
        <v>9258.98</v>
      </c>
      <c r="F66" s="6">
        <f t="shared" si="1"/>
        <v>0.0054291987619359515</v>
      </c>
      <c r="G66" s="81">
        <v>0</v>
      </c>
      <c r="H66" s="6">
        <f t="shared" si="2"/>
        <v>0</v>
      </c>
      <c r="I66" s="81">
        <v>18577.54</v>
      </c>
      <c r="J66" s="6">
        <f t="shared" si="3"/>
        <v>0.014840879116904132</v>
      </c>
      <c r="K66" s="81">
        <v>37095.49</v>
      </c>
      <c r="L66" s="6">
        <f t="shared" si="4"/>
        <v>0.0057399370638875616</v>
      </c>
    </row>
    <row r="67" spans="2:12" ht="12.75">
      <c r="B67" s="79" t="s">
        <v>140</v>
      </c>
      <c r="C67" s="81">
        <v>12908.12</v>
      </c>
      <c r="D67" s="6">
        <f t="shared" si="0"/>
        <v>0.00409362047084494</v>
      </c>
      <c r="E67" s="81">
        <v>12908.13</v>
      </c>
      <c r="F67" s="6">
        <f t="shared" si="1"/>
        <v>0.007568955048494361</v>
      </c>
      <c r="G67" s="81">
        <v>0</v>
      </c>
      <c r="H67" s="6">
        <f t="shared" si="2"/>
        <v>0</v>
      </c>
      <c r="I67" s="81">
        <v>16334.36</v>
      </c>
      <c r="J67" s="6">
        <f t="shared" si="3"/>
        <v>0.013048889261548848</v>
      </c>
      <c r="K67" s="81">
        <v>42150.61</v>
      </c>
      <c r="L67" s="6">
        <f t="shared" si="4"/>
        <v>0.006522136480862491</v>
      </c>
    </row>
    <row r="68" spans="2:12" ht="12.75">
      <c r="B68" s="79" t="s">
        <v>141</v>
      </c>
      <c r="C68" s="81">
        <v>0</v>
      </c>
      <c r="D68" s="6">
        <f aca="true" t="shared" si="5" ref="D68:D76">+C68/$C$78</f>
        <v>0</v>
      </c>
      <c r="E68" s="81">
        <v>0</v>
      </c>
      <c r="F68" s="6">
        <f aca="true" t="shared" si="6" ref="F68:F76">+E68/$E$78</f>
        <v>0</v>
      </c>
      <c r="G68" s="81">
        <v>0</v>
      </c>
      <c r="H68" s="6">
        <f aca="true" t="shared" si="7" ref="H68:H76">+G68/$G$78</f>
        <v>0</v>
      </c>
      <c r="I68" s="81">
        <v>6298.13</v>
      </c>
      <c r="J68" s="6">
        <f aca="true" t="shared" si="8" ref="J68:J76">+I68/$I$78</f>
        <v>0.005031332781011233</v>
      </c>
      <c r="K68" s="81">
        <v>6298.13</v>
      </c>
      <c r="L68" s="6">
        <f aca="true" t="shared" si="9" ref="L68:L76">+K68/$K$78</f>
        <v>0.0009745354440710225</v>
      </c>
    </row>
    <row r="69" spans="2:12" ht="12.75">
      <c r="B69" s="79" t="s">
        <v>142</v>
      </c>
      <c r="C69" s="81">
        <v>0</v>
      </c>
      <c r="D69" s="6">
        <f t="shared" si="5"/>
        <v>0</v>
      </c>
      <c r="E69" s="81">
        <v>0</v>
      </c>
      <c r="F69" s="6">
        <f t="shared" si="6"/>
        <v>0</v>
      </c>
      <c r="G69" s="81">
        <v>0</v>
      </c>
      <c r="H69" s="6">
        <f t="shared" si="7"/>
        <v>0</v>
      </c>
      <c r="I69" s="81">
        <v>2828.8</v>
      </c>
      <c r="J69" s="6">
        <f t="shared" si="8"/>
        <v>0.002259819052786236</v>
      </c>
      <c r="K69" s="81">
        <v>2828.8</v>
      </c>
      <c r="L69" s="6">
        <f t="shared" si="9"/>
        <v>0.0004377118071853246</v>
      </c>
    </row>
    <row r="70" spans="2:12" ht="12.75">
      <c r="B70" s="79" t="s">
        <v>143</v>
      </c>
      <c r="C70" s="81">
        <v>14956.68</v>
      </c>
      <c r="D70" s="6">
        <f t="shared" si="5"/>
        <v>0.0047432911550153774</v>
      </c>
      <c r="E70" s="81">
        <v>14956.68</v>
      </c>
      <c r="F70" s="6">
        <f t="shared" si="6"/>
        <v>0.008770165670373219</v>
      </c>
      <c r="G70" s="81">
        <v>0</v>
      </c>
      <c r="H70" s="6">
        <f t="shared" si="7"/>
        <v>0</v>
      </c>
      <c r="I70" s="81">
        <v>49142.78</v>
      </c>
      <c r="J70" s="6">
        <f t="shared" si="8"/>
        <v>0.03925826871849631</v>
      </c>
      <c r="K70" s="81">
        <v>79056.14</v>
      </c>
      <c r="L70" s="6">
        <f t="shared" si="9"/>
        <v>0.012232680256114263</v>
      </c>
    </row>
    <row r="71" spans="2:12" ht="12.75">
      <c r="B71" s="79" t="s">
        <v>145</v>
      </c>
      <c r="C71" s="81">
        <v>1534.17</v>
      </c>
      <c r="D71" s="6">
        <f t="shared" si="5"/>
        <v>0.0004865394587094156</v>
      </c>
      <c r="E71" s="81">
        <v>1534.18</v>
      </c>
      <c r="F71" s="6">
        <f t="shared" si="6"/>
        <v>0.0008995988928139924</v>
      </c>
      <c r="G71" s="81">
        <v>0</v>
      </c>
      <c r="H71" s="6">
        <f t="shared" si="7"/>
        <v>0</v>
      </c>
      <c r="I71" s="81">
        <v>459.34</v>
      </c>
      <c r="J71" s="6">
        <f t="shared" si="8"/>
        <v>0.00036694898321084187</v>
      </c>
      <c r="K71" s="81">
        <v>3527.69</v>
      </c>
      <c r="L71" s="6">
        <f t="shared" si="9"/>
        <v>0.0005458539186544109</v>
      </c>
    </row>
    <row r="72" spans="2:12" ht="12.75">
      <c r="B72" s="79" t="s">
        <v>146</v>
      </c>
      <c r="C72" s="81">
        <v>4008.88</v>
      </c>
      <c r="D72" s="6">
        <f t="shared" si="5"/>
        <v>0.0012713573497272154</v>
      </c>
      <c r="E72" s="81">
        <v>4008.88</v>
      </c>
      <c r="F72" s="6">
        <f t="shared" si="6"/>
        <v>0.002350691580795055</v>
      </c>
      <c r="G72" s="81">
        <v>0</v>
      </c>
      <c r="H72" s="6">
        <f t="shared" si="7"/>
        <v>0</v>
      </c>
      <c r="I72" s="81">
        <v>6644.44</v>
      </c>
      <c r="J72" s="6">
        <f t="shared" si="8"/>
        <v>0.005307986463198167</v>
      </c>
      <c r="K72" s="81">
        <v>14662.2</v>
      </c>
      <c r="L72" s="6">
        <f t="shared" si="9"/>
        <v>0.0022687422438181087</v>
      </c>
    </row>
    <row r="73" spans="2:12" ht="12.75">
      <c r="B73" s="79" t="s">
        <v>162</v>
      </c>
      <c r="C73" s="81">
        <v>0</v>
      </c>
      <c r="D73" s="6">
        <f t="shared" si="5"/>
        <v>0</v>
      </c>
      <c r="E73" s="81">
        <v>0</v>
      </c>
      <c r="F73" s="6">
        <f t="shared" si="6"/>
        <v>0</v>
      </c>
      <c r="G73" s="81">
        <v>0</v>
      </c>
      <c r="H73" s="6">
        <f t="shared" si="7"/>
        <v>0</v>
      </c>
      <c r="I73" s="81">
        <v>0</v>
      </c>
      <c r="J73" s="6">
        <f t="shared" si="8"/>
        <v>0</v>
      </c>
      <c r="K73" s="81">
        <v>0</v>
      </c>
      <c r="L73" s="6">
        <f t="shared" si="9"/>
        <v>0</v>
      </c>
    </row>
    <row r="74" spans="2:12" ht="12.75">
      <c r="B74" s="79" t="s">
        <v>147</v>
      </c>
      <c r="C74" s="81">
        <v>103.5</v>
      </c>
      <c r="D74" s="6">
        <f t="shared" si="5"/>
        <v>3.282350324698339E-05</v>
      </c>
      <c r="E74" s="81">
        <v>103.5</v>
      </c>
      <c r="F74" s="6">
        <f t="shared" si="6"/>
        <v>6.0689414153650943E-05</v>
      </c>
      <c r="G74" s="81">
        <v>0</v>
      </c>
      <c r="H74" s="6">
        <f t="shared" si="7"/>
        <v>0</v>
      </c>
      <c r="I74" s="81">
        <v>505.52</v>
      </c>
      <c r="J74" s="6">
        <f t="shared" si="8"/>
        <v>0.0004038404014297574</v>
      </c>
      <c r="K74" s="81">
        <v>712.52</v>
      </c>
      <c r="L74" s="6">
        <f t="shared" si="9"/>
        <v>0.00011025113718031938</v>
      </c>
    </row>
    <row r="75" spans="2:12" ht="12.75">
      <c r="B75" s="79" t="s">
        <v>148</v>
      </c>
      <c r="C75" s="81">
        <v>7405.56</v>
      </c>
      <c r="D75" s="6">
        <f t="shared" si="5"/>
        <v>0.0023485644705867666</v>
      </c>
      <c r="E75" s="81">
        <v>7405.56</v>
      </c>
      <c r="F75" s="6">
        <f t="shared" si="6"/>
        <v>0.004342406742799143</v>
      </c>
      <c r="G75" s="81">
        <v>0</v>
      </c>
      <c r="H75" s="6">
        <f t="shared" si="7"/>
        <v>0</v>
      </c>
      <c r="I75" s="81">
        <v>2165.94</v>
      </c>
      <c r="J75" s="6">
        <f t="shared" si="8"/>
        <v>0.0017302858028817236</v>
      </c>
      <c r="K75" s="81">
        <v>16977.06</v>
      </c>
      <c r="L75" s="6">
        <f t="shared" si="9"/>
        <v>0.002626930010355517</v>
      </c>
    </row>
    <row r="76" spans="2:12" ht="12.75">
      <c r="B76" s="79" t="s">
        <v>149</v>
      </c>
      <c r="C76" s="81">
        <v>80.25</v>
      </c>
      <c r="D76" s="6">
        <f t="shared" si="5"/>
        <v>2.545010759005234E-05</v>
      </c>
      <c r="E76" s="81">
        <v>80.28</v>
      </c>
      <c r="F76" s="6">
        <f t="shared" si="6"/>
        <v>4.707387602178839E-05</v>
      </c>
      <c r="G76" s="81">
        <v>0</v>
      </c>
      <c r="H76" s="6">
        <f t="shared" si="7"/>
        <v>0</v>
      </c>
      <c r="I76" s="81">
        <v>2438.54</v>
      </c>
      <c r="J76" s="6">
        <f t="shared" si="8"/>
        <v>0.0019480554132428405</v>
      </c>
      <c r="K76" s="81">
        <v>2599.07</v>
      </c>
      <c r="L76" s="6">
        <f t="shared" si="9"/>
        <v>0.0004021647436019378</v>
      </c>
    </row>
    <row r="77" spans="2:12" ht="12.75">
      <c r="B77" s="2"/>
      <c r="C77" s="3"/>
      <c r="D77" s="18"/>
      <c r="E77" s="3"/>
      <c r="F77" s="18"/>
      <c r="G77" s="3"/>
      <c r="H77" s="18"/>
      <c r="I77" s="3"/>
      <c r="J77" s="18"/>
      <c r="K77" s="3"/>
      <c r="L77" s="18"/>
    </row>
    <row r="78" spans="3:12" ht="12.75">
      <c r="C78" s="4">
        <f aca="true" t="shared" si="10" ref="C78:L78">SUM(C3:C77)</f>
        <v>3153228.3200000003</v>
      </c>
      <c r="D78" s="7">
        <f t="shared" si="10"/>
        <v>0.9999999999999999</v>
      </c>
      <c r="E78" s="4">
        <f t="shared" si="10"/>
        <v>1705404.4999999998</v>
      </c>
      <c r="F78" s="7">
        <f t="shared" si="10"/>
        <v>1.0000000000000002</v>
      </c>
      <c r="G78" s="4">
        <f t="shared" si="10"/>
        <v>352285.32</v>
      </c>
      <c r="H78" s="7">
        <f t="shared" si="10"/>
        <v>0.9999999999999999</v>
      </c>
      <c r="I78" s="4">
        <f t="shared" si="10"/>
        <v>1251781.6399999997</v>
      </c>
      <c r="J78" s="7">
        <f t="shared" si="10"/>
        <v>1.0000000000000004</v>
      </c>
      <c r="K78" s="4">
        <f t="shared" si="10"/>
        <v>6462699.780000001</v>
      </c>
      <c r="L78" s="7">
        <f t="shared" si="10"/>
        <v>0.9999999999999993</v>
      </c>
    </row>
    <row r="79" spans="3:11" ht="12.75">
      <c r="C79" s="4">
        <f>+C78-C80</f>
        <v>0</v>
      </c>
      <c r="E79" s="4">
        <f>+E78-E80</f>
        <v>0</v>
      </c>
      <c r="G79" s="4">
        <f>+G78-G80</f>
        <v>0.3200000000069849</v>
      </c>
      <c r="I79" s="4">
        <f>+I78-I80</f>
        <v>0</v>
      </c>
      <c r="K79" s="4">
        <f>+K78-K80</f>
        <v>0.3200000012293458</v>
      </c>
    </row>
    <row r="80" spans="3:11" ht="12.75">
      <c r="C80" s="16">
        <f>+E89</f>
        <v>3153228.32</v>
      </c>
      <c r="E80" s="9">
        <f>+I89+M89</f>
        <v>1705404.5</v>
      </c>
      <c r="G80" s="9">
        <f>+Q89</f>
        <v>352285</v>
      </c>
      <c r="I80" s="9">
        <f>+U89</f>
        <v>1251781.64</v>
      </c>
      <c r="K80" s="4">
        <f>SUM(C80:I80)</f>
        <v>6462699.46</v>
      </c>
    </row>
    <row r="89" spans="3:21" ht="12.75">
      <c r="C89" s="13">
        <v>12</v>
      </c>
      <c r="D89" s="13">
        <v>2006</v>
      </c>
      <c r="E89" s="14">
        <v>3153228.32</v>
      </c>
      <c r="G89" s="13">
        <v>12</v>
      </c>
      <c r="H89" s="13">
        <v>2006</v>
      </c>
      <c r="I89" s="14">
        <v>1705404.5</v>
      </c>
      <c r="K89" s="13">
        <v>12</v>
      </c>
      <c r="L89" s="13">
        <v>2006</v>
      </c>
      <c r="M89" s="14">
        <v>0</v>
      </c>
      <c r="O89" s="13">
        <v>12</v>
      </c>
      <c r="P89" s="13">
        <v>2006</v>
      </c>
      <c r="Q89" s="14">
        <v>352285</v>
      </c>
      <c r="S89" s="13">
        <v>12</v>
      </c>
      <c r="T89" s="13">
        <v>2006</v>
      </c>
      <c r="U89" s="14">
        <v>1251781.64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101"/>
  <sheetViews>
    <sheetView workbookViewId="0" topLeftCell="A1">
      <selection activeCell="C1" sqref="C1"/>
    </sheetView>
  </sheetViews>
  <sheetFormatPr defaultColWidth="9.140625" defaultRowHeight="12.75"/>
  <cols>
    <col min="3" max="3" width="14.57421875" style="4" customWidth="1"/>
    <col min="5" max="5" width="13.8515625" style="4" customWidth="1"/>
    <col min="7" max="7" width="18.140625" style="4" customWidth="1"/>
    <col min="9" max="9" width="15.57421875" style="0" customWidth="1"/>
    <col min="11" max="11" width="12.57421875" style="0" customWidth="1"/>
    <col min="13" max="13" width="14.421875" style="0" customWidth="1"/>
    <col min="14" max="14" width="10.140625" style="0" bestFit="1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39692</v>
      </c>
      <c r="F1" t="s">
        <v>157</v>
      </c>
    </row>
    <row r="2" spans="2:12" ht="12.75">
      <c r="B2" s="82" t="s">
        <v>150</v>
      </c>
      <c r="C2" s="84" t="s">
        <v>151</v>
      </c>
      <c r="D2" s="1" t="s">
        <v>159</v>
      </c>
      <c r="E2" s="84" t="s">
        <v>152</v>
      </c>
      <c r="F2" s="1" t="s">
        <v>159</v>
      </c>
      <c r="G2" s="84" t="s">
        <v>153</v>
      </c>
      <c r="H2" s="1" t="s">
        <v>159</v>
      </c>
      <c r="I2" s="84" t="s">
        <v>154</v>
      </c>
      <c r="J2" s="1" t="s">
        <v>159</v>
      </c>
      <c r="K2" s="84" t="s">
        <v>155</v>
      </c>
      <c r="L2" s="1" t="s">
        <v>156</v>
      </c>
    </row>
    <row r="3" spans="2:12" ht="12.75">
      <c r="B3" s="83" t="s">
        <v>2</v>
      </c>
      <c r="C3" s="85">
        <v>20307.47</v>
      </c>
      <c r="D3" s="6">
        <f>+C3/$C$78</f>
        <v>0.006328006683706155</v>
      </c>
      <c r="E3" s="85">
        <v>20307.52</v>
      </c>
      <c r="F3" s="6">
        <f aca="true" t="shared" si="0" ref="F3:F66">+E3/$E$78</f>
        <v>0.0114716293229888</v>
      </c>
      <c r="G3" s="85">
        <v>532.45</v>
      </c>
      <c r="H3" s="6">
        <f aca="true" t="shared" si="1" ref="H3:H66">+G3/$G$78</f>
        <v>0.001509357178256968</v>
      </c>
      <c r="I3" s="85">
        <v>2630.11</v>
      </c>
      <c r="J3" s="6">
        <f>+I3/$I$78</f>
        <v>0.00217268475034133</v>
      </c>
      <c r="K3" s="85">
        <v>43777.55</v>
      </c>
      <c r="L3" s="6">
        <f>+K3/$K$78</f>
        <v>0.00669107222826274</v>
      </c>
    </row>
    <row r="4" spans="2:12" ht="12.75">
      <c r="B4" s="83" t="s">
        <v>6</v>
      </c>
      <c r="C4" s="85">
        <v>9142.85</v>
      </c>
      <c r="D4" s="6">
        <f aca="true" t="shared" si="2" ref="D4:D67">+C4/$C$78</f>
        <v>0.0028490016682591584</v>
      </c>
      <c r="E4" s="85">
        <v>9142.85</v>
      </c>
      <c r="F4" s="6">
        <f t="shared" si="0"/>
        <v>0.005164756019232685</v>
      </c>
      <c r="G4" s="85">
        <v>0</v>
      </c>
      <c r="H4" s="6">
        <f t="shared" si="1"/>
        <v>0</v>
      </c>
      <c r="I4" s="85">
        <v>25861.64</v>
      </c>
      <c r="J4" s="6">
        <f aca="true" t="shared" si="3" ref="J4:J67">+I4/$I$78</f>
        <v>0.021363817804889284</v>
      </c>
      <c r="K4" s="85">
        <v>44147.34</v>
      </c>
      <c r="L4" s="6">
        <f aca="true" t="shared" si="4" ref="L4:L67">+K4/$K$78</f>
        <v>0.006747591873589836</v>
      </c>
    </row>
    <row r="5" spans="2:12" ht="12.75">
      <c r="B5" s="83" t="s">
        <v>7</v>
      </c>
      <c r="C5" s="85">
        <v>0</v>
      </c>
      <c r="D5" s="6">
        <f t="shared" si="2"/>
        <v>0</v>
      </c>
      <c r="E5" s="85">
        <v>0</v>
      </c>
      <c r="F5" s="6">
        <f t="shared" si="0"/>
        <v>0</v>
      </c>
      <c r="G5" s="85">
        <v>0</v>
      </c>
      <c r="H5" s="6">
        <f t="shared" si="1"/>
        <v>0</v>
      </c>
      <c r="I5" s="85">
        <v>1956.89</v>
      </c>
      <c r="J5" s="6">
        <f t="shared" si="3"/>
        <v>0.0016165502815834493</v>
      </c>
      <c r="K5" s="85">
        <v>1956.89</v>
      </c>
      <c r="L5" s="6">
        <f t="shared" si="4"/>
        <v>0.00029909605112129556</v>
      </c>
    </row>
    <row r="6" spans="2:12" ht="12.75">
      <c r="B6" s="83" t="s">
        <v>8</v>
      </c>
      <c r="C6" s="85">
        <v>12273.15</v>
      </c>
      <c r="D6" s="6">
        <f t="shared" si="2"/>
        <v>0.003824433828050869</v>
      </c>
      <c r="E6" s="85">
        <v>12273.15</v>
      </c>
      <c r="F6" s="6">
        <f t="shared" si="0"/>
        <v>0.0069330488127275006</v>
      </c>
      <c r="G6" s="85">
        <v>8802.13</v>
      </c>
      <c r="H6" s="6">
        <f t="shared" si="1"/>
        <v>0.024951747768712562</v>
      </c>
      <c r="I6" s="85">
        <v>19389.61</v>
      </c>
      <c r="J6" s="6">
        <f t="shared" si="3"/>
        <v>0.016017394695303905</v>
      </c>
      <c r="K6" s="85">
        <v>52738.04</v>
      </c>
      <c r="L6" s="6">
        <f t="shared" si="4"/>
        <v>0.008060616339128376</v>
      </c>
    </row>
    <row r="7" spans="2:12" ht="12.75">
      <c r="B7" s="83" t="s">
        <v>12</v>
      </c>
      <c r="C7" s="85">
        <v>0</v>
      </c>
      <c r="D7" s="6">
        <f t="shared" si="2"/>
        <v>0</v>
      </c>
      <c r="E7" s="85">
        <v>0</v>
      </c>
      <c r="F7" s="6">
        <f t="shared" si="0"/>
        <v>0</v>
      </c>
      <c r="G7" s="85">
        <v>0</v>
      </c>
      <c r="H7" s="6">
        <f t="shared" si="1"/>
        <v>0</v>
      </c>
      <c r="I7" s="85">
        <v>9494.8</v>
      </c>
      <c r="J7" s="6">
        <f t="shared" si="3"/>
        <v>0.007843476952500412</v>
      </c>
      <c r="K7" s="85">
        <v>9494.8</v>
      </c>
      <c r="L7" s="6">
        <f t="shared" si="4"/>
        <v>0.0014512094119682132</v>
      </c>
    </row>
    <row r="8" spans="2:12" ht="12.75">
      <c r="B8" s="83" t="s">
        <v>15</v>
      </c>
      <c r="C8" s="85">
        <v>36435.49</v>
      </c>
      <c r="D8" s="6">
        <f t="shared" si="2"/>
        <v>0.011353655784994818</v>
      </c>
      <c r="E8" s="85">
        <v>36435.52</v>
      </c>
      <c r="F8" s="6">
        <f t="shared" si="0"/>
        <v>0.020582266058600203</v>
      </c>
      <c r="G8" s="85">
        <v>1996.78</v>
      </c>
      <c r="H8" s="6">
        <f t="shared" si="1"/>
        <v>0.005660351631890221</v>
      </c>
      <c r="I8" s="85">
        <v>14631</v>
      </c>
      <c r="J8" s="6">
        <f t="shared" si="3"/>
        <v>0.012086395847414748</v>
      </c>
      <c r="K8" s="85">
        <v>89498.79</v>
      </c>
      <c r="L8" s="6">
        <f t="shared" si="4"/>
        <v>0.013679222986030942</v>
      </c>
    </row>
    <row r="9" spans="2:12" ht="12.75">
      <c r="B9" s="83" t="s">
        <v>16</v>
      </c>
      <c r="C9" s="85">
        <v>0</v>
      </c>
      <c r="D9" s="6">
        <f t="shared" si="2"/>
        <v>0</v>
      </c>
      <c r="E9" s="85">
        <v>0</v>
      </c>
      <c r="F9" s="6">
        <f t="shared" si="0"/>
        <v>0</v>
      </c>
      <c r="G9" s="85">
        <v>0</v>
      </c>
      <c r="H9" s="6">
        <f t="shared" si="1"/>
        <v>0</v>
      </c>
      <c r="I9" s="85">
        <v>3251.73</v>
      </c>
      <c r="J9" s="6">
        <f t="shared" si="3"/>
        <v>0.002686193422795021</v>
      </c>
      <c r="K9" s="85">
        <v>3251.73</v>
      </c>
      <c r="L9" s="6">
        <f t="shared" si="4"/>
        <v>0.0004970026942304628</v>
      </c>
    </row>
    <row r="10" spans="2:12" ht="12.75">
      <c r="B10" s="83" t="s">
        <v>17</v>
      </c>
      <c r="C10" s="85">
        <v>17118.47</v>
      </c>
      <c r="D10" s="6">
        <f t="shared" si="2"/>
        <v>0.0053342830286009675</v>
      </c>
      <c r="E10" s="85">
        <v>17118.58</v>
      </c>
      <c r="F10" s="6">
        <f t="shared" si="0"/>
        <v>0.00967021104969635</v>
      </c>
      <c r="G10" s="85">
        <v>385.66</v>
      </c>
      <c r="H10" s="6">
        <f t="shared" si="1"/>
        <v>0.0010932457308039858</v>
      </c>
      <c r="I10" s="85">
        <v>3273.23</v>
      </c>
      <c r="J10" s="6">
        <f t="shared" si="3"/>
        <v>0.0027039541712551</v>
      </c>
      <c r="K10" s="85">
        <v>37895.94</v>
      </c>
      <c r="L10" s="6">
        <f t="shared" si="4"/>
        <v>0.00579211197743846</v>
      </c>
    </row>
    <row r="11" spans="2:12" ht="12.75">
      <c r="B11" s="83" t="s">
        <v>22</v>
      </c>
      <c r="C11" s="85">
        <v>0</v>
      </c>
      <c r="D11" s="6">
        <f t="shared" si="2"/>
        <v>0</v>
      </c>
      <c r="E11" s="85">
        <v>0</v>
      </c>
      <c r="F11" s="6">
        <f t="shared" si="0"/>
        <v>0</v>
      </c>
      <c r="G11" s="85">
        <v>0</v>
      </c>
      <c r="H11" s="6">
        <f t="shared" si="1"/>
        <v>0</v>
      </c>
      <c r="I11" s="85">
        <v>311.7</v>
      </c>
      <c r="J11" s="6">
        <f t="shared" si="3"/>
        <v>0.00025748954860496046</v>
      </c>
      <c r="K11" s="85">
        <v>311.7</v>
      </c>
      <c r="L11" s="6">
        <f t="shared" si="4"/>
        <v>4.764102179198004E-05</v>
      </c>
    </row>
    <row r="12" spans="2:12" ht="12.75">
      <c r="B12" s="83" t="s">
        <v>24</v>
      </c>
      <c r="C12" s="85">
        <v>507.93</v>
      </c>
      <c r="D12" s="6">
        <f t="shared" si="2"/>
        <v>0.00015827596617672544</v>
      </c>
      <c r="E12" s="85">
        <v>507.94</v>
      </c>
      <c r="F12" s="6">
        <f t="shared" si="0"/>
        <v>0.0002869330867737139</v>
      </c>
      <c r="G12" s="85">
        <v>0</v>
      </c>
      <c r="H12" s="6">
        <f t="shared" si="1"/>
        <v>0</v>
      </c>
      <c r="I12" s="85">
        <v>0</v>
      </c>
      <c r="J12" s="6">
        <f t="shared" si="3"/>
        <v>0</v>
      </c>
      <c r="K12" s="85">
        <v>1015.87</v>
      </c>
      <c r="L12" s="6">
        <f t="shared" si="4"/>
        <v>0.0001552681578691651</v>
      </c>
    </row>
    <row r="13" spans="2:12" ht="12.75">
      <c r="B13" s="83" t="s">
        <v>27</v>
      </c>
      <c r="C13" s="85">
        <v>233.65</v>
      </c>
      <c r="D13" s="6">
        <f t="shared" si="2"/>
        <v>7.280762998285571E-05</v>
      </c>
      <c r="E13" s="85">
        <v>233.65</v>
      </c>
      <c r="F13" s="6">
        <f t="shared" si="0"/>
        <v>0.00013198786416639417</v>
      </c>
      <c r="G13" s="85">
        <v>0</v>
      </c>
      <c r="H13" s="6">
        <f t="shared" si="1"/>
        <v>0</v>
      </c>
      <c r="I13" s="85">
        <v>6134.15</v>
      </c>
      <c r="J13" s="6">
        <f t="shared" si="3"/>
        <v>0.005067306751925307</v>
      </c>
      <c r="K13" s="85">
        <v>6601.45</v>
      </c>
      <c r="L13" s="6">
        <f t="shared" si="4"/>
        <v>0.0010089824296075284</v>
      </c>
    </row>
    <row r="14" spans="2:12" ht="12.75">
      <c r="B14" s="83" t="s">
        <v>28</v>
      </c>
      <c r="C14" s="85">
        <v>22751.34</v>
      </c>
      <c r="D14" s="6">
        <f t="shared" si="2"/>
        <v>0.007089540527858525</v>
      </c>
      <c r="E14" s="85">
        <v>22751.4</v>
      </c>
      <c r="F14" s="6">
        <f t="shared" si="0"/>
        <v>0.012852166457501821</v>
      </c>
      <c r="G14" s="85">
        <v>0</v>
      </c>
      <c r="H14" s="6">
        <f t="shared" si="1"/>
        <v>0</v>
      </c>
      <c r="I14" s="85">
        <v>9056.4</v>
      </c>
      <c r="J14" s="6">
        <f t="shared" si="3"/>
        <v>0.007481322900179544</v>
      </c>
      <c r="K14" s="85">
        <v>54559.14</v>
      </c>
      <c r="L14" s="6">
        <f t="shared" si="4"/>
        <v>0.008338957900839557</v>
      </c>
    </row>
    <row r="15" spans="2:12" ht="12.75">
      <c r="B15" s="83" t="s">
        <v>31</v>
      </c>
      <c r="C15" s="85">
        <v>0</v>
      </c>
      <c r="D15" s="6">
        <f t="shared" si="2"/>
        <v>0</v>
      </c>
      <c r="E15" s="85">
        <v>0</v>
      </c>
      <c r="F15" s="6">
        <f t="shared" si="0"/>
        <v>0</v>
      </c>
      <c r="G15" s="85">
        <v>0</v>
      </c>
      <c r="H15" s="6">
        <f t="shared" si="1"/>
        <v>0</v>
      </c>
      <c r="I15" s="85">
        <v>0</v>
      </c>
      <c r="J15" s="6">
        <f t="shared" si="3"/>
        <v>0</v>
      </c>
      <c r="K15" s="85">
        <v>0</v>
      </c>
      <c r="L15" s="6">
        <f t="shared" si="4"/>
        <v>0</v>
      </c>
    </row>
    <row r="16" spans="2:12" ht="12.75">
      <c r="B16" s="83" t="s">
        <v>33</v>
      </c>
      <c r="C16" s="85">
        <v>5123.59</v>
      </c>
      <c r="D16" s="6">
        <f t="shared" si="2"/>
        <v>0.0015965608598496029</v>
      </c>
      <c r="E16" s="85">
        <v>5123.61</v>
      </c>
      <c r="F16" s="6">
        <f t="shared" si="0"/>
        <v>0.0028943049035804786</v>
      </c>
      <c r="G16" s="85">
        <v>233.37</v>
      </c>
      <c r="H16" s="6">
        <f t="shared" si="1"/>
        <v>0.0006615432147428464</v>
      </c>
      <c r="I16" s="85">
        <v>48734.07</v>
      </c>
      <c r="J16" s="6">
        <f t="shared" si="3"/>
        <v>0.04025830505608773</v>
      </c>
      <c r="K16" s="85">
        <v>59214.64</v>
      </c>
      <c r="L16" s="6">
        <f t="shared" si="4"/>
        <v>0.009050516376786182</v>
      </c>
    </row>
    <row r="17" spans="2:12" ht="12.75">
      <c r="B17" s="83" t="s">
        <v>35</v>
      </c>
      <c r="C17" s="85">
        <v>11284.62</v>
      </c>
      <c r="D17" s="6">
        <f t="shared" si="2"/>
        <v>0.0035163981915563164</v>
      </c>
      <c r="E17" s="85">
        <v>11284.62</v>
      </c>
      <c r="F17" s="6">
        <f t="shared" si="0"/>
        <v>0.006374632534685962</v>
      </c>
      <c r="G17" s="85">
        <v>6159.46</v>
      </c>
      <c r="H17" s="6">
        <f t="shared" si="1"/>
        <v>0.017460466081672763</v>
      </c>
      <c r="I17" s="85">
        <v>0</v>
      </c>
      <c r="J17" s="6">
        <f t="shared" si="3"/>
        <v>0</v>
      </c>
      <c r="K17" s="85">
        <v>28728.7</v>
      </c>
      <c r="L17" s="6">
        <f t="shared" si="4"/>
        <v>0.004390967670052156</v>
      </c>
    </row>
    <row r="18" spans="2:12" ht="12.75">
      <c r="B18" s="83" t="s">
        <v>38</v>
      </c>
      <c r="C18" s="85">
        <v>24910.67</v>
      </c>
      <c r="D18" s="6">
        <f t="shared" si="2"/>
        <v>0.00776240891925968</v>
      </c>
      <c r="E18" s="85">
        <v>24910.7</v>
      </c>
      <c r="F18" s="6">
        <f t="shared" si="0"/>
        <v>0.014071945593365269</v>
      </c>
      <c r="G18" s="85">
        <v>4095.01</v>
      </c>
      <c r="H18" s="6">
        <f t="shared" si="1"/>
        <v>0.01160828761110727</v>
      </c>
      <c r="I18" s="85">
        <v>47498.63</v>
      </c>
      <c r="J18" s="6">
        <f t="shared" si="3"/>
        <v>0.0392377311455054</v>
      </c>
      <c r="K18" s="85">
        <v>101415.01</v>
      </c>
      <c r="L18" s="6">
        <f t="shared" si="4"/>
        <v>0.015500528397317527</v>
      </c>
    </row>
    <row r="19" spans="2:12" ht="12.75">
      <c r="B19" s="83" t="s">
        <v>39</v>
      </c>
      <c r="C19" s="85">
        <v>607.59</v>
      </c>
      <c r="D19" s="6">
        <f t="shared" si="2"/>
        <v>0.00018933099893551596</v>
      </c>
      <c r="E19" s="85">
        <v>607.6</v>
      </c>
      <c r="F19" s="6">
        <f t="shared" si="0"/>
        <v>0.000343230585352027</v>
      </c>
      <c r="G19" s="85">
        <v>0</v>
      </c>
      <c r="H19" s="6">
        <f t="shared" si="1"/>
        <v>0</v>
      </c>
      <c r="I19" s="85">
        <v>5598.23</v>
      </c>
      <c r="J19" s="6">
        <f t="shared" si="3"/>
        <v>0.004624593248914815</v>
      </c>
      <c r="K19" s="85">
        <v>6813.42</v>
      </c>
      <c r="L19" s="6">
        <f t="shared" si="4"/>
        <v>0.001041380464221728</v>
      </c>
    </row>
    <row r="20" spans="2:12" ht="12.75">
      <c r="B20" s="83" t="s">
        <v>40</v>
      </c>
      <c r="C20" s="85">
        <v>233758.99</v>
      </c>
      <c r="D20" s="6">
        <f t="shared" si="2"/>
        <v>0.072841592335057</v>
      </c>
      <c r="E20" s="85">
        <v>233759.07</v>
      </c>
      <c r="F20" s="6">
        <f t="shared" si="0"/>
        <v>0.13204947733285952</v>
      </c>
      <c r="G20" s="85">
        <v>35156.62</v>
      </c>
      <c r="H20" s="6">
        <f t="shared" si="1"/>
        <v>0.0996598680819842</v>
      </c>
      <c r="I20" s="85">
        <v>31840.58</v>
      </c>
      <c r="J20" s="6">
        <f t="shared" si="3"/>
        <v>0.026302908474559298</v>
      </c>
      <c r="K20" s="85">
        <v>534515.26</v>
      </c>
      <c r="L20" s="6">
        <f t="shared" si="4"/>
        <v>0.08169667356370187</v>
      </c>
    </row>
    <row r="21" spans="2:12" ht="12.75">
      <c r="B21" s="83" t="s">
        <v>161</v>
      </c>
      <c r="C21" s="85">
        <v>0</v>
      </c>
      <c r="D21" s="6">
        <f t="shared" si="2"/>
        <v>0</v>
      </c>
      <c r="E21" s="85">
        <v>0</v>
      </c>
      <c r="F21" s="6">
        <f t="shared" si="0"/>
        <v>0</v>
      </c>
      <c r="G21" s="85">
        <v>0</v>
      </c>
      <c r="H21" s="6">
        <f t="shared" si="1"/>
        <v>0</v>
      </c>
      <c r="I21" s="85">
        <v>0</v>
      </c>
      <c r="J21" s="6">
        <f t="shared" si="3"/>
        <v>0</v>
      </c>
      <c r="K21" s="85">
        <v>0</v>
      </c>
      <c r="L21" s="6">
        <f t="shared" si="4"/>
        <v>0</v>
      </c>
    </row>
    <row r="22" spans="2:12" ht="12.75">
      <c r="B22" s="83" t="s">
        <v>42</v>
      </c>
      <c r="C22" s="85">
        <v>0</v>
      </c>
      <c r="D22" s="6">
        <f t="shared" si="2"/>
        <v>0</v>
      </c>
      <c r="E22" s="85">
        <v>0</v>
      </c>
      <c r="F22" s="6">
        <f t="shared" si="0"/>
        <v>0</v>
      </c>
      <c r="G22" s="85">
        <v>0</v>
      </c>
      <c r="H22" s="6">
        <f t="shared" si="1"/>
        <v>0</v>
      </c>
      <c r="I22" s="85">
        <v>2979.17</v>
      </c>
      <c r="J22" s="6">
        <f t="shared" si="3"/>
        <v>0.002461036697200642</v>
      </c>
      <c r="K22" s="85">
        <v>2979.17</v>
      </c>
      <c r="L22" s="6">
        <f t="shared" si="4"/>
        <v>0.0004553439297145113</v>
      </c>
    </row>
    <row r="23" spans="2:12" ht="12.75">
      <c r="B23" s="83" t="s">
        <v>43</v>
      </c>
      <c r="C23" s="85">
        <v>5329.59</v>
      </c>
      <c r="D23" s="6">
        <f t="shared" si="2"/>
        <v>0.0016607524788372695</v>
      </c>
      <c r="E23" s="85">
        <v>5329.6</v>
      </c>
      <c r="F23" s="6">
        <f t="shared" si="0"/>
        <v>0.0030106677545953964</v>
      </c>
      <c r="G23" s="85">
        <v>0</v>
      </c>
      <c r="H23" s="6">
        <f t="shared" si="1"/>
        <v>0</v>
      </c>
      <c r="I23" s="85">
        <v>2654.57</v>
      </c>
      <c r="J23" s="6">
        <f t="shared" si="3"/>
        <v>0.0021928906995196343</v>
      </c>
      <c r="K23" s="85">
        <v>13313.76</v>
      </c>
      <c r="L23" s="6">
        <f t="shared" si="4"/>
        <v>0.002034908983937094</v>
      </c>
    </row>
    <row r="24" spans="2:12" ht="12.75">
      <c r="B24" s="83" t="s">
        <v>44</v>
      </c>
      <c r="C24" s="85">
        <v>20928.62</v>
      </c>
      <c r="D24" s="6">
        <f t="shared" si="2"/>
        <v>0.006521563111542023</v>
      </c>
      <c r="E24" s="85">
        <v>20928.66</v>
      </c>
      <c r="F24" s="6">
        <f t="shared" si="0"/>
        <v>0.011822508595183594</v>
      </c>
      <c r="G24" s="85">
        <v>1473.95</v>
      </c>
      <c r="H24" s="6">
        <f t="shared" si="1"/>
        <v>0.004178264649998794</v>
      </c>
      <c r="I24" s="85">
        <v>41953.89</v>
      </c>
      <c r="J24" s="6">
        <f t="shared" si="3"/>
        <v>0.03465732498659661</v>
      </c>
      <c r="K24" s="85">
        <v>85285.12</v>
      </c>
      <c r="L24" s="6">
        <f t="shared" si="4"/>
        <v>0.013035194932472353</v>
      </c>
    </row>
    <row r="25" spans="2:12" ht="12.75">
      <c r="B25" s="83" t="s">
        <v>45</v>
      </c>
      <c r="C25" s="85">
        <v>197613.1</v>
      </c>
      <c r="D25" s="6">
        <f t="shared" si="2"/>
        <v>0.061578178748406015</v>
      </c>
      <c r="E25" s="85">
        <v>197613.15</v>
      </c>
      <c r="F25" s="6">
        <f t="shared" si="0"/>
        <v>0.11163080504897614</v>
      </c>
      <c r="G25" s="85">
        <v>72128.34</v>
      </c>
      <c r="H25" s="6">
        <f t="shared" si="1"/>
        <v>0.20446507227863495</v>
      </c>
      <c r="I25" s="85">
        <v>39234.86</v>
      </c>
      <c r="J25" s="6">
        <f t="shared" si="3"/>
        <v>0.032411185084949695</v>
      </c>
      <c r="K25" s="85">
        <v>506589.45</v>
      </c>
      <c r="L25" s="6">
        <f t="shared" si="4"/>
        <v>0.07742842164593257</v>
      </c>
    </row>
    <row r="26" spans="2:12" ht="12.75">
      <c r="B26" s="83" t="s">
        <v>46</v>
      </c>
      <c r="C26" s="85">
        <v>71647.68</v>
      </c>
      <c r="D26" s="6">
        <f t="shared" si="2"/>
        <v>0.022326119300535206</v>
      </c>
      <c r="E26" s="85">
        <v>71647.72</v>
      </c>
      <c r="F26" s="6">
        <f t="shared" si="0"/>
        <v>0.04047348399397322</v>
      </c>
      <c r="G26" s="85">
        <v>8034.91</v>
      </c>
      <c r="H26" s="6">
        <f t="shared" si="1"/>
        <v>0.022776878740067036</v>
      </c>
      <c r="I26" s="85">
        <v>44832.08</v>
      </c>
      <c r="J26" s="6">
        <f t="shared" si="3"/>
        <v>0.03703494399172755</v>
      </c>
      <c r="K26" s="85">
        <v>196162.39</v>
      </c>
      <c r="L26" s="6">
        <f t="shared" si="4"/>
        <v>0.029981959245289982</v>
      </c>
    </row>
    <row r="27" spans="2:12" ht="12.75">
      <c r="B27" s="83" t="s">
        <v>48</v>
      </c>
      <c r="C27" s="85">
        <v>86979.38</v>
      </c>
      <c r="D27" s="6">
        <f t="shared" si="2"/>
        <v>0.027103627285162427</v>
      </c>
      <c r="E27" s="85">
        <v>86979.46</v>
      </c>
      <c r="F27" s="6">
        <f t="shared" si="0"/>
        <v>0.04913431693450167</v>
      </c>
      <c r="G27" s="85">
        <v>23213.58</v>
      </c>
      <c r="H27" s="6">
        <f t="shared" si="1"/>
        <v>0.0658044578947176</v>
      </c>
      <c r="I27" s="85">
        <v>50813.76</v>
      </c>
      <c r="J27" s="6">
        <f t="shared" si="3"/>
        <v>0.04197629812422456</v>
      </c>
      <c r="K27" s="85">
        <v>247986.18</v>
      </c>
      <c r="L27" s="6">
        <f t="shared" si="4"/>
        <v>0.03790283928614015</v>
      </c>
    </row>
    <row r="28" spans="2:12" ht="12.75">
      <c r="B28" s="83" t="s">
        <v>51</v>
      </c>
      <c r="C28" s="85">
        <v>75004.8</v>
      </c>
      <c r="D28" s="6">
        <f t="shared" si="2"/>
        <v>0.023372230795369556</v>
      </c>
      <c r="E28" s="85">
        <v>75004.89</v>
      </c>
      <c r="F28" s="6">
        <f t="shared" si="0"/>
        <v>0.04236993465925674</v>
      </c>
      <c r="G28" s="85">
        <v>32604.38</v>
      </c>
      <c r="H28" s="6">
        <f t="shared" si="1"/>
        <v>0.09242493191025997</v>
      </c>
      <c r="I28" s="85">
        <v>84314.45</v>
      </c>
      <c r="J28" s="6">
        <f t="shared" si="3"/>
        <v>0.06965059246511232</v>
      </c>
      <c r="K28" s="85">
        <v>266928.52</v>
      </c>
      <c r="L28" s="6">
        <f t="shared" si="4"/>
        <v>0.04079803477132172</v>
      </c>
    </row>
    <row r="29" spans="2:12" ht="12.75">
      <c r="B29" s="83" t="s">
        <v>52</v>
      </c>
      <c r="C29" s="85">
        <v>2024.9</v>
      </c>
      <c r="D29" s="6">
        <f t="shared" si="2"/>
        <v>0.0006309786858646889</v>
      </c>
      <c r="E29" s="85">
        <v>2024.94</v>
      </c>
      <c r="F29" s="6">
        <f t="shared" si="0"/>
        <v>0.0011438797588919248</v>
      </c>
      <c r="G29" s="85">
        <v>0</v>
      </c>
      <c r="H29" s="6">
        <f t="shared" si="1"/>
        <v>0</v>
      </c>
      <c r="I29" s="85">
        <v>24700.87</v>
      </c>
      <c r="J29" s="6">
        <f t="shared" si="3"/>
        <v>0.02040492738674947</v>
      </c>
      <c r="K29" s="85">
        <v>28750.71</v>
      </c>
      <c r="L29" s="6">
        <f t="shared" si="4"/>
        <v>0.004394331734504005</v>
      </c>
    </row>
    <row r="30" spans="2:12" ht="12.75">
      <c r="B30" s="83" t="s">
        <v>53</v>
      </c>
      <c r="C30" s="85">
        <v>1817.58</v>
      </c>
      <c r="D30" s="6">
        <f t="shared" si="2"/>
        <v>0.0005663757419398197</v>
      </c>
      <c r="E30" s="85">
        <v>1817.58</v>
      </c>
      <c r="F30" s="6">
        <f t="shared" si="0"/>
        <v>0.0010267430008626352</v>
      </c>
      <c r="G30" s="85">
        <v>0</v>
      </c>
      <c r="H30" s="6">
        <f t="shared" si="1"/>
        <v>0</v>
      </c>
      <c r="I30" s="85">
        <v>348.46</v>
      </c>
      <c r="J30" s="6">
        <f t="shared" si="3"/>
        <v>0.0002878562980650771</v>
      </c>
      <c r="K30" s="85">
        <v>3983.62</v>
      </c>
      <c r="L30" s="6">
        <f t="shared" si="4"/>
        <v>0.0006088666257008903</v>
      </c>
    </row>
    <row r="31" spans="2:12" ht="12.75">
      <c r="B31" s="83" t="s">
        <v>54</v>
      </c>
      <c r="C31" s="85">
        <v>4438.93</v>
      </c>
      <c r="D31" s="6">
        <f t="shared" si="2"/>
        <v>0.001383214093557876</v>
      </c>
      <c r="E31" s="85">
        <v>4438.97</v>
      </c>
      <c r="F31" s="6">
        <f t="shared" si="0"/>
        <v>0.0025075547588217367</v>
      </c>
      <c r="G31" s="85">
        <v>0</v>
      </c>
      <c r="H31" s="6">
        <f t="shared" si="1"/>
        <v>0</v>
      </c>
      <c r="I31" s="85">
        <v>20665.92</v>
      </c>
      <c r="J31" s="6">
        <f t="shared" si="3"/>
        <v>0.01707173054958686</v>
      </c>
      <c r="K31" s="85">
        <v>29543.82</v>
      </c>
      <c r="L31" s="6">
        <f t="shared" si="4"/>
        <v>0.004515552686680576</v>
      </c>
    </row>
    <row r="32" spans="2:12" ht="12.75">
      <c r="B32" s="83" t="s">
        <v>55</v>
      </c>
      <c r="C32" s="85">
        <v>5241.55</v>
      </c>
      <c r="D32" s="6">
        <f t="shared" si="2"/>
        <v>0.0016333183519650647</v>
      </c>
      <c r="E32" s="85">
        <v>5241.58</v>
      </c>
      <c r="F32" s="6">
        <f t="shared" si="0"/>
        <v>0.0029609456411610886</v>
      </c>
      <c r="G32" s="85">
        <v>0</v>
      </c>
      <c r="H32" s="6">
        <f t="shared" si="1"/>
        <v>0</v>
      </c>
      <c r="I32" s="85">
        <v>7034.39</v>
      </c>
      <c r="J32" s="6">
        <f t="shared" si="3"/>
        <v>0.005810978202795149</v>
      </c>
      <c r="K32" s="85">
        <v>17517.52</v>
      </c>
      <c r="L32" s="6">
        <f t="shared" si="4"/>
        <v>0.002677422367858345</v>
      </c>
    </row>
    <row r="33" spans="2:12" ht="12.75">
      <c r="B33" s="83" t="s">
        <v>58</v>
      </c>
      <c r="C33" s="85">
        <v>1064233.96</v>
      </c>
      <c r="D33" s="6">
        <f t="shared" si="2"/>
        <v>0.3316257323983277</v>
      </c>
      <c r="E33" s="85">
        <v>0</v>
      </c>
      <c r="F33" s="6">
        <f t="shared" si="0"/>
        <v>0</v>
      </c>
      <c r="G33" s="85">
        <v>0</v>
      </c>
      <c r="H33" s="6">
        <f t="shared" si="1"/>
        <v>0</v>
      </c>
      <c r="I33" s="85">
        <v>0</v>
      </c>
      <c r="J33" s="6">
        <f t="shared" si="3"/>
        <v>0</v>
      </c>
      <c r="K33" s="85">
        <v>1064233.96</v>
      </c>
      <c r="L33" s="6">
        <f t="shared" si="4"/>
        <v>0.16266022868182614</v>
      </c>
    </row>
    <row r="34" spans="2:12" ht="12.75">
      <c r="B34" s="83" t="s">
        <v>61</v>
      </c>
      <c r="C34" s="85">
        <v>304823.46</v>
      </c>
      <c r="D34" s="6">
        <f t="shared" si="2"/>
        <v>0.09498597768360291</v>
      </c>
      <c r="E34" s="85">
        <v>0</v>
      </c>
      <c r="F34" s="6">
        <f t="shared" si="0"/>
        <v>0</v>
      </c>
      <c r="G34" s="85">
        <v>0</v>
      </c>
      <c r="H34" s="6">
        <f t="shared" si="1"/>
        <v>0</v>
      </c>
      <c r="I34" s="85">
        <v>0</v>
      </c>
      <c r="J34" s="6">
        <f t="shared" si="3"/>
        <v>0</v>
      </c>
      <c r="K34" s="85">
        <v>304823.46</v>
      </c>
      <c r="L34" s="6">
        <f t="shared" si="4"/>
        <v>0.046589993906213524</v>
      </c>
    </row>
    <row r="35" spans="2:12" ht="12.75">
      <c r="B35" s="83" t="s">
        <v>63</v>
      </c>
      <c r="C35" s="85">
        <v>75271.66</v>
      </c>
      <c r="D35" s="6">
        <f t="shared" si="2"/>
        <v>0.023455386986840666</v>
      </c>
      <c r="E35" s="85">
        <v>5424.15</v>
      </c>
      <c r="F35" s="6">
        <f t="shared" si="0"/>
        <v>0.0030640786364996655</v>
      </c>
      <c r="G35" s="85">
        <v>5232.93</v>
      </c>
      <c r="H35" s="6">
        <f t="shared" si="1"/>
        <v>0.014833994663942595</v>
      </c>
      <c r="I35" s="85">
        <v>7976</v>
      </c>
      <c r="J35" s="6">
        <f t="shared" si="3"/>
        <v>0.006588824638027477</v>
      </c>
      <c r="K35" s="85">
        <v>93904.74</v>
      </c>
      <c r="L35" s="6">
        <f t="shared" si="4"/>
        <v>0.014352639604460121</v>
      </c>
    </row>
    <row r="36" spans="2:12" ht="12.75">
      <c r="B36" s="83" t="s">
        <v>67</v>
      </c>
      <c r="C36" s="85">
        <v>63640.54</v>
      </c>
      <c r="D36" s="6">
        <f t="shared" si="2"/>
        <v>0.019831015999268686</v>
      </c>
      <c r="E36" s="85">
        <v>63640.71</v>
      </c>
      <c r="F36" s="6">
        <f t="shared" si="0"/>
        <v>0.03595035902817412</v>
      </c>
      <c r="G36" s="85">
        <v>5512.35</v>
      </c>
      <c r="H36" s="6">
        <f t="shared" si="1"/>
        <v>0.015626077644031924</v>
      </c>
      <c r="I36" s="85">
        <v>7353.31</v>
      </c>
      <c r="J36" s="6">
        <f t="shared" si="3"/>
        <v>0.006074432058557401</v>
      </c>
      <c r="K36" s="85">
        <v>140146.91</v>
      </c>
      <c r="L36" s="6">
        <f t="shared" si="4"/>
        <v>0.021420410630056674</v>
      </c>
    </row>
    <row r="37" spans="2:12" ht="12.75">
      <c r="B37" s="83" t="s">
        <v>68</v>
      </c>
      <c r="C37" s="85">
        <v>14756.49</v>
      </c>
      <c r="D37" s="6">
        <f t="shared" si="2"/>
        <v>0.004598266911045198</v>
      </c>
      <c r="E37" s="85">
        <v>14756.51</v>
      </c>
      <c r="F37" s="6">
        <f t="shared" si="0"/>
        <v>0.008335888026749571</v>
      </c>
      <c r="G37" s="85">
        <v>1014.97</v>
      </c>
      <c r="H37" s="6">
        <f t="shared" si="1"/>
        <v>0.0028771758009493373</v>
      </c>
      <c r="I37" s="85">
        <v>44933.87</v>
      </c>
      <c r="J37" s="6">
        <f t="shared" si="3"/>
        <v>0.037119030809669475</v>
      </c>
      <c r="K37" s="85">
        <v>75461.84</v>
      </c>
      <c r="L37" s="6">
        <f t="shared" si="4"/>
        <v>0.01153377980077931</v>
      </c>
    </row>
    <row r="38" spans="2:12" ht="12.75">
      <c r="B38" s="83" t="s">
        <v>70</v>
      </c>
      <c r="C38" s="85">
        <v>11166.74</v>
      </c>
      <c r="D38" s="6">
        <f t="shared" si="2"/>
        <v>0.0034796656282249268</v>
      </c>
      <c r="E38" s="85">
        <v>11166.77</v>
      </c>
      <c r="F38" s="6">
        <f t="shared" si="0"/>
        <v>0.006308059584581064</v>
      </c>
      <c r="G38" s="85">
        <v>306.12</v>
      </c>
      <c r="H38" s="6">
        <f t="shared" si="1"/>
        <v>0.0008677705313325627</v>
      </c>
      <c r="I38" s="85">
        <v>20531.62</v>
      </c>
      <c r="J38" s="6">
        <f t="shared" si="3"/>
        <v>0.016960787827810644</v>
      </c>
      <c r="K38" s="85">
        <v>43171.25</v>
      </c>
      <c r="L38" s="6">
        <f t="shared" si="4"/>
        <v>0.006598403792226558</v>
      </c>
    </row>
    <row r="39" spans="2:12" ht="12.75">
      <c r="B39" s="83" t="s">
        <v>73</v>
      </c>
      <c r="C39" s="85">
        <v>4413.27</v>
      </c>
      <c r="D39" s="6">
        <f t="shared" si="2"/>
        <v>0.0013752181860664998</v>
      </c>
      <c r="E39" s="85">
        <v>4413.27</v>
      </c>
      <c r="F39" s="6">
        <f t="shared" si="0"/>
        <v>0.0024930369411068796</v>
      </c>
      <c r="G39" s="85">
        <v>0</v>
      </c>
      <c r="H39" s="6">
        <f t="shared" si="1"/>
        <v>0</v>
      </c>
      <c r="I39" s="85">
        <v>18127.76</v>
      </c>
      <c r="J39" s="6">
        <f t="shared" si="3"/>
        <v>0.014975003976962008</v>
      </c>
      <c r="K39" s="85">
        <v>26954.3</v>
      </c>
      <c r="L39" s="6">
        <f t="shared" si="4"/>
        <v>0.004119763855269707</v>
      </c>
    </row>
    <row r="40" spans="2:12" ht="12.75">
      <c r="B40" s="83" t="s">
        <v>75</v>
      </c>
      <c r="C40" s="85">
        <v>10658.73</v>
      </c>
      <c r="D40" s="6">
        <f t="shared" si="2"/>
        <v>0.0033213647332641285</v>
      </c>
      <c r="E40" s="85">
        <v>10658.74</v>
      </c>
      <c r="F40" s="6">
        <f t="shared" si="0"/>
        <v>0.0060210756572005655</v>
      </c>
      <c r="G40" s="85">
        <v>676.17</v>
      </c>
      <c r="H40" s="6">
        <f t="shared" si="1"/>
        <v>0.0019167659746868512</v>
      </c>
      <c r="I40" s="85">
        <v>17052.29</v>
      </c>
      <c r="J40" s="6">
        <f t="shared" si="3"/>
        <v>0.014086578295735905</v>
      </c>
      <c r="K40" s="85">
        <v>39045.93</v>
      </c>
      <c r="L40" s="6">
        <f t="shared" si="4"/>
        <v>0.005967879377664829</v>
      </c>
    </row>
    <row r="41" spans="2:12" ht="12.75">
      <c r="B41" s="83" t="s">
        <v>78</v>
      </c>
      <c r="C41" s="85">
        <v>972.53</v>
      </c>
      <c r="D41" s="6">
        <f t="shared" si="2"/>
        <v>0.00030304987967997714</v>
      </c>
      <c r="E41" s="85">
        <v>972.55</v>
      </c>
      <c r="F41" s="6">
        <f t="shared" si="0"/>
        <v>0.0005493892458593051</v>
      </c>
      <c r="G41" s="85">
        <v>0</v>
      </c>
      <c r="H41" s="6">
        <f t="shared" si="1"/>
        <v>0</v>
      </c>
      <c r="I41" s="85">
        <v>127.93</v>
      </c>
      <c r="J41" s="6">
        <f t="shared" si="3"/>
        <v>0.00010568058374408918</v>
      </c>
      <c r="K41" s="85">
        <v>2073.01</v>
      </c>
      <c r="L41" s="6">
        <f t="shared" si="4"/>
        <v>0.0003168441276387313</v>
      </c>
    </row>
    <row r="42" spans="2:12" ht="12.75">
      <c r="B42" s="83" t="s">
        <v>79</v>
      </c>
      <c r="C42" s="85">
        <v>65891.77</v>
      </c>
      <c r="D42" s="6">
        <f t="shared" si="2"/>
        <v>0.020532521331373562</v>
      </c>
      <c r="E42" s="85">
        <v>65891.83</v>
      </c>
      <c r="F42" s="6">
        <f t="shared" si="0"/>
        <v>0.03722200688086941</v>
      </c>
      <c r="G42" s="85">
        <v>26611.02</v>
      </c>
      <c r="H42" s="6">
        <f t="shared" si="1"/>
        <v>0.07543531610055355</v>
      </c>
      <c r="I42" s="85">
        <v>23524.83</v>
      </c>
      <c r="J42" s="6">
        <f t="shared" si="3"/>
        <v>0.019433422706796384</v>
      </c>
      <c r="K42" s="85">
        <v>181919.45</v>
      </c>
      <c r="L42" s="6">
        <f t="shared" si="4"/>
        <v>0.02780503202385314</v>
      </c>
    </row>
    <row r="43" spans="2:12" ht="12.75">
      <c r="B43" s="83" t="s">
        <v>81</v>
      </c>
      <c r="C43" s="85">
        <v>1650.75</v>
      </c>
      <c r="D43" s="6">
        <f t="shared" si="2"/>
        <v>0.0005143898788538372</v>
      </c>
      <c r="E43" s="85">
        <v>1650.81</v>
      </c>
      <c r="F43" s="6">
        <f t="shared" si="0"/>
        <v>0.0009325353564927247</v>
      </c>
      <c r="G43" s="85">
        <v>0</v>
      </c>
      <c r="H43" s="6">
        <f t="shared" si="1"/>
        <v>0</v>
      </c>
      <c r="I43" s="85">
        <v>0</v>
      </c>
      <c r="J43" s="6">
        <f t="shared" si="3"/>
        <v>0</v>
      </c>
      <c r="K43" s="85">
        <v>3301.56</v>
      </c>
      <c r="L43" s="6">
        <f t="shared" si="4"/>
        <v>0.0005046188383302201</v>
      </c>
    </row>
    <row r="44" spans="2:12" ht="12.75">
      <c r="B44" s="83" t="s">
        <v>82</v>
      </c>
      <c r="C44" s="85">
        <v>0</v>
      </c>
      <c r="D44" s="6">
        <f t="shared" si="2"/>
        <v>0</v>
      </c>
      <c r="E44" s="85">
        <v>0</v>
      </c>
      <c r="F44" s="6">
        <f t="shared" si="0"/>
        <v>0</v>
      </c>
      <c r="G44" s="85">
        <v>5364.1</v>
      </c>
      <c r="H44" s="6">
        <f t="shared" si="1"/>
        <v>0.015205827476548412</v>
      </c>
      <c r="I44" s="85">
        <v>0</v>
      </c>
      <c r="J44" s="6">
        <f t="shared" si="3"/>
        <v>0</v>
      </c>
      <c r="K44" s="85">
        <v>5364.1</v>
      </c>
      <c r="L44" s="6">
        <f t="shared" si="4"/>
        <v>0.0008198627045054865</v>
      </c>
    </row>
    <row r="45" spans="2:12" ht="12.75">
      <c r="B45" s="83" t="s">
        <v>88</v>
      </c>
      <c r="C45" s="85">
        <v>0</v>
      </c>
      <c r="D45" s="6">
        <f t="shared" si="2"/>
        <v>0</v>
      </c>
      <c r="E45" s="85">
        <v>0</v>
      </c>
      <c r="F45" s="6">
        <f t="shared" si="0"/>
        <v>0</v>
      </c>
      <c r="G45" s="85">
        <v>0</v>
      </c>
      <c r="H45" s="6">
        <f t="shared" si="1"/>
        <v>0</v>
      </c>
      <c r="I45" s="85">
        <v>27808.04</v>
      </c>
      <c r="J45" s="6">
        <f t="shared" si="3"/>
        <v>0.022971702493386863</v>
      </c>
      <c r="K45" s="85">
        <v>27808.04</v>
      </c>
      <c r="L45" s="6">
        <f t="shared" si="4"/>
        <v>0.004250251651049896</v>
      </c>
    </row>
    <row r="46" spans="2:12" ht="12.75">
      <c r="B46" s="83" t="s">
        <v>89</v>
      </c>
      <c r="C46" s="85">
        <v>73577.86</v>
      </c>
      <c r="D46" s="6">
        <f t="shared" si="2"/>
        <v>0.022927582306057608</v>
      </c>
      <c r="E46" s="85">
        <v>73577.89</v>
      </c>
      <c r="F46" s="6">
        <f t="shared" si="0"/>
        <v>0.04156382859392207</v>
      </c>
      <c r="G46" s="85">
        <v>9609.22</v>
      </c>
      <c r="H46" s="6">
        <f t="shared" si="1"/>
        <v>0.027239637871068492</v>
      </c>
      <c r="I46" s="85">
        <v>47070.81</v>
      </c>
      <c r="J46" s="6">
        <f t="shared" si="3"/>
        <v>0.038884317033589536</v>
      </c>
      <c r="K46" s="85">
        <v>203835.78</v>
      </c>
      <c r="L46" s="6">
        <f t="shared" si="4"/>
        <v>0.031154779714357553</v>
      </c>
    </row>
    <row r="47" spans="2:12" ht="12.75">
      <c r="B47" s="83" t="s">
        <v>93</v>
      </c>
      <c r="C47" s="85">
        <v>159.45</v>
      </c>
      <c r="D47" s="6">
        <f t="shared" si="2"/>
        <v>4.968618275525933E-05</v>
      </c>
      <c r="E47" s="85">
        <v>159.48</v>
      </c>
      <c r="F47" s="6">
        <f t="shared" si="0"/>
        <v>9.008955522044315E-05</v>
      </c>
      <c r="G47" s="85">
        <v>0</v>
      </c>
      <c r="H47" s="6">
        <f t="shared" si="1"/>
        <v>0</v>
      </c>
      <c r="I47" s="85">
        <v>6395.97</v>
      </c>
      <c r="J47" s="6">
        <f t="shared" si="3"/>
        <v>0.005283591364102885</v>
      </c>
      <c r="K47" s="85">
        <v>6714.9</v>
      </c>
      <c r="L47" s="6">
        <f t="shared" si="4"/>
        <v>0.0010263224165253987</v>
      </c>
    </row>
    <row r="48" spans="2:12" ht="12.75">
      <c r="B48" s="83" t="s">
        <v>97</v>
      </c>
      <c r="C48" s="85">
        <v>0</v>
      </c>
      <c r="D48" s="6">
        <f t="shared" si="2"/>
        <v>0</v>
      </c>
      <c r="E48" s="85">
        <v>0</v>
      </c>
      <c r="F48" s="6">
        <f t="shared" si="0"/>
        <v>0</v>
      </c>
      <c r="G48" s="85">
        <v>0</v>
      </c>
      <c r="H48" s="6">
        <f t="shared" si="1"/>
        <v>0</v>
      </c>
      <c r="I48" s="85">
        <v>821.66</v>
      </c>
      <c r="J48" s="6">
        <f t="shared" si="3"/>
        <v>0.0006787579804515618</v>
      </c>
      <c r="K48" s="85">
        <v>821.66</v>
      </c>
      <c r="L48" s="6">
        <f t="shared" si="4"/>
        <v>0.00012558460688353646</v>
      </c>
    </row>
    <row r="49" spans="2:12" ht="12.75">
      <c r="B49" s="83" t="s">
        <v>99</v>
      </c>
      <c r="C49" s="85">
        <v>171735.91</v>
      </c>
      <c r="D49" s="6">
        <f t="shared" si="2"/>
        <v>0.05351459272436983</v>
      </c>
      <c r="E49" s="85">
        <v>171736.02</v>
      </c>
      <c r="F49" s="6">
        <f t="shared" si="0"/>
        <v>0.09701292737101284</v>
      </c>
      <c r="G49" s="85">
        <v>33962.14</v>
      </c>
      <c r="H49" s="6">
        <f t="shared" si="1"/>
        <v>0.09627382814906206</v>
      </c>
      <c r="I49" s="85">
        <v>50359.88</v>
      </c>
      <c r="J49" s="6">
        <f t="shared" si="3"/>
        <v>0.041601356333012436</v>
      </c>
      <c r="K49" s="85">
        <v>427793.95</v>
      </c>
      <c r="L49" s="6">
        <f t="shared" si="4"/>
        <v>0.06538511676107546</v>
      </c>
    </row>
    <row r="50" spans="2:12" ht="12.75">
      <c r="B50" s="83" t="s">
        <v>106</v>
      </c>
      <c r="C50" s="85">
        <v>0</v>
      </c>
      <c r="D50" s="6">
        <f t="shared" si="2"/>
        <v>0</v>
      </c>
      <c r="E50" s="85">
        <v>0</v>
      </c>
      <c r="F50" s="6">
        <f t="shared" si="0"/>
        <v>0</v>
      </c>
      <c r="G50" s="85">
        <v>0</v>
      </c>
      <c r="H50" s="6">
        <f t="shared" si="1"/>
        <v>0</v>
      </c>
      <c r="I50" s="85">
        <v>2829.1</v>
      </c>
      <c r="J50" s="6">
        <f t="shared" si="3"/>
        <v>0.0023370666729492897</v>
      </c>
      <c r="K50" s="85">
        <v>2829.1</v>
      </c>
      <c r="L50" s="6">
        <f t="shared" si="4"/>
        <v>0.00043240684873818003</v>
      </c>
    </row>
    <row r="51" spans="2:12" ht="12.75">
      <c r="B51" s="83" t="s">
        <v>110</v>
      </c>
      <c r="C51" s="85">
        <v>0</v>
      </c>
      <c r="D51" s="6">
        <f t="shared" si="2"/>
        <v>0</v>
      </c>
      <c r="E51" s="85">
        <v>0</v>
      </c>
      <c r="F51" s="6">
        <f t="shared" si="0"/>
        <v>0</v>
      </c>
      <c r="G51" s="85">
        <v>0</v>
      </c>
      <c r="H51" s="6">
        <f t="shared" si="1"/>
        <v>0</v>
      </c>
      <c r="I51" s="85">
        <v>1600.7</v>
      </c>
      <c r="J51" s="6">
        <f t="shared" si="3"/>
        <v>0.0013223083748859809</v>
      </c>
      <c r="K51" s="85">
        <v>1600.7</v>
      </c>
      <c r="L51" s="6">
        <f t="shared" si="4"/>
        <v>0.0002446550644286893</v>
      </c>
    </row>
    <row r="52" spans="2:12" ht="12.75">
      <c r="B52" s="83" t="s">
        <v>112</v>
      </c>
      <c r="C52" s="85">
        <v>0</v>
      </c>
      <c r="D52" s="6">
        <f t="shared" si="2"/>
        <v>0</v>
      </c>
      <c r="E52" s="85">
        <v>0</v>
      </c>
      <c r="F52" s="6">
        <f t="shared" si="0"/>
        <v>0</v>
      </c>
      <c r="G52" s="85">
        <v>0</v>
      </c>
      <c r="H52" s="6">
        <f t="shared" si="1"/>
        <v>0</v>
      </c>
      <c r="I52" s="85">
        <v>20485.71</v>
      </c>
      <c r="J52" s="6">
        <f t="shared" si="3"/>
        <v>0.016922862434238448</v>
      </c>
      <c r="K52" s="85">
        <v>20485.71</v>
      </c>
      <c r="L52" s="6">
        <f t="shared" si="4"/>
        <v>0.0031310880864105976</v>
      </c>
    </row>
    <row r="53" spans="2:12" ht="12.75">
      <c r="B53" s="83" t="s">
        <v>115</v>
      </c>
      <c r="C53" s="85">
        <v>100384.36</v>
      </c>
      <c r="D53" s="6">
        <f t="shared" si="2"/>
        <v>0.03128075043417839</v>
      </c>
      <c r="E53" s="85">
        <v>100384.44</v>
      </c>
      <c r="F53" s="6">
        <f t="shared" si="0"/>
        <v>0.05670673156918273</v>
      </c>
      <c r="G53" s="85">
        <v>3728.19</v>
      </c>
      <c r="H53" s="6">
        <f t="shared" si="1"/>
        <v>0.01056844837713559</v>
      </c>
      <c r="I53" s="85">
        <v>11937.67</v>
      </c>
      <c r="J53" s="6">
        <f t="shared" si="3"/>
        <v>0.009861486235787547</v>
      </c>
      <c r="K53" s="85">
        <v>216434.66</v>
      </c>
      <c r="L53" s="6">
        <f t="shared" si="4"/>
        <v>0.0330804246185428</v>
      </c>
    </row>
    <row r="54" spans="2:12" ht="12.75">
      <c r="B54" s="83" t="s">
        <v>120</v>
      </c>
      <c r="C54" s="85">
        <v>0</v>
      </c>
      <c r="D54" s="6">
        <f t="shared" si="2"/>
        <v>0</v>
      </c>
      <c r="E54" s="85">
        <v>0</v>
      </c>
      <c r="F54" s="6">
        <f t="shared" si="0"/>
        <v>0</v>
      </c>
      <c r="G54" s="85">
        <v>0</v>
      </c>
      <c r="H54" s="6">
        <f t="shared" si="1"/>
        <v>0</v>
      </c>
      <c r="I54" s="85">
        <v>4302.55</v>
      </c>
      <c r="J54" s="6">
        <f t="shared" si="3"/>
        <v>0.0035542561993913147</v>
      </c>
      <c r="K54" s="85">
        <v>4302.55</v>
      </c>
      <c r="L54" s="6">
        <f t="shared" si="4"/>
        <v>0.0006576126991051772</v>
      </c>
    </row>
    <row r="55" spans="2:12" ht="12.75">
      <c r="B55" s="83" t="s">
        <v>121</v>
      </c>
      <c r="C55" s="85">
        <v>837.82</v>
      </c>
      <c r="D55" s="6">
        <f t="shared" si="2"/>
        <v>0.00026107292339925604</v>
      </c>
      <c r="E55" s="85">
        <v>837.82</v>
      </c>
      <c r="F55" s="6">
        <f t="shared" si="0"/>
        <v>0.0004732808575043371</v>
      </c>
      <c r="G55" s="85">
        <v>0</v>
      </c>
      <c r="H55" s="6">
        <f t="shared" si="1"/>
        <v>0</v>
      </c>
      <c r="I55" s="85">
        <v>3753.37</v>
      </c>
      <c r="J55" s="6">
        <f t="shared" si="3"/>
        <v>0.0031005888580282336</v>
      </c>
      <c r="K55" s="85">
        <v>5429.01</v>
      </c>
      <c r="L55" s="6">
        <f t="shared" si="4"/>
        <v>0.0008297837142087827</v>
      </c>
    </row>
    <row r="56" spans="2:12" ht="12.75">
      <c r="B56" s="83" t="s">
        <v>122</v>
      </c>
      <c r="C56" s="85">
        <v>7756.02</v>
      </c>
      <c r="D56" s="6">
        <f t="shared" si="2"/>
        <v>0.002416851848061753</v>
      </c>
      <c r="E56" s="85">
        <v>7756.02</v>
      </c>
      <c r="F56" s="6">
        <f t="shared" si="0"/>
        <v>0.004381341811392409</v>
      </c>
      <c r="G56" s="85">
        <v>176.06</v>
      </c>
      <c r="H56" s="6">
        <f t="shared" si="1"/>
        <v>0.000499084279845848</v>
      </c>
      <c r="I56" s="85">
        <v>20425.03</v>
      </c>
      <c r="J56" s="6">
        <f t="shared" si="3"/>
        <v>0.016872735819514838</v>
      </c>
      <c r="K56" s="85">
        <v>36113.13</v>
      </c>
      <c r="L56" s="6">
        <f t="shared" si="4"/>
        <v>0.005519622756838653</v>
      </c>
    </row>
    <row r="57" spans="2:12" ht="12.75">
      <c r="B57" s="83" t="s">
        <v>123</v>
      </c>
      <c r="C57" s="85">
        <v>378.17</v>
      </c>
      <c r="D57" s="6">
        <f t="shared" si="2"/>
        <v>0.00011784147841051379</v>
      </c>
      <c r="E57" s="85">
        <v>378.19</v>
      </c>
      <c r="F57" s="6">
        <f t="shared" si="0"/>
        <v>0.0002136378786607687</v>
      </c>
      <c r="G57" s="85">
        <v>0</v>
      </c>
      <c r="H57" s="6">
        <f t="shared" si="1"/>
        <v>0</v>
      </c>
      <c r="I57" s="85">
        <v>411.56</v>
      </c>
      <c r="J57" s="6">
        <f t="shared" si="3"/>
        <v>0.0003399820295920999</v>
      </c>
      <c r="K57" s="85">
        <v>1167.92</v>
      </c>
      <c r="L57" s="6">
        <f t="shared" si="4"/>
        <v>0.0001785078670878708</v>
      </c>
    </row>
    <row r="58" spans="2:12" ht="12.75">
      <c r="B58" s="83" t="s">
        <v>127</v>
      </c>
      <c r="C58" s="85">
        <v>62741.19</v>
      </c>
      <c r="D58" s="6">
        <f t="shared" si="2"/>
        <v>0.019550769724819377</v>
      </c>
      <c r="E58" s="85">
        <v>62741.25</v>
      </c>
      <c r="F58" s="6">
        <f t="shared" si="0"/>
        <v>0.03544225800397936</v>
      </c>
      <c r="G58" s="85">
        <v>3956.44</v>
      </c>
      <c r="H58" s="6">
        <f t="shared" si="1"/>
        <v>0.011215477724374116</v>
      </c>
      <c r="I58" s="85">
        <v>78806.96</v>
      </c>
      <c r="J58" s="6">
        <f t="shared" si="3"/>
        <v>0.06510095783551229</v>
      </c>
      <c r="K58" s="85">
        <v>208245.84</v>
      </c>
      <c r="L58" s="6">
        <f t="shared" si="4"/>
        <v>0.03182882451565348</v>
      </c>
    </row>
    <row r="59" spans="2:12" ht="12.75">
      <c r="B59" s="83" t="s">
        <v>128</v>
      </c>
      <c r="C59" s="85">
        <v>0</v>
      </c>
      <c r="D59" s="6">
        <f t="shared" si="2"/>
        <v>0</v>
      </c>
      <c r="E59" s="85">
        <v>0</v>
      </c>
      <c r="F59" s="6">
        <f t="shared" si="0"/>
        <v>0</v>
      </c>
      <c r="G59" s="85">
        <v>0</v>
      </c>
      <c r="H59" s="6">
        <f t="shared" si="1"/>
        <v>0</v>
      </c>
      <c r="I59" s="85">
        <v>13141.23</v>
      </c>
      <c r="J59" s="6">
        <f t="shared" si="3"/>
        <v>0.010855724673769537</v>
      </c>
      <c r="K59" s="85">
        <v>13141.23</v>
      </c>
      <c r="L59" s="6">
        <f t="shared" si="4"/>
        <v>0.002008539059362919</v>
      </c>
    </row>
    <row r="60" spans="2:12" ht="12.75">
      <c r="B60" s="83" t="s">
        <v>130</v>
      </c>
      <c r="C60" s="85">
        <v>0</v>
      </c>
      <c r="D60" s="6">
        <f t="shared" si="2"/>
        <v>0</v>
      </c>
      <c r="E60" s="85">
        <v>0</v>
      </c>
      <c r="F60" s="6">
        <f t="shared" si="0"/>
        <v>0</v>
      </c>
      <c r="G60" s="85">
        <v>0</v>
      </c>
      <c r="H60" s="6">
        <f t="shared" si="1"/>
        <v>0</v>
      </c>
      <c r="I60" s="85">
        <v>5335.57</v>
      </c>
      <c r="J60" s="6">
        <f t="shared" si="3"/>
        <v>0.0044076147284253095</v>
      </c>
      <c r="K60" s="85">
        <v>5335.57</v>
      </c>
      <c r="L60" s="6">
        <f t="shared" si="4"/>
        <v>0.0008155021066494543</v>
      </c>
    </row>
    <row r="61" spans="2:12" ht="12.75">
      <c r="B61" s="83" t="s">
        <v>131</v>
      </c>
      <c r="C61" s="85">
        <v>6083.32</v>
      </c>
      <c r="D61" s="6">
        <f t="shared" si="2"/>
        <v>0.0018956221340779191</v>
      </c>
      <c r="E61" s="85">
        <v>6083.33</v>
      </c>
      <c r="F61" s="6">
        <f t="shared" si="0"/>
        <v>0.0034364465384949736</v>
      </c>
      <c r="G61" s="85">
        <v>0</v>
      </c>
      <c r="H61" s="6">
        <f t="shared" si="1"/>
        <v>0</v>
      </c>
      <c r="I61" s="85">
        <v>11140.43</v>
      </c>
      <c r="J61" s="6">
        <f t="shared" si="3"/>
        <v>0.00920290116126134</v>
      </c>
      <c r="K61" s="85">
        <v>23307.08</v>
      </c>
      <c r="L61" s="6">
        <f t="shared" si="4"/>
        <v>0.0035623134622631445</v>
      </c>
    </row>
    <row r="62" spans="2:12" ht="12.75">
      <c r="B62" s="83" t="s">
        <v>132</v>
      </c>
      <c r="C62" s="85">
        <v>14366.75</v>
      </c>
      <c r="D62" s="6">
        <f t="shared" si="2"/>
        <v>0.004476820107238144</v>
      </c>
      <c r="E62" s="85">
        <v>14366.76</v>
      </c>
      <c r="F62" s="6">
        <f t="shared" si="0"/>
        <v>0.008115719954595271</v>
      </c>
      <c r="G62" s="85">
        <v>1087.48</v>
      </c>
      <c r="H62" s="6">
        <f t="shared" si="1"/>
        <v>0.0030827227799997887</v>
      </c>
      <c r="I62" s="85">
        <v>37566.37</v>
      </c>
      <c r="J62" s="6">
        <f t="shared" si="3"/>
        <v>0.031032876657128422</v>
      </c>
      <c r="K62" s="85">
        <v>67387.36</v>
      </c>
      <c r="L62" s="6">
        <f t="shared" si="4"/>
        <v>0.010299655714674378</v>
      </c>
    </row>
    <row r="63" spans="2:12" ht="12.75">
      <c r="B63" s="83" t="s">
        <v>134</v>
      </c>
      <c r="C63" s="85">
        <v>709.07</v>
      </c>
      <c r="D63" s="6">
        <f t="shared" si="2"/>
        <v>0.0002209531615319645</v>
      </c>
      <c r="E63" s="85">
        <v>709.08</v>
      </c>
      <c r="F63" s="6">
        <f t="shared" si="0"/>
        <v>0.0004005561939786295</v>
      </c>
      <c r="G63" s="85">
        <v>0</v>
      </c>
      <c r="H63" s="6">
        <f t="shared" si="1"/>
        <v>0</v>
      </c>
      <c r="I63" s="85">
        <v>6548.5</v>
      </c>
      <c r="J63" s="6">
        <f t="shared" si="3"/>
        <v>0.005409593548410599</v>
      </c>
      <c r="K63" s="85">
        <v>7966.65</v>
      </c>
      <c r="L63" s="6">
        <f t="shared" si="4"/>
        <v>0.001217643074299255</v>
      </c>
    </row>
    <row r="64" spans="2:12" ht="12.75">
      <c r="B64" s="83" t="s">
        <v>135</v>
      </c>
      <c r="C64" s="85">
        <v>126320.98</v>
      </c>
      <c r="D64" s="6">
        <f t="shared" si="2"/>
        <v>0.039362855428682716</v>
      </c>
      <c r="E64" s="85">
        <v>126321.03</v>
      </c>
      <c r="F64" s="6">
        <f t="shared" si="0"/>
        <v>0.07135819794136102</v>
      </c>
      <c r="G64" s="85">
        <v>39744.01</v>
      </c>
      <c r="H64" s="6">
        <f t="shared" si="1"/>
        <v>0.11266392484968864</v>
      </c>
      <c r="I64" s="85">
        <v>17304.49</v>
      </c>
      <c r="J64" s="6">
        <f t="shared" si="3"/>
        <v>0.014294916005579252</v>
      </c>
      <c r="K64" s="85">
        <v>309690.51</v>
      </c>
      <c r="L64" s="6">
        <f t="shared" si="4"/>
        <v>0.047333886222904756</v>
      </c>
    </row>
    <row r="65" spans="2:12" ht="12.75">
      <c r="B65" s="83" t="s">
        <v>136</v>
      </c>
      <c r="C65" s="85">
        <v>1019.72</v>
      </c>
      <c r="D65" s="6">
        <f t="shared" si="2"/>
        <v>0.0003177547461849674</v>
      </c>
      <c r="E65" s="85">
        <v>1019.72</v>
      </c>
      <c r="F65" s="6">
        <f t="shared" si="0"/>
        <v>0.0005760353727701925</v>
      </c>
      <c r="G65" s="85">
        <v>0</v>
      </c>
      <c r="H65" s="6">
        <f t="shared" si="1"/>
        <v>0</v>
      </c>
      <c r="I65" s="85">
        <v>6181.66</v>
      </c>
      <c r="J65" s="6">
        <f t="shared" si="3"/>
        <v>0.005106553875615464</v>
      </c>
      <c r="K65" s="85">
        <v>8221.1</v>
      </c>
      <c r="L65" s="6">
        <f t="shared" si="4"/>
        <v>0.0012565338602953068</v>
      </c>
    </row>
    <row r="66" spans="2:12" ht="12.75">
      <c r="B66" s="83" t="s">
        <v>137</v>
      </c>
      <c r="C66" s="85">
        <v>80878.5</v>
      </c>
      <c r="D66" s="6">
        <f t="shared" si="2"/>
        <v>0.02520253328298051</v>
      </c>
      <c r="E66" s="85">
        <v>80878.54</v>
      </c>
      <c r="F66" s="6">
        <f t="shared" si="0"/>
        <v>0.04568793388185866</v>
      </c>
      <c r="G66" s="85">
        <v>20968.23</v>
      </c>
      <c r="H66" s="6">
        <f t="shared" si="1"/>
        <v>0.059439475003931076</v>
      </c>
      <c r="I66" s="85">
        <v>51964.62</v>
      </c>
      <c r="J66" s="6">
        <f t="shared" si="3"/>
        <v>0.042927002076446265</v>
      </c>
      <c r="K66" s="85">
        <v>234689.89</v>
      </c>
      <c r="L66" s="6">
        <f t="shared" si="4"/>
        <v>0.035870600461493096</v>
      </c>
    </row>
    <row r="67" spans="2:12" ht="12.75">
      <c r="B67" s="83" t="s">
        <v>139</v>
      </c>
      <c r="C67" s="85">
        <v>9115.01</v>
      </c>
      <c r="D67" s="6">
        <f t="shared" si="2"/>
        <v>0.002840326451401796</v>
      </c>
      <c r="E67" s="85">
        <v>9115.04</v>
      </c>
      <c r="F67" s="6">
        <f aca="true" t="shared" si="5" ref="F67:F76">+E67/$E$78</f>
        <v>0.00514904627173657</v>
      </c>
      <c r="G67" s="85">
        <v>0</v>
      </c>
      <c r="H67" s="6">
        <f aca="true" t="shared" si="6" ref="H67:H76">+G67/$G$78</f>
        <v>0</v>
      </c>
      <c r="I67" s="85">
        <v>17904.45</v>
      </c>
      <c r="J67" s="6">
        <f t="shared" si="3"/>
        <v>0.014790531756561068</v>
      </c>
      <c r="K67" s="85">
        <v>36134.5</v>
      </c>
      <c r="L67" s="6">
        <f t="shared" si="4"/>
        <v>0.005522889002060644</v>
      </c>
    </row>
    <row r="68" spans="2:12" ht="12.75">
      <c r="B68" s="83" t="s">
        <v>140</v>
      </c>
      <c r="C68" s="85">
        <v>11471.24</v>
      </c>
      <c r="D68" s="6">
        <f aca="true" t="shared" si="7" ref="D68:D77">+C68/$C$78</f>
        <v>0.003574550812602327</v>
      </c>
      <c r="E68" s="85">
        <v>11471.26</v>
      </c>
      <c r="F68" s="6">
        <f t="shared" si="5"/>
        <v>0.006480064655242417</v>
      </c>
      <c r="G68" s="85">
        <v>0</v>
      </c>
      <c r="H68" s="6">
        <f t="shared" si="6"/>
        <v>0</v>
      </c>
      <c r="I68" s="85">
        <v>15476.09</v>
      </c>
      <c r="J68" s="6">
        <f aca="true" t="shared" si="8" ref="J68:J77">+I68/$I$78</f>
        <v>0.012784508913281176</v>
      </c>
      <c r="K68" s="85">
        <v>38418.59</v>
      </c>
      <c r="L68" s="6">
        <f aca="true" t="shared" si="9" ref="L68:L77">+K68/$K$78</f>
        <v>0.005871995134447052</v>
      </c>
    </row>
    <row r="69" spans="2:12" ht="12.75">
      <c r="B69" s="83" t="s">
        <v>141</v>
      </c>
      <c r="C69" s="85">
        <v>0</v>
      </c>
      <c r="D69" s="6">
        <f t="shared" si="7"/>
        <v>0</v>
      </c>
      <c r="E69" s="85">
        <v>0</v>
      </c>
      <c r="F69" s="6">
        <f t="shared" si="5"/>
        <v>0</v>
      </c>
      <c r="G69" s="85">
        <v>0</v>
      </c>
      <c r="H69" s="6">
        <f t="shared" si="6"/>
        <v>0</v>
      </c>
      <c r="I69" s="85">
        <v>2737.62</v>
      </c>
      <c r="J69" s="6">
        <f t="shared" si="8"/>
        <v>0.0022614967534549625</v>
      </c>
      <c r="K69" s="85">
        <v>2737.62</v>
      </c>
      <c r="L69" s="6">
        <f t="shared" si="9"/>
        <v>0.0004184248125702932</v>
      </c>
    </row>
    <row r="70" spans="2:12" ht="12.75">
      <c r="B70" s="83" t="s">
        <v>142</v>
      </c>
      <c r="C70" s="85">
        <v>0</v>
      </c>
      <c r="D70" s="6">
        <f t="shared" si="7"/>
        <v>0</v>
      </c>
      <c r="E70" s="85">
        <v>0</v>
      </c>
      <c r="F70" s="6">
        <f t="shared" si="5"/>
        <v>0</v>
      </c>
      <c r="G70" s="85">
        <v>0</v>
      </c>
      <c r="H70" s="6">
        <f t="shared" si="6"/>
        <v>0</v>
      </c>
      <c r="I70" s="85">
        <v>2758.48</v>
      </c>
      <c r="J70" s="6">
        <f t="shared" si="8"/>
        <v>0.002278728809867858</v>
      </c>
      <c r="K70" s="85">
        <v>2758.48</v>
      </c>
      <c r="L70" s="6">
        <f t="shared" si="9"/>
        <v>0.00042161310809349085</v>
      </c>
    </row>
    <row r="71" spans="2:12" ht="12.75">
      <c r="B71" s="83" t="s">
        <v>143</v>
      </c>
      <c r="C71" s="85">
        <v>10235.09</v>
      </c>
      <c r="D71" s="6">
        <f t="shared" si="7"/>
        <v>0.003189354357206192</v>
      </c>
      <c r="E71" s="85">
        <v>10235.12</v>
      </c>
      <c r="F71" s="6">
        <f t="shared" si="5"/>
        <v>0.005781774570026725</v>
      </c>
      <c r="G71" s="85">
        <v>0</v>
      </c>
      <c r="H71" s="6">
        <f t="shared" si="6"/>
        <v>0</v>
      </c>
      <c r="I71" s="85">
        <v>41792.52</v>
      </c>
      <c r="J71" s="6">
        <f t="shared" si="8"/>
        <v>0.034524020243387174</v>
      </c>
      <c r="K71" s="85">
        <v>62262.73</v>
      </c>
      <c r="L71" s="6">
        <f t="shared" si="9"/>
        <v>0.009516394214816072</v>
      </c>
    </row>
    <row r="72" spans="2:12" ht="12.75">
      <c r="B72" s="83" t="s">
        <v>145</v>
      </c>
      <c r="C72" s="85">
        <v>1085.52</v>
      </c>
      <c r="D72" s="6">
        <f t="shared" si="7"/>
        <v>0.00033825867108491135</v>
      </c>
      <c r="E72" s="85">
        <v>1085.53</v>
      </c>
      <c r="F72" s="6">
        <f t="shared" si="5"/>
        <v>0.000613211154241583</v>
      </c>
      <c r="G72" s="85">
        <v>0</v>
      </c>
      <c r="H72" s="6">
        <f t="shared" si="6"/>
        <v>0</v>
      </c>
      <c r="I72" s="85">
        <v>412.16</v>
      </c>
      <c r="J72" s="6">
        <f t="shared" si="8"/>
        <v>0.0003404776783863347</v>
      </c>
      <c r="K72" s="85">
        <v>2583.21</v>
      </c>
      <c r="L72" s="6">
        <f t="shared" si="9"/>
        <v>0.0003948243949414846</v>
      </c>
    </row>
    <row r="73" spans="2:12" ht="12.75">
      <c r="B73" s="83" t="s">
        <v>146</v>
      </c>
      <c r="C73" s="85">
        <v>41135.16</v>
      </c>
      <c r="D73" s="6">
        <f t="shared" si="7"/>
        <v>0.01281811901804223</v>
      </c>
      <c r="E73" s="85">
        <v>41135.18</v>
      </c>
      <c r="F73" s="6">
        <f t="shared" si="5"/>
        <v>0.023237083459448638</v>
      </c>
      <c r="G73" s="85">
        <v>0</v>
      </c>
      <c r="H73" s="6">
        <f t="shared" si="6"/>
        <v>0</v>
      </c>
      <c r="I73" s="85">
        <v>8794.25</v>
      </c>
      <c r="J73" s="6">
        <f t="shared" si="8"/>
        <v>0.0072647656811651385</v>
      </c>
      <c r="K73" s="85">
        <v>91064.59</v>
      </c>
      <c r="L73" s="6">
        <f t="shared" si="9"/>
        <v>0.013918543845581416</v>
      </c>
    </row>
    <row r="74" spans="2:12" ht="12.75">
      <c r="B74" s="83" t="s">
        <v>162</v>
      </c>
      <c r="C74" s="85">
        <v>0</v>
      </c>
      <c r="D74" s="6">
        <f t="shared" si="7"/>
        <v>0</v>
      </c>
      <c r="E74" s="85">
        <v>0</v>
      </c>
      <c r="F74" s="6">
        <f t="shared" si="5"/>
        <v>0</v>
      </c>
      <c r="G74" s="85">
        <v>0</v>
      </c>
      <c r="H74" s="6">
        <f t="shared" si="6"/>
        <v>0</v>
      </c>
      <c r="I74" s="85">
        <v>0</v>
      </c>
      <c r="J74" s="6">
        <f t="shared" si="8"/>
        <v>0</v>
      </c>
      <c r="K74" s="85">
        <v>0</v>
      </c>
      <c r="L74" s="6">
        <f t="shared" si="9"/>
        <v>0</v>
      </c>
    </row>
    <row r="75" spans="2:12" ht="12.75">
      <c r="B75" s="83" t="s">
        <v>147</v>
      </c>
      <c r="C75" s="85">
        <v>100.91</v>
      </c>
      <c r="D75" s="6">
        <f t="shared" si="7"/>
        <v>3.144454500992925E-05</v>
      </c>
      <c r="E75" s="85">
        <v>100.91</v>
      </c>
      <c r="F75" s="6">
        <f t="shared" si="5"/>
        <v>5.70036181169734E-05</v>
      </c>
      <c r="G75" s="85">
        <v>0</v>
      </c>
      <c r="H75" s="6">
        <f t="shared" si="6"/>
        <v>0</v>
      </c>
      <c r="I75" s="85">
        <v>537.81</v>
      </c>
      <c r="J75" s="6">
        <f t="shared" si="8"/>
        <v>0.00044427479671233167</v>
      </c>
      <c r="K75" s="85">
        <v>739.63</v>
      </c>
      <c r="L75" s="6">
        <f t="shared" si="9"/>
        <v>0.00011304693278152773</v>
      </c>
    </row>
    <row r="76" spans="2:12" ht="12.75">
      <c r="B76" s="83" t="s">
        <v>148</v>
      </c>
      <c r="C76" s="85">
        <v>6087.79</v>
      </c>
      <c r="D76" s="6">
        <f t="shared" si="7"/>
        <v>0.0018970150298879913</v>
      </c>
      <c r="E76" s="85">
        <v>6087.8</v>
      </c>
      <c r="F76" s="6">
        <f t="shared" si="5"/>
        <v>0.003438971621965223</v>
      </c>
      <c r="G76" s="85">
        <v>0</v>
      </c>
      <c r="H76" s="6">
        <f t="shared" si="6"/>
        <v>0</v>
      </c>
      <c r="I76" s="85">
        <v>2237.5</v>
      </c>
      <c r="J76" s="6">
        <f t="shared" si="8"/>
        <v>0.0018483569618338116</v>
      </c>
      <c r="K76" s="85">
        <v>14413.09</v>
      </c>
      <c r="L76" s="6">
        <f t="shared" si="9"/>
        <v>0.0022029333807499826</v>
      </c>
    </row>
    <row r="77" spans="2:12" ht="12.75">
      <c r="B77" s="83" t="s">
        <v>149</v>
      </c>
      <c r="C77" s="85">
        <v>0</v>
      </c>
      <c r="D77" s="6">
        <f t="shared" si="7"/>
        <v>0</v>
      </c>
      <c r="E77" s="85">
        <v>0</v>
      </c>
      <c r="F77" s="6">
        <f>+E77/$E$78</f>
        <v>0</v>
      </c>
      <c r="G77" s="85">
        <v>0</v>
      </c>
      <c r="H77" s="6">
        <f>+G77/$G$78</f>
        <v>0</v>
      </c>
      <c r="I77" s="85">
        <v>2869.01</v>
      </c>
      <c r="J77" s="6">
        <f t="shared" si="8"/>
        <v>0.0023700355785791394</v>
      </c>
      <c r="K77" s="85">
        <v>2869.01</v>
      </c>
      <c r="L77" s="6">
        <f t="shared" si="9"/>
        <v>0.00043850679477513207</v>
      </c>
    </row>
    <row r="78" spans="3:14" ht="12.75">
      <c r="C78" s="4">
        <f>SUM(C3:C76)</f>
        <v>3209141.6800000006</v>
      </c>
      <c r="D78" s="7">
        <f aca="true" t="shared" si="10" ref="D78:J78">SUM(D3:D77)</f>
        <v>0.9999999999999998</v>
      </c>
      <c r="E78" s="4">
        <f t="shared" si="10"/>
        <v>1770238.51</v>
      </c>
      <c r="F78" s="86">
        <f>SUM(F3:F77)</f>
        <v>1</v>
      </c>
      <c r="G78" s="4">
        <f t="shared" si="10"/>
        <v>352766.07</v>
      </c>
      <c r="H78" s="7">
        <f t="shared" si="10"/>
        <v>1</v>
      </c>
      <c r="I78" s="4">
        <f t="shared" si="10"/>
        <v>1210534.5700000003</v>
      </c>
      <c r="J78" s="7">
        <f t="shared" si="10"/>
        <v>1</v>
      </c>
      <c r="K78" s="4">
        <f>SUM(K3:K77)</f>
        <v>6542680.829999999</v>
      </c>
      <c r="L78" s="7">
        <f>SUM(L3:L77)</f>
        <v>1.0000000000000004</v>
      </c>
      <c r="N78" s="4">
        <f>SUM(I78+G78+E78+C78)</f>
        <v>6542680.830000001</v>
      </c>
    </row>
    <row r="79" spans="3:11" ht="12.75">
      <c r="C79" s="4">
        <f>+C78-C80</f>
        <v>0</v>
      </c>
      <c r="E79" s="4">
        <f>+E78-E80</f>
        <v>0</v>
      </c>
      <c r="G79" s="4">
        <f>+G78-G80</f>
        <v>0</v>
      </c>
      <c r="I79" s="4">
        <f>+I78-I80</f>
        <v>0</v>
      </c>
      <c r="K79" s="4">
        <f>+K78-K80</f>
        <v>0</v>
      </c>
    </row>
    <row r="80" spans="3:11" ht="12.75">
      <c r="C80" s="16">
        <f>+E89</f>
        <v>3209141.68</v>
      </c>
      <c r="E80" s="9">
        <f>+I89+M89</f>
        <v>1770238.51</v>
      </c>
      <c r="G80" s="9">
        <f>+Q89</f>
        <v>352766.07</v>
      </c>
      <c r="I80" s="9">
        <f>+U89</f>
        <v>1210534.57</v>
      </c>
      <c r="K80" s="4">
        <f>SUM(C80:I80)</f>
        <v>6542680.830000001</v>
      </c>
    </row>
    <row r="84" ht="12.75">
      <c r="C84" s="30">
        <f>34549.64*2</f>
        <v>69099.28</v>
      </c>
    </row>
    <row r="87" ht="12.75">
      <c r="C87" s="30"/>
    </row>
    <row r="89" spans="3:21" ht="12.75">
      <c r="C89" s="16">
        <v>12</v>
      </c>
      <c r="D89" s="13">
        <v>2006</v>
      </c>
      <c r="E89" s="16">
        <v>3209141.68</v>
      </c>
      <c r="G89" s="16">
        <v>12</v>
      </c>
      <c r="H89" s="13">
        <v>2006</v>
      </c>
      <c r="I89" s="14">
        <v>1770238.51</v>
      </c>
      <c r="K89" s="13">
        <v>12</v>
      </c>
      <c r="L89" s="13">
        <v>2006</v>
      </c>
      <c r="M89" s="14">
        <v>0</v>
      </c>
      <c r="O89" s="13">
        <v>12</v>
      </c>
      <c r="P89" s="13">
        <v>2006</v>
      </c>
      <c r="Q89" s="14">
        <v>352766.07</v>
      </c>
      <c r="S89" s="13">
        <v>12</v>
      </c>
      <c r="T89" s="13">
        <v>2006</v>
      </c>
      <c r="U89" s="14">
        <v>1210534.57</v>
      </c>
    </row>
    <row r="99" spans="3:4" ht="12.75">
      <c r="C99" s="4">
        <v>20</v>
      </c>
      <c r="D99">
        <v>20</v>
      </c>
    </row>
    <row r="100" spans="3:4" ht="12.75">
      <c r="C100" s="4">
        <v>10</v>
      </c>
      <c r="D100">
        <v>-10</v>
      </c>
    </row>
    <row r="101" spans="3:4" ht="12.75">
      <c r="C101" s="4">
        <f>SUM(C99:C100)</f>
        <v>30</v>
      </c>
      <c r="D101">
        <f>SUM(D99:D100)</f>
        <v>10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A176"/>
  <sheetViews>
    <sheetView tabSelected="1" workbookViewId="0" topLeftCell="A1">
      <selection activeCell="A1" sqref="A1"/>
    </sheetView>
  </sheetViews>
  <sheetFormatPr defaultColWidth="9.140625" defaultRowHeight="12.75"/>
  <cols>
    <col min="3" max="3" width="15.7109375" style="4" customWidth="1"/>
    <col min="4" max="4" width="10.28125" style="0" customWidth="1"/>
    <col min="5" max="5" width="14.00390625" style="4" customWidth="1"/>
    <col min="6" max="6" width="10.421875" style="0" customWidth="1"/>
    <col min="7" max="7" width="19.8515625" style="0" customWidth="1"/>
    <col min="8" max="8" width="10.00390625" style="0" customWidth="1"/>
    <col min="9" max="9" width="14.28125" style="4" customWidth="1"/>
    <col min="10" max="10" width="10.7109375" style="0" customWidth="1"/>
    <col min="11" max="11" width="16.28125" style="4" customWidth="1"/>
    <col min="13" max="13" width="13.8515625" style="0" bestFit="1" customWidth="1"/>
    <col min="17" max="17" width="15.7109375" style="4" customWidth="1"/>
    <col min="19" max="19" width="21.140625" style="0" customWidth="1"/>
    <col min="21" max="21" width="13.8515625" style="0" bestFit="1" customWidth="1"/>
    <col min="24" max="24" width="14.8515625" style="0" customWidth="1"/>
    <col min="25" max="25" width="11.8515625" style="0" customWidth="1"/>
    <col min="27" max="27" width="13.8515625" style="0" bestFit="1" customWidth="1"/>
    <col min="30" max="30" width="14.00390625" style="4" customWidth="1"/>
    <col min="33" max="33" width="11.140625" style="0" bestFit="1" customWidth="1"/>
    <col min="35" max="35" width="13.140625" style="0" customWidth="1"/>
    <col min="36" max="36" width="15.28125" style="0" customWidth="1"/>
    <col min="37" max="37" width="10.140625" style="0" bestFit="1" customWidth="1"/>
    <col min="39" max="39" width="11.140625" style="0" bestFit="1" customWidth="1"/>
    <col min="44" max="44" width="19.8515625" style="0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4.28125" style="4" customWidth="1"/>
    <col min="61" max="61" width="10.7109375" style="0" customWidth="1"/>
    <col min="62" max="63" width="11.140625" style="0" bestFit="1" customWidth="1"/>
    <col min="65" max="65" width="11.140625" style="0" bestFit="1" customWidth="1"/>
    <col min="71" max="71" width="16.28125" style="39" customWidth="1"/>
    <col min="72" max="72" width="12.8515625" style="0" customWidth="1"/>
    <col min="76" max="76" width="12.421875" style="0" customWidth="1"/>
    <col min="77" max="77" width="12.140625" style="0" customWidth="1"/>
    <col min="79" max="79" width="11.140625" style="0" bestFit="1" customWidth="1"/>
  </cols>
  <sheetData>
    <row r="1" spans="2:72" ht="12.75">
      <c r="B1" s="32" t="s">
        <v>150</v>
      </c>
      <c r="C1" s="56" t="s">
        <v>163</v>
      </c>
      <c r="D1" s="1" t="s">
        <v>159</v>
      </c>
      <c r="E1" s="56" t="s">
        <v>164</v>
      </c>
      <c r="F1" s="1" t="s">
        <v>159</v>
      </c>
      <c r="G1" s="56" t="s">
        <v>169</v>
      </c>
      <c r="H1" s="1" t="s">
        <v>159</v>
      </c>
      <c r="I1" s="56" t="s">
        <v>165</v>
      </c>
      <c r="J1" s="1" t="s">
        <v>159</v>
      </c>
      <c r="K1" s="56" t="s">
        <v>166</v>
      </c>
      <c r="L1" s="1" t="s">
        <v>156</v>
      </c>
      <c r="P1" s="32" t="s">
        <v>150</v>
      </c>
      <c r="Q1" s="56" t="s">
        <v>163</v>
      </c>
      <c r="R1" s="12" t="s">
        <v>159</v>
      </c>
      <c r="S1" s="11"/>
      <c r="AC1" s="32" t="s">
        <v>150</v>
      </c>
      <c r="AD1" s="56" t="s">
        <v>164</v>
      </c>
      <c r="AE1" s="12" t="s">
        <v>159</v>
      </c>
      <c r="AF1" s="11"/>
      <c r="AQ1" s="32" t="s">
        <v>150</v>
      </c>
      <c r="AR1" s="56" t="s">
        <v>168</v>
      </c>
      <c r="AS1" s="12" t="s">
        <v>159</v>
      </c>
      <c r="AT1" s="11"/>
      <c r="BD1" s="32" t="s">
        <v>150</v>
      </c>
      <c r="BE1" s="56" t="s">
        <v>165</v>
      </c>
      <c r="BF1" s="12" t="s">
        <v>159</v>
      </c>
      <c r="BR1" s="32" t="s">
        <v>150</v>
      </c>
      <c r="BS1" s="56" t="s">
        <v>166</v>
      </c>
      <c r="BT1" s="12" t="s">
        <v>159</v>
      </c>
    </row>
    <row r="2" spans="2:77" ht="17.25" customHeight="1">
      <c r="B2" s="34" t="s">
        <v>2</v>
      </c>
      <c r="C2" s="55">
        <v>256528.37</v>
      </c>
      <c r="D2" s="6">
        <f>+C2/$C$78</f>
        <v>0.005352807951585077</v>
      </c>
      <c r="E2" s="55">
        <v>256529.05</v>
      </c>
      <c r="F2" s="6">
        <f>+E2/$E$78</f>
        <v>0.009359826711687795</v>
      </c>
      <c r="G2" s="55">
        <v>5908.75</v>
      </c>
      <c r="H2" s="6">
        <f>+G2/$G$78</f>
        <v>0.0010120366704505833</v>
      </c>
      <c r="I2" s="55">
        <v>33695.4</v>
      </c>
      <c r="J2" s="6">
        <f>+I2/$I$78</f>
        <v>0.0022666907365130337</v>
      </c>
      <c r="K2" s="55">
        <v>552661.57</v>
      </c>
      <c r="L2" s="6">
        <f>+K2/$K$78</f>
        <v>0.005754765313069948</v>
      </c>
      <c r="O2">
        <v>1</v>
      </c>
      <c r="P2" s="34" t="s">
        <v>58</v>
      </c>
      <c r="Q2" s="55">
        <v>15607500.5</v>
      </c>
      <c r="R2" s="6">
        <f aca="true" t="shared" si="0" ref="R2:R77">+Q2/$C$78</f>
        <v>0.3256713975953929</v>
      </c>
      <c r="W2">
        <v>1</v>
      </c>
      <c r="X2" s="2" t="str">
        <f>+P2</f>
        <v>33139</v>
      </c>
      <c r="Y2" s="3">
        <f>+Q2</f>
        <v>15607500.5</v>
      </c>
      <c r="AB2">
        <v>1</v>
      </c>
      <c r="AC2" s="34" t="s">
        <v>45</v>
      </c>
      <c r="AD2" s="55">
        <v>4122208.93</v>
      </c>
      <c r="AE2" s="6">
        <f aca="true" t="shared" si="1" ref="AE2:AE77">+AD2/$E$78</f>
        <v>0.15040464717025995</v>
      </c>
      <c r="AI2" t="str">
        <f>+AC2</f>
        <v>33131</v>
      </c>
      <c r="AJ2" s="4">
        <f>+AD2</f>
        <v>4122208.93</v>
      </c>
      <c r="AK2" s="6">
        <f aca="true" t="shared" si="2" ref="AK2:AK12">+AJ2/$E$78</f>
        <v>0.15040464717025995</v>
      </c>
      <c r="AP2">
        <v>1</v>
      </c>
      <c r="AQ2" s="34" t="s">
        <v>45</v>
      </c>
      <c r="AR2" s="55">
        <v>1428282.95</v>
      </c>
      <c r="AS2" s="6">
        <f aca="true" t="shared" si="3" ref="AS2:AS66">+AR2/$G$78</f>
        <v>0.24463291240606508</v>
      </c>
      <c r="AV2">
        <v>1</v>
      </c>
      <c r="AW2" s="2" t="str">
        <f>+AQ2</f>
        <v>33131</v>
      </c>
      <c r="AX2" s="3">
        <f>+AR2</f>
        <v>1428282.95</v>
      </c>
      <c r="AY2" s="6">
        <f>+AX2/$G$78</f>
        <v>0.24463291240606508</v>
      </c>
      <c r="BC2">
        <v>1</v>
      </c>
      <c r="BD2" s="34" t="s">
        <v>51</v>
      </c>
      <c r="BE2" s="55">
        <v>1044093.09</v>
      </c>
      <c r="BF2" s="6">
        <f aca="true" t="shared" si="4" ref="BF2:BF66">+BE2/$I$78</f>
        <v>0.07023617868196458</v>
      </c>
      <c r="BH2">
        <v>1</v>
      </c>
      <c r="BI2" t="str">
        <f>+BD2</f>
        <v>33134</v>
      </c>
      <c r="BJ2" s="4">
        <f>+BE2</f>
        <v>1044093.09</v>
      </c>
      <c r="BK2" s="10">
        <f>+BJ2/$BM$6</f>
        <v>0.07023617868196458</v>
      </c>
      <c r="BR2" s="34" t="s">
        <v>58</v>
      </c>
      <c r="BS2" s="55">
        <v>15607500.5</v>
      </c>
      <c r="BT2" s="6">
        <f aca="true" t="shared" si="5" ref="BT2:BT77">+BS2/$K$78</f>
        <v>0.1625180895084163</v>
      </c>
      <c r="BW2" t="str">
        <f>+BR2</f>
        <v>33139</v>
      </c>
      <c r="BX2" s="4">
        <f>+BS2</f>
        <v>15607500.5</v>
      </c>
      <c r="BY2" s="10">
        <f>+BX2/$CA$9</f>
        <v>0.1625180895084163</v>
      </c>
    </row>
    <row r="3" spans="2:77" ht="12.75">
      <c r="B3" s="34" t="s">
        <v>6</v>
      </c>
      <c r="C3" s="55">
        <v>110299.64</v>
      </c>
      <c r="D3" s="6">
        <f aca="true" t="shared" si="6" ref="D3:D66">+C3/$C$78</f>
        <v>0.0023015496884378575</v>
      </c>
      <c r="E3" s="55">
        <v>110299.69</v>
      </c>
      <c r="F3" s="6">
        <f>+E3/$E$78</f>
        <v>0.004024440837218566</v>
      </c>
      <c r="G3" s="55">
        <v>2228.95</v>
      </c>
      <c r="H3" s="6">
        <f aca="true" t="shared" si="7" ref="H3:H66">+G3/$G$78</f>
        <v>0.00038176926365150456</v>
      </c>
      <c r="I3" s="55">
        <v>312287.29</v>
      </c>
      <c r="J3" s="6">
        <f aca="true" t="shared" si="8" ref="J3:J66">+I3/$I$78</f>
        <v>0.021007576920700134</v>
      </c>
      <c r="K3" s="55">
        <v>535115.57</v>
      </c>
      <c r="L3" s="6">
        <f aca="true" t="shared" si="9" ref="L3:L66">+K3/$K$78</f>
        <v>0.005572061977675875</v>
      </c>
      <c r="O3">
        <v>2</v>
      </c>
      <c r="P3" s="34" t="s">
        <v>45</v>
      </c>
      <c r="Q3" s="55">
        <v>4122208.23</v>
      </c>
      <c r="R3" s="6">
        <f t="shared" si="0"/>
        <v>0.08601539467791981</v>
      </c>
      <c r="W3">
        <v>2</v>
      </c>
      <c r="X3" s="2" t="str">
        <f aca="true" t="shared" si="10" ref="X3:X13">+P3</f>
        <v>33131</v>
      </c>
      <c r="Y3" s="3">
        <f aca="true" t="shared" si="11" ref="Y3:Y13">+Q3</f>
        <v>4122208.23</v>
      </c>
      <c r="AB3">
        <v>2</v>
      </c>
      <c r="AC3" s="34" t="s">
        <v>40</v>
      </c>
      <c r="AD3" s="55">
        <v>3198671.6</v>
      </c>
      <c r="AE3" s="6">
        <f t="shared" si="1"/>
        <v>0.11670807607792233</v>
      </c>
      <c r="AI3" t="str">
        <f aca="true" t="shared" si="12" ref="AI3:AI11">+AC3</f>
        <v>33126</v>
      </c>
      <c r="AJ3" s="4">
        <f aca="true" t="shared" si="13" ref="AJ3:AJ11">+AD3</f>
        <v>3198671.6</v>
      </c>
      <c r="AK3" s="6">
        <f t="shared" si="2"/>
        <v>0.11670807607792233</v>
      </c>
      <c r="AP3">
        <v>2</v>
      </c>
      <c r="AQ3" s="34" t="s">
        <v>51</v>
      </c>
      <c r="AR3" s="55">
        <v>561996.58</v>
      </c>
      <c r="AS3" s="6">
        <f t="shared" si="3"/>
        <v>0.09625743983546688</v>
      </c>
      <c r="AV3">
        <v>2</v>
      </c>
      <c r="AW3" s="2" t="str">
        <f>+AQ3</f>
        <v>33134</v>
      </c>
      <c r="AX3" s="3">
        <f aca="true" t="shared" si="14" ref="AX3:AX11">+AR3</f>
        <v>561996.58</v>
      </c>
      <c r="AY3" s="6">
        <f aca="true" t="shared" si="15" ref="AY3:AY11">+AX3/$G$78</f>
        <v>0.09625743983546688</v>
      </c>
      <c r="BC3">
        <f>+BC2+1</f>
        <v>2</v>
      </c>
      <c r="BD3" s="34" t="s">
        <v>127</v>
      </c>
      <c r="BE3" s="55">
        <v>892661.15</v>
      </c>
      <c r="BF3" s="6">
        <f t="shared" si="4"/>
        <v>0.06004934678175869</v>
      </c>
      <c r="BH3">
        <v>2</v>
      </c>
      <c r="BI3" t="str">
        <f aca="true" t="shared" si="16" ref="BI3:BI21">+BD3</f>
        <v>33172</v>
      </c>
      <c r="BJ3" s="4">
        <f aca="true" t="shared" si="17" ref="BJ3:BJ21">+BE3</f>
        <v>892661.15</v>
      </c>
      <c r="BK3" s="10">
        <f aca="true" t="shared" si="18" ref="BK3:BK21">+BJ3/$BM$6</f>
        <v>0.06004934678175869</v>
      </c>
      <c r="BR3" s="34" t="s">
        <v>45</v>
      </c>
      <c r="BS3" s="55">
        <v>10175354.69</v>
      </c>
      <c r="BT3" s="6">
        <f t="shared" si="5"/>
        <v>0.10595413431441528</v>
      </c>
      <c r="BW3" t="str">
        <f aca="true" t="shared" si="19" ref="BW3:BW18">+BR3</f>
        <v>33131</v>
      </c>
      <c r="BX3" s="4">
        <f aca="true" t="shared" si="20" ref="BX3:BX18">+BS3</f>
        <v>10175354.69</v>
      </c>
      <c r="BY3" s="10">
        <f aca="true" t="shared" si="21" ref="BY3:BY19">+BX3/$CA$9</f>
        <v>0.10595413431441528</v>
      </c>
    </row>
    <row r="4" spans="2:77" ht="12.75">
      <c r="B4" s="34" t="s">
        <v>7</v>
      </c>
      <c r="C4" s="55">
        <v>0</v>
      </c>
      <c r="D4" s="6">
        <f t="shared" si="6"/>
        <v>0</v>
      </c>
      <c r="E4" s="55">
        <v>0</v>
      </c>
      <c r="F4" s="6">
        <f aca="true" t="shared" si="22" ref="F4:F67">+E4/$E$78</f>
        <v>0</v>
      </c>
      <c r="G4" s="55">
        <v>0</v>
      </c>
      <c r="H4" s="6">
        <f t="shared" si="7"/>
        <v>0</v>
      </c>
      <c r="I4" s="55">
        <v>24012.99</v>
      </c>
      <c r="J4" s="6">
        <f t="shared" si="8"/>
        <v>0.0016153546771660262</v>
      </c>
      <c r="K4" s="55">
        <v>24012.99</v>
      </c>
      <c r="L4" s="6">
        <f t="shared" si="9"/>
        <v>0.00025004293661145204</v>
      </c>
      <c r="O4">
        <v>3</v>
      </c>
      <c r="P4" s="34" t="s">
        <v>61</v>
      </c>
      <c r="Q4" s="55">
        <v>4000178.48</v>
      </c>
      <c r="R4" s="6">
        <f t="shared" si="0"/>
        <v>0.08346908053679795</v>
      </c>
      <c r="W4">
        <v>3</v>
      </c>
      <c r="X4" s="2" t="str">
        <f t="shared" si="10"/>
        <v>33140</v>
      </c>
      <c r="Y4" s="3">
        <f t="shared" si="11"/>
        <v>4000178.48</v>
      </c>
      <c r="AB4">
        <v>3</v>
      </c>
      <c r="AC4" s="34" t="s">
        <v>99</v>
      </c>
      <c r="AD4" s="55">
        <v>2441940.53</v>
      </c>
      <c r="AE4" s="6">
        <f t="shared" si="1"/>
        <v>0.08909766827985778</v>
      </c>
      <c r="AI4" t="str">
        <f t="shared" si="12"/>
        <v>33160</v>
      </c>
      <c r="AJ4" s="4">
        <f t="shared" si="13"/>
        <v>2441940.53</v>
      </c>
      <c r="AK4" s="6">
        <f t="shared" si="2"/>
        <v>0.08909766827985778</v>
      </c>
      <c r="AP4">
        <v>3</v>
      </c>
      <c r="AQ4" s="34" t="s">
        <v>135</v>
      </c>
      <c r="AR4" s="55">
        <v>530432.6</v>
      </c>
      <c r="AS4" s="6">
        <f t="shared" si="3"/>
        <v>0.09085123628558428</v>
      </c>
      <c r="AV4">
        <v>3</v>
      </c>
      <c r="AW4" s="2" t="str">
        <f aca="true" t="shared" si="23" ref="AW4:AW11">+AQ4</f>
        <v>33178</v>
      </c>
      <c r="AX4" s="3">
        <f t="shared" si="14"/>
        <v>530432.6</v>
      </c>
      <c r="AY4" s="6">
        <f t="shared" si="15"/>
        <v>0.09085123628558428</v>
      </c>
      <c r="BC4">
        <f aca="true" t="shared" si="24" ref="BC4:BC67">+BC3+1</f>
        <v>3</v>
      </c>
      <c r="BD4" s="34" t="s">
        <v>46</v>
      </c>
      <c r="BE4" s="55">
        <v>753612.67</v>
      </c>
      <c r="BF4" s="6">
        <f t="shared" si="4"/>
        <v>0.050695550668870354</v>
      </c>
      <c r="BH4">
        <v>3</v>
      </c>
      <c r="BI4" t="str">
        <f t="shared" si="16"/>
        <v>33132</v>
      </c>
      <c r="BJ4" s="4">
        <f t="shared" si="17"/>
        <v>753612.67</v>
      </c>
      <c r="BK4" s="10">
        <f t="shared" si="18"/>
        <v>0.050695550668870354</v>
      </c>
      <c r="BR4" s="34" t="s">
        <v>40</v>
      </c>
      <c r="BS4" s="55">
        <v>7233923.77</v>
      </c>
      <c r="BT4" s="6">
        <f t="shared" si="5"/>
        <v>0.07532554432722396</v>
      </c>
      <c r="BW4" t="str">
        <f t="shared" si="19"/>
        <v>33126</v>
      </c>
      <c r="BX4" s="4">
        <f t="shared" si="20"/>
        <v>7233923.77</v>
      </c>
      <c r="BY4" s="10">
        <f t="shared" si="21"/>
        <v>0.07532554432722396</v>
      </c>
    </row>
    <row r="5" spans="2:77" ht="12.75">
      <c r="B5" s="34" t="s">
        <v>8</v>
      </c>
      <c r="C5" s="55">
        <v>228832.07</v>
      </c>
      <c r="D5" s="6">
        <f t="shared" si="6"/>
        <v>0.004774887564574916</v>
      </c>
      <c r="E5" s="55">
        <v>228832.21</v>
      </c>
      <c r="F5" s="6">
        <f t="shared" si="22"/>
        <v>0.008349268169248478</v>
      </c>
      <c r="G5" s="55">
        <v>145988.11</v>
      </c>
      <c r="H5" s="6">
        <f t="shared" si="7"/>
        <v>0.025004496851241547</v>
      </c>
      <c r="I5" s="55">
        <v>254950.94</v>
      </c>
      <c r="J5" s="6">
        <f t="shared" si="8"/>
        <v>0.017150558650833356</v>
      </c>
      <c r="K5" s="55">
        <v>858603.33</v>
      </c>
      <c r="L5" s="6">
        <f t="shared" si="9"/>
        <v>0.008940481715003903</v>
      </c>
      <c r="O5">
        <v>4</v>
      </c>
      <c r="P5" s="34" t="s">
        <v>40</v>
      </c>
      <c r="Q5" s="55">
        <v>3198670.74</v>
      </c>
      <c r="R5" s="6">
        <f t="shared" si="0"/>
        <v>0.06674454826019642</v>
      </c>
      <c r="W5">
        <v>4</v>
      </c>
      <c r="X5" s="2" t="str">
        <f t="shared" si="10"/>
        <v>33126</v>
      </c>
      <c r="Y5" s="3">
        <f t="shared" si="11"/>
        <v>3198670.74</v>
      </c>
      <c r="AB5">
        <v>4</v>
      </c>
      <c r="AC5" s="34" t="s">
        <v>48</v>
      </c>
      <c r="AD5" s="55">
        <v>1641528.52</v>
      </c>
      <c r="AE5" s="6">
        <f t="shared" si="1"/>
        <v>0.05989349935024253</v>
      </c>
      <c r="AI5" t="str">
        <f t="shared" si="12"/>
        <v>33133</v>
      </c>
      <c r="AJ5" s="4">
        <f t="shared" si="13"/>
        <v>1641528.52</v>
      </c>
      <c r="AK5" s="6">
        <f t="shared" si="2"/>
        <v>0.05989349935024253</v>
      </c>
      <c r="AP5">
        <v>4</v>
      </c>
      <c r="AQ5" s="34" t="s">
        <v>79</v>
      </c>
      <c r="AR5" s="55">
        <v>508256.76</v>
      </c>
      <c r="AS5" s="6">
        <f t="shared" si="3"/>
        <v>0.08705301106399851</v>
      </c>
      <c r="AV5">
        <v>4</v>
      </c>
      <c r="AW5" s="2" t="str">
        <f t="shared" si="23"/>
        <v>33149</v>
      </c>
      <c r="AX5" s="3">
        <f t="shared" si="14"/>
        <v>508256.76</v>
      </c>
      <c r="AY5" s="6">
        <f t="shared" si="15"/>
        <v>0.08705301106399851</v>
      </c>
      <c r="BC5">
        <f t="shared" si="24"/>
        <v>4</v>
      </c>
      <c r="BD5" s="34" t="s">
        <v>48</v>
      </c>
      <c r="BE5" s="55">
        <v>697541.25</v>
      </c>
      <c r="BF5" s="6">
        <f t="shared" si="4"/>
        <v>0.046923624284345114</v>
      </c>
      <c r="BH5">
        <v>4</v>
      </c>
      <c r="BI5" t="str">
        <f t="shared" si="16"/>
        <v>33133</v>
      </c>
      <c r="BJ5" s="4">
        <f t="shared" si="17"/>
        <v>697541.25</v>
      </c>
      <c r="BK5" s="10">
        <f t="shared" si="18"/>
        <v>0.046923624284345114</v>
      </c>
      <c r="BR5" s="34" t="s">
        <v>99</v>
      </c>
      <c r="BS5" s="55">
        <v>5997542.720000001</v>
      </c>
      <c r="BT5" s="6">
        <f>+BS5/$K$78</f>
        <v>0.06245133130698991</v>
      </c>
      <c r="BW5" t="str">
        <f t="shared" si="19"/>
        <v>33160</v>
      </c>
      <c r="BX5" s="4">
        <f t="shared" si="20"/>
        <v>5997542.720000001</v>
      </c>
      <c r="BY5" s="10">
        <f t="shared" si="21"/>
        <v>0.06245133130698991</v>
      </c>
    </row>
    <row r="6" spans="2:77" ht="12.75">
      <c r="B6" s="34" t="s">
        <v>12</v>
      </c>
      <c r="C6" s="55">
        <v>0</v>
      </c>
      <c r="D6" s="6">
        <f t="shared" si="6"/>
        <v>0</v>
      </c>
      <c r="E6" s="55">
        <v>0</v>
      </c>
      <c r="F6" s="6">
        <f t="shared" si="22"/>
        <v>0</v>
      </c>
      <c r="G6" s="55">
        <v>0</v>
      </c>
      <c r="H6" s="6">
        <f t="shared" si="7"/>
        <v>0</v>
      </c>
      <c r="I6" s="55">
        <v>113972.32</v>
      </c>
      <c r="J6" s="6">
        <f t="shared" si="8"/>
        <v>0.007666921952637428</v>
      </c>
      <c r="K6" s="55">
        <v>113972.32</v>
      </c>
      <c r="L6" s="6">
        <f t="shared" si="9"/>
        <v>0.0011867732250427842</v>
      </c>
      <c r="O6">
        <v>5</v>
      </c>
      <c r="P6" s="34" t="s">
        <v>99</v>
      </c>
      <c r="Q6" s="55">
        <v>2441939.14</v>
      </c>
      <c r="R6" s="6">
        <f t="shared" si="0"/>
        <v>0.05095433010344557</v>
      </c>
      <c r="W6">
        <v>5</v>
      </c>
      <c r="X6" s="2" t="str">
        <f t="shared" si="10"/>
        <v>33160</v>
      </c>
      <c r="Y6" s="3">
        <f t="shared" si="11"/>
        <v>2441939.14</v>
      </c>
      <c r="AB6">
        <v>5</v>
      </c>
      <c r="AC6" s="34" t="s">
        <v>135</v>
      </c>
      <c r="AD6" s="55">
        <v>1575652.24</v>
      </c>
      <c r="AE6" s="6">
        <f t="shared" si="1"/>
        <v>0.05748990971698024</v>
      </c>
      <c r="AI6" t="str">
        <f t="shared" si="12"/>
        <v>33178</v>
      </c>
      <c r="AJ6" s="4">
        <f t="shared" si="13"/>
        <v>1575652.24</v>
      </c>
      <c r="AK6" s="6">
        <f t="shared" si="2"/>
        <v>0.05748990971698024</v>
      </c>
      <c r="AP6">
        <v>5</v>
      </c>
      <c r="AQ6" s="34" t="s">
        <v>99</v>
      </c>
      <c r="AR6" s="55">
        <v>466205.2</v>
      </c>
      <c r="AS6" s="6">
        <f t="shared" si="3"/>
        <v>0.0798505197130947</v>
      </c>
      <c r="AV6">
        <v>5</v>
      </c>
      <c r="AW6" s="2" t="str">
        <f t="shared" si="23"/>
        <v>33160</v>
      </c>
      <c r="AX6" s="3">
        <f t="shared" si="14"/>
        <v>466205.2</v>
      </c>
      <c r="AY6" s="6">
        <f t="shared" si="15"/>
        <v>0.0798505197130947</v>
      </c>
      <c r="BC6">
        <f t="shared" si="24"/>
        <v>5</v>
      </c>
      <c r="BD6" s="34" t="s">
        <v>99</v>
      </c>
      <c r="BE6" s="55">
        <v>647457.85</v>
      </c>
      <c r="BF6" s="6">
        <f t="shared" si="4"/>
        <v>0.04355451221465379</v>
      </c>
      <c r="BH6">
        <v>5</v>
      </c>
      <c r="BI6" t="str">
        <f t="shared" si="16"/>
        <v>33160</v>
      </c>
      <c r="BJ6" s="4">
        <f t="shared" si="17"/>
        <v>647457.85</v>
      </c>
      <c r="BK6" s="10">
        <f t="shared" si="18"/>
        <v>0.04355451221465379</v>
      </c>
      <c r="BM6" s="4">
        <f>+I78</f>
        <v>14865459.790000005</v>
      </c>
      <c r="BR6" s="34" t="s">
        <v>48</v>
      </c>
      <c r="BS6" s="55">
        <v>4387625.59</v>
      </c>
      <c r="BT6" s="6">
        <f t="shared" si="5"/>
        <v>0.0456875544143047</v>
      </c>
      <c r="BW6" t="str">
        <f t="shared" si="19"/>
        <v>33133</v>
      </c>
      <c r="BX6" s="4">
        <f t="shared" si="20"/>
        <v>4387625.59</v>
      </c>
      <c r="BY6" s="10">
        <f t="shared" si="21"/>
        <v>0.0456875544143047</v>
      </c>
    </row>
    <row r="7" spans="2:77" ht="12.75">
      <c r="B7" s="34" t="s">
        <v>15</v>
      </c>
      <c r="C7" s="55">
        <v>552487.65</v>
      </c>
      <c r="D7" s="6">
        <f t="shared" si="6"/>
        <v>0.011528394641390162</v>
      </c>
      <c r="E7" s="55">
        <v>552488.02</v>
      </c>
      <c r="F7" s="6">
        <f t="shared" si="22"/>
        <v>0.020158310052929684</v>
      </c>
      <c r="G7" s="55">
        <v>25349.83</v>
      </c>
      <c r="H7" s="6">
        <f t="shared" si="7"/>
        <v>0.004341858692564132</v>
      </c>
      <c r="I7" s="55">
        <v>157076.14</v>
      </c>
      <c r="J7" s="6">
        <f t="shared" si="8"/>
        <v>0.010566517431614537</v>
      </c>
      <c r="K7" s="55">
        <v>1287401.64</v>
      </c>
      <c r="L7" s="6">
        <f t="shared" si="9"/>
        <v>0.013405481227618856</v>
      </c>
      <c r="O7">
        <v>6</v>
      </c>
      <c r="P7" s="34" t="s">
        <v>48</v>
      </c>
      <c r="Q7" s="55">
        <v>1641527.78</v>
      </c>
      <c r="R7" s="6">
        <f t="shared" si="0"/>
        <v>0.034252675263682524</v>
      </c>
      <c r="W7">
        <v>6</v>
      </c>
      <c r="X7" s="2" t="str">
        <f t="shared" si="10"/>
        <v>33133</v>
      </c>
      <c r="Y7" s="3">
        <f t="shared" si="11"/>
        <v>1641527.78</v>
      </c>
      <c r="AB7">
        <v>6</v>
      </c>
      <c r="AC7" s="34" t="s">
        <v>46</v>
      </c>
      <c r="AD7" s="55">
        <v>1529066</v>
      </c>
      <c r="AE7" s="6">
        <f t="shared" si="1"/>
        <v>0.0557901445888238</v>
      </c>
      <c r="AI7" t="str">
        <f t="shared" si="12"/>
        <v>33132</v>
      </c>
      <c r="AJ7" s="4">
        <f t="shared" si="13"/>
        <v>1529066</v>
      </c>
      <c r="AK7" s="6">
        <f t="shared" si="2"/>
        <v>0.0557901445888238</v>
      </c>
      <c r="AP7">
        <v>6</v>
      </c>
      <c r="AQ7" s="34" t="s">
        <v>40</v>
      </c>
      <c r="AR7" s="55">
        <v>434670.84</v>
      </c>
      <c r="AS7" s="6">
        <f t="shared" si="3"/>
        <v>0.07444938940648331</v>
      </c>
      <c r="AV7">
        <v>6</v>
      </c>
      <c r="AW7" s="2" t="str">
        <f t="shared" si="23"/>
        <v>33126</v>
      </c>
      <c r="AX7" s="3">
        <f t="shared" si="14"/>
        <v>434670.84</v>
      </c>
      <c r="AY7" s="6">
        <f t="shared" si="15"/>
        <v>0.07444938940648331</v>
      </c>
      <c r="BC7">
        <f t="shared" si="24"/>
        <v>6</v>
      </c>
      <c r="BD7" s="34" t="s">
        <v>137</v>
      </c>
      <c r="BE7" s="55">
        <v>641822.88</v>
      </c>
      <c r="BF7" s="6">
        <f t="shared" si="4"/>
        <v>0.04317544758566797</v>
      </c>
      <c r="BH7">
        <v>6</v>
      </c>
      <c r="BI7" t="str">
        <f t="shared" si="16"/>
        <v>33180</v>
      </c>
      <c r="BJ7" s="4">
        <f t="shared" si="17"/>
        <v>641822.88</v>
      </c>
      <c r="BK7" s="10">
        <f t="shared" si="18"/>
        <v>0.04317544758566797</v>
      </c>
      <c r="BM7" s="4">
        <f>+SUM(BJ2:BJ21)</f>
        <v>10570148.41</v>
      </c>
      <c r="BR7" s="34" t="s">
        <v>51</v>
      </c>
      <c r="BS7" s="55">
        <v>4290771.89</v>
      </c>
      <c r="BT7" s="6">
        <f>+BS7/$K$78</f>
        <v>0.04467903429374976</v>
      </c>
      <c r="BW7" t="str">
        <f t="shared" si="19"/>
        <v>33134</v>
      </c>
      <c r="BX7" s="4">
        <f t="shared" si="20"/>
        <v>4290771.89</v>
      </c>
      <c r="BY7" s="10">
        <f t="shared" si="21"/>
        <v>0.04467903429374976</v>
      </c>
    </row>
    <row r="8" spans="2:77" ht="12.75">
      <c r="B8" s="34" t="s">
        <v>16</v>
      </c>
      <c r="C8" s="55">
        <v>0</v>
      </c>
      <c r="D8" s="6">
        <f t="shared" si="6"/>
        <v>0</v>
      </c>
      <c r="E8" s="55">
        <v>0</v>
      </c>
      <c r="F8" s="6">
        <f t="shared" si="22"/>
        <v>0</v>
      </c>
      <c r="G8" s="55">
        <v>0</v>
      </c>
      <c r="H8" s="6">
        <f t="shared" si="7"/>
        <v>0</v>
      </c>
      <c r="I8" s="55">
        <v>35894.81</v>
      </c>
      <c r="J8" s="6">
        <f t="shared" si="8"/>
        <v>0.0024146451241384703</v>
      </c>
      <c r="K8" s="55">
        <v>35894.81</v>
      </c>
      <c r="L8" s="6">
        <f t="shared" si="9"/>
        <v>0.00037376618661441634</v>
      </c>
      <c r="O8">
        <v>7</v>
      </c>
      <c r="P8" s="34" t="s">
        <v>135</v>
      </c>
      <c r="Q8" s="55">
        <v>1575651.66</v>
      </c>
      <c r="R8" s="6">
        <f t="shared" si="0"/>
        <v>0.03287808180660964</v>
      </c>
      <c r="W8">
        <v>7</v>
      </c>
      <c r="X8" s="2" t="str">
        <f t="shared" si="10"/>
        <v>33178</v>
      </c>
      <c r="Y8" s="3">
        <f t="shared" si="11"/>
        <v>1575651.66</v>
      </c>
      <c r="AB8">
        <v>7</v>
      </c>
      <c r="AC8" s="34" t="s">
        <v>115</v>
      </c>
      <c r="AD8" s="55">
        <v>1475065.95</v>
      </c>
      <c r="AE8" s="6">
        <f t="shared" si="1"/>
        <v>0.053819876073727846</v>
      </c>
      <c r="AI8" t="str">
        <f t="shared" si="12"/>
        <v>33166</v>
      </c>
      <c r="AJ8" s="4">
        <f t="shared" si="13"/>
        <v>1475065.95</v>
      </c>
      <c r="AK8" s="6">
        <f t="shared" si="2"/>
        <v>0.053819876073727846</v>
      </c>
      <c r="AP8">
        <v>7</v>
      </c>
      <c r="AQ8" s="34" t="s">
        <v>48</v>
      </c>
      <c r="AR8" s="55">
        <v>407028.04</v>
      </c>
      <c r="AS8" s="6">
        <f t="shared" si="3"/>
        <v>0.06971479625667473</v>
      </c>
      <c r="AV8">
        <v>7</v>
      </c>
      <c r="AW8" s="2" t="str">
        <f t="shared" si="23"/>
        <v>33133</v>
      </c>
      <c r="AX8" s="3">
        <f t="shared" si="14"/>
        <v>407028.04</v>
      </c>
      <c r="AY8" s="6">
        <f t="shared" si="15"/>
        <v>0.06971479625667473</v>
      </c>
      <c r="BC8">
        <f t="shared" si="24"/>
        <v>7</v>
      </c>
      <c r="BD8" s="34" t="s">
        <v>89</v>
      </c>
      <c r="BE8" s="55">
        <v>607470.29</v>
      </c>
      <c r="BF8" s="6">
        <f t="shared" si="4"/>
        <v>0.040864547654869396</v>
      </c>
      <c r="BH8">
        <v>7</v>
      </c>
      <c r="BI8" t="str">
        <f t="shared" si="16"/>
        <v>33156</v>
      </c>
      <c r="BJ8" s="4">
        <f t="shared" si="17"/>
        <v>607470.29</v>
      </c>
      <c r="BK8" s="10">
        <f t="shared" si="18"/>
        <v>0.040864547654869396</v>
      </c>
      <c r="BR8" s="34" t="s">
        <v>46</v>
      </c>
      <c r="BS8" s="55">
        <v>4044042.22</v>
      </c>
      <c r="BT8" s="6">
        <f t="shared" si="5"/>
        <v>0.04210988271221101</v>
      </c>
      <c r="BW8" t="str">
        <f t="shared" si="19"/>
        <v>33132</v>
      </c>
      <c r="BX8" s="4">
        <f t="shared" si="20"/>
        <v>4044042.22</v>
      </c>
      <c r="BY8" s="10">
        <f t="shared" si="21"/>
        <v>0.04210988271221101</v>
      </c>
    </row>
    <row r="9" spans="2:79" ht="12.75">
      <c r="B9" s="34" t="s">
        <v>17</v>
      </c>
      <c r="C9" s="55">
        <v>122367.74</v>
      </c>
      <c r="D9" s="6">
        <f t="shared" si="6"/>
        <v>0.002553366755066877</v>
      </c>
      <c r="E9" s="55">
        <v>122368.58</v>
      </c>
      <c r="F9" s="6">
        <f t="shared" si="22"/>
        <v>0.004464791429100544</v>
      </c>
      <c r="G9" s="55">
        <v>5909.05</v>
      </c>
      <c r="H9" s="6">
        <f t="shared" si="7"/>
        <v>0.001012088053738273</v>
      </c>
      <c r="I9" s="55">
        <v>42227.1</v>
      </c>
      <c r="J9" s="6">
        <f t="shared" si="8"/>
        <v>0.0028406184939133985</v>
      </c>
      <c r="K9" s="55">
        <v>292872.47</v>
      </c>
      <c r="L9" s="6">
        <f t="shared" si="9"/>
        <v>0.0030496282408583593</v>
      </c>
      <c r="O9">
        <v>8</v>
      </c>
      <c r="P9" s="34" t="s">
        <v>46</v>
      </c>
      <c r="Q9" s="55">
        <v>1529065.64</v>
      </c>
      <c r="R9" s="6">
        <f t="shared" si="0"/>
        <v>0.031906002116988165</v>
      </c>
      <c r="W9">
        <v>8</v>
      </c>
      <c r="X9" s="2" t="str">
        <f t="shared" si="10"/>
        <v>33132</v>
      </c>
      <c r="Y9" s="3">
        <f t="shared" si="11"/>
        <v>1529065.64</v>
      </c>
      <c r="AB9">
        <v>8</v>
      </c>
      <c r="AC9" s="34" t="s">
        <v>79</v>
      </c>
      <c r="AD9" s="55">
        <v>1453716.33</v>
      </c>
      <c r="AE9" s="6">
        <f t="shared" si="1"/>
        <v>0.053040904867307434</v>
      </c>
      <c r="AI9" t="str">
        <f t="shared" si="12"/>
        <v>33149</v>
      </c>
      <c r="AJ9" s="4">
        <f t="shared" si="13"/>
        <v>1453716.33</v>
      </c>
      <c r="AK9" s="6">
        <f t="shared" si="2"/>
        <v>0.053040904867307434</v>
      </c>
      <c r="AP9">
        <v>8</v>
      </c>
      <c r="AQ9" s="34" t="s">
        <v>137</v>
      </c>
      <c r="AR9" s="55">
        <v>379327.94</v>
      </c>
      <c r="AS9" s="6">
        <f t="shared" si="3"/>
        <v>0.06497038889891749</v>
      </c>
      <c r="AV9">
        <v>8</v>
      </c>
      <c r="AW9" s="2" t="str">
        <f t="shared" si="23"/>
        <v>33180</v>
      </c>
      <c r="AX9" s="3">
        <f t="shared" si="14"/>
        <v>379327.94</v>
      </c>
      <c r="AY9" s="6">
        <f t="shared" si="15"/>
        <v>0.06497038889891749</v>
      </c>
      <c r="BC9">
        <f t="shared" si="24"/>
        <v>8</v>
      </c>
      <c r="BD9" s="34" t="s">
        <v>68</v>
      </c>
      <c r="BE9" s="55">
        <v>575347.94</v>
      </c>
      <c r="BF9" s="6">
        <f>+BE9/$I$78</f>
        <v>0.03870367604687455</v>
      </c>
      <c r="BH9">
        <v>8</v>
      </c>
      <c r="BI9" t="str">
        <f t="shared" si="16"/>
        <v>33143</v>
      </c>
      <c r="BJ9" s="4">
        <f t="shared" si="17"/>
        <v>575347.94</v>
      </c>
      <c r="BK9" s="10">
        <f t="shared" si="18"/>
        <v>0.03870367604687455</v>
      </c>
      <c r="BR9" s="34" t="s">
        <v>61</v>
      </c>
      <c r="BS9" s="55">
        <v>4000178.48</v>
      </c>
      <c r="BT9" s="6">
        <f t="shared" si="5"/>
        <v>0.04165313749387871</v>
      </c>
      <c r="BW9" t="str">
        <f t="shared" si="19"/>
        <v>33140</v>
      </c>
      <c r="BX9" s="4">
        <f t="shared" si="20"/>
        <v>4000178.48</v>
      </c>
      <c r="BY9" s="10">
        <f t="shared" si="21"/>
        <v>0.04165313749387871</v>
      </c>
      <c r="CA9" s="4">
        <f>+K78</f>
        <v>96035466.25000004</v>
      </c>
    </row>
    <row r="10" spans="2:79" ht="12.75">
      <c r="B10" s="34" t="s">
        <v>22</v>
      </c>
      <c r="C10" s="55">
        <v>0</v>
      </c>
      <c r="D10" s="6">
        <f t="shared" si="6"/>
        <v>0</v>
      </c>
      <c r="E10" s="55">
        <v>0</v>
      </c>
      <c r="F10" s="6">
        <f t="shared" si="22"/>
        <v>0</v>
      </c>
      <c r="G10" s="55">
        <v>0</v>
      </c>
      <c r="H10" s="6">
        <f t="shared" si="7"/>
        <v>0</v>
      </c>
      <c r="I10" s="55">
        <v>4124.39</v>
      </c>
      <c r="J10" s="6">
        <f t="shared" si="8"/>
        <v>0.00027744785955254996</v>
      </c>
      <c r="K10" s="55">
        <v>4124.39</v>
      </c>
      <c r="L10" s="6">
        <f t="shared" si="9"/>
        <v>4.294652966294104E-05</v>
      </c>
      <c r="O10">
        <v>9</v>
      </c>
      <c r="P10" s="34" t="s">
        <v>115</v>
      </c>
      <c r="Q10" s="55">
        <v>1475065.02</v>
      </c>
      <c r="R10" s="6">
        <f>+Q10/$C$78</f>
        <v>0.03077920686963785</v>
      </c>
      <c r="W10">
        <v>9</v>
      </c>
      <c r="X10" s="2" t="str">
        <f t="shared" si="10"/>
        <v>33166</v>
      </c>
      <c r="Y10" s="3">
        <f t="shared" si="11"/>
        <v>1475065.02</v>
      </c>
      <c r="AB10">
        <v>9</v>
      </c>
      <c r="AC10" s="34" t="s">
        <v>51</v>
      </c>
      <c r="AD10" s="55">
        <v>1342341.71</v>
      </c>
      <c r="AE10" s="6">
        <f t="shared" si="1"/>
        <v>0.048977243682423774</v>
      </c>
      <c r="AI10" t="str">
        <f t="shared" si="12"/>
        <v>33134</v>
      </c>
      <c r="AJ10" s="4">
        <f t="shared" si="13"/>
        <v>1342341.71</v>
      </c>
      <c r="AK10" s="6">
        <f t="shared" si="2"/>
        <v>0.048977243682423774</v>
      </c>
      <c r="AP10">
        <v>9</v>
      </c>
      <c r="AQ10" s="34" t="s">
        <v>46</v>
      </c>
      <c r="AR10" s="55">
        <v>232297.91</v>
      </c>
      <c r="AS10" s="6">
        <f t="shared" si="3"/>
        <v>0.039787434463977873</v>
      </c>
      <c r="AU10" s="4">
        <f>SUM(AX2:AX11)</f>
        <v>5094486.930000001</v>
      </c>
      <c r="AV10">
        <v>9</v>
      </c>
      <c r="AW10" s="2" t="str">
        <f t="shared" si="23"/>
        <v>33132</v>
      </c>
      <c r="AX10" s="3">
        <f t="shared" si="14"/>
        <v>232297.91</v>
      </c>
      <c r="AY10" s="6">
        <f t="shared" si="15"/>
        <v>0.039787434463977873</v>
      </c>
      <c r="BC10">
        <f t="shared" si="24"/>
        <v>9</v>
      </c>
      <c r="BD10" s="34" t="s">
        <v>38</v>
      </c>
      <c r="BE10" s="55">
        <v>574983.96</v>
      </c>
      <c r="BF10" s="6">
        <f t="shared" si="4"/>
        <v>0.03867919109954417</v>
      </c>
      <c r="BH10">
        <v>9</v>
      </c>
      <c r="BI10" t="str">
        <f t="shared" si="16"/>
        <v>33122</v>
      </c>
      <c r="BJ10" s="4">
        <f t="shared" si="17"/>
        <v>574983.96</v>
      </c>
      <c r="BK10" s="10">
        <f t="shared" si="18"/>
        <v>0.03867919109954417</v>
      </c>
      <c r="BR10" s="34" t="s">
        <v>135</v>
      </c>
      <c r="BS10" s="55">
        <v>3879116.41</v>
      </c>
      <c r="BT10" s="6">
        <f t="shared" si="5"/>
        <v>0.04039253997998889</v>
      </c>
      <c r="BW10" t="str">
        <f t="shared" si="19"/>
        <v>33178</v>
      </c>
      <c r="BX10" s="4">
        <f t="shared" si="20"/>
        <v>3879116.41</v>
      </c>
      <c r="BY10" s="10">
        <f t="shared" si="21"/>
        <v>0.04039253997998889</v>
      </c>
      <c r="CA10" s="4">
        <f>SUM(BX2:BX18)</f>
        <v>79578829.03999999</v>
      </c>
    </row>
    <row r="11" spans="2:77" ht="12.75">
      <c r="B11" s="34" t="s">
        <v>24</v>
      </c>
      <c r="C11" s="55">
        <v>6707.83</v>
      </c>
      <c r="D11" s="6">
        <f t="shared" si="6"/>
        <v>0.00013996785525858572</v>
      </c>
      <c r="E11" s="55">
        <v>6707.91</v>
      </c>
      <c r="F11" s="6">
        <f t="shared" si="22"/>
        <v>0.00024474762292066993</v>
      </c>
      <c r="G11" s="55">
        <v>0</v>
      </c>
      <c r="H11" s="6">
        <f t="shared" si="7"/>
        <v>0</v>
      </c>
      <c r="I11" s="55">
        <v>2847.13</v>
      </c>
      <c r="J11" s="6">
        <f t="shared" si="8"/>
        <v>0.0001915265346797591</v>
      </c>
      <c r="K11" s="55">
        <v>16262.87</v>
      </c>
      <c r="L11" s="6">
        <f t="shared" si="9"/>
        <v>0.00016934233398382644</v>
      </c>
      <c r="O11">
        <v>10</v>
      </c>
      <c r="P11" s="34" t="s">
        <v>79</v>
      </c>
      <c r="Q11" s="55">
        <v>1453715.82</v>
      </c>
      <c r="R11" s="6">
        <f t="shared" si="0"/>
        <v>0.030333727223390616</v>
      </c>
      <c r="W11">
        <v>10</v>
      </c>
      <c r="X11" s="2" t="str">
        <f t="shared" si="10"/>
        <v>33149</v>
      </c>
      <c r="Y11" s="3">
        <f t="shared" si="11"/>
        <v>1453715.82</v>
      </c>
      <c r="AB11">
        <v>10</v>
      </c>
      <c r="AC11" s="34" t="s">
        <v>137</v>
      </c>
      <c r="AD11" s="55">
        <v>1326171.58</v>
      </c>
      <c r="AE11" s="6">
        <f>+AD11/$E$78</f>
        <v>0.048387253524562655</v>
      </c>
      <c r="AG11" s="4">
        <f>SUM(AD2:AD11)</f>
        <v>20106363.39</v>
      </c>
      <c r="AI11" t="str">
        <f t="shared" si="12"/>
        <v>33180</v>
      </c>
      <c r="AJ11" s="4">
        <f t="shared" si="13"/>
        <v>1326171.58</v>
      </c>
      <c r="AK11" s="6">
        <f t="shared" si="2"/>
        <v>0.048387253524562655</v>
      </c>
      <c r="AP11">
        <v>10</v>
      </c>
      <c r="AQ11" s="34" t="s">
        <v>8</v>
      </c>
      <c r="AR11" s="55">
        <v>145988.11</v>
      </c>
      <c r="AS11" s="6">
        <f t="shared" si="3"/>
        <v>0.025004496851241547</v>
      </c>
      <c r="AU11" s="4">
        <f>+G78</f>
        <v>5838474.21</v>
      </c>
      <c r="AV11">
        <v>10</v>
      </c>
      <c r="AW11" s="2" t="str">
        <f t="shared" si="23"/>
        <v>33014</v>
      </c>
      <c r="AX11" s="3">
        <f t="shared" si="14"/>
        <v>145988.11</v>
      </c>
      <c r="AY11" s="6">
        <f t="shared" si="15"/>
        <v>0.025004496851241547</v>
      </c>
      <c r="BC11">
        <f t="shared" si="24"/>
        <v>10</v>
      </c>
      <c r="BD11" s="34" t="s">
        <v>132</v>
      </c>
      <c r="BE11" s="55">
        <v>570053.68</v>
      </c>
      <c r="BF11" s="6">
        <f t="shared" si="4"/>
        <v>0.03834753099150523</v>
      </c>
      <c r="BH11">
        <v>10</v>
      </c>
      <c r="BI11" t="str">
        <f t="shared" si="16"/>
        <v>33176</v>
      </c>
      <c r="BJ11" s="4">
        <f t="shared" si="17"/>
        <v>570053.68</v>
      </c>
      <c r="BK11" s="10">
        <f t="shared" si="18"/>
        <v>0.03834753099150523</v>
      </c>
      <c r="BR11" s="34" t="s">
        <v>79</v>
      </c>
      <c r="BS11" s="55">
        <v>3691289.32</v>
      </c>
      <c r="BT11" s="6">
        <f t="shared" si="5"/>
        <v>0.03843673034700342</v>
      </c>
      <c r="BW11" t="str">
        <f t="shared" si="19"/>
        <v>33149</v>
      </c>
      <c r="BX11" s="4">
        <f t="shared" si="20"/>
        <v>3691289.32</v>
      </c>
      <c r="BY11" s="10">
        <f t="shared" si="21"/>
        <v>0.03843673034700342</v>
      </c>
    </row>
    <row r="12" spans="2:77" ht="13.5" customHeight="1">
      <c r="B12" s="34" t="s">
        <v>27</v>
      </c>
      <c r="C12" s="55">
        <v>4546.64</v>
      </c>
      <c r="D12" s="6">
        <f t="shared" si="6"/>
        <v>9.487173190627912E-05</v>
      </c>
      <c r="E12" s="55">
        <v>4546.69</v>
      </c>
      <c r="F12" s="6">
        <f t="shared" si="22"/>
        <v>0.0001658924418570286</v>
      </c>
      <c r="G12" s="55">
        <v>0</v>
      </c>
      <c r="H12" s="6">
        <f t="shared" si="7"/>
        <v>0</v>
      </c>
      <c r="I12" s="55">
        <v>73077.85</v>
      </c>
      <c r="J12" s="6">
        <f t="shared" si="8"/>
        <v>0.004915949525433413</v>
      </c>
      <c r="K12" s="55">
        <v>82171.18</v>
      </c>
      <c r="L12" s="6">
        <f t="shared" si="9"/>
        <v>0.0008556336862684826</v>
      </c>
      <c r="O12">
        <v>11</v>
      </c>
      <c r="P12" s="34" t="s">
        <v>51</v>
      </c>
      <c r="Q12" s="55">
        <v>1342340.51</v>
      </c>
      <c r="R12" s="6">
        <f t="shared" si="0"/>
        <v>0.028009732239996563</v>
      </c>
      <c r="W12">
        <v>11</v>
      </c>
      <c r="X12" s="2" t="str">
        <f t="shared" si="10"/>
        <v>33134</v>
      </c>
      <c r="Y12" s="3">
        <f t="shared" si="11"/>
        <v>1342340.51</v>
      </c>
      <c r="AA12" s="4"/>
      <c r="AB12">
        <f>+AB11+1</f>
        <v>11</v>
      </c>
      <c r="AC12" s="34" t="s">
        <v>67</v>
      </c>
      <c r="AD12" s="55">
        <v>1035867.32</v>
      </c>
      <c r="AE12" s="6">
        <f t="shared" si="1"/>
        <v>0.03779509030848728</v>
      </c>
      <c r="AG12" s="4">
        <f>+E76</f>
        <v>23793.56</v>
      </c>
      <c r="AI12" s="2" t="s">
        <v>160</v>
      </c>
      <c r="AJ12" s="4">
        <f>AM13-AJ14</f>
        <v>7301093.809999999</v>
      </c>
      <c r="AK12" s="6">
        <f t="shared" si="2"/>
        <v>0.2663907766678916</v>
      </c>
      <c r="AP12">
        <f>+AP11+1</f>
        <v>11</v>
      </c>
      <c r="AQ12" s="34" t="s">
        <v>35</v>
      </c>
      <c r="AR12" s="55">
        <v>128227.79</v>
      </c>
      <c r="AS12" s="6">
        <f t="shared" si="3"/>
        <v>0.02196255141118453</v>
      </c>
      <c r="AW12" s="2" t="s">
        <v>160</v>
      </c>
      <c r="AX12" s="4">
        <f>+AU11-AU10</f>
        <v>743987.2799999993</v>
      </c>
      <c r="AY12" s="10">
        <f>+AX12/AX13</f>
        <v>0.12742837481849548</v>
      </c>
      <c r="BC12">
        <f t="shared" si="24"/>
        <v>11</v>
      </c>
      <c r="BD12" s="34" t="s">
        <v>143</v>
      </c>
      <c r="BE12" s="55">
        <v>519498.88</v>
      </c>
      <c r="BF12" s="6">
        <f t="shared" si="4"/>
        <v>0.034946707827326465</v>
      </c>
      <c r="BH12">
        <v>11</v>
      </c>
      <c r="BI12" t="str">
        <f t="shared" si="16"/>
        <v>33186</v>
      </c>
      <c r="BJ12" s="4">
        <f t="shared" si="17"/>
        <v>519498.88</v>
      </c>
      <c r="BK12" s="10">
        <f t="shared" si="18"/>
        <v>0.034946707827326465</v>
      </c>
      <c r="BR12" s="34" t="s">
        <v>137</v>
      </c>
      <c r="BS12" s="55">
        <v>3673493.67</v>
      </c>
      <c r="BT12" s="6">
        <f t="shared" si="5"/>
        <v>0.0382514274511579</v>
      </c>
      <c r="BW12" t="str">
        <f t="shared" si="19"/>
        <v>33180</v>
      </c>
      <c r="BX12" s="4">
        <f t="shared" si="20"/>
        <v>3673493.67</v>
      </c>
      <c r="BY12" s="10">
        <f t="shared" si="21"/>
        <v>0.0382514274511579</v>
      </c>
    </row>
    <row r="13" spans="2:77" ht="12.75">
      <c r="B13" s="34" t="s">
        <v>28</v>
      </c>
      <c r="C13" s="55">
        <v>476676.81</v>
      </c>
      <c r="D13" s="6">
        <f t="shared" si="6"/>
        <v>0.009946499948150798</v>
      </c>
      <c r="E13" s="55">
        <v>476677.72</v>
      </c>
      <c r="F13" s="6">
        <f t="shared" si="22"/>
        <v>0.017392263591676792</v>
      </c>
      <c r="G13" s="55">
        <v>0</v>
      </c>
      <c r="H13" s="6">
        <f t="shared" si="7"/>
        <v>0</v>
      </c>
      <c r="I13" s="55">
        <v>124423.39</v>
      </c>
      <c r="J13" s="6">
        <f t="shared" si="8"/>
        <v>0.008369965797068694</v>
      </c>
      <c r="K13" s="55">
        <v>1077777.92</v>
      </c>
      <c r="L13" s="6">
        <f t="shared" si="9"/>
        <v>0.011222707215210707</v>
      </c>
      <c r="O13">
        <v>12</v>
      </c>
      <c r="P13" s="34" t="s">
        <v>137</v>
      </c>
      <c r="Q13" s="55">
        <v>1326171.27</v>
      </c>
      <c r="R13" s="6">
        <f t="shared" si="0"/>
        <v>0.02767233939552058</v>
      </c>
      <c r="W13">
        <v>12</v>
      </c>
      <c r="X13" s="2" t="str">
        <f t="shared" si="10"/>
        <v>33180</v>
      </c>
      <c r="Y13" s="3">
        <f t="shared" si="11"/>
        <v>1326171.27</v>
      </c>
      <c r="AA13" s="4"/>
      <c r="AB13">
        <f aca="true" t="shared" si="25" ref="AB13:AB75">+AB12+1</f>
        <v>12</v>
      </c>
      <c r="AC13" s="34" t="s">
        <v>127</v>
      </c>
      <c r="AD13" s="55">
        <v>848355.55</v>
      </c>
      <c r="AE13" s="6">
        <f t="shared" si="1"/>
        <v>0.030953457075908526</v>
      </c>
      <c r="AJ13" s="4">
        <f>SUM(AJ2:AJ12)</f>
        <v>27407457.2</v>
      </c>
      <c r="AK13" s="10">
        <f>SUM(AK2:AK12)</f>
        <v>0.9999999999999998</v>
      </c>
      <c r="AM13" s="4">
        <f>+E78</f>
        <v>27407457.2</v>
      </c>
      <c r="AP13">
        <f aca="true" t="shared" si="26" ref="AP13:AP75">+AP12+1</f>
        <v>12</v>
      </c>
      <c r="AQ13" s="34" t="s">
        <v>67</v>
      </c>
      <c r="AR13" s="55">
        <v>100857.24</v>
      </c>
      <c r="AS13" s="6">
        <f t="shared" si="3"/>
        <v>0.017274588594954163</v>
      </c>
      <c r="AX13" s="4">
        <f>SUM(AX2:AX12)</f>
        <v>5838474.21</v>
      </c>
      <c r="AY13" s="10">
        <f>SUM(AY2:AY12)</f>
        <v>0.9999999999999999</v>
      </c>
      <c r="BC13">
        <f t="shared" si="24"/>
        <v>12</v>
      </c>
      <c r="BD13" s="34" t="s">
        <v>45</v>
      </c>
      <c r="BE13" s="55">
        <v>502654.58</v>
      </c>
      <c r="BF13" s="6">
        <f t="shared" si="4"/>
        <v>0.033813591177188865</v>
      </c>
      <c r="BH13">
        <v>12</v>
      </c>
      <c r="BI13" t="str">
        <f t="shared" si="16"/>
        <v>33131</v>
      </c>
      <c r="BJ13" s="4">
        <f t="shared" si="17"/>
        <v>502654.58</v>
      </c>
      <c r="BK13" s="10">
        <f t="shared" si="18"/>
        <v>0.033813591177188865</v>
      </c>
      <c r="BR13" s="34" t="s">
        <v>115</v>
      </c>
      <c r="BS13" s="55">
        <v>3136538.29</v>
      </c>
      <c r="BT13" s="6">
        <f t="shared" si="5"/>
        <v>0.032660207863571426</v>
      </c>
      <c r="BW13" t="str">
        <f t="shared" si="19"/>
        <v>33166</v>
      </c>
      <c r="BX13" s="4">
        <f t="shared" si="20"/>
        <v>3136538.29</v>
      </c>
      <c r="BY13" s="10">
        <f t="shared" si="21"/>
        <v>0.032660207863571426</v>
      </c>
    </row>
    <row r="14" spans="2:77" ht="13.5" customHeight="1">
      <c r="B14" s="34" t="s">
        <v>31</v>
      </c>
      <c r="C14" s="55">
        <v>38.15</v>
      </c>
      <c r="D14" s="6">
        <f t="shared" si="6"/>
        <v>7.960508358314157E-07</v>
      </c>
      <c r="E14" s="55">
        <v>38.15</v>
      </c>
      <c r="F14" s="6">
        <f t="shared" si="22"/>
        <v>1.3919569306123006E-06</v>
      </c>
      <c r="G14" s="55">
        <v>0</v>
      </c>
      <c r="H14" s="6">
        <f t="shared" si="7"/>
        <v>0</v>
      </c>
      <c r="I14" s="55">
        <v>0</v>
      </c>
      <c r="J14" s="6">
        <f t="shared" si="8"/>
        <v>0</v>
      </c>
      <c r="K14" s="55">
        <v>76.3</v>
      </c>
      <c r="L14" s="6">
        <f t="shared" si="9"/>
        <v>7.944981471884087E-07</v>
      </c>
      <c r="O14">
        <v>13</v>
      </c>
      <c r="P14" s="34" t="s">
        <v>67</v>
      </c>
      <c r="Q14" s="55">
        <v>1035866.83</v>
      </c>
      <c r="R14" s="6">
        <f t="shared" si="0"/>
        <v>0.021614748514588177</v>
      </c>
      <c r="X14" s="2" t="s">
        <v>160</v>
      </c>
      <c r="Y14" s="3">
        <f>+AA14-Y15</f>
        <v>5000899.099999994</v>
      </c>
      <c r="AA14" s="17">
        <f>+E89</f>
        <v>44714933.89</v>
      </c>
      <c r="AB14">
        <f t="shared" si="25"/>
        <v>13</v>
      </c>
      <c r="AC14" s="34" t="s">
        <v>89</v>
      </c>
      <c r="AD14" s="55">
        <v>618893.3</v>
      </c>
      <c r="AE14" s="6">
        <f t="shared" si="1"/>
        <v>0.02258120100247753</v>
      </c>
      <c r="AJ14" s="4">
        <f>SUM(AJ2:AJ11)</f>
        <v>20106363.39</v>
      </c>
      <c r="AP14">
        <f t="shared" si="26"/>
        <v>13</v>
      </c>
      <c r="AQ14" s="34" t="s">
        <v>89</v>
      </c>
      <c r="AR14" s="55">
        <v>85513.77</v>
      </c>
      <c r="AS14" s="6">
        <f t="shared" si="3"/>
        <v>0.01464659548440482</v>
      </c>
      <c r="BC14">
        <f t="shared" si="24"/>
        <v>13</v>
      </c>
      <c r="BD14" s="34" t="s">
        <v>40</v>
      </c>
      <c r="BE14" s="55">
        <v>401910.59</v>
      </c>
      <c r="BF14" s="6">
        <f t="shared" si="4"/>
        <v>0.027036539446318727</v>
      </c>
      <c r="BH14">
        <v>13</v>
      </c>
      <c r="BI14" t="str">
        <f t="shared" si="16"/>
        <v>33126</v>
      </c>
      <c r="BJ14" s="4">
        <f t="shared" si="17"/>
        <v>401910.59</v>
      </c>
      <c r="BK14" s="10">
        <f t="shared" si="18"/>
        <v>0.027036539446318727</v>
      </c>
      <c r="BR14" s="34" t="s">
        <v>127</v>
      </c>
      <c r="BS14" s="55">
        <v>2667671.91</v>
      </c>
      <c r="BT14" s="6">
        <f t="shared" si="5"/>
        <v>0.02777798676017777</v>
      </c>
      <c r="BW14" t="str">
        <f t="shared" si="19"/>
        <v>33172</v>
      </c>
      <c r="BX14" s="4">
        <f t="shared" si="20"/>
        <v>2667671.91</v>
      </c>
      <c r="BY14" s="10">
        <f t="shared" si="21"/>
        <v>0.02777798676017777</v>
      </c>
    </row>
    <row r="15" spans="2:77" ht="12.75">
      <c r="B15" s="34" t="s">
        <v>33</v>
      </c>
      <c r="C15" s="55">
        <v>88738.69</v>
      </c>
      <c r="D15" s="6">
        <f t="shared" si="6"/>
        <v>0.001851651594890823</v>
      </c>
      <c r="E15" s="55">
        <v>88738.81</v>
      </c>
      <c r="F15" s="6">
        <f t="shared" si="22"/>
        <v>0.0032377615096667923</v>
      </c>
      <c r="G15" s="55">
        <v>7782.06</v>
      </c>
      <c r="H15" s="6">
        <f t="shared" si="7"/>
        <v>0.0013328927593224738</v>
      </c>
      <c r="I15" s="55">
        <v>265448.59</v>
      </c>
      <c r="J15" s="6">
        <f t="shared" si="8"/>
        <v>0.017856735933493784</v>
      </c>
      <c r="K15" s="55">
        <v>450708.15</v>
      </c>
      <c r="L15" s="6">
        <f t="shared" si="9"/>
        <v>0.004693142727361933</v>
      </c>
      <c r="O15">
        <v>14</v>
      </c>
      <c r="P15" s="34" t="s">
        <v>63</v>
      </c>
      <c r="Q15" s="55">
        <v>982837.27</v>
      </c>
      <c r="R15" s="6">
        <f t="shared" si="0"/>
        <v>0.020508215734463087</v>
      </c>
      <c r="X15" s="2"/>
      <c r="Y15" s="3">
        <f>SUM(Y2:Y13)</f>
        <v>39714034.79000001</v>
      </c>
      <c r="AB15">
        <f t="shared" si="25"/>
        <v>14</v>
      </c>
      <c r="AC15" s="34" t="s">
        <v>15</v>
      </c>
      <c r="AD15" s="55">
        <v>552488.02</v>
      </c>
      <c r="AE15" s="6">
        <f t="shared" si="1"/>
        <v>0.020158310052929684</v>
      </c>
      <c r="AP15">
        <f t="shared" si="26"/>
        <v>14</v>
      </c>
      <c r="AQ15" s="34" t="s">
        <v>127</v>
      </c>
      <c r="AR15" s="55">
        <v>78300.09</v>
      </c>
      <c r="AS15" s="6">
        <f t="shared" si="3"/>
        <v>0.013411053501938821</v>
      </c>
      <c r="BC15">
        <f t="shared" si="24"/>
        <v>14</v>
      </c>
      <c r="BD15" s="34" t="s">
        <v>44</v>
      </c>
      <c r="BE15" s="55">
        <v>398910.73</v>
      </c>
      <c r="BF15" s="6">
        <f t="shared" si="4"/>
        <v>0.02683473875919716</v>
      </c>
      <c r="BH15">
        <v>14</v>
      </c>
      <c r="BI15" t="str">
        <f t="shared" si="16"/>
        <v>33130</v>
      </c>
      <c r="BJ15" s="4">
        <f t="shared" si="17"/>
        <v>398910.73</v>
      </c>
      <c r="BK15" s="10">
        <f t="shared" si="18"/>
        <v>0.02683473875919716</v>
      </c>
      <c r="BR15" s="34" t="s">
        <v>67</v>
      </c>
      <c r="BS15" s="55">
        <v>2281930.47</v>
      </c>
      <c r="BT15" s="6">
        <f t="shared" si="5"/>
        <v>0.023761330674020642</v>
      </c>
      <c r="BW15" t="str">
        <f t="shared" si="19"/>
        <v>33142</v>
      </c>
      <c r="BX15" s="4">
        <f t="shared" si="20"/>
        <v>2281930.47</v>
      </c>
      <c r="BY15" s="10">
        <f t="shared" si="21"/>
        <v>0.023761330674020642</v>
      </c>
    </row>
    <row r="16" spans="2:77" ht="12.75">
      <c r="B16" s="34" t="s">
        <v>35</v>
      </c>
      <c r="C16" s="55">
        <v>129372.63</v>
      </c>
      <c r="D16" s="6">
        <f t="shared" si="6"/>
        <v>0.002699533165012018</v>
      </c>
      <c r="E16" s="55">
        <v>129372.63</v>
      </c>
      <c r="F16" s="6">
        <f t="shared" si="22"/>
        <v>0.004720344140499105</v>
      </c>
      <c r="G16" s="55">
        <v>128227.79</v>
      </c>
      <c r="H16" s="6">
        <f t="shared" si="7"/>
        <v>0.02196255141118453</v>
      </c>
      <c r="I16" s="55">
        <v>0</v>
      </c>
      <c r="J16" s="6">
        <f t="shared" si="8"/>
        <v>0</v>
      </c>
      <c r="K16" s="55">
        <v>386973.05</v>
      </c>
      <c r="L16" s="6">
        <f t="shared" si="9"/>
        <v>0.004029480619093676</v>
      </c>
      <c r="O16">
        <v>15</v>
      </c>
      <c r="P16" s="34" t="s">
        <v>127</v>
      </c>
      <c r="Q16" s="55">
        <v>848355.12</v>
      </c>
      <c r="R16" s="6">
        <f t="shared" si="0"/>
        <v>0.017702065592604482</v>
      </c>
      <c r="X16" s="2"/>
      <c r="Y16" s="3"/>
      <c r="AB16">
        <f t="shared" si="25"/>
        <v>15</v>
      </c>
      <c r="AC16" s="34" t="s">
        <v>28</v>
      </c>
      <c r="AD16" s="55">
        <v>476677.72</v>
      </c>
      <c r="AE16" s="6">
        <f t="shared" si="1"/>
        <v>0.017392263591676792</v>
      </c>
      <c r="AP16">
        <f t="shared" si="26"/>
        <v>15</v>
      </c>
      <c r="AQ16" s="34" t="s">
        <v>82</v>
      </c>
      <c r="AR16" s="55">
        <v>72947.26</v>
      </c>
      <c r="AS16" s="6">
        <f t="shared" si="3"/>
        <v>0.012494233489129345</v>
      </c>
      <c r="BC16">
        <f t="shared" si="24"/>
        <v>15</v>
      </c>
      <c r="BD16" s="34" t="s">
        <v>88</v>
      </c>
      <c r="BE16" s="55">
        <v>334682.85</v>
      </c>
      <c r="BF16" s="6">
        <f t="shared" si="4"/>
        <v>0.02251412702519576</v>
      </c>
      <c r="BH16">
        <v>15</v>
      </c>
      <c r="BI16" t="str">
        <f t="shared" si="16"/>
        <v>33155</v>
      </c>
      <c r="BJ16" s="4">
        <f t="shared" si="17"/>
        <v>334682.85</v>
      </c>
      <c r="BK16" s="10">
        <f t="shared" si="18"/>
        <v>0.02251412702519576</v>
      </c>
      <c r="BR16" s="34" t="s">
        <v>89</v>
      </c>
      <c r="BS16" s="55">
        <v>1930770.44</v>
      </c>
      <c r="BT16" s="6">
        <f t="shared" si="5"/>
        <v>0.020104764577013746</v>
      </c>
      <c r="BW16" t="str">
        <f t="shared" si="19"/>
        <v>33156</v>
      </c>
      <c r="BX16" s="4">
        <f t="shared" si="20"/>
        <v>1930770.44</v>
      </c>
      <c r="BY16" s="10">
        <f t="shared" si="21"/>
        <v>0.020104764577013746</v>
      </c>
    </row>
    <row r="17" spans="2:77" ht="12.75">
      <c r="B17" s="34" t="s">
        <v>38</v>
      </c>
      <c r="C17" s="55">
        <v>333415.62</v>
      </c>
      <c r="D17" s="6">
        <f t="shared" si="6"/>
        <v>0.006957163380871551</v>
      </c>
      <c r="E17" s="55">
        <v>333415.8</v>
      </c>
      <c r="F17" s="6">
        <f t="shared" si="22"/>
        <v>0.012165148979964475</v>
      </c>
      <c r="G17" s="55">
        <v>51861.65</v>
      </c>
      <c r="H17" s="6">
        <f t="shared" si="7"/>
        <v>0.0088827402733359</v>
      </c>
      <c r="I17" s="55">
        <v>574983.96</v>
      </c>
      <c r="J17" s="6">
        <f t="shared" si="8"/>
        <v>0.03867919109954417</v>
      </c>
      <c r="K17" s="55">
        <v>1293677.03</v>
      </c>
      <c r="L17" s="6">
        <f t="shared" si="9"/>
        <v>0.013470825732571474</v>
      </c>
      <c r="O17">
        <v>16</v>
      </c>
      <c r="P17" s="34" t="s">
        <v>89</v>
      </c>
      <c r="Q17" s="55">
        <v>618893.08</v>
      </c>
      <c r="R17" s="6">
        <f t="shared" si="0"/>
        <v>0.012914032860400503</v>
      </c>
      <c r="X17" s="2"/>
      <c r="Y17" s="3"/>
      <c r="AB17">
        <f t="shared" si="25"/>
        <v>16</v>
      </c>
      <c r="AC17" s="34" t="s">
        <v>38</v>
      </c>
      <c r="AD17" s="55">
        <v>333415.8</v>
      </c>
      <c r="AE17" s="6">
        <f t="shared" si="1"/>
        <v>0.012165148979964475</v>
      </c>
      <c r="AP17">
        <f t="shared" si="26"/>
        <v>16</v>
      </c>
      <c r="AQ17" s="34" t="s">
        <v>63</v>
      </c>
      <c r="AR17" s="55">
        <v>66803.47</v>
      </c>
      <c r="AS17" s="6">
        <f t="shared" si="3"/>
        <v>0.011441939725550316</v>
      </c>
      <c r="BC17">
        <f t="shared" si="24"/>
        <v>16</v>
      </c>
      <c r="BD17" s="34" t="s">
        <v>6</v>
      </c>
      <c r="BE17" s="55">
        <v>312287.29</v>
      </c>
      <c r="BF17" s="6">
        <f t="shared" si="4"/>
        <v>0.021007576920700134</v>
      </c>
      <c r="BH17">
        <v>16</v>
      </c>
      <c r="BI17" t="str">
        <f t="shared" si="16"/>
        <v>33012</v>
      </c>
      <c r="BJ17" s="4">
        <f t="shared" si="17"/>
        <v>312287.29</v>
      </c>
      <c r="BK17" s="10">
        <f t="shared" si="18"/>
        <v>0.021007576920700134</v>
      </c>
      <c r="BR17" s="34" t="s">
        <v>38</v>
      </c>
      <c r="BS17" s="55">
        <v>1293677.03</v>
      </c>
      <c r="BT17" s="6">
        <f t="shared" si="5"/>
        <v>0.013470825732571474</v>
      </c>
      <c r="BW17" t="str">
        <f t="shared" si="19"/>
        <v>33122</v>
      </c>
      <c r="BX17" s="4">
        <f t="shared" si="20"/>
        <v>1293677.03</v>
      </c>
      <c r="BY17" s="10">
        <f t="shared" si="21"/>
        <v>0.013470825732571474</v>
      </c>
    </row>
    <row r="18" spans="2:77" ht="12.75">
      <c r="B18" s="34" t="s">
        <v>39</v>
      </c>
      <c r="C18" s="55">
        <v>8834.6</v>
      </c>
      <c r="D18" s="6">
        <f t="shared" si="6"/>
        <v>0.00018434575921982244</v>
      </c>
      <c r="E18" s="55">
        <v>8834.68</v>
      </c>
      <c r="F18" s="6">
        <f t="shared" si="22"/>
        <v>0.00032234584680843726</v>
      </c>
      <c r="G18" s="55">
        <v>0</v>
      </c>
      <c r="H18" s="6">
        <f t="shared" si="7"/>
        <v>0</v>
      </c>
      <c r="I18" s="55">
        <v>105175.94</v>
      </c>
      <c r="J18" s="6">
        <f t="shared" si="8"/>
        <v>0.007075189162379751</v>
      </c>
      <c r="K18" s="55">
        <v>122845.22</v>
      </c>
      <c r="L18" s="6">
        <f t="shared" si="9"/>
        <v>0.0012791651334331908</v>
      </c>
      <c r="O18">
        <v>17</v>
      </c>
      <c r="P18" s="34" t="s">
        <v>15</v>
      </c>
      <c r="Q18" s="55">
        <v>552487.65</v>
      </c>
      <c r="R18" s="6">
        <f t="shared" si="0"/>
        <v>0.011528394641390162</v>
      </c>
      <c r="X18" s="2"/>
      <c r="Y18" s="3"/>
      <c r="AB18">
        <f t="shared" si="25"/>
        <v>17</v>
      </c>
      <c r="AC18" s="34" t="s">
        <v>44</v>
      </c>
      <c r="AD18" s="55">
        <v>278931.86</v>
      </c>
      <c r="AE18" s="6">
        <f t="shared" si="1"/>
        <v>0.010177225050998164</v>
      </c>
      <c r="AP18">
        <f t="shared" si="26"/>
        <v>17</v>
      </c>
      <c r="AQ18" s="34" t="s">
        <v>38</v>
      </c>
      <c r="AR18" s="55">
        <v>51861.65</v>
      </c>
      <c r="AS18" s="6">
        <f t="shared" si="3"/>
        <v>0.0088827402733359</v>
      </c>
      <c r="BC18">
        <f t="shared" si="24"/>
        <v>17</v>
      </c>
      <c r="BD18" s="34" t="s">
        <v>52</v>
      </c>
      <c r="BE18" s="55">
        <v>278460.31</v>
      </c>
      <c r="BF18" s="6">
        <f t="shared" si="4"/>
        <v>0.018732034792985026</v>
      </c>
      <c r="BH18">
        <v>17</v>
      </c>
      <c r="BI18" t="str">
        <f t="shared" si="16"/>
        <v>33135</v>
      </c>
      <c r="BJ18" s="4">
        <f t="shared" si="17"/>
        <v>278460.31</v>
      </c>
      <c r="BK18" s="10">
        <f t="shared" si="18"/>
        <v>0.018732034792985026</v>
      </c>
      <c r="BR18" s="34" t="s">
        <v>15</v>
      </c>
      <c r="BS18" s="55">
        <v>1287401.64</v>
      </c>
      <c r="BT18" s="6">
        <f t="shared" si="5"/>
        <v>0.013405481227618856</v>
      </c>
      <c r="BW18" t="str">
        <f t="shared" si="19"/>
        <v>33016</v>
      </c>
      <c r="BX18" s="4">
        <f t="shared" si="20"/>
        <v>1287401.64</v>
      </c>
      <c r="BY18" s="10">
        <f t="shared" si="21"/>
        <v>0.013405481227618856</v>
      </c>
    </row>
    <row r="19" spans="2:77" ht="12.75">
      <c r="B19" s="34" t="s">
        <v>40</v>
      </c>
      <c r="C19" s="55">
        <v>3198670.74</v>
      </c>
      <c r="D19" s="6">
        <f t="shared" si="6"/>
        <v>0.06674454826019642</v>
      </c>
      <c r="E19" s="55">
        <v>3198671.6</v>
      </c>
      <c r="F19" s="6">
        <f t="shared" si="22"/>
        <v>0.11670807607792233</v>
      </c>
      <c r="G19" s="55">
        <v>434670.84</v>
      </c>
      <c r="H19" s="6">
        <f t="shared" si="7"/>
        <v>0.07444938940648331</v>
      </c>
      <c r="I19" s="55">
        <v>401910.59</v>
      </c>
      <c r="J19" s="6">
        <f t="shared" si="8"/>
        <v>0.027036539446318727</v>
      </c>
      <c r="K19" s="55">
        <v>7233923.77</v>
      </c>
      <c r="L19" s="6">
        <f t="shared" si="9"/>
        <v>0.07532554432722396</v>
      </c>
      <c r="O19">
        <v>18</v>
      </c>
      <c r="P19" s="34" t="s">
        <v>28</v>
      </c>
      <c r="Q19" s="55">
        <v>476676.81</v>
      </c>
      <c r="R19" s="6">
        <f t="shared" si="0"/>
        <v>0.009946499948150798</v>
      </c>
      <c r="X19" s="2"/>
      <c r="Y19" s="3"/>
      <c r="AB19">
        <f t="shared" si="25"/>
        <v>18</v>
      </c>
      <c r="AC19" s="34" t="s">
        <v>2</v>
      </c>
      <c r="AD19" s="55">
        <v>256529.05</v>
      </c>
      <c r="AE19" s="6">
        <f t="shared" si="1"/>
        <v>0.009359826711687795</v>
      </c>
      <c r="AP19">
        <f t="shared" si="26"/>
        <v>18</v>
      </c>
      <c r="AQ19" s="34" t="s">
        <v>115</v>
      </c>
      <c r="AR19" s="55">
        <v>48645.29</v>
      </c>
      <c r="AS19" s="6">
        <f t="shared" si="3"/>
        <v>0.00833184976935952</v>
      </c>
      <c r="BC19">
        <f t="shared" si="24"/>
        <v>18</v>
      </c>
      <c r="BD19" s="34" t="s">
        <v>79</v>
      </c>
      <c r="BE19" s="55">
        <v>275600.41</v>
      </c>
      <c r="BF19" s="6">
        <f t="shared" si="4"/>
        <v>0.01853964921995863</v>
      </c>
      <c r="BH19">
        <v>18</v>
      </c>
      <c r="BI19" t="str">
        <f t="shared" si="16"/>
        <v>33149</v>
      </c>
      <c r="BJ19" s="4">
        <f t="shared" si="17"/>
        <v>275600.41</v>
      </c>
      <c r="BK19" s="10">
        <f t="shared" si="18"/>
        <v>0.01853964921995863</v>
      </c>
      <c r="BR19" s="34" t="s">
        <v>63</v>
      </c>
      <c r="BS19" s="55">
        <v>1217019.65</v>
      </c>
      <c r="BT19" s="6">
        <f t="shared" si="5"/>
        <v>0.012672606251859576</v>
      </c>
      <c r="BW19" t="s">
        <v>160</v>
      </c>
      <c r="BX19" s="4">
        <f>+CA9-CA10</f>
        <v>16456637.210000053</v>
      </c>
      <c r="BY19" s="10">
        <f t="shared" si="21"/>
        <v>0.17135999701568633</v>
      </c>
    </row>
    <row r="20" spans="2:77" ht="12.75">
      <c r="B20" s="34" t="s">
        <v>161</v>
      </c>
      <c r="C20" s="55">
        <v>0</v>
      </c>
      <c r="D20" s="6">
        <f t="shared" si="6"/>
        <v>0</v>
      </c>
      <c r="E20" s="55">
        <v>0</v>
      </c>
      <c r="F20" s="6">
        <f t="shared" si="22"/>
        <v>0</v>
      </c>
      <c r="G20" s="55">
        <v>0</v>
      </c>
      <c r="H20" s="6">
        <f t="shared" si="7"/>
        <v>0</v>
      </c>
      <c r="I20" s="55">
        <v>0</v>
      </c>
      <c r="J20" s="6">
        <f t="shared" si="8"/>
        <v>0</v>
      </c>
      <c r="K20" s="55">
        <v>0</v>
      </c>
      <c r="L20" s="6">
        <f t="shared" si="9"/>
        <v>0</v>
      </c>
      <c r="O20">
        <v>19</v>
      </c>
      <c r="P20" s="34" t="s">
        <v>38</v>
      </c>
      <c r="Q20" s="55">
        <v>333415.62</v>
      </c>
      <c r="R20" s="6">
        <f t="shared" si="0"/>
        <v>0.006957163380871551</v>
      </c>
      <c r="X20" s="2"/>
      <c r="Y20" s="3"/>
      <c r="AB20">
        <f t="shared" si="25"/>
        <v>19</v>
      </c>
      <c r="AC20" s="34" t="s">
        <v>132</v>
      </c>
      <c r="AD20" s="55">
        <v>241286.02</v>
      </c>
      <c r="AE20" s="6">
        <f t="shared" si="1"/>
        <v>0.008803663113993661</v>
      </c>
      <c r="AP20">
        <f t="shared" si="26"/>
        <v>19</v>
      </c>
      <c r="AQ20" s="34" t="s">
        <v>15</v>
      </c>
      <c r="AR20" s="55">
        <v>25349.83</v>
      </c>
      <c r="AS20" s="6">
        <f t="shared" si="3"/>
        <v>0.004341858692564132</v>
      </c>
      <c r="BC20">
        <f t="shared" si="24"/>
        <v>19</v>
      </c>
      <c r="BD20" s="34" t="s">
        <v>70</v>
      </c>
      <c r="BE20" s="55">
        <v>270829.9</v>
      </c>
      <c r="BF20" s="6">
        <f t="shared" si="4"/>
        <v>0.018218736845407722</v>
      </c>
      <c r="BH20">
        <v>19</v>
      </c>
      <c r="BI20" t="str">
        <f t="shared" si="16"/>
        <v>33144</v>
      </c>
      <c r="BJ20" s="4">
        <f t="shared" si="17"/>
        <v>270829.9</v>
      </c>
      <c r="BK20" s="10">
        <f t="shared" si="18"/>
        <v>0.018218736845407722</v>
      </c>
      <c r="BR20" s="34" t="s">
        <v>28</v>
      </c>
      <c r="BS20" s="55">
        <v>1077777.92</v>
      </c>
      <c r="BT20" s="6">
        <f t="shared" si="5"/>
        <v>0.011222707215210707</v>
      </c>
      <c r="BX20" s="4">
        <f>SUM(BX2:BX19)</f>
        <v>96035466.25000004</v>
      </c>
      <c r="BY20" s="7">
        <f>SUM(BY2:BY19)</f>
        <v>1.0000000000000002</v>
      </c>
    </row>
    <row r="21" spans="2:72" ht="12.75">
      <c r="B21" s="34" t="s">
        <v>42</v>
      </c>
      <c r="C21" s="55">
        <v>0</v>
      </c>
      <c r="D21" s="6">
        <f t="shared" si="6"/>
        <v>0</v>
      </c>
      <c r="E21" s="55">
        <v>0</v>
      </c>
      <c r="F21" s="6">
        <f t="shared" si="22"/>
        <v>0</v>
      </c>
      <c r="G21" s="55">
        <v>0</v>
      </c>
      <c r="H21" s="6">
        <f t="shared" si="7"/>
        <v>0</v>
      </c>
      <c r="I21" s="55">
        <v>39236.8</v>
      </c>
      <c r="J21" s="6">
        <f t="shared" si="8"/>
        <v>0.002639460908326199</v>
      </c>
      <c r="K21" s="55">
        <v>39236.8</v>
      </c>
      <c r="L21" s="6">
        <f t="shared" si="9"/>
        <v>0.00040856572610225634</v>
      </c>
      <c r="O21">
        <v>20</v>
      </c>
      <c r="P21" s="34" t="s">
        <v>44</v>
      </c>
      <c r="Q21" s="55">
        <v>278931.39</v>
      </c>
      <c r="R21" s="6">
        <f t="shared" si="0"/>
        <v>0.005820276963279649</v>
      </c>
      <c r="X21" s="2"/>
      <c r="Y21" s="3"/>
      <c r="AB21">
        <f t="shared" si="25"/>
        <v>20</v>
      </c>
      <c r="AC21" s="34" t="s">
        <v>8</v>
      </c>
      <c r="AD21" s="55">
        <v>228832.21</v>
      </c>
      <c r="AE21" s="6">
        <f t="shared" si="1"/>
        <v>0.008349268169248478</v>
      </c>
      <c r="AP21">
        <f t="shared" si="26"/>
        <v>20</v>
      </c>
      <c r="AQ21" s="34" t="s">
        <v>132</v>
      </c>
      <c r="AR21" s="55">
        <v>18002.1</v>
      </c>
      <c r="AS21" s="6">
        <f t="shared" si="3"/>
        <v>0.0030833569443822206</v>
      </c>
      <c r="BC21">
        <f t="shared" si="24"/>
        <v>20</v>
      </c>
      <c r="BD21" s="34" t="s">
        <v>75</v>
      </c>
      <c r="BE21" s="55">
        <v>270268.11</v>
      </c>
      <c r="BF21" s="6">
        <f t="shared" si="4"/>
        <v>0.01818094521245884</v>
      </c>
      <c r="BH21">
        <v>20</v>
      </c>
      <c r="BI21" t="str">
        <f t="shared" si="16"/>
        <v>33146</v>
      </c>
      <c r="BJ21" s="4">
        <f t="shared" si="17"/>
        <v>270268.11</v>
      </c>
      <c r="BK21" s="10">
        <f t="shared" si="18"/>
        <v>0.01818094521245884</v>
      </c>
      <c r="BR21" s="34" t="s">
        <v>132</v>
      </c>
      <c r="BS21" s="55">
        <v>1070627.67</v>
      </c>
      <c r="BT21" s="6">
        <f t="shared" si="5"/>
        <v>0.011148252950768586</v>
      </c>
    </row>
    <row r="22" spans="2:72" ht="12.75">
      <c r="B22" s="34" t="s">
        <v>43</v>
      </c>
      <c r="C22" s="55">
        <v>88398.26</v>
      </c>
      <c r="D22" s="6">
        <f t="shared" si="6"/>
        <v>0.0018445480670784482</v>
      </c>
      <c r="E22" s="55">
        <v>88398.32</v>
      </c>
      <c r="F22" s="6">
        <f t="shared" si="22"/>
        <v>0.0032253382484530527</v>
      </c>
      <c r="G22" s="55">
        <v>0</v>
      </c>
      <c r="H22" s="6">
        <f t="shared" si="7"/>
        <v>0</v>
      </c>
      <c r="I22" s="55">
        <v>36411.67</v>
      </c>
      <c r="J22" s="6">
        <f t="shared" si="8"/>
        <v>0.0024494143144159005</v>
      </c>
      <c r="K22" s="55">
        <v>213208.25</v>
      </c>
      <c r="L22" s="6">
        <f t="shared" si="9"/>
        <v>0.0022200990771989917</v>
      </c>
      <c r="O22">
        <v>21</v>
      </c>
      <c r="P22" s="34" t="s">
        <v>2</v>
      </c>
      <c r="Q22" s="55">
        <v>256528.37</v>
      </c>
      <c r="R22" s="6">
        <f t="shared" si="0"/>
        <v>0.005352807951585077</v>
      </c>
      <c r="X22" s="2"/>
      <c r="Y22" s="3"/>
      <c r="AB22">
        <f t="shared" si="25"/>
        <v>21</v>
      </c>
      <c r="AC22" s="34" t="s">
        <v>68</v>
      </c>
      <c r="AD22" s="55">
        <v>213032.25</v>
      </c>
      <c r="AE22" s="6">
        <f t="shared" si="1"/>
        <v>0.007772784189552616</v>
      </c>
      <c r="AP22">
        <f t="shared" si="26"/>
        <v>21</v>
      </c>
      <c r="AQ22" s="34" t="s">
        <v>44</v>
      </c>
      <c r="AR22" s="55">
        <v>17213.28</v>
      </c>
      <c r="AS22" s="6">
        <f t="shared" si="3"/>
        <v>0.0029482497277315196</v>
      </c>
      <c r="BC22">
        <f t="shared" si="24"/>
        <v>21</v>
      </c>
      <c r="BD22" s="34" t="s">
        <v>33</v>
      </c>
      <c r="BE22" s="55">
        <v>265448.59</v>
      </c>
      <c r="BF22" s="6">
        <f t="shared" si="4"/>
        <v>0.017856735933493784</v>
      </c>
      <c r="BI22" t="s">
        <v>160</v>
      </c>
      <c r="BJ22" s="4">
        <f>+BM6-BM7</f>
        <v>4295311.380000005</v>
      </c>
      <c r="BK22" s="10">
        <f>+BJ22/BJ23</f>
        <v>0.28894574676320883</v>
      </c>
      <c r="BR22" s="34" t="s">
        <v>68</v>
      </c>
      <c r="BS22" s="55">
        <v>1011657.93</v>
      </c>
      <c r="BT22" s="6">
        <f t="shared" si="5"/>
        <v>0.010534211677240642</v>
      </c>
    </row>
    <row r="23" spans="2:72" ht="12.75">
      <c r="B23" s="34" t="s">
        <v>44</v>
      </c>
      <c r="C23" s="55">
        <v>278931.39</v>
      </c>
      <c r="D23" s="6">
        <f t="shared" si="6"/>
        <v>0.005820276963279649</v>
      </c>
      <c r="E23" s="55">
        <v>278931.86</v>
      </c>
      <c r="F23" s="6">
        <f t="shared" si="22"/>
        <v>0.010177225050998164</v>
      </c>
      <c r="G23" s="55">
        <v>17213.28</v>
      </c>
      <c r="H23" s="6">
        <f t="shared" si="7"/>
        <v>0.0029482497277315196</v>
      </c>
      <c r="I23" s="55">
        <v>398910.73</v>
      </c>
      <c r="J23" s="6">
        <f t="shared" si="8"/>
        <v>0.02683473875919716</v>
      </c>
      <c r="K23" s="55">
        <v>973987.26</v>
      </c>
      <c r="L23" s="6">
        <f t="shared" si="9"/>
        <v>0.01014195378053886</v>
      </c>
      <c r="O23">
        <v>22</v>
      </c>
      <c r="P23" s="34" t="s">
        <v>132</v>
      </c>
      <c r="Q23" s="55">
        <v>241285.87</v>
      </c>
      <c r="R23" s="6">
        <f t="shared" si="0"/>
        <v>0.005034752778186378</v>
      </c>
      <c r="X23" s="2"/>
      <c r="Y23" s="3"/>
      <c r="AB23">
        <f t="shared" si="25"/>
        <v>22</v>
      </c>
      <c r="AC23" s="34" t="s">
        <v>140</v>
      </c>
      <c r="AD23" s="55">
        <v>184466.96</v>
      </c>
      <c r="AE23" s="6">
        <f t="shared" si="1"/>
        <v>0.00673053901549101</v>
      </c>
      <c r="AP23">
        <f t="shared" si="26"/>
        <v>22</v>
      </c>
      <c r="AQ23" s="34" t="s">
        <v>68</v>
      </c>
      <c r="AR23" s="55">
        <v>10245.72</v>
      </c>
      <c r="AS23" s="6">
        <f t="shared" si="3"/>
        <v>0.0017548625944859657</v>
      </c>
      <c r="BC23">
        <f t="shared" si="24"/>
        <v>22</v>
      </c>
      <c r="BD23" s="34" t="s">
        <v>112</v>
      </c>
      <c r="BE23" s="55">
        <v>257345.51</v>
      </c>
      <c r="BF23" s="6">
        <f t="shared" si="4"/>
        <v>0.01731164145848461</v>
      </c>
      <c r="BJ23" s="4">
        <f>SUM(BJ2:BJ22)</f>
        <v>14865459.790000005</v>
      </c>
      <c r="BK23" s="10">
        <f>SUM(BK2:BK22)</f>
        <v>1</v>
      </c>
      <c r="BR23" s="34" t="s">
        <v>44</v>
      </c>
      <c r="BS23" s="55">
        <v>973987.26</v>
      </c>
      <c r="BT23" s="6">
        <f t="shared" si="5"/>
        <v>0.01014195378053886</v>
      </c>
    </row>
    <row r="24" spans="2:72" ht="12.75">
      <c r="B24" s="34" t="s">
        <v>45</v>
      </c>
      <c r="C24" s="55">
        <v>4122208.23</v>
      </c>
      <c r="D24" s="6">
        <f t="shared" si="6"/>
        <v>0.08601539467791981</v>
      </c>
      <c r="E24" s="55">
        <v>4122208.93</v>
      </c>
      <c r="F24" s="6">
        <f t="shared" si="22"/>
        <v>0.15040464717025995</v>
      </c>
      <c r="G24" s="55">
        <v>1428282.95</v>
      </c>
      <c r="H24" s="6">
        <f t="shared" si="7"/>
        <v>0.24463291240606508</v>
      </c>
      <c r="I24" s="55">
        <v>502654.58</v>
      </c>
      <c r="J24" s="6">
        <f t="shared" si="8"/>
        <v>0.033813591177188865</v>
      </c>
      <c r="K24" s="55">
        <v>10175354.69</v>
      </c>
      <c r="L24" s="6">
        <f t="shared" si="9"/>
        <v>0.10595413431441528</v>
      </c>
      <c r="O24">
        <v>23</v>
      </c>
      <c r="P24" s="34" t="s">
        <v>8</v>
      </c>
      <c r="Q24" s="55">
        <v>228832.07</v>
      </c>
      <c r="R24" s="6">
        <f t="shared" si="0"/>
        <v>0.004774887564574916</v>
      </c>
      <c r="X24" s="2"/>
      <c r="Y24" s="3"/>
      <c r="AB24">
        <f t="shared" si="25"/>
        <v>23</v>
      </c>
      <c r="AC24" s="34" t="s">
        <v>75</v>
      </c>
      <c r="AD24" s="55">
        <v>153930.45</v>
      </c>
      <c r="AE24" s="6">
        <f t="shared" si="1"/>
        <v>0.005616371080203676</v>
      </c>
      <c r="AP24">
        <f t="shared" si="26"/>
        <v>23</v>
      </c>
      <c r="AQ24" s="34" t="s">
        <v>75</v>
      </c>
      <c r="AR24" s="55">
        <v>8734.75</v>
      </c>
      <c r="AS24" s="6">
        <f t="shared" si="3"/>
        <v>0.0014960672404854213</v>
      </c>
      <c r="BC24">
        <f t="shared" si="24"/>
        <v>23</v>
      </c>
      <c r="BD24" s="34" t="s">
        <v>8</v>
      </c>
      <c r="BE24" s="55">
        <v>254950.94</v>
      </c>
      <c r="BF24" s="6">
        <f t="shared" si="4"/>
        <v>0.017150558650833356</v>
      </c>
      <c r="BR24" s="34" t="s">
        <v>8</v>
      </c>
      <c r="BS24" s="55">
        <v>858603.33</v>
      </c>
      <c r="BT24" s="6">
        <f t="shared" si="5"/>
        <v>0.008940481715003903</v>
      </c>
    </row>
    <row r="25" spans="2:72" ht="12.75">
      <c r="B25" s="34" t="s">
        <v>46</v>
      </c>
      <c r="C25" s="55">
        <v>1529065.64</v>
      </c>
      <c r="D25" s="6">
        <f t="shared" si="6"/>
        <v>0.031906002116988165</v>
      </c>
      <c r="E25" s="55">
        <v>1529066</v>
      </c>
      <c r="F25" s="6">
        <f t="shared" si="22"/>
        <v>0.0557901445888238</v>
      </c>
      <c r="G25" s="55">
        <v>232297.91</v>
      </c>
      <c r="H25" s="6">
        <f t="shared" si="7"/>
        <v>0.039787434463977873</v>
      </c>
      <c r="I25" s="55">
        <v>753612.67</v>
      </c>
      <c r="J25" s="6">
        <f t="shared" si="8"/>
        <v>0.050695550668870354</v>
      </c>
      <c r="K25" s="55">
        <v>4044042.22</v>
      </c>
      <c r="L25" s="6">
        <f t="shared" si="9"/>
        <v>0.04210988271221101</v>
      </c>
      <c r="O25">
        <v>24</v>
      </c>
      <c r="P25" s="34" t="s">
        <v>68</v>
      </c>
      <c r="Q25" s="55">
        <v>213032.02</v>
      </c>
      <c r="R25" s="6">
        <f t="shared" si="0"/>
        <v>0.004445198363823195</v>
      </c>
      <c r="X25" s="2"/>
      <c r="Y25" s="3"/>
      <c r="AB25">
        <f t="shared" si="25"/>
        <v>24</v>
      </c>
      <c r="AC25" s="34" t="s">
        <v>70</v>
      </c>
      <c r="AD25" s="55">
        <v>149168.39</v>
      </c>
      <c r="AE25" s="6">
        <f t="shared" si="1"/>
        <v>0.005442620558028273</v>
      </c>
      <c r="AP25">
        <f t="shared" si="26"/>
        <v>24</v>
      </c>
      <c r="AQ25" s="34" t="s">
        <v>33</v>
      </c>
      <c r="AR25" s="55">
        <v>7782.06</v>
      </c>
      <c r="AS25" s="6">
        <f>+AR25/$G$78</f>
        <v>0.0013328927593224738</v>
      </c>
      <c r="BC25">
        <f t="shared" si="24"/>
        <v>24</v>
      </c>
      <c r="BD25" s="34" t="s">
        <v>122</v>
      </c>
      <c r="BE25" s="55">
        <v>247629.91</v>
      </c>
      <c r="BF25" s="6">
        <f t="shared" si="4"/>
        <v>0.016658072706676765</v>
      </c>
      <c r="BR25" s="34" t="s">
        <v>143</v>
      </c>
      <c r="BS25" s="55">
        <v>683380.06</v>
      </c>
      <c r="BT25" s="6">
        <f t="shared" si="5"/>
        <v>0.007115913387883403</v>
      </c>
    </row>
    <row r="26" spans="2:72" ht="12.75">
      <c r="B26" s="34" t="s">
        <v>48</v>
      </c>
      <c r="C26" s="55">
        <v>1641527.78</v>
      </c>
      <c r="D26" s="6">
        <f t="shared" si="6"/>
        <v>0.034252675263682524</v>
      </c>
      <c r="E26" s="55">
        <v>1641528.52</v>
      </c>
      <c r="F26" s="6">
        <f t="shared" si="22"/>
        <v>0.05989349935024253</v>
      </c>
      <c r="G26" s="55">
        <v>407028.04</v>
      </c>
      <c r="H26" s="6">
        <f t="shared" si="7"/>
        <v>0.06971479625667473</v>
      </c>
      <c r="I26" s="55">
        <v>697541.25</v>
      </c>
      <c r="J26" s="6">
        <f t="shared" si="8"/>
        <v>0.046923624284345114</v>
      </c>
      <c r="K26" s="55">
        <v>4387625.59</v>
      </c>
      <c r="L26" s="6">
        <f t="shared" si="9"/>
        <v>0.0456875544143047</v>
      </c>
      <c r="O26">
        <v>25</v>
      </c>
      <c r="P26" s="34" t="s">
        <v>140</v>
      </c>
      <c r="Q26" s="55">
        <v>184466.84</v>
      </c>
      <c r="R26" s="6">
        <f t="shared" si="0"/>
        <v>0.003849147632114811</v>
      </c>
      <c r="AB26">
        <f t="shared" si="25"/>
        <v>25</v>
      </c>
      <c r="AC26" s="34" t="s">
        <v>122</v>
      </c>
      <c r="AD26" s="55">
        <v>145663.12</v>
      </c>
      <c r="AE26" s="6">
        <f t="shared" si="1"/>
        <v>0.005314725803895445</v>
      </c>
      <c r="AP26">
        <f t="shared" si="26"/>
        <v>25</v>
      </c>
      <c r="AQ26" s="34" t="s">
        <v>17</v>
      </c>
      <c r="AR26" s="55">
        <v>5909.05</v>
      </c>
      <c r="AS26" s="6">
        <f t="shared" si="3"/>
        <v>0.001012088053738273</v>
      </c>
      <c r="BC26">
        <f t="shared" si="24"/>
        <v>25</v>
      </c>
      <c r="BD26" s="34" t="s">
        <v>139</v>
      </c>
      <c r="BE26" s="55">
        <v>239210.99</v>
      </c>
      <c r="BF26" s="6">
        <f t="shared" si="4"/>
        <v>0.016091731663820937</v>
      </c>
      <c r="BR26" s="34" t="s">
        <v>75</v>
      </c>
      <c r="BS26" s="55">
        <v>586863.58</v>
      </c>
      <c r="BT26" s="6">
        <f t="shared" si="5"/>
        <v>0.006110904678405721</v>
      </c>
    </row>
    <row r="27" spans="2:72" ht="12.75">
      <c r="B27" s="34" t="s">
        <v>51</v>
      </c>
      <c r="C27" s="55">
        <v>1342340.51</v>
      </c>
      <c r="D27" s="6">
        <f t="shared" si="6"/>
        <v>0.028009732239996563</v>
      </c>
      <c r="E27" s="55">
        <v>1342341.71</v>
      </c>
      <c r="F27" s="6">
        <f t="shared" si="22"/>
        <v>0.048977243682423774</v>
      </c>
      <c r="G27" s="55">
        <v>561996.58</v>
      </c>
      <c r="H27" s="6">
        <f t="shared" si="7"/>
        <v>0.09625743983546688</v>
      </c>
      <c r="I27" s="55">
        <v>1044093.09</v>
      </c>
      <c r="J27" s="6">
        <f t="shared" si="8"/>
        <v>0.07023617868196458</v>
      </c>
      <c r="K27" s="55">
        <v>4290771.89</v>
      </c>
      <c r="L27" s="6">
        <f t="shared" si="9"/>
        <v>0.04467903429374976</v>
      </c>
      <c r="O27">
        <f>+O26+1</f>
        <v>26</v>
      </c>
      <c r="P27" s="34" t="s">
        <v>75</v>
      </c>
      <c r="Q27" s="55">
        <v>153930.27</v>
      </c>
      <c r="R27" s="6">
        <f t="shared" si="0"/>
        <v>0.003211961208211153</v>
      </c>
      <c r="AB27">
        <f t="shared" si="25"/>
        <v>26</v>
      </c>
      <c r="AC27" s="34" t="s">
        <v>146</v>
      </c>
      <c r="AD27" s="55">
        <v>143028.21</v>
      </c>
      <c r="AE27" s="6">
        <f t="shared" si="1"/>
        <v>0.005218587370447485</v>
      </c>
      <c r="AP27">
        <f t="shared" si="26"/>
        <v>26</v>
      </c>
      <c r="AQ27" s="34" t="s">
        <v>2</v>
      </c>
      <c r="AR27" s="55">
        <v>5908.75</v>
      </c>
      <c r="AS27" s="6">
        <f t="shared" si="3"/>
        <v>0.0010120366704505833</v>
      </c>
      <c r="BC27">
        <f t="shared" si="24"/>
        <v>26</v>
      </c>
      <c r="BD27" s="34" t="s">
        <v>140</v>
      </c>
      <c r="BE27" s="55">
        <v>209697.13</v>
      </c>
      <c r="BF27" s="6">
        <f t="shared" si="4"/>
        <v>0.014106333269359301</v>
      </c>
      <c r="BR27" s="34" t="s">
        <v>140</v>
      </c>
      <c r="BS27" s="55">
        <v>578630.93</v>
      </c>
      <c r="BT27" s="6">
        <f t="shared" si="5"/>
        <v>0.006025179577862463</v>
      </c>
    </row>
    <row r="28" spans="2:72" ht="12.75">
      <c r="B28" s="34" t="s">
        <v>52</v>
      </c>
      <c r="C28" s="55">
        <v>27254.15</v>
      </c>
      <c r="D28" s="6">
        <f t="shared" si="6"/>
        <v>0.000568694335186757</v>
      </c>
      <c r="E28" s="55">
        <v>27254.61</v>
      </c>
      <c r="F28" s="6">
        <f t="shared" si="22"/>
        <v>0.0009944231528344774</v>
      </c>
      <c r="G28" s="55">
        <v>0</v>
      </c>
      <c r="H28" s="6">
        <f t="shared" si="7"/>
        <v>0</v>
      </c>
      <c r="I28" s="55">
        <v>278460.31</v>
      </c>
      <c r="J28" s="6">
        <f t="shared" si="8"/>
        <v>0.018732034792985026</v>
      </c>
      <c r="K28" s="55">
        <v>332969.07</v>
      </c>
      <c r="L28" s="6">
        <f t="shared" si="9"/>
        <v>0.0034671469093846344</v>
      </c>
      <c r="O28">
        <f aca="true" t="shared" si="27" ref="O28:O75">+O27+1</f>
        <v>27</v>
      </c>
      <c r="P28" s="34" t="s">
        <v>70</v>
      </c>
      <c r="Q28" s="55">
        <v>149167.81</v>
      </c>
      <c r="R28" s="6">
        <f t="shared" si="0"/>
        <v>0.0031125861030050278</v>
      </c>
      <c r="AB28">
        <f t="shared" si="25"/>
        <v>27</v>
      </c>
      <c r="AC28" s="34" t="s">
        <v>139</v>
      </c>
      <c r="AD28" s="55">
        <v>133052.67</v>
      </c>
      <c r="AE28" s="6">
        <f t="shared" si="1"/>
        <v>0.004854615626290206</v>
      </c>
      <c r="AP28">
        <f t="shared" si="26"/>
        <v>27</v>
      </c>
      <c r="AQ28" s="34" t="s">
        <v>70</v>
      </c>
      <c r="AR28" s="55">
        <v>3636.68</v>
      </c>
      <c r="AS28" s="6">
        <f t="shared" si="3"/>
        <v>0.0006228819155818451</v>
      </c>
      <c r="BC28">
        <f t="shared" si="24"/>
        <v>27</v>
      </c>
      <c r="BD28" s="34" t="s">
        <v>135</v>
      </c>
      <c r="BE28" s="55">
        <v>197379.91</v>
      </c>
      <c r="BF28" s="6">
        <f t="shared" si="4"/>
        <v>0.01327775344915853</v>
      </c>
      <c r="BR28" s="34" t="s">
        <v>70</v>
      </c>
      <c r="BS28" s="55">
        <v>572802.78</v>
      </c>
      <c r="BT28" s="6">
        <f t="shared" si="5"/>
        <v>0.005964492102416379</v>
      </c>
    </row>
    <row r="29" spans="2:72" ht="12.75">
      <c r="B29" s="34" t="s">
        <v>53</v>
      </c>
      <c r="C29" s="55">
        <v>32620.02</v>
      </c>
      <c r="D29" s="6">
        <f t="shared" si="6"/>
        <v>0.0006806603980560288</v>
      </c>
      <c r="E29" s="55">
        <v>32620.09</v>
      </c>
      <c r="F29" s="6">
        <f t="shared" si="22"/>
        <v>0.0011901903106866843</v>
      </c>
      <c r="G29" s="55">
        <v>2625.15</v>
      </c>
      <c r="H29" s="6">
        <f t="shared" si="7"/>
        <v>0.0004496294589267356</v>
      </c>
      <c r="I29" s="55">
        <v>57374.23</v>
      </c>
      <c r="J29" s="6">
        <f t="shared" si="8"/>
        <v>0.0038595664587916514</v>
      </c>
      <c r="K29" s="55">
        <v>125239.49</v>
      </c>
      <c r="L29" s="6">
        <f t="shared" si="9"/>
        <v>0.0013040962353842891</v>
      </c>
      <c r="O29">
        <f t="shared" si="27"/>
        <v>28</v>
      </c>
      <c r="P29" s="34" t="s">
        <v>122</v>
      </c>
      <c r="Q29" s="55">
        <v>145662.91</v>
      </c>
      <c r="R29" s="6">
        <f t="shared" si="0"/>
        <v>0.0030394516711700205</v>
      </c>
      <c r="AB29">
        <f t="shared" si="25"/>
        <v>28</v>
      </c>
      <c r="AC29" s="34" t="s">
        <v>35</v>
      </c>
      <c r="AD29" s="55">
        <v>129372.63</v>
      </c>
      <c r="AE29" s="6">
        <f t="shared" si="1"/>
        <v>0.004720344140499105</v>
      </c>
      <c r="AP29">
        <f t="shared" si="26"/>
        <v>28</v>
      </c>
      <c r="AQ29" s="34" t="s">
        <v>122</v>
      </c>
      <c r="AR29" s="55">
        <v>3194.4</v>
      </c>
      <c r="AS29" s="6">
        <f t="shared" si="3"/>
        <v>0.0005471292473175111</v>
      </c>
      <c r="BC29">
        <f t="shared" si="24"/>
        <v>28</v>
      </c>
      <c r="BD29" s="34" t="s">
        <v>73</v>
      </c>
      <c r="BE29" s="55">
        <v>196500.34</v>
      </c>
      <c r="BF29" s="6">
        <f t="shared" si="4"/>
        <v>0.013218584744495141</v>
      </c>
      <c r="BR29" s="34" t="s">
        <v>2</v>
      </c>
      <c r="BS29" s="55">
        <v>552661.57</v>
      </c>
      <c r="BT29" s="6">
        <f t="shared" si="5"/>
        <v>0.005754765313069948</v>
      </c>
    </row>
    <row r="30" spans="2:72" ht="12.75">
      <c r="B30" s="34" t="s">
        <v>54</v>
      </c>
      <c r="C30" s="55">
        <v>58948.98</v>
      </c>
      <c r="D30" s="6">
        <f t="shared" si="6"/>
        <v>0.0012300494049910723</v>
      </c>
      <c r="E30" s="55">
        <v>58949.29</v>
      </c>
      <c r="F30" s="6">
        <f t="shared" si="22"/>
        <v>0.0021508485654043092</v>
      </c>
      <c r="G30" s="55">
        <v>0</v>
      </c>
      <c r="H30" s="6">
        <f t="shared" si="7"/>
        <v>0</v>
      </c>
      <c r="I30" s="55">
        <v>169770.34</v>
      </c>
      <c r="J30" s="6">
        <f t="shared" si="8"/>
        <v>0.011420456709600365</v>
      </c>
      <c r="K30" s="55">
        <v>287668.61</v>
      </c>
      <c r="L30" s="6">
        <f t="shared" si="9"/>
        <v>0.002995441384656159</v>
      </c>
      <c r="O30">
        <f t="shared" si="27"/>
        <v>29</v>
      </c>
      <c r="P30" s="34" t="s">
        <v>146</v>
      </c>
      <c r="Q30" s="55">
        <v>143028.08</v>
      </c>
      <c r="R30" s="6">
        <f t="shared" si="0"/>
        <v>0.002984472414976739</v>
      </c>
      <c r="AB30">
        <f t="shared" si="25"/>
        <v>29</v>
      </c>
      <c r="AC30" s="34" t="s">
        <v>17</v>
      </c>
      <c r="AD30" s="55">
        <v>122368.58</v>
      </c>
      <c r="AE30" s="6">
        <f t="shared" si="1"/>
        <v>0.004464791429100544</v>
      </c>
      <c r="AP30">
        <f t="shared" si="26"/>
        <v>29</v>
      </c>
      <c r="AQ30" s="34" t="s">
        <v>53</v>
      </c>
      <c r="AR30" s="55">
        <v>2625.15</v>
      </c>
      <c r="AS30" s="6">
        <f t="shared" si="3"/>
        <v>0.0004496294589267356</v>
      </c>
      <c r="BC30">
        <f t="shared" si="24"/>
        <v>29</v>
      </c>
      <c r="BD30" s="34" t="s">
        <v>54</v>
      </c>
      <c r="BE30" s="55">
        <v>169770.34</v>
      </c>
      <c r="BF30" s="6">
        <f t="shared" si="4"/>
        <v>0.011420456709600365</v>
      </c>
      <c r="BR30" s="34" t="s">
        <v>122</v>
      </c>
      <c r="BS30" s="55">
        <v>542150.34</v>
      </c>
      <c r="BT30" s="6">
        <f t="shared" si="5"/>
        <v>0.005645313769692868</v>
      </c>
    </row>
    <row r="31" spans="2:72" ht="12.75">
      <c r="B31" s="34" t="s">
        <v>55</v>
      </c>
      <c r="C31" s="55">
        <v>65932.22</v>
      </c>
      <c r="D31" s="6">
        <f t="shared" si="6"/>
        <v>0.0013757640586951714</v>
      </c>
      <c r="E31" s="55">
        <v>65932.84</v>
      </c>
      <c r="F31" s="6">
        <f t="shared" si="22"/>
        <v>0.002405653305188779</v>
      </c>
      <c r="G31" s="55">
        <v>0</v>
      </c>
      <c r="H31" s="6">
        <f t="shared" si="7"/>
        <v>0</v>
      </c>
      <c r="I31" s="55">
        <v>71307.98</v>
      </c>
      <c r="J31" s="6">
        <f t="shared" si="8"/>
        <v>0.004796890308631347</v>
      </c>
      <c r="K31" s="55">
        <v>203173.04</v>
      </c>
      <c r="L31" s="6">
        <f t="shared" si="9"/>
        <v>0.0021156042442809497</v>
      </c>
      <c r="O31">
        <f t="shared" si="27"/>
        <v>30</v>
      </c>
      <c r="P31" s="34" t="s">
        <v>139</v>
      </c>
      <c r="Q31" s="55">
        <v>133052.38</v>
      </c>
      <c r="R31" s="6">
        <f t="shared" si="0"/>
        <v>0.00277631607623484</v>
      </c>
      <c r="AB31">
        <f t="shared" si="25"/>
        <v>30</v>
      </c>
      <c r="AC31" s="34" t="s">
        <v>6</v>
      </c>
      <c r="AD31" s="55">
        <v>110299.69</v>
      </c>
      <c r="AE31" s="6">
        <f t="shared" si="1"/>
        <v>0.004024440837218566</v>
      </c>
      <c r="AP31">
        <f t="shared" si="26"/>
        <v>30</v>
      </c>
      <c r="AQ31" s="34" t="s">
        <v>6</v>
      </c>
      <c r="AR31" s="55">
        <v>2228.95</v>
      </c>
      <c r="AS31" s="6">
        <f t="shared" si="3"/>
        <v>0.00038176926365150456</v>
      </c>
      <c r="BC31">
        <f t="shared" si="24"/>
        <v>30</v>
      </c>
      <c r="BD31" s="34" t="s">
        <v>128</v>
      </c>
      <c r="BE31" s="55">
        <v>164119.77</v>
      </c>
      <c r="BF31" s="6">
        <f t="shared" si="4"/>
        <v>0.011040342668068926</v>
      </c>
      <c r="BR31" s="34" t="s">
        <v>6</v>
      </c>
      <c r="BS31" s="55">
        <v>535115.57</v>
      </c>
      <c r="BT31" s="6">
        <f t="shared" si="5"/>
        <v>0.005572061977675875</v>
      </c>
    </row>
    <row r="32" spans="2:72" ht="12.75">
      <c r="B32" s="34" t="s">
        <v>58</v>
      </c>
      <c r="C32" s="55">
        <v>15607500.5</v>
      </c>
      <c r="D32" s="6">
        <f t="shared" si="6"/>
        <v>0.3256713975953929</v>
      </c>
      <c r="E32" s="55">
        <v>0</v>
      </c>
      <c r="F32" s="6">
        <f t="shared" si="22"/>
        <v>0</v>
      </c>
      <c r="G32" s="55">
        <v>0</v>
      </c>
      <c r="H32" s="6">
        <f t="shared" si="7"/>
        <v>0</v>
      </c>
      <c r="I32" s="55">
        <v>0</v>
      </c>
      <c r="J32" s="6">
        <f t="shared" si="8"/>
        <v>0</v>
      </c>
      <c r="K32" s="55">
        <v>15607500.5</v>
      </c>
      <c r="L32" s="6">
        <f t="shared" si="9"/>
        <v>0.1625180895084163</v>
      </c>
      <c r="O32">
        <f t="shared" si="27"/>
        <v>31</v>
      </c>
      <c r="P32" s="34" t="s">
        <v>35</v>
      </c>
      <c r="Q32" s="55">
        <v>129372.63</v>
      </c>
      <c r="R32" s="6">
        <f t="shared" si="0"/>
        <v>0.002699533165012018</v>
      </c>
      <c r="AB32">
        <f t="shared" si="25"/>
        <v>31</v>
      </c>
      <c r="AC32" s="34" t="s">
        <v>131</v>
      </c>
      <c r="AD32" s="55">
        <v>92005.33</v>
      </c>
      <c r="AE32" s="6">
        <f t="shared" si="1"/>
        <v>0.003356945130976981</v>
      </c>
      <c r="AP32">
        <f t="shared" si="26"/>
        <v>31</v>
      </c>
      <c r="AQ32" s="34" t="s">
        <v>7</v>
      </c>
      <c r="AR32" s="55">
        <v>0</v>
      </c>
      <c r="AS32" s="6">
        <f t="shared" si="3"/>
        <v>0</v>
      </c>
      <c r="BC32">
        <f t="shared" si="24"/>
        <v>31</v>
      </c>
      <c r="BD32" s="34" t="s">
        <v>15</v>
      </c>
      <c r="BE32" s="55">
        <v>157076.14</v>
      </c>
      <c r="BF32" s="6">
        <f t="shared" si="4"/>
        <v>0.010566517431614537</v>
      </c>
      <c r="BR32" s="34" t="s">
        <v>139</v>
      </c>
      <c r="BS32" s="55">
        <v>505316.04</v>
      </c>
      <c r="BT32" s="6">
        <f t="shared" si="5"/>
        <v>0.005261764843048281</v>
      </c>
    </row>
    <row r="33" spans="2:72" ht="12.75">
      <c r="B33" s="34" t="s">
        <v>61</v>
      </c>
      <c r="C33" s="55">
        <v>4000178.48</v>
      </c>
      <c r="D33" s="6">
        <f t="shared" si="6"/>
        <v>0.08346908053679795</v>
      </c>
      <c r="E33" s="55">
        <v>0</v>
      </c>
      <c r="F33" s="6">
        <f t="shared" si="22"/>
        <v>0</v>
      </c>
      <c r="G33" s="55">
        <v>0</v>
      </c>
      <c r="H33" s="6">
        <f t="shared" si="7"/>
        <v>0</v>
      </c>
      <c r="I33" s="55">
        <v>0</v>
      </c>
      <c r="J33" s="6">
        <f t="shared" si="8"/>
        <v>0</v>
      </c>
      <c r="K33" s="55">
        <v>4000178.48</v>
      </c>
      <c r="L33" s="6">
        <f t="shared" si="9"/>
        <v>0.04165313749387871</v>
      </c>
      <c r="O33">
        <f t="shared" si="27"/>
        <v>32</v>
      </c>
      <c r="P33" s="34" t="s">
        <v>17</v>
      </c>
      <c r="Q33" s="55">
        <v>122367.74</v>
      </c>
      <c r="R33" s="6">
        <f t="shared" si="0"/>
        <v>0.002553366755066877</v>
      </c>
      <c r="AB33">
        <f t="shared" si="25"/>
        <v>32</v>
      </c>
      <c r="AC33" s="34" t="s">
        <v>148</v>
      </c>
      <c r="AD33" s="55">
        <v>90874.99</v>
      </c>
      <c r="AE33" s="6">
        <f t="shared" si="1"/>
        <v>0.0033157030707686376</v>
      </c>
      <c r="AP33">
        <f t="shared" si="26"/>
        <v>32</v>
      </c>
      <c r="AQ33" s="34" t="s">
        <v>12</v>
      </c>
      <c r="AR33" s="55">
        <v>0</v>
      </c>
      <c r="AS33" s="6">
        <f t="shared" si="3"/>
        <v>0</v>
      </c>
      <c r="BC33">
        <f t="shared" si="24"/>
        <v>32</v>
      </c>
      <c r="BD33" s="34" t="s">
        <v>115</v>
      </c>
      <c r="BE33" s="55">
        <v>137762.03</v>
      </c>
      <c r="BF33" s="6">
        <f t="shared" si="4"/>
        <v>0.009267256576394127</v>
      </c>
      <c r="BR33" s="34" t="s">
        <v>33</v>
      </c>
      <c r="BS33" s="55">
        <v>450708.15</v>
      </c>
      <c r="BT33" s="6">
        <f t="shared" si="5"/>
        <v>0.004693142727361933</v>
      </c>
    </row>
    <row r="34" spans="2:72" ht="12.75">
      <c r="B34" s="34" t="s">
        <v>63</v>
      </c>
      <c r="C34" s="55">
        <v>982837.27</v>
      </c>
      <c r="D34" s="6">
        <f t="shared" si="6"/>
        <v>0.020508215734463087</v>
      </c>
      <c r="E34" s="55">
        <v>73880.82</v>
      </c>
      <c r="F34" s="6">
        <f t="shared" si="22"/>
        <v>0.002695646643206288</v>
      </c>
      <c r="G34" s="55">
        <v>66803.47</v>
      </c>
      <c r="H34" s="6">
        <f t="shared" si="7"/>
        <v>0.011441939725550316</v>
      </c>
      <c r="I34" s="55">
        <v>93498.09</v>
      </c>
      <c r="J34" s="6">
        <f t="shared" si="8"/>
        <v>0.0062896197844412565</v>
      </c>
      <c r="K34" s="55">
        <v>1217019.65</v>
      </c>
      <c r="L34" s="6">
        <f t="shared" si="9"/>
        <v>0.012672606251859576</v>
      </c>
      <c r="O34">
        <f t="shared" si="27"/>
        <v>33</v>
      </c>
      <c r="P34" s="34" t="s">
        <v>6</v>
      </c>
      <c r="Q34" s="55">
        <v>110299.64</v>
      </c>
      <c r="R34" s="6">
        <f t="shared" si="0"/>
        <v>0.0023015496884378575</v>
      </c>
      <c r="AB34">
        <f t="shared" si="25"/>
        <v>33</v>
      </c>
      <c r="AC34" s="34" t="s">
        <v>33</v>
      </c>
      <c r="AD34" s="55">
        <v>88738.81</v>
      </c>
      <c r="AE34" s="6">
        <f t="shared" si="1"/>
        <v>0.0032377615096667923</v>
      </c>
      <c r="AP34">
        <f t="shared" si="26"/>
        <v>33</v>
      </c>
      <c r="AQ34" s="34" t="s">
        <v>16</v>
      </c>
      <c r="AR34" s="55">
        <v>0</v>
      </c>
      <c r="AS34" s="6">
        <f t="shared" si="3"/>
        <v>0</v>
      </c>
      <c r="BC34">
        <f t="shared" si="24"/>
        <v>33</v>
      </c>
      <c r="BD34" s="34" t="s">
        <v>131</v>
      </c>
      <c r="BE34" s="55">
        <v>128194.22</v>
      </c>
      <c r="BF34" s="6">
        <f t="shared" si="4"/>
        <v>0.00862362966305531</v>
      </c>
      <c r="BR34" s="34" t="s">
        <v>35</v>
      </c>
      <c r="BS34" s="55">
        <v>386973.05</v>
      </c>
      <c r="BT34" s="6">
        <f t="shared" si="5"/>
        <v>0.004029480619093676</v>
      </c>
    </row>
    <row r="35" spans="2:72" ht="12.75">
      <c r="B35" s="34" t="s">
        <v>67</v>
      </c>
      <c r="C35" s="55">
        <v>1035866.83</v>
      </c>
      <c r="D35" s="6">
        <f t="shared" si="6"/>
        <v>0.021614748514588177</v>
      </c>
      <c r="E35" s="55">
        <v>1035867.32</v>
      </c>
      <c r="F35" s="6">
        <f t="shared" si="22"/>
        <v>0.03779509030848728</v>
      </c>
      <c r="G35" s="55">
        <v>100857.24</v>
      </c>
      <c r="H35" s="6">
        <f t="shared" si="7"/>
        <v>0.017274588594954163</v>
      </c>
      <c r="I35" s="55">
        <v>109339.08</v>
      </c>
      <c r="J35" s="6">
        <f t="shared" si="8"/>
        <v>0.007355243735787601</v>
      </c>
      <c r="K35" s="55">
        <v>2281930.47</v>
      </c>
      <c r="L35" s="6">
        <f t="shared" si="9"/>
        <v>0.023761330674020642</v>
      </c>
      <c r="O35">
        <f t="shared" si="27"/>
        <v>34</v>
      </c>
      <c r="P35" s="34" t="s">
        <v>131</v>
      </c>
      <c r="Q35" s="55">
        <v>92005.24</v>
      </c>
      <c r="R35" s="6">
        <f t="shared" si="0"/>
        <v>0.0019198125348065533</v>
      </c>
      <c r="AB35">
        <f t="shared" si="25"/>
        <v>34</v>
      </c>
      <c r="AC35" s="34" t="s">
        <v>43</v>
      </c>
      <c r="AD35" s="55">
        <v>88398.32</v>
      </c>
      <c r="AE35" s="6">
        <f t="shared" si="1"/>
        <v>0.0032253382484530527</v>
      </c>
      <c r="AP35">
        <f t="shared" si="26"/>
        <v>34</v>
      </c>
      <c r="AQ35" s="34" t="s">
        <v>22</v>
      </c>
      <c r="AR35" s="55">
        <v>0</v>
      </c>
      <c r="AS35" s="6">
        <f t="shared" si="3"/>
        <v>0</v>
      </c>
      <c r="BC35">
        <f t="shared" si="24"/>
        <v>34</v>
      </c>
      <c r="BD35" s="34" t="s">
        <v>28</v>
      </c>
      <c r="BE35" s="55">
        <v>124423.39</v>
      </c>
      <c r="BF35" s="6">
        <f t="shared" si="4"/>
        <v>0.008369965797068694</v>
      </c>
      <c r="BR35" s="34" t="s">
        <v>146</v>
      </c>
      <c r="BS35" s="55">
        <v>362831.75</v>
      </c>
      <c r="BT35" s="6">
        <f t="shared" si="5"/>
        <v>0.0037781016135796583</v>
      </c>
    </row>
    <row r="36" spans="2:72" ht="12.75">
      <c r="B36" s="34" t="s">
        <v>68</v>
      </c>
      <c r="C36" s="55">
        <v>213032.02</v>
      </c>
      <c r="D36" s="6">
        <f t="shared" si="6"/>
        <v>0.004445198363823195</v>
      </c>
      <c r="E36" s="55">
        <v>213032.25</v>
      </c>
      <c r="F36" s="6">
        <f t="shared" si="22"/>
        <v>0.007772784189552616</v>
      </c>
      <c r="G36" s="55">
        <v>10245.72</v>
      </c>
      <c r="H36" s="6">
        <f t="shared" si="7"/>
        <v>0.0017548625944859657</v>
      </c>
      <c r="I36" s="55">
        <v>575347.94</v>
      </c>
      <c r="J36" s="6">
        <f t="shared" si="8"/>
        <v>0.03870367604687455</v>
      </c>
      <c r="K36" s="55">
        <v>1011657.93</v>
      </c>
      <c r="L36" s="6">
        <f t="shared" si="9"/>
        <v>0.010534211677240642</v>
      </c>
      <c r="O36">
        <f t="shared" si="27"/>
        <v>35</v>
      </c>
      <c r="P36" s="34" t="s">
        <v>148</v>
      </c>
      <c r="Q36" s="55">
        <v>90874.93</v>
      </c>
      <c r="R36" s="6">
        <f t="shared" si="0"/>
        <v>0.0018962271030831296</v>
      </c>
      <c r="AB36">
        <f t="shared" si="25"/>
        <v>35</v>
      </c>
      <c r="AC36" s="34" t="s">
        <v>143</v>
      </c>
      <c r="AD36" s="55">
        <v>81940.66</v>
      </c>
      <c r="AE36" s="6">
        <f t="shared" si="1"/>
        <v>0.0029897213521873165</v>
      </c>
      <c r="AP36">
        <f t="shared" si="26"/>
        <v>35</v>
      </c>
      <c r="AQ36" s="34" t="s">
        <v>24</v>
      </c>
      <c r="AR36" s="55">
        <v>0</v>
      </c>
      <c r="AS36" s="6">
        <f t="shared" si="3"/>
        <v>0</v>
      </c>
      <c r="BC36">
        <f t="shared" si="24"/>
        <v>35</v>
      </c>
      <c r="BD36" s="34" t="s">
        <v>12</v>
      </c>
      <c r="BE36" s="55">
        <v>113972.32</v>
      </c>
      <c r="BF36" s="6">
        <f t="shared" si="4"/>
        <v>0.007666921952637428</v>
      </c>
      <c r="BR36" s="34" t="s">
        <v>88</v>
      </c>
      <c r="BS36" s="55">
        <v>335114.85</v>
      </c>
      <c r="BT36" s="6">
        <f t="shared" si="5"/>
        <v>0.0034894905297551968</v>
      </c>
    </row>
    <row r="37" spans="2:72" ht="12.75">
      <c r="B37" s="34" t="s">
        <v>70</v>
      </c>
      <c r="C37" s="55">
        <v>149167.81</v>
      </c>
      <c r="D37" s="6">
        <f t="shared" si="6"/>
        <v>0.0031125861030050278</v>
      </c>
      <c r="E37" s="55">
        <v>149168.39</v>
      </c>
      <c r="F37" s="6">
        <f t="shared" si="22"/>
        <v>0.005442620558028273</v>
      </c>
      <c r="G37" s="55">
        <v>3636.68</v>
      </c>
      <c r="H37" s="6">
        <f t="shared" si="7"/>
        <v>0.0006228819155818451</v>
      </c>
      <c r="I37" s="55">
        <v>270829.9</v>
      </c>
      <c r="J37" s="6">
        <f t="shared" si="8"/>
        <v>0.018218736845407722</v>
      </c>
      <c r="K37" s="55">
        <v>572802.78</v>
      </c>
      <c r="L37" s="6">
        <f t="shared" si="9"/>
        <v>0.005964492102416379</v>
      </c>
      <c r="M37" s="4"/>
      <c r="O37">
        <f t="shared" si="27"/>
        <v>36</v>
      </c>
      <c r="P37" s="34" t="s">
        <v>33</v>
      </c>
      <c r="Q37" s="55">
        <v>88738.69</v>
      </c>
      <c r="R37" s="6">
        <f t="shared" si="0"/>
        <v>0.001851651594890823</v>
      </c>
      <c r="AB37">
        <f t="shared" si="25"/>
        <v>36</v>
      </c>
      <c r="AC37" s="34" t="s">
        <v>63</v>
      </c>
      <c r="AD37" s="55">
        <v>73880.82</v>
      </c>
      <c r="AE37" s="6">
        <f t="shared" si="1"/>
        <v>0.002695646643206288</v>
      </c>
      <c r="AP37">
        <f t="shared" si="26"/>
        <v>36</v>
      </c>
      <c r="AQ37" s="34" t="s">
        <v>27</v>
      </c>
      <c r="AR37" s="55">
        <v>0</v>
      </c>
      <c r="AS37" s="6">
        <f t="shared" si="3"/>
        <v>0</v>
      </c>
      <c r="BC37">
        <f t="shared" si="24"/>
        <v>36</v>
      </c>
      <c r="BD37" s="34" t="s">
        <v>67</v>
      </c>
      <c r="BE37" s="55">
        <v>109339.08</v>
      </c>
      <c r="BF37" s="6">
        <f t="shared" si="4"/>
        <v>0.007355243735787601</v>
      </c>
      <c r="BR37" s="34" t="s">
        <v>73</v>
      </c>
      <c r="BS37" s="55">
        <v>333032.48</v>
      </c>
      <c r="BT37" s="6">
        <f t="shared" si="5"/>
        <v>0.0034678071862852</v>
      </c>
    </row>
    <row r="38" spans="2:72" ht="12.75">
      <c r="B38" s="34" t="s">
        <v>73</v>
      </c>
      <c r="C38" s="55">
        <v>68266.03</v>
      </c>
      <c r="D38" s="6">
        <f t="shared" si="6"/>
        <v>0.0014244621294991482</v>
      </c>
      <c r="E38" s="55">
        <v>68266.11</v>
      </c>
      <c r="F38" s="6">
        <f t="shared" si="22"/>
        <v>0.002490785974847751</v>
      </c>
      <c r="G38" s="55">
        <v>0</v>
      </c>
      <c r="H38" s="6">
        <f t="shared" si="7"/>
        <v>0</v>
      </c>
      <c r="I38" s="55">
        <v>196500.34</v>
      </c>
      <c r="J38" s="6">
        <f t="shared" si="8"/>
        <v>0.013218584744495141</v>
      </c>
      <c r="K38" s="55">
        <v>333032.48</v>
      </c>
      <c r="L38" s="6">
        <f t="shared" si="9"/>
        <v>0.0034678071862852</v>
      </c>
      <c r="O38">
        <f t="shared" si="27"/>
        <v>37</v>
      </c>
      <c r="P38" s="34" t="s">
        <v>43</v>
      </c>
      <c r="Q38" s="55">
        <v>88398.26</v>
      </c>
      <c r="R38" s="6">
        <f t="shared" si="0"/>
        <v>0.0018445480670784482</v>
      </c>
      <c r="AB38">
        <f t="shared" si="25"/>
        <v>37</v>
      </c>
      <c r="AC38" s="34" t="s">
        <v>73</v>
      </c>
      <c r="AD38" s="55">
        <v>68266.11</v>
      </c>
      <c r="AE38" s="6">
        <f t="shared" si="1"/>
        <v>0.002490785974847751</v>
      </c>
      <c r="AP38">
        <f t="shared" si="26"/>
        <v>37</v>
      </c>
      <c r="AQ38" s="34" t="s">
        <v>28</v>
      </c>
      <c r="AR38" s="55">
        <v>0</v>
      </c>
      <c r="AS38" s="6">
        <f t="shared" si="3"/>
        <v>0</v>
      </c>
      <c r="BC38">
        <f t="shared" si="24"/>
        <v>37</v>
      </c>
      <c r="BD38" s="34" t="s">
        <v>39</v>
      </c>
      <c r="BE38" s="55">
        <v>105175.94</v>
      </c>
      <c r="BF38" s="6">
        <f t="shared" si="4"/>
        <v>0.007075189162379751</v>
      </c>
      <c r="BR38" s="34" t="s">
        <v>52</v>
      </c>
      <c r="BS38" s="55">
        <v>332969.07</v>
      </c>
      <c r="BT38" s="6">
        <f t="shared" si="5"/>
        <v>0.0034671469093846344</v>
      </c>
    </row>
    <row r="39" spans="2:72" ht="12.75">
      <c r="B39" s="34" t="s">
        <v>75</v>
      </c>
      <c r="C39" s="55">
        <v>153930.27</v>
      </c>
      <c r="D39" s="6">
        <f t="shared" si="6"/>
        <v>0.003211961208211153</v>
      </c>
      <c r="E39" s="55">
        <v>153930.45</v>
      </c>
      <c r="F39" s="6">
        <f t="shared" si="22"/>
        <v>0.005616371080203676</v>
      </c>
      <c r="G39" s="55">
        <v>8734.75</v>
      </c>
      <c r="H39" s="6">
        <f t="shared" si="7"/>
        <v>0.0014960672404854213</v>
      </c>
      <c r="I39" s="55">
        <v>270268.11</v>
      </c>
      <c r="J39" s="6">
        <f t="shared" si="8"/>
        <v>0.01818094521245884</v>
      </c>
      <c r="K39" s="55">
        <v>586863.58</v>
      </c>
      <c r="L39" s="6">
        <f t="shared" si="9"/>
        <v>0.006110904678405721</v>
      </c>
      <c r="O39">
        <f t="shared" si="27"/>
        <v>38</v>
      </c>
      <c r="P39" s="34" t="s">
        <v>143</v>
      </c>
      <c r="Q39" s="55">
        <v>81940.52</v>
      </c>
      <c r="R39" s="6">
        <f t="shared" si="0"/>
        <v>0.0017097986745599173</v>
      </c>
      <c r="AB39">
        <f t="shared" si="25"/>
        <v>38</v>
      </c>
      <c r="AC39" s="34" t="s">
        <v>55</v>
      </c>
      <c r="AD39" s="55">
        <v>65932.84</v>
      </c>
      <c r="AE39" s="6">
        <f t="shared" si="1"/>
        <v>0.002405653305188779</v>
      </c>
      <c r="AP39">
        <f t="shared" si="26"/>
        <v>38</v>
      </c>
      <c r="AQ39" s="34" t="s">
        <v>31</v>
      </c>
      <c r="AR39" s="55">
        <v>0</v>
      </c>
      <c r="AS39" s="6">
        <f t="shared" si="3"/>
        <v>0</v>
      </c>
      <c r="BC39">
        <f t="shared" si="24"/>
        <v>38</v>
      </c>
      <c r="BD39" s="34" t="s">
        <v>63</v>
      </c>
      <c r="BE39" s="55">
        <v>93498.09</v>
      </c>
      <c r="BF39" s="6">
        <f t="shared" si="4"/>
        <v>0.0062896197844412565</v>
      </c>
      <c r="BR39" s="34" t="s">
        <v>131</v>
      </c>
      <c r="BS39" s="55">
        <v>312204.79</v>
      </c>
      <c r="BT39" s="6">
        <f t="shared" si="5"/>
        <v>0.00325093220443442</v>
      </c>
    </row>
    <row r="40" spans="2:72" ht="12.75">
      <c r="B40" s="34" t="s">
        <v>78</v>
      </c>
      <c r="C40" s="55">
        <v>13993.58</v>
      </c>
      <c r="D40" s="6">
        <f t="shared" si="6"/>
        <v>0.0002919947851972158</v>
      </c>
      <c r="E40" s="55">
        <v>13993.85</v>
      </c>
      <c r="F40" s="6">
        <f t="shared" si="22"/>
        <v>0.0005105854913092777</v>
      </c>
      <c r="G40" s="55">
        <v>0</v>
      </c>
      <c r="H40" s="6">
        <f t="shared" si="7"/>
        <v>0</v>
      </c>
      <c r="I40" s="55">
        <v>1059.77</v>
      </c>
      <c r="J40" s="6">
        <f t="shared" si="8"/>
        <v>7.129076496597215E-05</v>
      </c>
      <c r="K40" s="55">
        <v>29047.2</v>
      </c>
      <c r="L40" s="6">
        <f t="shared" si="9"/>
        <v>0.000302463257942479</v>
      </c>
      <c r="O40">
        <f t="shared" si="27"/>
        <v>39</v>
      </c>
      <c r="P40" s="34" t="s">
        <v>73</v>
      </c>
      <c r="Q40" s="55">
        <v>68266.03</v>
      </c>
      <c r="R40" s="6">
        <f t="shared" si="0"/>
        <v>0.0014244621294991482</v>
      </c>
      <c r="AB40">
        <f t="shared" si="25"/>
        <v>39</v>
      </c>
      <c r="AC40" s="34" t="s">
        <v>54</v>
      </c>
      <c r="AD40" s="55">
        <v>58949.29</v>
      </c>
      <c r="AE40" s="6">
        <f t="shared" si="1"/>
        <v>0.0021508485654043092</v>
      </c>
      <c r="AP40">
        <f t="shared" si="26"/>
        <v>39</v>
      </c>
      <c r="AQ40" s="34" t="s">
        <v>39</v>
      </c>
      <c r="AR40" s="55">
        <v>0</v>
      </c>
      <c r="AS40" s="6">
        <f t="shared" si="3"/>
        <v>0</v>
      </c>
      <c r="BC40">
        <f t="shared" si="24"/>
        <v>39</v>
      </c>
      <c r="BD40" s="34" t="s">
        <v>134</v>
      </c>
      <c r="BE40" s="55">
        <v>81658.38</v>
      </c>
      <c r="BF40" s="6">
        <f t="shared" si="4"/>
        <v>0.005493162078641631</v>
      </c>
      <c r="BR40" s="34" t="s">
        <v>17</v>
      </c>
      <c r="BS40" s="55">
        <v>292872.47</v>
      </c>
      <c r="BT40" s="6">
        <f t="shared" si="5"/>
        <v>0.0030496282408583593</v>
      </c>
    </row>
    <row r="41" spans="2:72" ht="12.75">
      <c r="B41" s="34" t="s">
        <v>79</v>
      </c>
      <c r="C41" s="55">
        <v>1453715.82</v>
      </c>
      <c r="D41" s="6">
        <f t="shared" si="6"/>
        <v>0.030333727223390616</v>
      </c>
      <c r="E41" s="55">
        <v>1453716.33</v>
      </c>
      <c r="F41" s="6">
        <f t="shared" si="22"/>
        <v>0.053040904867307434</v>
      </c>
      <c r="G41" s="55">
        <v>508256.76</v>
      </c>
      <c r="H41" s="6">
        <f t="shared" si="7"/>
        <v>0.08705301106399851</v>
      </c>
      <c r="I41" s="55">
        <v>275600.41</v>
      </c>
      <c r="J41" s="6">
        <f t="shared" si="8"/>
        <v>0.01853964921995863</v>
      </c>
      <c r="K41" s="55">
        <v>3691289.32</v>
      </c>
      <c r="L41" s="6">
        <f t="shared" si="9"/>
        <v>0.03843673034700342</v>
      </c>
      <c r="O41">
        <f t="shared" si="27"/>
        <v>40</v>
      </c>
      <c r="P41" s="34" t="s">
        <v>55</v>
      </c>
      <c r="Q41" s="55">
        <v>65932.22</v>
      </c>
      <c r="R41" s="6">
        <f t="shared" si="0"/>
        <v>0.0013757640586951714</v>
      </c>
      <c r="AB41">
        <f t="shared" si="25"/>
        <v>40</v>
      </c>
      <c r="AC41" s="34" t="s">
        <v>53</v>
      </c>
      <c r="AD41" s="55">
        <v>32620.09</v>
      </c>
      <c r="AE41" s="6">
        <f t="shared" si="1"/>
        <v>0.0011901903106866843</v>
      </c>
      <c r="AP41">
        <f t="shared" si="26"/>
        <v>40</v>
      </c>
      <c r="AQ41" s="34" t="s">
        <v>161</v>
      </c>
      <c r="AR41" s="55">
        <v>0</v>
      </c>
      <c r="AS41" s="6">
        <f t="shared" si="3"/>
        <v>0</v>
      </c>
      <c r="BC41">
        <f t="shared" si="24"/>
        <v>40</v>
      </c>
      <c r="BD41" s="34" t="s">
        <v>136</v>
      </c>
      <c r="BE41" s="55">
        <v>77157.84</v>
      </c>
      <c r="BF41" s="6">
        <f t="shared" si="4"/>
        <v>0.00519041059543305</v>
      </c>
      <c r="BR41" s="34" t="s">
        <v>54</v>
      </c>
      <c r="BS41" s="55">
        <v>287668.61</v>
      </c>
      <c r="BT41" s="6">
        <f t="shared" si="5"/>
        <v>0.002995441384656159</v>
      </c>
    </row>
    <row r="42" spans="2:72" ht="12.75">
      <c r="B42" s="34" t="s">
        <v>81</v>
      </c>
      <c r="C42" s="55">
        <v>26333.51</v>
      </c>
      <c r="D42" s="6">
        <f t="shared" si="6"/>
        <v>0.0005494839487778491</v>
      </c>
      <c r="E42" s="55">
        <v>26333.66</v>
      </c>
      <c r="F42" s="6">
        <f t="shared" si="22"/>
        <v>0.0009608209841517148</v>
      </c>
      <c r="G42" s="55">
        <v>0</v>
      </c>
      <c r="H42" s="6">
        <f t="shared" si="7"/>
        <v>0</v>
      </c>
      <c r="I42" s="55">
        <v>0</v>
      </c>
      <c r="J42" s="6">
        <f t="shared" si="8"/>
        <v>0</v>
      </c>
      <c r="K42" s="55">
        <v>52667.17</v>
      </c>
      <c r="L42" s="6">
        <f t="shared" si="9"/>
        <v>0.0005484137481344292</v>
      </c>
      <c r="O42">
        <f t="shared" si="27"/>
        <v>41</v>
      </c>
      <c r="P42" s="34" t="s">
        <v>54</v>
      </c>
      <c r="Q42" s="55">
        <v>58948.98</v>
      </c>
      <c r="R42" s="6">
        <f t="shared" si="0"/>
        <v>0.0012300494049910723</v>
      </c>
      <c r="AB42">
        <f t="shared" si="25"/>
        <v>41</v>
      </c>
      <c r="AC42" s="34" t="s">
        <v>145</v>
      </c>
      <c r="AD42" s="55">
        <v>30000.44</v>
      </c>
      <c r="AE42" s="6">
        <f t="shared" si="1"/>
        <v>0.0010946086600109697</v>
      </c>
      <c r="AP42">
        <f t="shared" si="26"/>
        <v>41</v>
      </c>
      <c r="AQ42" s="34" t="s">
        <v>42</v>
      </c>
      <c r="AR42" s="55">
        <v>0</v>
      </c>
      <c r="AS42" s="6">
        <f t="shared" si="3"/>
        <v>0</v>
      </c>
      <c r="BC42">
        <f t="shared" si="24"/>
        <v>41</v>
      </c>
      <c r="BD42" s="34" t="s">
        <v>146</v>
      </c>
      <c r="BE42" s="55">
        <v>76775.46</v>
      </c>
      <c r="BF42" s="6">
        <f t="shared" si="4"/>
        <v>0.005164687879459125</v>
      </c>
      <c r="BR42" s="34" t="s">
        <v>112</v>
      </c>
      <c r="BS42" s="55">
        <v>257345.51</v>
      </c>
      <c r="BT42" s="6">
        <f t="shared" si="5"/>
        <v>0.002679692409990251</v>
      </c>
    </row>
    <row r="43" spans="2:72" ht="12.75">
      <c r="B43" s="34" t="s">
        <v>82</v>
      </c>
      <c r="C43" s="55">
        <v>11578.61</v>
      </c>
      <c r="D43" s="6">
        <f t="shared" si="6"/>
        <v>0.00024160320231365632</v>
      </c>
      <c r="E43" s="55">
        <v>11578.63</v>
      </c>
      <c r="F43" s="6">
        <f t="shared" si="22"/>
        <v>0.0004224627595149542</v>
      </c>
      <c r="G43" s="55">
        <v>72947.26</v>
      </c>
      <c r="H43" s="6">
        <f t="shared" si="7"/>
        <v>0.012494233489129345</v>
      </c>
      <c r="I43" s="55">
        <v>0</v>
      </c>
      <c r="J43" s="6">
        <f t="shared" si="8"/>
        <v>0</v>
      </c>
      <c r="K43" s="55">
        <v>96104.5</v>
      </c>
      <c r="L43" s="6">
        <f t="shared" si="9"/>
        <v>0.0010007188359956545</v>
      </c>
      <c r="O43">
        <f t="shared" si="27"/>
        <v>42</v>
      </c>
      <c r="P43" s="34" t="s">
        <v>53</v>
      </c>
      <c r="Q43" s="55">
        <v>32620.02</v>
      </c>
      <c r="R43" s="6">
        <f t="shared" si="0"/>
        <v>0.0006806603980560288</v>
      </c>
      <c r="AB43">
        <f t="shared" si="25"/>
        <v>42</v>
      </c>
      <c r="AC43" s="34" t="s">
        <v>52</v>
      </c>
      <c r="AD43" s="55">
        <v>27254.61</v>
      </c>
      <c r="AE43" s="6">
        <f t="shared" si="1"/>
        <v>0.0009944231528344774</v>
      </c>
      <c r="AP43">
        <f t="shared" si="26"/>
        <v>42</v>
      </c>
      <c r="AQ43" s="34" t="s">
        <v>43</v>
      </c>
      <c r="AR43" s="55">
        <v>0</v>
      </c>
      <c r="AS43" s="6">
        <f t="shared" si="3"/>
        <v>0</v>
      </c>
      <c r="BC43">
        <f t="shared" si="24"/>
        <v>42</v>
      </c>
      <c r="BD43" s="34" t="s">
        <v>27</v>
      </c>
      <c r="BE43" s="55">
        <v>73077.85</v>
      </c>
      <c r="BF43" s="6">
        <f t="shared" si="4"/>
        <v>0.004915949525433413</v>
      </c>
      <c r="BR43" s="34" t="s">
        <v>148</v>
      </c>
      <c r="BS43" s="55">
        <v>214794.97</v>
      </c>
      <c r="BT43" s="6">
        <f t="shared" si="5"/>
        <v>0.0022366213065581893</v>
      </c>
    </row>
    <row r="44" spans="2:72" ht="12.75">
      <c r="B44" s="34" t="s">
        <v>88</v>
      </c>
      <c r="C44" s="55">
        <v>216</v>
      </c>
      <c r="D44" s="6">
        <f t="shared" si="6"/>
        <v>4.507129240880362E-06</v>
      </c>
      <c r="E44" s="55">
        <v>216</v>
      </c>
      <c r="F44" s="6">
        <f t="shared" si="22"/>
        <v>7.881066763099789E-06</v>
      </c>
      <c r="G44" s="55">
        <v>0</v>
      </c>
      <c r="H44" s="6">
        <f t="shared" si="7"/>
        <v>0</v>
      </c>
      <c r="I44" s="55">
        <v>334682.85</v>
      </c>
      <c r="J44" s="6">
        <f t="shared" si="8"/>
        <v>0.02251412702519576</v>
      </c>
      <c r="K44" s="55">
        <v>335114.85</v>
      </c>
      <c r="L44" s="6">
        <f t="shared" si="9"/>
        <v>0.0034894905297551968</v>
      </c>
      <c r="O44">
        <f t="shared" si="27"/>
        <v>43</v>
      </c>
      <c r="P44" s="34" t="s">
        <v>145</v>
      </c>
      <c r="Q44" s="55">
        <v>30000.36</v>
      </c>
      <c r="R44" s="6">
        <f t="shared" si="0"/>
        <v>0.0006259976842265628</v>
      </c>
      <c r="AB44">
        <f t="shared" si="25"/>
        <v>43</v>
      </c>
      <c r="AC44" s="34" t="s">
        <v>81</v>
      </c>
      <c r="AD44" s="55">
        <v>26333.66</v>
      </c>
      <c r="AE44" s="6">
        <f t="shared" si="1"/>
        <v>0.0009608209841517148</v>
      </c>
      <c r="AP44">
        <f t="shared" si="26"/>
        <v>43</v>
      </c>
      <c r="AQ44" s="34" t="s">
        <v>52</v>
      </c>
      <c r="AR44" s="55">
        <v>0</v>
      </c>
      <c r="AS44" s="6">
        <f t="shared" si="3"/>
        <v>0</v>
      </c>
      <c r="BC44">
        <f t="shared" si="24"/>
        <v>43</v>
      </c>
      <c r="BD44" s="34" t="s">
        <v>55</v>
      </c>
      <c r="BE44" s="55">
        <v>71307.98</v>
      </c>
      <c r="BF44" s="6">
        <f t="shared" si="4"/>
        <v>0.004796890308631347</v>
      </c>
      <c r="BR44" s="34" t="s">
        <v>43</v>
      </c>
      <c r="BS44" s="55">
        <v>213208.25</v>
      </c>
      <c r="BT44" s="6">
        <f t="shared" si="5"/>
        <v>0.0022200990771989917</v>
      </c>
    </row>
    <row r="45" spans="2:72" ht="12.75">
      <c r="B45" s="34" t="s">
        <v>89</v>
      </c>
      <c r="C45" s="55">
        <v>618893.08</v>
      </c>
      <c r="D45" s="6">
        <f t="shared" si="6"/>
        <v>0.012914032860400503</v>
      </c>
      <c r="E45" s="55">
        <v>618893.3</v>
      </c>
      <c r="F45" s="6">
        <f t="shared" si="22"/>
        <v>0.02258120100247753</v>
      </c>
      <c r="G45" s="55">
        <v>85513.77</v>
      </c>
      <c r="H45" s="6">
        <f t="shared" si="7"/>
        <v>0.01464659548440482</v>
      </c>
      <c r="I45" s="55">
        <v>607470.29</v>
      </c>
      <c r="J45" s="6">
        <f t="shared" si="8"/>
        <v>0.040864547654869396</v>
      </c>
      <c r="K45" s="55">
        <v>1930770.44</v>
      </c>
      <c r="L45" s="6">
        <f t="shared" si="9"/>
        <v>0.020104764577013746</v>
      </c>
      <c r="O45">
        <f t="shared" si="27"/>
        <v>44</v>
      </c>
      <c r="P45" s="34" t="s">
        <v>52</v>
      </c>
      <c r="Q45" s="55">
        <v>27254.15</v>
      </c>
      <c r="R45" s="6">
        <f t="shared" si="0"/>
        <v>0.000568694335186757</v>
      </c>
      <c r="AB45">
        <f t="shared" si="25"/>
        <v>44</v>
      </c>
      <c r="AC45" s="34" t="s">
        <v>149</v>
      </c>
      <c r="AD45" s="55">
        <v>23793.56</v>
      </c>
      <c r="AE45" s="6">
        <f t="shared" si="1"/>
        <v>0.0008681418282028733</v>
      </c>
      <c r="AP45">
        <f t="shared" si="26"/>
        <v>44</v>
      </c>
      <c r="AQ45" s="34" t="s">
        <v>54</v>
      </c>
      <c r="AR45" s="55">
        <v>0</v>
      </c>
      <c r="AS45" s="6">
        <f t="shared" si="3"/>
        <v>0</v>
      </c>
      <c r="BC45">
        <f t="shared" si="24"/>
        <v>44</v>
      </c>
      <c r="BD45" s="34" t="s">
        <v>130</v>
      </c>
      <c r="BE45" s="55">
        <v>69567.34</v>
      </c>
      <c r="BF45" s="6">
        <f t="shared" si="4"/>
        <v>0.004679797394951614</v>
      </c>
      <c r="BR45" s="34" t="s">
        <v>55</v>
      </c>
      <c r="BS45" s="55">
        <v>203173.04</v>
      </c>
      <c r="BT45" s="6">
        <f t="shared" si="5"/>
        <v>0.0021156042442809497</v>
      </c>
    </row>
    <row r="46" spans="2:72" ht="12.75">
      <c r="B46" s="34" t="s">
        <v>93</v>
      </c>
      <c r="C46" s="55">
        <v>945.73</v>
      </c>
      <c r="D46" s="6">
        <f t="shared" si="6"/>
        <v>1.9733922856378632E-05</v>
      </c>
      <c r="E46" s="55">
        <v>945.85</v>
      </c>
      <c r="F46" s="6">
        <f t="shared" si="22"/>
        <v>3.4510680545731185E-05</v>
      </c>
      <c r="G46" s="55">
        <v>0</v>
      </c>
      <c r="H46" s="6">
        <f t="shared" si="7"/>
        <v>0</v>
      </c>
      <c r="I46" s="55">
        <v>63979.36</v>
      </c>
      <c r="J46" s="6">
        <f t="shared" si="8"/>
        <v>0.004303893784909292</v>
      </c>
      <c r="K46" s="55">
        <v>65870.94</v>
      </c>
      <c r="L46" s="6">
        <f t="shared" si="9"/>
        <v>0.0006859022252104698</v>
      </c>
      <c r="O46">
        <f t="shared" si="27"/>
        <v>45</v>
      </c>
      <c r="P46" s="34" t="s">
        <v>81</v>
      </c>
      <c r="Q46" s="55">
        <v>26333.51</v>
      </c>
      <c r="R46" s="6">
        <f t="shared" si="0"/>
        <v>0.0005494839487778491</v>
      </c>
      <c r="AB46">
        <f t="shared" si="25"/>
        <v>45</v>
      </c>
      <c r="AC46" s="34" t="s">
        <v>134</v>
      </c>
      <c r="AD46" s="55">
        <v>18113.32</v>
      </c>
      <c r="AE46" s="6">
        <f t="shared" si="1"/>
        <v>0.0006608902047286605</v>
      </c>
      <c r="AP46">
        <f t="shared" si="26"/>
        <v>45</v>
      </c>
      <c r="AQ46" s="34" t="s">
        <v>55</v>
      </c>
      <c r="AR46" s="55">
        <v>0</v>
      </c>
      <c r="AS46" s="6">
        <f t="shared" si="3"/>
        <v>0</v>
      </c>
      <c r="BC46">
        <f t="shared" si="24"/>
        <v>45</v>
      </c>
      <c r="BD46" s="34" t="s">
        <v>141</v>
      </c>
      <c r="BE46" s="55">
        <v>64603.87</v>
      </c>
      <c r="BF46" s="6">
        <f t="shared" si="4"/>
        <v>0.0043459045944518335</v>
      </c>
      <c r="BR46" s="34" t="s">
        <v>128</v>
      </c>
      <c r="BS46" s="55">
        <v>164119.77</v>
      </c>
      <c r="BT46" s="6">
        <f t="shared" si="5"/>
        <v>0.0017089495829880443</v>
      </c>
    </row>
    <row r="47" spans="2:72" ht="12.75">
      <c r="B47" s="34" t="s">
        <v>97</v>
      </c>
      <c r="C47" s="55">
        <v>39.29</v>
      </c>
      <c r="D47" s="6">
        <f t="shared" si="6"/>
        <v>8.198384623805065E-07</v>
      </c>
      <c r="E47" s="55">
        <v>39.29</v>
      </c>
      <c r="F47" s="6">
        <f t="shared" si="22"/>
        <v>1.4335514496397717E-06</v>
      </c>
      <c r="G47" s="55">
        <v>0</v>
      </c>
      <c r="H47" s="6">
        <f t="shared" si="7"/>
        <v>0</v>
      </c>
      <c r="I47" s="55">
        <v>15252.41</v>
      </c>
      <c r="J47" s="6">
        <f t="shared" si="8"/>
        <v>0.0010260301541604718</v>
      </c>
      <c r="K47" s="55">
        <v>15330.99</v>
      </c>
      <c r="L47" s="6">
        <f t="shared" si="9"/>
        <v>0.00015963883551197932</v>
      </c>
      <c r="O47">
        <f t="shared" si="27"/>
        <v>46</v>
      </c>
      <c r="P47" s="34" t="s">
        <v>149</v>
      </c>
      <c r="Q47" s="55">
        <v>23793.43</v>
      </c>
      <c r="R47" s="6">
        <f t="shared" si="0"/>
        <v>0.0004964817782122223</v>
      </c>
      <c r="AB47">
        <f t="shared" si="25"/>
        <v>46</v>
      </c>
      <c r="AC47" s="34" t="s">
        <v>78</v>
      </c>
      <c r="AD47" s="55">
        <v>13993.85</v>
      </c>
      <c r="AE47" s="6">
        <f t="shared" si="1"/>
        <v>0.0005105854913092777</v>
      </c>
      <c r="AP47">
        <f t="shared" si="26"/>
        <v>46</v>
      </c>
      <c r="AQ47" s="34" t="s">
        <v>58</v>
      </c>
      <c r="AR47" s="55">
        <v>0</v>
      </c>
      <c r="AS47" s="6">
        <f t="shared" si="3"/>
        <v>0</v>
      </c>
      <c r="BC47">
        <f t="shared" si="24"/>
        <v>46</v>
      </c>
      <c r="BD47" s="34" t="s">
        <v>93</v>
      </c>
      <c r="BE47" s="55">
        <v>63979.36</v>
      </c>
      <c r="BF47" s="6">
        <f t="shared" si="4"/>
        <v>0.004303893784909292</v>
      </c>
      <c r="BR47" s="34" t="s">
        <v>53</v>
      </c>
      <c r="BS47" s="55">
        <v>125239.49</v>
      </c>
      <c r="BT47" s="6">
        <f t="shared" si="5"/>
        <v>0.0013040962353842891</v>
      </c>
    </row>
    <row r="48" spans="2:72" ht="12.75">
      <c r="B48" s="34" t="s">
        <v>99</v>
      </c>
      <c r="C48" s="55">
        <v>2441939.14</v>
      </c>
      <c r="D48" s="6">
        <f t="shared" si="6"/>
        <v>0.05095433010344557</v>
      </c>
      <c r="E48" s="55">
        <v>2441940.53</v>
      </c>
      <c r="F48" s="6">
        <f t="shared" si="22"/>
        <v>0.08909766827985778</v>
      </c>
      <c r="G48" s="55">
        <v>466205.2</v>
      </c>
      <c r="H48" s="6">
        <f t="shared" si="7"/>
        <v>0.0798505197130947</v>
      </c>
      <c r="I48" s="55">
        <v>647457.85</v>
      </c>
      <c r="J48" s="6">
        <f t="shared" si="8"/>
        <v>0.04355451221465379</v>
      </c>
      <c r="K48" s="55">
        <v>5997542.720000001</v>
      </c>
      <c r="L48" s="6">
        <f t="shared" si="9"/>
        <v>0.06245133130698991</v>
      </c>
      <c r="O48">
        <f t="shared" si="27"/>
        <v>47</v>
      </c>
      <c r="P48" s="34" t="s">
        <v>134</v>
      </c>
      <c r="Q48" s="55">
        <v>18113.24</v>
      </c>
      <c r="R48" s="6">
        <f t="shared" si="0"/>
        <v>0.0003779570076439065</v>
      </c>
      <c r="AB48">
        <f t="shared" si="25"/>
        <v>47</v>
      </c>
      <c r="AC48" s="34" t="s">
        <v>136</v>
      </c>
      <c r="AD48" s="55">
        <v>13435.99</v>
      </c>
      <c r="AE48" s="6">
        <f t="shared" si="1"/>
        <v>0.0004902311769367645</v>
      </c>
      <c r="AP48">
        <f t="shared" si="26"/>
        <v>47</v>
      </c>
      <c r="AQ48" s="34" t="s">
        <v>61</v>
      </c>
      <c r="AR48" s="55">
        <v>0</v>
      </c>
      <c r="AS48" s="6">
        <f t="shared" si="3"/>
        <v>0</v>
      </c>
      <c r="BC48">
        <f t="shared" si="24"/>
        <v>47</v>
      </c>
      <c r="BD48" s="34" t="s">
        <v>53</v>
      </c>
      <c r="BE48" s="55">
        <v>57374.23</v>
      </c>
      <c r="BF48" s="6">
        <f t="shared" si="4"/>
        <v>0.0038595664587916514</v>
      </c>
      <c r="BR48" s="34" t="s">
        <v>39</v>
      </c>
      <c r="BS48" s="55">
        <v>122845.22</v>
      </c>
      <c r="BT48" s="6">
        <f t="shared" si="5"/>
        <v>0.0012791651334331908</v>
      </c>
    </row>
    <row r="49" spans="2:72" ht="12.75">
      <c r="B49" s="34" t="s">
        <v>106</v>
      </c>
      <c r="C49" s="55">
        <v>0</v>
      </c>
      <c r="D49" s="6">
        <f t="shared" si="6"/>
        <v>0</v>
      </c>
      <c r="E49" s="55">
        <v>0</v>
      </c>
      <c r="F49" s="6">
        <f t="shared" si="22"/>
        <v>0</v>
      </c>
      <c r="G49" s="55">
        <v>0</v>
      </c>
      <c r="H49" s="6">
        <f t="shared" si="7"/>
        <v>0</v>
      </c>
      <c r="I49" s="55">
        <v>38617.12</v>
      </c>
      <c r="J49" s="6">
        <f t="shared" si="8"/>
        <v>0.002597775013052589</v>
      </c>
      <c r="K49" s="55">
        <v>38617.12</v>
      </c>
      <c r="L49" s="6">
        <f t="shared" si="9"/>
        <v>0.00040211310995743704</v>
      </c>
      <c r="O49">
        <f t="shared" si="27"/>
        <v>48</v>
      </c>
      <c r="P49" s="34" t="s">
        <v>78</v>
      </c>
      <c r="Q49" s="55">
        <v>13993.58</v>
      </c>
      <c r="R49" s="6">
        <f t="shared" si="0"/>
        <v>0.0002919947851972158</v>
      </c>
      <c r="AB49">
        <f t="shared" si="25"/>
        <v>48</v>
      </c>
      <c r="AC49" s="34" t="s">
        <v>121</v>
      </c>
      <c r="AD49" s="55">
        <v>11594.85</v>
      </c>
      <c r="AE49" s="6">
        <f t="shared" si="1"/>
        <v>0.0004230545692505907</v>
      </c>
      <c r="AP49">
        <f t="shared" si="26"/>
        <v>48</v>
      </c>
      <c r="AQ49" s="34" t="s">
        <v>73</v>
      </c>
      <c r="AR49" s="55">
        <v>0</v>
      </c>
      <c r="AS49" s="6">
        <f t="shared" si="3"/>
        <v>0</v>
      </c>
      <c r="BC49">
        <f t="shared" si="24"/>
        <v>48</v>
      </c>
      <c r="BD49" s="34" t="s">
        <v>121</v>
      </c>
      <c r="BE49" s="55">
        <v>47781.13</v>
      </c>
      <c r="BF49" s="6">
        <f t="shared" si="4"/>
        <v>0.003214238286268304</v>
      </c>
      <c r="BR49" s="34" t="s">
        <v>134</v>
      </c>
      <c r="BS49" s="55">
        <v>117884.94</v>
      </c>
      <c r="BT49" s="6">
        <f t="shared" si="5"/>
        <v>0.0012275146318665366</v>
      </c>
    </row>
    <row r="50" spans="2:72" ht="12.75">
      <c r="B50" s="34" t="s">
        <v>110</v>
      </c>
      <c r="C50" s="55">
        <v>0</v>
      </c>
      <c r="D50" s="6">
        <f t="shared" si="6"/>
        <v>0</v>
      </c>
      <c r="E50" s="55">
        <v>0</v>
      </c>
      <c r="F50" s="6">
        <f t="shared" si="22"/>
        <v>0</v>
      </c>
      <c r="G50" s="55">
        <v>0</v>
      </c>
      <c r="H50" s="6">
        <f t="shared" si="7"/>
        <v>0</v>
      </c>
      <c r="I50" s="55">
        <v>23290.45</v>
      </c>
      <c r="J50" s="6">
        <f t="shared" si="8"/>
        <v>0.0015667493860948376</v>
      </c>
      <c r="K50" s="55">
        <v>23290.45</v>
      </c>
      <c r="L50" s="6">
        <f t="shared" si="9"/>
        <v>0.00024251925782679262</v>
      </c>
      <c r="O50">
        <f t="shared" si="27"/>
        <v>49</v>
      </c>
      <c r="P50" s="34" t="s">
        <v>136</v>
      </c>
      <c r="Q50" s="55">
        <v>13435.93</v>
      </c>
      <c r="R50" s="6">
        <f t="shared" si="0"/>
        <v>0.00028035867121028557</v>
      </c>
      <c r="AB50">
        <f t="shared" si="25"/>
        <v>49</v>
      </c>
      <c r="AC50" s="34" t="s">
        <v>82</v>
      </c>
      <c r="AD50" s="55">
        <v>11578.63</v>
      </c>
      <c r="AE50" s="6">
        <f t="shared" si="1"/>
        <v>0.0004224627595149542</v>
      </c>
      <c r="AP50">
        <f t="shared" si="26"/>
        <v>49</v>
      </c>
      <c r="AQ50" s="34" t="s">
        <v>78</v>
      </c>
      <c r="AR50" s="55">
        <v>0</v>
      </c>
      <c r="AS50" s="6">
        <f t="shared" si="3"/>
        <v>0</v>
      </c>
      <c r="BC50">
        <f t="shared" si="24"/>
        <v>49</v>
      </c>
      <c r="BD50" s="34" t="s">
        <v>17</v>
      </c>
      <c r="BE50" s="55">
        <v>42227.1</v>
      </c>
      <c r="BF50" s="6">
        <f t="shared" si="4"/>
        <v>0.0028406184939133985</v>
      </c>
      <c r="BR50" s="34" t="s">
        <v>12</v>
      </c>
      <c r="BS50" s="55">
        <v>113972.32</v>
      </c>
      <c r="BT50" s="6">
        <f t="shared" si="5"/>
        <v>0.0011867732250427842</v>
      </c>
    </row>
    <row r="51" spans="2:72" ht="12.75">
      <c r="B51" s="34" t="s">
        <v>112</v>
      </c>
      <c r="C51" s="55">
        <v>0</v>
      </c>
      <c r="D51" s="6">
        <f t="shared" si="6"/>
        <v>0</v>
      </c>
      <c r="E51" s="55">
        <v>0</v>
      </c>
      <c r="F51" s="6">
        <f t="shared" si="22"/>
        <v>0</v>
      </c>
      <c r="G51" s="55">
        <v>0</v>
      </c>
      <c r="H51" s="6">
        <f t="shared" si="7"/>
        <v>0</v>
      </c>
      <c r="I51" s="55">
        <v>257345.51</v>
      </c>
      <c r="J51" s="6">
        <f t="shared" si="8"/>
        <v>0.01731164145848461</v>
      </c>
      <c r="K51" s="55">
        <v>257345.51</v>
      </c>
      <c r="L51" s="6">
        <f t="shared" si="9"/>
        <v>0.002679692409990251</v>
      </c>
      <c r="O51">
        <f t="shared" si="27"/>
        <v>50</v>
      </c>
      <c r="P51" s="34" t="s">
        <v>121</v>
      </c>
      <c r="Q51" s="55">
        <v>11594.77</v>
      </c>
      <c r="R51" s="6">
        <f t="shared" si="0"/>
        <v>0.00024194040235315923</v>
      </c>
      <c r="AB51">
        <f t="shared" si="25"/>
        <v>50</v>
      </c>
      <c r="AC51" s="34" t="s">
        <v>39</v>
      </c>
      <c r="AD51" s="55">
        <v>8834.68</v>
      </c>
      <c r="AE51" s="6">
        <f t="shared" si="1"/>
        <v>0.00032234584680843726</v>
      </c>
      <c r="AP51">
        <f t="shared" si="26"/>
        <v>50</v>
      </c>
      <c r="AQ51" s="34" t="s">
        <v>81</v>
      </c>
      <c r="AR51" s="55">
        <v>0</v>
      </c>
      <c r="AS51" s="6">
        <f t="shared" si="3"/>
        <v>0</v>
      </c>
      <c r="BC51">
        <f t="shared" si="24"/>
        <v>50</v>
      </c>
      <c r="BD51" s="34" t="s">
        <v>42</v>
      </c>
      <c r="BE51" s="55">
        <v>39236.8</v>
      </c>
      <c r="BF51" s="6">
        <f t="shared" si="4"/>
        <v>0.002639460908326199</v>
      </c>
      <c r="BR51" s="34" t="s">
        <v>136</v>
      </c>
      <c r="BS51" s="55">
        <v>104029.76</v>
      </c>
      <c r="BT51" s="6">
        <f t="shared" si="5"/>
        <v>0.0010832431398748996</v>
      </c>
    </row>
    <row r="52" spans="2:72" ht="12.75">
      <c r="B52" s="34" t="s">
        <v>115</v>
      </c>
      <c r="C52" s="55">
        <v>1475065.02</v>
      </c>
      <c r="D52" s="6">
        <f t="shared" si="6"/>
        <v>0.03077920686963785</v>
      </c>
      <c r="E52" s="55">
        <v>1475065.95</v>
      </c>
      <c r="F52" s="6">
        <f t="shared" si="22"/>
        <v>0.053819876073727846</v>
      </c>
      <c r="G52" s="55">
        <v>48645.29</v>
      </c>
      <c r="H52" s="6">
        <f t="shared" si="7"/>
        <v>0.00833184976935952</v>
      </c>
      <c r="I52" s="55">
        <v>137762.03</v>
      </c>
      <c r="J52" s="6">
        <f t="shared" si="8"/>
        <v>0.009267256576394127</v>
      </c>
      <c r="K52" s="55">
        <v>3136538.29</v>
      </c>
      <c r="L52" s="6">
        <f t="shared" si="9"/>
        <v>0.032660207863571426</v>
      </c>
      <c r="O52">
        <f t="shared" si="27"/>
        <v>51</v>
      </c>
      <c r="P52" s="34" t="s">
        <v>82</v>
      </c>
      <c r="Q52" s="55">
        <v>11578.61</v>
      </c>
      <c r="R52" s="6">
        <f t="shared" si="0"/>
        <v>0.00024160320231365632</v>
      </c>
      <c r="AB52">
        <f t="shared" si="25"/>
        <v>51</v>
      </c>
      <c r="AC52" s="34" t="s">
        <v>24</v>
      </c>
      <c r="AD52" s="55">
        <v>6707.91</v>
      </c>
      <c r="AE52" s="6">
        <f t="shared" si="1"/>
        <v>0.00024474762292066993</v>
      </c>
      <c r="AP52">
        <f t="shared" si="26"/>
        <v>51</v>
      </c>
      <c r="AQ52" s="34" t="s">
        <v>88</v>
      </c>
      <c r="AR52" s="55">
        <v>0</v>
      </c>
      <c r="AS52" s="6">
        <f t="shared" si="3"/>
        <v>0</v>
      </c>
      <c r="BC52">
        <f t="shared" si="24"/>
        <v>51</v>
      </c>
      <c r="BD52" s="34" t="s">
        <v>142</v>
      </c>
      <c r="BE52" s="55">
        <v>38783.64</v>
      </c>
      <c r="BF52" s="6">
        <f t="shared" si="4"/>
        <v>0.002608976819276707</v>
      </c>
      <c r="BR52" s="34" t="s">
        <v>82</v>
      </c>
      <c r="BS52" s="55">
        <v>96104.5</v>
      </c>
      <c r="BT52" s="6">
        <f t="shared" si="5"/>
        <v>0.0010007188359956545</v>
      </c>
    </row>
    <row r="53" spans="2:72" ht="12.75">
      <c r="B53" s="34" t="s">
        <v>120</v>
      </c>
      <c r="C53" s="55">
        <v>0</v>
      </c>
      <c r="D53" s="6">
        <f t="shared" si="6"/>
        <v>0</v>
      </c>
      <c r="E53" s="55">
        <v>0</v>
      </c>
      <c r="F53" s="6">
        <f t="shared" si="22"/>
        <v>0</v>
      </c>
      <c r="G53" s="55">
        <v>0</v>
      </c>
      <c r="H53" s="6">
        <f t="shared" si="7"/>
        <v>0</v>
      </c>
      <c r="I53" s="55">
        <v>17562.56</v>
      </c>
      <c r="J53" s="6">
        <f t="shared" si="8"/>
        <v>0.001181434025459094</v>
      </c>
      <c r="K53" s="55">
        <v>17562.56</v>
      </c>
      <c r="L53" s="6">
        <f t="shared" si="9"/>
        <v>0.00018287577168919086</v>
      </c>
      <c r="O53">
        <f t="shared" si="27"/>
        <v>52</v>
      </c>
      <c r="P53" s="34" t="s">
        <v>39</v>
      </c>
      <c r="Q53" s="55">
        <v>8834.6</v>
      </c>
      <c r="R53" s="6">
        <f>+Q53/$C$78</f>
        <v>0.00018434575921982244</v>
      </c>
      <c r="AB53">
        <f t="shared" si="25"/>
        <v>52</v>
      </c>
      <c r="AC53" s="34" t="s">
        <v>123</v>
      </c>
      <c r="AD53" s="55">
        <v>6194.86</v>
      </c>
      <c r="AE53" s="6">
        <f t="shared" si="1"/>
        <v>0.00022602826503729793</v>
      </c>
      <c r="AP53">
        <f t="shared" si="26"/>
        <v>52</v>
      </c>
      <c r="AQ53" s="34" t="s">
        <v>93</v>
      </c>
      <c r="AR53" s="55">
        <v>0</v>
      </c>
      <c r="AS53" s="6">
        <f t="shared" si="3"/>
        <v>0</v>
      </c>
      <c r="BC53">
        <f t="shared" si="24"/>
        <v>52</v>
      </c>
      <c r="BD53" s="34" t="s">
        <v>106</v>
      </c>
      <c r="BE53" s="55">
        <v>38617.12</v>
      </c>
      <c r="BF53" s="6">
        <f t="shared" si="4"/>
        <v>0.002597775013052589</v>
      </c>
      <c r="BR53" s="34" t="s">
        <v>149</v>
      </c>
      <c r="BS53" s="55">
        <v>85711.6</v>
      </c>
      <c r="BT53" s="6">
        <f t="shared" si="5"/>
        <v>0.0008924994415800003</v>
      </c>
    </row>
    <row r="54" spans="2:72" ht="12.75">
      <c r="B54" s="34" t="s">
        <v>121</v>
      </c>
      <c r="C54" s="55">
        <v>11594.77</v>
      </c>
      <c r="D54" s="6">
        <f t="shared" si="6"/>
        <v>0.00024194040235315923</v>
      </c>
      <c r="E54" s="55">
        <v>11594.85</v>
      </c>
      <c r="F54" s="6">
        <f t="shared" si="22"/>
        <v>0.0004230545692505907</v>
      </c>
      <c r="G54" s="55">
        <v>0</v>
      </c>
      <c r="H54" s="6">
        <f t="shared" si="7"/>
        <v>0</v>
      </c>
      <c r="I54" s="55">
        <v>47781.13</v>
      </c>
      <c r="J54" s="6">
        <f t="shared" si="8"/>
        <v>0.003214238286268304</v>
      </c>
      <c r="K54" s="55">
        <v>70970.75</v>
      </c>
      <c r="L54" s="6">
        <f t="shared" si="9"/>
        <v>0.0007390056275173232</v>
      </c>
      <c r="O54">
        <f t="shared" si="27"/>
        <v>53</v>
      </c>
      <c r="P54" s="34" t="s">
        <v>24</v>
      </c>
      <c r="Q54" s="55">
        <v>6707.83</v>
      </c>
      <c r="R54" s="6">
        <f t="shared" si="0"/>
        <v>0.00013996785525858572</v>
      </c>
      <c r="AB54">
        <f t="shared" si="25"/>
        <v>53</v>
      </c>
      <c r="AC54" s="34" t="s">
        <v>27</v>
      </c>
      <c r="AD54" s="55">
        <v>4546.69</v>
      </c>
      <c r="AE54" s="6">
        <f t="shared" si="1"/>
        <v>0.0001658924418570286</v>
      </c>
      <c r="AP54">
        <f t="shared" si="26"/>
        <v>53</v>
      </c>
      <c r="AQ54" s="34" t="s">
        <v>97</v>
      </c>
      <c r="AR54" s="55">
        <v>0</v>
      </c>
      <c r="AS54" s="6">
        <f t="shared" si="3"/>
        <v>0</v>
      </c>
      <c r="BC54">
        <f t="shared" si="24"/>
        <v>53</v>
      </c>
      <c r="BD54" s="34" t="s">
        <v>149</v>
      </c>
      <c r="BE54" s="55">
        <v>38124.61</v>
      </c>
      <c r="BF54" s="6">
        <f t="shared" si="4"/>
        <v>0.002564643848126812</v>
      </c>
      <c r="BR54" s="34" t="s">
        <v>27</v>
      </c>
      <c r="BS54" s="55">
        <v>82171.18</v>
      </c>
      <c r="BT54" s="6">
        <f t="shared" si="5"/>
        <v>0.0008556336862684826</v>
      </c>
    </row>
    <row r="55" spans="2:72" ht="12.75">
      <c r="B55" s="34" t="s">
        <v>122</v>
      </c>
      <c r="C55" s="55">
        <v>145662.91</v>
      </c>
      <c r="D55" s="6">
        <f t="shared" si="6"/>
        <v>0.0030394516711700205</v>
      </c>
      <c r="E55" s="55">
        <v>145663.12</v>
      </c>
      <c r="F55" s="6">
        <f t="shared" si="22"/>
        <v>0.005314725803895445</v>
      </c>
      <c r="G55" s="55">
        <v>3194.4</v>
      </c>
      <c r="H55" s="6">
        <f t="shared" si="7"/>
        <v>0.0005471292473175111</v>
      </c>
      <c r="I55" s="55">
        <v>247629.91</v>
      </c>
      <c r="J55" s="6">
        <f t="shared" si="8"/>
        <v>0.016658072706676765</v>
      </c>
      <c r="K55" s="55">
        <v>542150.34</v>
      </c>
      <c r="L55" s="6">
        <f t="shared" si="9"/>
        <v>0.005645313769692868</v>
      </c>
      <c r="O55">
        <f t="shared" si="27"/>
        <v>54</v>
      </c>
      <c r="P55" s="34" t="s">
        <v>123</v>
      </c>
      <c r="Q55" s="55">
        <v>6194.74</v>
      </c>
      <c r="R55" s="6">
        <f t="shared" si="0"/>
        <v>0.00012926154534097781</v>
      </c>
      <c r="AB55">
        <f t="shared" si="25"/>
        <v>54</v>
      </c>
      <c r="AC55" s="34" t="s">
        <v>93</v>
      </c>
      <c r="AD55" s="55">
        <v>945.85</v>
      </c>
      <c r="AE55" s="6">
        <f t="shared" si="1"/>
        <v>3.4510680545731185E-05</v>
      </c>
      <c r="AP55">
        <f t="shared" si="26"/>
        <v>54</v>
      </c>
      <c r="AQ55" s="34" t="s">
        <v>106</v>
      </c>
      <c r="AR55" s="55">
        <v>0</v>
      </c>
      <c r="AS55" s="6">
        <f t="shared" si="3"/>
        <v>0</v>
      </c>
      <c r="BC55">
        <f t="shared" si="24"/>
        <v>54</v>
      </c>
      <c r="BD55" s="34" t="s">
        <v>43</v>
      </c>
      <c r="BE55" s="55">
        <v>36411.67</v>
      </c>
      <c r="BF55" s="6">
        <f t="shared" si="4"/>
        <v>0.0024494143144159005</v>
      </c>
      <c r="BR55" s="34" t="s">
        <v>121</v>
      </c>
      <c r="BS55" s="55">
        <v>70970.75</v>
      </c>
      <c r="BT55" s="6">
        <f t="shared" si="5"/>
        <v>0.0007390056275173232</v>
      </c>
    </row>
    <row r="56" spans="2:72" ht="12.75">
      <c r="B56" s="34" t="s">
        <v>123</v>
      </c>
      <c r="C56" s="55">
        <v>6194.74</v>
      </c>
      <c r="D56" s="6">
        <f t="shared" si="6"/>
        <v>0.00012926154534097781</v>
      </c>
      <c r="E56" s="55">
        <v>6194.86</v>
      </c>
      <c r="F56" s="6">
        <f t="shared" si="22"/>
        <v>0.00022602826503729793</v>
      </c>
      <c r="G56" s="55">
        <v>0</v>
      </c>
      <c r="H56" s="6">
        <f t="shared" si="7"/>
        <v>0</v>
      </c>
      <c r="I56" s="55">
        <v>4467.3</v>
      </c>
      <c r="J56" s="6">
        <f t="shared" si="8"/>
        <v>0.0003005154272459943</v>
      </c>
      <c r="K56" s="55">
        <v>16856.9</v>
      </c>
      <c r="L56" s="6">
        <f t="shared" si="9"/>
        <v>0.00017552786130196972</v>
      </c>
      <c r="O56">
        <f t="shared" si="27"/>
        <v>55</v>
      </c>
      <c r="P56" s="34" t="s">
        <v>27</v>
      </c>
      <c r="Q56" s="55">
        <v>4546.64</v>
      </c>
      <c r="R56" s="6">
        <f t="shared" si="0"/>
        <v>9.487173190627912E-05</v>
      </c>
      <c r="AB56">
        <f t="shared" si="25"/>
        <v>55</v>
      </c>
      <c r="AC56" s="34" t="s">
        <v>88</v>
      </c>
      <c r="AD56" s="55">
        <v>216</v>
      </c>
      <c r="AE56" s="6">
        <f t="shared" si="1"/>
        <v>7.881066763099789E-06</v>
      </c>
      <c r="AP56">
        <f t="shared" si="26"/>
        <v>55</v>
      </c>
      <c r="AQ56" s="34" t="s">
        <v>110</v>
      </c>
      <c r="AR56" s="55">
        <v>0</v>
      </c>
      <c r="AS56" s="6">
        <f t="shared" si="3"/>
        <v>0</v>
      </c>
      <c r="BC56">
        <f t="shared" si="24"/>
        <v>55</v>
      </c>
      <c r="BD56" s="34" t="s">
        <v>16</v>
      </c>
      <c r="BE56" s="55">
        <v>35894.81</v>
      </c>
      <c r="BF56" s="6">
        <f t="shared" si="4"/>
        <v>0.0024146451241384703</v>
      </c>
      <c r="BR56" s="34" t="s">
        <v>130</v>
      </c>
      <c r="BS56" s="55">
        <v>69567.34</v>
      </c>
      <c r="BT56" s="6">
        <f t="shared" si="5"/>
        <v>0.0007243921721471308</v>
      </c>
    </row>
    <row r="57" spans="2:72" ht="12.75">
      <c r="B57" s="34" t="s">
        <v>127</v>
      </c>
      <c r="C57" s="55">
        <v>848355.12</v>
      </c>
      <c r="D57" s="6">
        <f t="shared" si="6"/>
        <v>0.017702065592604482</v>
      </c>
      <c r="E57" s="55">
        <v>848355.55</v>
      </c>
      <c r="F57" s="6">
        <f t="shared" si="22"/>
        <v>0.030953457075908526</v>
      </c>
      <c r="G57" s="55">
        <v>78300.09</v>
      </c>
      <c r="H57" s="6">
        <f t="shared" si="7"/>
        <v>0.013411053501938821</v>
      </c>
      <c r="I57" s="55">
        <v>892661.15</v>
      </c>
      <c r="J57" s="6">
        <f t="shared" si="8"/>
        <v>0.06004934678175869</v>
      </c>
      <c r="K57" s="55">
        <v>2667671.91</v>
      </c>
      <c r="L57" s="6">
        <f t="shared" si="9"/>
        <v>0.02777798676017777</v>
      </c>
      <c r="O57">
        <f t="shared" si="27"/>
        <v>56</v>
      </c>
      <c r="P57" s="34" t="s">
        <v>93</v>
      </c>
      <c r="Q57" s="55">
        <v>945.73</v>
      </c>
      <c r="R57" s="6">
        <f t="shared" si="0"/>
        <v>1.9733922856378632E-05</v>
      </c>
      <c r="AB57">
        <f t="shared" si="25"/>
        <v>56</v>
      </c>
      <c r="AC57" s="34" t="s">
        <v>147</v>
      </c>
      <c r="AD57" s="55">
        <v>204.41</v>
      </c>
      <c r="AE57" s="6">
        <f t="shared" si="1"/>
        <v>7.458189152987166E-06</v>
      </c>
      <c r="AP57">
        <f t="shared" si="26"/>
        <v>56</v>
      </c>
      <c r="AQ57" s="34" t="s">
        <v>112</v>
      </c>
      <c r="AR57" s="55">
        <v>0</v>
      </c>
      <c r="AS57" s="6">
        <f t="shared" si="3"/>
        <v>0</v>
      </c>
      <c r="BC57">
        <f t="shared" si="24"/>
        <v>56</v>
      </c>
      <c r="BD57" s="34" t="s">
        <v>2</v>
      </c>
      <c r="BE57" s="55">
        <v>33695.4</v>
      </c>
      <c r="BF57" s="6">
        <f t="shared" si="4"/>
        <v>0.0022666907365130337</v>
      </c>
      <c r="BR57" s="34" t="s">
        <v>93</v>
      </c>
      <c r="BS57" s="55">
        <v>65870.94</v>
      </c>
      <c r="BT57" s="6">
        <f t="shared" si="5"/>
        <v>0.0006859022252104698</v>
      </c>
    </row>
    <row r="58" spans="2:72" ht="12.75">
      <c r="B58" s="34" t="s">
        <v>128</v>
      </c>
      <c r="C58" s="55">
        <v>0</v>
      </c>
      <c r="D58" s="6">
        <f t="shared" si="6"/>
        <v>0</v>
      </c>
      <c r="E58" s="55">
        <v>0</v>
      </c>
      <c r="F58" s="6">
        <f t="shared" si="22"/>
        <v>0</v>
      </c>
      <c r="G58" s="55">
        <v>0</v>
      </c>
      <c r="H58" s="6">
        <f t="shared" si="7"/>
        <v>0</v>
      </c>
      <c r="I58" s="55">
        <v>164119.77</v>
      </c>
      <c r="J58" s="6">
        <f t="shared" si="8"/>
        <v>0.011040342668068926</v>
      </c>
      <c r="K58" s="55">
        <v>164119.77</v>
      </c>
      <c r="L58" s="6">
        <f t="shared" si="9"/>
        <v>0.0017089495829880443</v>
      </c>
      <c r="O58">
        <f t="shared" si="27"/>
        <v>57</v>
      </c>
      <c r="P58" s="34" t="s">
        <v>88</v>
      </c>
      <c r="Q58" s="55">
        <v>216</v>
      </c>
      <c r="R58" s="6">
        <f t="shared" si="0"/>
        <v>4.507129240880362E-06</v>
      </c>
      <c r="AB58">
        <f t="shared" si="25"/>
        <v>57</v>
      </c>
      <c r="AC58" s="34" t="s">
        <v>97</v>
      </c>
      <c r="AD58" s="55">
        <v>39.29</v>
      </c>
      <c r="AE58" s="6">
        <f t="shared" si="1"/>
        <v>1.4335514496397717E-06</v>
      </c>
      <c r="AP58">
        <f t="shared" si="26"/>
        <v>57</v>
      </c>
      <c r="AQ58" s="34" t="s">
        <v>120</v>
      </c>
      <c r="AR58" s="55">
        <v>0</v>
      </c>
      <c r="AS58" s="6">
        <f t="shared" si="3"/>
        <v>0</v>
      </c>
      <c r="BC58">
        <f t="shared" si="24"/>
        <v>57</v>
      </c>
      <c r="BD58" s="34" t="s">
        <v>148</v>
      </c>
      <c r="BE58" s="55">
        <v>33045.05</v>
      </c>
      <c r="BF58" s="6">
        <f t="shared" si="4"/>
        <v>0.002222941669266726</v>
      </c>
      <c r="BR58" s="34" t="s">
        <v>145</v>
      </c>
      <c r="BS58" s="55">
        <v>65487.79</v>
      </c>
      <c r="BT58" s="6">
        <f t="shared" si="5"/>
        <v>0.0006819125533219345</v>
      </c>
    </row>
    <row r="59" spans="2:72" ht="12.75">
      <c r="B59" s="34" t="s">
        <v>130</v>
      </c>
      <c r="C59" s="55">
        <v>0</v>
      </c>
      <c r="D59" s="6">
        <f t="shared" si="6"/>
        <v>0</v>
      </c>
      <c r="E59" s="55">
        <v>0</v>
      </c>
      <c r="F59" s="6">
        <f t="shared" si="22"/>
        <v>0</v>
      </c>
      <c r="G59" s="55">
        <v>0</v>
      </c>
      <c r="H59" s="6">
        <f t="shared" si="7"/>
        <v>0</v>
      </c>
      <c r="I59" s="55">
        <v>69567.34</v>
      </c>
      <c r="J59" s="6">
        <f t="shared" si="8"/>
        <v>0.004679797394951614</v>
      </c>
      <c r="K59" s="55">
        <v>69567.34</v>
      </c>
      <c r="L59" s="6">
        <f t="shared" si="9"/>
        <v>0.0007243921721471308</v>
      </c>
      <c r="O59">
        <f t="shared" si="27"/>
        <v>58</v>
      </c>
      <c r="P59" s="34" t="s">
        <v>147</v>
      </c>
      <c r="Q59" s="55">
        <v>204.41</v>
      </c>
      <c r="R59" s="6">
        <f t="shared" si="0"/>
        <v>4.265288370964605E-06</v>
      </c>
      <c r="AB59">
        <f t="shared" si="25"/>
        <v>58</v>
      </c>
      <c r="AC59" s="34" t="s">
        <v>31</v>
      </c>
      <c r="AD59" s="55">
        <v>38.15</v>
      </c>
      <c r="AE59" s="6">
        <f t="shared" si="1"/>
        <v>1.3919569306123006E-06</v>
      </c>
      <c r="AP59">
        <f t="shared" si="26"/>
        <v>58</v>
      </c>
      <c r="AQ59" s="34" t="s">
        <v>121</v>
      </c>
      <c r="AR59" s="55">
        <v>0</v>
      </c>
      <c r="AS59" s="6">
        <f t="shared" si="3"/>
        <v>0</v>
      </c>
      <c r="BC59">
        <f t="shared" si="24"/>
        <v>58</v>
      </c>
      <c r="BD59" s="34" t="s">
        <v>7</v>
      </c>
      <c r="BE59" s="55">
        <v>24012.99</v>
      </c>
      <c r="BF59" s="6">
        <f t="shared" si="4"/>
        <v>0.0016153546771660262</v>
      </c>
      <c r="BR59" s="34" t="s">
        <v>141</v>
      </c>
      <c r="BS59" s="55">
        <v>64603.87</v>
      </c>
      <c r="BT59" s="6">
        <f t="shared" si="5"/>
        <v>0.0006727084536854631</v>
      </c>
    </row>
    <row r="60" spans="2:72" ht="12.75">
      <c r="B60" s="34" t="s">
        <v>131</v>
      </c>
      <c r="C60" s="55">
        <v>92005.24</v>
      </c>
      <c r="D60" s="6">
        <f t="shared" si="6"/>
        <v>0.0019198125348065533</v>
      </c>
      <c r="E60" s="55">
        <v>92005.33</v>
      </c>
      <c r="F60" s="6">
        <f t="shared" si="22"/>
        <v>0.003356945130976981</v>
      </c>
      <c r="G60" s="55">
        <v>0</v>
      </c>
      <c r="H60" s="6">
        <f t="shared" si="7"/>
        <v>0</v>
      </c>
      <c r="I60" s="55">
        <v>128194.22</v>
      </c>
      <c r="J60" s="6">
        <f t="shared" si="8"/>
        <v>0.00862362966305531</v>
      </c>
      <c r="K60" s="55">
        <v>312204.79</v>
      </c>
      <c r="L60" s="6">
        <f t="shared" si="9"/>
        <v>0.00325093220443442</v>
      </c>
      <c r="O60">
        <f t="shared" si="27"/>
        <v>59</v>
      </c>
      <c r="P60" s="34" t="s">
        <v>97</v>
      </c>
      <c r="Q60" s="55">
        <v>39.29</v>
      </c>
      <c r="R60" s="6">
        <f t="shared" si="0"/>
        <v>8.198384623805065E-07</v>
      </c>
      <c r="AB60">
        <f t="shared" si="25"/>
        <v>59</v>
      </c>
      <c r="AC60" s="34" t="s">
        <v>7</v>
      </c>
      <c r="AD60" s="55">
        <v>0</v>
      </c>
      <c r="AE60" s="6">
        <f t="shared" si="1"/>
        <v>0</v>
      </c>
      <c r="AP60">
        <f t="shared" si="26"/>
        <v>59</v>
      </c>
      <c r="AQ60" s="34" t="s">
        <v>123</v>
      </c>
      <c r="AR60" s="55">
        <v>0</v>
      </c>
      <c r="AS60" s="6">
        <f t="shared" si="3"/>
        <v>0</v>
      </c>
      <c r="BC60">
        <f t="shared" si="24"/>
        <v>59</v>
      </c>
      <c r="BD60" s="34" t="s">
        <v>110</v>
      </c>
      <c r="BE60" s="55">
        <v>23290.45</v>
      </c>
      <c r="BF60" s="6">
        <f t="shared" si="4"/>
        <v>0.0015667493860948376</v>
      </c>
      <c r="BR60" s="34" t="s">
        <v>81</v>
      </c>
      <c r="BS60" s="55">
        <v>52667.17</v>
      </c>
      <c r="BT60" s="6">
        <f t="shared" si="5"/>
        <v>0.0005484137481344292</v>
      </c>
    </row>
    <row r="61" spans="2:72" ht="12.75">
      <c r="B61" s="34" t="s">
        <v>132</v>
      </c>
      <c r="C61" s="55">
        <v>241285.87</v>
      </c>
      <c r="D61" s="6">
        <f t="shared" si="6"/>
        <v>0.005034752778186378</v>
      </c>
      <c r="E61" s="55">
        <v>241286.02</v>
      </c>
      <c r="F61" s="6">
        <f t="shared" si="22"/>
        <v>0.008803663113993661</v>
      </c>
      <c r="G61" s="55">
        <v>18002.1</v>
      </c>
      <c r="H61" s="6">
        <f t="shared" si="7"/>
        <v>0.0030833569443822206</v>
      </c>
      <c r="I61" s="55">
        <v>570053.68</v>
      </c>
      <c r="J61" s="6">
        <f t="shared" si="8"/>
        <v>0.03834753099150523</v>
      </c>
      <c r="K61" s="55">
        <v>1070627.67</v>
      </c>
      <c r="L61" s="6">
        <f t="shared" si="9"/>
        <v>0.011148252950768586</v>
      </c>
      <c r="O61">
        <f t="shared" si="27"/>
        <v>60</v>
      </c>
      <c r="P61" s="34" t="s">
        <v>31</v>
      </c>
      <c r="Q61" s="55">
        <v>38.15</v>
      </c>
      <c r="R61" s="6">
        <f t="shared" si="0"/>
        <v>7.960508358314157E-07</v>
      </c>
      <c r="AB61">
        <f t="shared" si="25"/>
        <v>60</v>
      </c>
      <c r="AC61" s="34" t="s">
        <v>12</v>
      </c>
      <c r="AD61" s="55">
        <v>0</v>
      </c>
      <c r="AE61" s="6">
        <f t="shared" si="1"/>
        <v>0</v>
      </c>
      <c r="AP61">
        <f t="shared" si="26"/>
        <v>60</v>
      </c>
      <c r="AQ61" s="34" t="s">
        <v>128</v>
      </c>
      <c r="AR61" s="55">
        <v>0</v>
      </c>
      <c r="AS61" s="6">
        <f t="shared" si="3"/>
        <v>0</v>
      </c>
      <c r="BC61">
        <f t="shared" si="24"/>
        <v>60</v>
      </c>
      <c r="BD61" s="34" t="s">
        <v>120</v>
      </c>
      <c r="BE61" s="55">
        <v>17562.56</v>
      </c>
      <c r="BF61" s="6">
        <f t="shared" si="4"/>
        <v>0.001181434025459094</v>
      </c>
      <c r="BR61" s="34" t="s">
        <v>42</v>
      </c>
      <c r="BS61" s="55">
        <v>39236.8</v>
      </c>
      <c r="BT61" s="6">
        <f t="shared" si="5"/>
        <v>0.00040856572610225634</v>
      </c>
    </row>
    <row r="62" spans="2:72" ht="12.75">
      <c r="B62" s="34" t="s">
        <v>134</v>
      </c>
      <c r="C62" s="55">
        <v>18113.24</v>
      </c>
      <c r="D62" s="6">
        <f t="shared" si="6"/>
        <v>0.0003779570076439065</v>
      </c>
      <c r="E62" s="55">
        <v>18113.32</v>
      </c>
      <c r="F62" s="6">
        <f t="shared" si="22"/>
        <v>0.0006608902047286605</v>
      </c>
      <c r="G62" s="55">
        <v>0</v>
      </c>
      <c r="H62" s="6">
        <f t="shared" si="7"/>
        <v>0</v>
      </c>
      <c r="I62" s="55">
        <v>81658.38</v>
      </c>
      <c r="J62" s="6">
        <f t="shared" si="8"/>
        <v>0.005493162078641631</v>
      </c>
      <c r="K62" s="55">
        <v>117884.94</v>
      </c>
      <c r="L62" s="6">
        <f t="shared" si="9"/>
        <v>0.0012275146318665366</v>
      </c>
      <c r="O62">
        <f t="shared" si="27"/>
        <v>61</v>
      </c>
      <c r="P62" s="34" t="s">
        <v>7</v>
      </c>
      <c r="Q62" s="55">
        <v>0</v>
      </c>
      <c r="R62" s="6">
        <f t="shared" si="0"/>
        <v>0</v>
      </c>
      <c r="AB62">
        <f t="shared" si="25"/>
        <v>61</v>
      </c>
      <c r="AC62" s="34" t="s">
        <v>16</v>
      </c>
      <c r="AD62" s="55">
        <v>0</v>
      </c>
      <c r="AE62" s="6">
        <f t="shared" si="1"/>
        <v>0</v>
      </c>
      <c r="AP62">
        <f t="shared" si="26"/>
        <v>61</v>
      </c>
      <c r="AQ62" s="34" t="s">
        <v>130</v>
      </c>
      <c r="AR62" s="55">
        <v>0</v>
      </c>
      <c r="AS62" s="6">
        <f t="shared" si="3"/>
        <v>0</v>
      </c>
      <c r="BC62">
        <f t="shared" si="24"/>
        <v>61</v>
      </c>
      <c r="BD62" s="34" t="s">
        <v>97</v>
      </c>
      <c r="BE62" s="55">
        <v>15252.41</v>
      </c>
      <c r="BF62" s="6">
        <f t="shared" si="4"/>
        <v>0.0010260301541604718</v>
      </c>
      <c r="BR62" s="34" t="s">
        <v>142</v>
      </c>
      <c r="BS62" s="55">
        <v>38783.64</v>
      </c>
      <c r="BT62" s="6">
        <f t="shared" si="5"/>
        <v>0.0004038470527027819</v>
      </c>
    </row>
    <row r="63" spans="2:72" ht="12.75">
      <c r="B63" s="34" t="s">
        <v>135</v>
      </c>
      <c r="C63" s="55">
        <v>1575651.66</v>
      </c>
      <c r="D63" s="6">
        <f t="shared" si="6"/>
        <v>0.03287808180660964</v>
      </c>
      <c r="E63" s="55">
        <v>1575652.24</v>
      </c>
      <c r="F63" s="6">
        <f t="shared" si="22"/>
        <v>0.05748990971698024</v>
      </c>
      <c r="G63" s="55">
        <v>530432.6</v>
      </c>
      <c r="H63" s="6">
        <f t="shared" si="7"/>
        <v>0.09085123628558428</v>
      </c>
      <c r="I63" s="55">
        <v>197379.91</v>
      </c>
      <c r="J63" s="6">
        <f t="shared" si="8"/>
        <v>0.01327775344915853</v>
      </c>
      <c r="K63" s="55">
        <v>3879116.41</v>
      </c>
      <c r="L63" s="6">
        <f t="shared" si="9"/>
        <v>0.04039253997998889</v>
      </c>
      <c r="O63">
        <f t="shared" si="27"/>
        <v>62</v>
      </c>
      <c r="P63" s="34" t="s">
        <v>12</v>
      </c>
      <c r="Q63" s="55">
        <v>0</v>
      </c>
      <c r="R63" s="6">
        <f t="shared" si="0"/>
        <v>0</v>
      </c>
      <c r="AB63">
        <f t="shared" si="25"/>
        <v>62</v>
      </c>
      <c r="AC63" s="34" t="s">
        <v>22</v>
      </c>
      <c r="AD63" s="55">
        <v>0</v>
      </c>
      <c r="AE63" s="6">
        <f t="shared" si="1"/>
        <v>0</v>
      </c>
      <c r="AP63">
        <f t="shared" si="26"/>
        <v>62</v>
      </c>
      <c r="AQ63" s="34" t="s">
        <v>131</v>
      </c>
      <c r="AR63" s="55">
        <v>0</v>
      </c>
      <c r="AS63" s="6">
        <f t="shared" si="3"/>
        <v>0</v>
      </c>
      <c r="BC63">
        <f t="shared" si="24"/>
        <v>62</v>
      </c>
      <c r="BD63" s="34" t="s">
        <v>147</v>
      </c>
      <c r="BE63" s="55">
        <v>6393.11</v>
      </c>
      <c r="BF63" s="6">
        <f t="shared" si="4"/>
        <v>0.0004300647333021374</v>
      </c>
      <c r="BR63" s="34" t="s">
        <v>106</v>
      </c>
      <c r="BS63" s="55">
        <v>38617.12</v>
      </c>
      <c r="BT63" s="6">
        <f t="shared" si="5"/>
        <v>0.00040211310995743704</v>
      </c>
    </row>
    <row r="64" spans="2:72" ht="12.75">
      <c r="B64" s="34" t="s">
        <v>136</v>
      </c>
      <c r="C64" s="55">
        <v>13435.93</v>
      </c>
      <c r="D64" s="6">
        <f t="shared" si="6"/>
        <v>0.00028035867121028557</v>
      </c>
      <c r="E64" s="55">
        <v>13435.99</v>
      </c>
      <c r="F64" s="6">
        <f t="shared" si="22"/>
        <v>0.0004902311769367645</v>
      </c>
      <c r="G64" s="55">
        <v>0</v>
      </c>
      <c r="H64" s="6">
        <f t="shared" si="7"/>
        <v>0</v>
      </c>
      <c r="I64" s="55">
        <v>77157.84</v>
      </c>
      <c r="J64" s="6">
        <f t="shared" si="8"/>
        <v>0.00519041059543305</v>
      </c>
      <c r="K64" s="55">
        <v>104029.76</v>
      </c>
      <c r="L64" s="6">
        <f t="shared" si="9"/>
        <v>0.0010832431398748996</v>
      </c>
      <c r="O64">
        <f t="shared" si="27"/>
        <v>63</v>
      </c>
      <c r="P64" s="34" t="s">
        <v>16</v>
      </c>
      <c r="Q64" s="55">
        <v>0</v>
      </c>
      <c r="R64" s="6">
        <f t="shared" si="0"/>
        <v>0</v>
      </c>
      <c r="AB64">
        <f t="shared" si="25"/>
        <v>63</v>
      </c>
      <c r="AC64" s="34" t="s">
        <v>161</v>
      </c>
      <c r="AD64" s="55">
        <v>0</v>
      </c>
      <c r="AE64" s="6">
        <f t="shared" si="1"/>
        <v>0</v>
      </c>
      <c r="AP64">
        <f t="shared" si="26"/>
        <v>63</v>
      </c>
      <c r="AQ64" s="34" t="s">
        <v>134</v>
      </c>
      <c r="AR64" s="55">
        <v>0</v>
      </c>
      <c r="AS64" s="6">
        <f t="shared" si="3"/>
        <v>0</v>
      </c>
      <c r="BC64">
        <f t="shared" si="24"/>
        <v>63</v>
      </c>
      <c r="BD64" s="34" t="s">
        <v>145</v>
      </c>
      <c r="BE64" s="55">
        <v>5486.99</v>
      </c>
      <c r="BF64" s="6">
        <f t="shared" si="4"/>
        <v>0.0003691100092101489</v>
      </c>
      <c r="BR64" s="34" t="s">
        <v>16</v>
      </c>
      <c r="BS64" s="55">
        <v>35894.81</v>
      </c>
      <c r="BT64" s="6">
        <f t="shared" si="5"/>
        <v>0.00037376618661441634</v>
      </c>
    </row>
    <row r="65" spans="2:72" ht="12.75">
      <c r="B65" s="34" t="s">
        <v>137</v>
      </c>
      <c r="C65" s="55">
        <v>1326171.27</v>
      </c>
      <c r="D65" s="6">
        <f t="shared" si="6"/>
        <v>0.02767233939552058</v>
      </c>
      <c r="E65" s="55">
        <v>1326171.58</v>
      </c>
      <c r="F65" s="6">
        <f t="shared" si="22"/>
        <v>0.048387253524562655</v>
      </c>
      <c r="G65" s="55">
        <v>379327.94</v>
      </c>
      <c r="H65" s="6">
        <f t="shared" si="7"/>
        <v>0.06497038889891749</v>
      </c>
      <c r="I65" s="55">
        <v>641822.88</v>
      </c>
      <c r="J65" s="6">
        <f t="shared" si="8"/>
        <v>0.04317544758566797</v>
      </c>
      <c r="K65" s="55">
        <v>3673493.67</v>
      </c>
      <c r="L65" s="6">
        <f t="shared" si="9"/>
        <v>0.0382514274511579</v>
      </c>
      <c r="O65">
        <f t="shared" si="27"/>
        <v>64</v>
      </c>
      <c r="P65" s="34" t="s">
        <v>22</v>
      </c>
      <c r="Q65" s="55">
        <v>0</v>
      </c>
      <c r="R65" s="6">
        <f t="shared" si="0"/>
        <v>0</v>
      </c>
      <c r="AB65">
        <f t="shared" si="25"/>
        <v>64</v>
      </c>
      <c r="AC65" s="34" t="s">
        <v>42</v>
      </c>
      <c r="AD65" s="55">
        <v>0</v>
      </c>
      <c r="AE65" s="6">
        <f t="shared" si="1"/>
        <v>0</v>
      </c>
      <c r="AP65">
        <f t="shared" si="26"/>
        <v>64</v>
      </c>
      <c r="AQ65" s="34" t="s">
        <v>136</v>
      </c>
      <c r="AR65" s="55">
        <v>0</v>
      </c>
      <c r="AS65" s="6">
        <f t="shared" si="3"/>
        <v>0</v>
      </c>
      <c r="BC65">
        <f t="shared" si="24"/>
        <v>64</v>
      </c>
      <c r="BD65" s="34" t="s">
        <v>123</v>
      </c>
      <c r="BE65" s="55">
        <v>4467.3</v>
      </c>
      <c r="BF65" s="6">
        <f t="shared" si="4"/>
        <v>0.0003005154272459943</v>
      </c>
      <c r="BR65" s="34" t="s">
        <v>78</v>
      </c>
      <c r="BS65" s="55">
        <v>29047.2</v>
      </c>
      <c r="BT65" s="6">
        <f t="shared" si="5"/>
        <v>0.000302463257942479</v>
      </c>
    </row>
    <row r="66" spans="2:72" ht="12.75">
      <c r="B66" s="34" t="s">
        <v>139</v>
      </c>
      <c r="C66" s="55">
        <v>133052.38</v>
      </c>
      <c r="D66" s="6">
        <f t="shared" si="6"/>
        <v>0.00277631607623484</v>
      </c>
      <c r="E66" s="55">
        <v>133052.67</v>
      </c>
      <c r="F66" s="6">
        <f t="shared" si="22"/>
        <v>0.004854615626290206</v>
      </c>
      <c r="G66" s="55">
        <v>0</v>
      </c>
      <c r="H66" s="6">
        <f t="shared" si="7"/>
        <v>0</v>
      </c>
      <c r="I66" s="55">
        <v>239210.99</v>
      </c>
      <c r="J66" s="6">
        <f t="shared" si="8"/>
        <v>0.016091731663820937</v>
      </c>
      <c r="K66" s="55">
        <v>505316.04</v>
      </c>
      <c r="L66" s="6">
        <f t="shared" si="9"/>
        <v>0.005261764843048281</v>
      </c>
      <c r="O66">
        <f t="shared" si="27"/>
        <v>65</v>
      </c>
      <c r="P66" s="34" t="s">
        <v>161</v>
      </c>
      <c r="Q66" s="55">
        <v>0</v>
      </c>
      <c r="R66" s="6">
        <f t="shared" si="0"/>
        <v>0</v>
      </c>
      <c r="AB66">
        <f t="shared" si="25"/>
        <v>65</v>
      </c>
      <c r="AC66" s="34" t="s">
        <v>58</v>
      </c>
      <c r="AD66" s="55">
        <v>0</v>
      </c>
      <c r="AE66" s="6">
        <f t="shared" si="1"/>
        <v>0</v>
      </c>
      <c r="AP66">
        <f t="shared" si="26"/>
        <v>65</v>
      </c>
      <c r="AQ66" s="34" t="s">
        <v>139</v>
      </c>
      <c r="AR66" s="55">
        <v>0</v>
      </c>
      <c r="AS66" s="6">
        <f t="shared" si="3"/>
        <v>0</v>
      </c>
      <c r="BC66">
        <f t="shared" si="24"/>
        <v>65</v>
      </c>
      <c r="BD66" s="34" t="s">
        <v>22</v>
      </c>
      <c r="BE66" s="55">
        <v>4124.39</v>
      </c>
      <c r="BF66" s="6">
        <f t="shared" si="4"/>
        <v>0.00027744785955254996</v>
      </c>
      <c r="BR66" s="34" t="s">
        <v>7</v>
      </c>
      <c r="BS66" s="55">
        <v>24012.99</v>
      </c>
      <c r="BT66" s="6">
        <f t="shared" si="5"/>
        <v>0.00025004293661145204</v>
      </c>
    </row>
    <row r="67" spans="2:72" ht="12.75">
      <c r="B67" s="34" t="s">
        <v>140</v>
      </c>
      <c r="C67" s="55">
        <v>184466.84</v>
      </c>
      <c r="D67" s="6">
        <f aca="true" t="shared" si="28" ref="D67:D76">+C67/$C$78</f>
        <v>0.003849147632114811</v>
      </c>
      <c r="E67" s="55">
        <v>184466.96</v>
      </c>
      <c r="F67" s="6">
        <f t="shared" si="22"/>
        <v>0.00673053901549101</v>
      </c>
      <c r="G67" s="55">
        <v>0</v>
      </c>
      <c r="H67" s="6">
        <f aca="true" t="shared" si="29" ref="H67:H76">+G67/$G$78</f>
        <v>0</v>
      </c>
      <c r="I67" s="55">
        <v>209697.13</v>
      </c>
      <c r="J67" s="6">
        <f aca="true" t="shared" si="30" ref="J67:J76">+I67/$I$78</f>
        <v>0.014106333269359301</v>
      </c>
      <c r="K67" s="55">
        <v>578630.93</v>
      </c>
      <c r="L67" s="6">
        <f aca="true" t="shared" si="31" ref="L67:L76">+K67/$K$78</f>
        <v>0.006025179577862463</v>
      </c>
      <c r="O67">
        <f t="shared" si="27"/>
        <v>66</v>
      </c>
      <c r="P67" s="34" t="s">
        <v>42</v>
      </c>
      <c r="Q67" s="55">
        <v>0</v>
      </c>
      <c r="R67" s="6">
        <f t="shared" si="0"/>
        <v>0</v>
      </c>
      <c r="AB67">
        <f t="shared" si="25"/>
        <v>66</v>
      </c>
      <c r="AC67" s="34" t="s">
        <v>61</v>
      </c>
      <c r="AD67" s="55">
        <v>0</v>
      </c>
      <c r="AE67" s="6">
        <f aca="true" t="shared" si="32" ref="AE67:AE75">+AD67/$E$78</f>
        <v>0</v>
      </c>
      <c r="AP67">
        <f t="shared" si="26"/>
        <v>66</v>
      </c>
      <c r="AQ67" s="34" t="s">
        <v>140</v>
      </c>
      <c r="AR67" s="55">
        <v>0</v>
      </c>
      <c r="AS67" s="6">
        <f aca="true" t="shared" si="33" ref="AS67:AS77">+AR67/$G$78</f>
        <v>0</v>
      </c>
      <c r="BC67">
        <f t="shared" si="24"/>
        <v>66</v>
      </c>
      <c r="BD67" s="34" t="s">
        <v>24</v>
      </c>
      <c r="BE67" s="55">
        <v>2847.13</v>
      </c>
      <c r="BF67" s="6">
        <f aca="true" t="shared" si="34" ref="BF67:BF77">+BE67/$I$78</f>
        <v>0.0001915265346797591</v>
      </c>
      <c r="BR67" s="34" t="s">
        <v>110</v>
      </c>
      <c r="BS67" s="55">
        <v>23290.45</v>
      </c>
      <c r="BT67" s="6">
        <f t="shared" si="5"/>
        <v>0.00024251925782679262</v>
      </c>
    </row>
    <row r="68" spans="2:72" ht="12.75">
      <c r="B68" s="34" t="s">
        <v>141</v>
      </c>
      <c r="C68" s="55">
        <v>0</v>
      </c>
      <c r="D68" s="6">
        <f t="shared" si="28"/>
        <v>0</v>
      </c>
      <c r="E68" s="55">
        <v>0</v>
      </c>
      <c r="F68" s="6">
        <f aca="true" t="shared" si="35" ref="F68:F76">+E68/$E$78</f>
        <v>0</v>
      </c>
      <c r="G68" s="55">
        <v>0</v>
      </c>
      <c r="H68" s="6">
        <f t="shared" si="29"/>
        <v>0</v>
      </c>
      <c r="I68" s="55">
        <v>64603.87</v>
      </c>
      <c r="J68" s="6">
        <f t="shared" si="30"/>
        <v>0.0043459045944518335</v>
      </c>
      <c r="K68" s="55">
        <v>64603.87</v>
      </c>
      <c r="L68" s="6">
        <f t="shared" si="31"/>
        <v>0.0006727084536854631</v>
      </c>
      <c r="O68">
        <f t="shared" si="27"/>
        <v>67</v>
      </c>
      <c r="P68" s="34" t="s">
        <v>106</v>
      </c>
      <c r="Q68" s="55">
        <v>0</v>
      </c>
      <c r="R68" s="6">
        <f aca="true" t="shared" si="36" ref="R68:R75">+Q68/$C$78</f>
        <v>0</v>
      </c>
      <c r="AB68">
        <f t="shared" si="25"/>
        <v>67</v>
      </c>
      <c r="AC68" s="34" t="s">
        <v>106</v>
      </c>
      <c r="AD68" s="55">
        <v>0</v>
      </c>
      <c r="AE68" s="6">
        <f t="shared" si="32"/>
        <v>0</v>
      </c>
      <c r="AP68">
        <f t="shared" si="26"/>
        <v>67</v>
      </c>
      <c r="AQ68" s="34" t="s">
        <v>141</v>
      </c>
      <c r="AR68" s="55">
        <v>0</v>
      </c>
      <c r="AS68" s="6">
        <f t="shared" si="33"/>
        <v>0</v>
      </c>
      <c r="BC68">
        <f aca="true" t="shared" si="37" ref="BC68:BC75">+BC67+1</f>
        <v>67</v>
      </c>
      <c r="BD68" s="34" t="s">
        <v>78</v>
      </c>
      <c r="BE68" s="55">
        <v>1059.77</v>
      </c>
      <c r="BF68" s="6">
        <f t="shared" si="34"/>
        <v>7.129076496597215E-05</v>
      </c>
      <c r="BR68" s="34" t="s">
        <v>120</v>
      </c>
      <c r="BS68" s="55">
        <v>17562.56</v>
      </c>
      <c r="BT68" s="6">
        <f aca="true" t="shared" si="38" ref="BT68:BT76">+BS68/$K$78</f>
        <v>0.00018287577168919086</v>
      </c>
    </row>
    <row r="69" spans="2:72" ht="12.75">
      <c r="B69" s="34" t="s">
        <v>142</v>
      </c>
      <c r="C69" s="55">
        <v>0</v>
      </c>
      <c r="D69" s="6">
        <f t="shared" si="28"/>
        <v>0</v>
      </c>
      <c r="E69" s="55">
        <v>0</v>
      </c>
      <c r="F69" s="6">
        <f t="shared" si="35"/>
        <v>0</v>
      </c>
      <c r="G69" s="55">
        <v>0</v>
      </c>
      <c r="H69" s="6">
        <f t="shared" si="29"/>
        <v>0</v>
      </c>
      <c r="I69" s="55">
        <v>38783.64</v>
      </c>
      <c r="J69" s="6">
        <f t="shared" si="30"/>
        <v>0.002608976819276707</v>
      </c>
      <c r="K69" s="55">
        <v>38783.64</v>
      </c>
      <c r="L69" s="6">
        <f t="shared" si="31"/>
        <v>0.0004038470527027819</v>
      </c>
      <c r="O69">
        <f t="shared" si="27"/>
        <v>68</v>
      </c>
      <c r="P69" s="34" t="s">
        <v>110</v>
      </c>
      <c r="Q69" s="55">
        <v>0</v>
      </c>
      <c r="R69" s="6">
        <f t="shared" si="36"/>
        <v>0</v>
      </c>
      <c r="AB69">
        <f t="shared" si="25"/>
        <v>68</v>
      </c>
      <c r="AC69" s="34" t="s">
        <v>110</v>
      </c>
      <c r="AD69" s="55">
        <v>0</v>
      </c>
      <c r="AE69" s="6">
        <f t="shared" si="32"/>
        <v>0</v>
      </c>
      <c r="AP69">
        <f t="shared" si="26"/>
        <v>68</v>
      </c>
      <c r="AQ69" s="34" t="s">
        <v>142</v>
      </c>
      <c r="AR69" s="55">
        <v>0</v>
      </c>
      <c r="AS69" s="6">
        <f t="shared" si="33"/>
        <v>0</v>
      </c>
      <c r="BC69">
        <f t="shared" si="37"/>
        <v>68</v>
      </c>
      <c r="BD69" s="34" t="s">
        <v>31</v>
      </c>
      <c r="BE69" s="55">
        <v>0</v>
      </c>
      <c r="BF69" s="6">
        <f t="shared" si="34"/>
        <v>0</v>
      </c>
      <c r="BR69" s="34" t="s">
        <v>123</v>
      </c>
      <c r="BS69" s="55">
        <v>16856.9</v>
      </c>
      <c r="BT69" s="6">
        <f t="shared" si="38"/>
        <v>0.00017552786130196972</v>
      </c>
    </row>
    <row r="70" spans="2:72" ht="12.75">
      <c r="B70" s="34" t="s">
        <v>143</v>
      </c>
      <c r="C70" s="55">
        <v>81940.52</v>
      </c>
      <c r="D70" s="6">
        <f t="shared" si="28"/>
        <v>0.0017097986745599173</v>
      </c>
      <c r="E70" s="55">
        <v>81940.66</v>
      </c>
      <c r="F70" s="6">
        <f t="shared" si="35"/>
        <v>0.0029897213521873165</v>
      </c>
      <c r="G70" s="55">
        <v>0</v>
      </c>
      <c r="H70" s="6">
        <f t="shared" si="29"/>
        <v>0</v>
      </c>
      <c r="I70" s="55">
        <v>519498.88</v>
      </c>
      <c r="J70" s="6">
        <f t="shared" si="30"/>
        <v>0.034946707827326465</v>
      </c>
      <c r="K70" s="55">
        <v>683380.06</v>
      </c>
      <c r="L70" s="6">
        <f t="shared" si="31"/>
        <v>0.007115913387883403</v>
      </c>
      <c r="O70">
        <f t="shared" si="27"/>
        <v>69</v>
      </c>
      <c r="P70" s="34" t="s">
        <v>112</v>
      </c>
      <c r="Q70" s="55">
        <v>0</v>
      </c>
      <c r="R70" s="6">
        <f t="shared" si="36"/>
        <v>0</v>
      </c>
      <c r="AB70">
        <f t="shared" si="25"/>
        <v>69</v>
      </c>
      <c r="AC70" s="34" t="s">
        <v>112</v>
      </c>
      <c r="AD70" s="55">
        <v>0</v>
      </c>
      <c r="AE70" s="6">
        <f t="shared" si="32"/>
        <v>0</v>
      </c>
      <c r="AP70">
        <f t="shared" si="26"/>
        <v>69</v>
      </c>
      <c r="AQ70" s="34" t="s">
        <v>143</v>
      </c>
      <c r="AR70" s="55">
        <v>0</v>
      </c>
      <c r="AS70" s="6">
        <f t="shared" si="33"/>
        <v>0</v>
      </c>
      <c r="BC70">
        <f t="shared" si="37"/>
        <v>69</v>
      </c>
      <c r="BD70" s="34" t="s">
        <v>35</v>
      </c>
      <c r="BE70" s="55">
        <v>0</v>
      </c>
      <c r="BF70" s="6">
        <f t="shared" si="34"/>
        <v>0</v>
      </c>
      <c r="BR70" s="34" t="s">
        <v>24</v>
      </c>
      <c r="BS70" s="55">
        <v>16262.87</v>
      </c>
      <c r="BT70" s="6">
        <f t="shared" si="38"/>
        <v>0.00016934233398382644</v>
      </c>
    </row>
    <row r="71" spans="2:72" ht="12.75">
      <c r="B71" s="34" t="s">
        <v>145</v>
      </c>
      <c r="C71" s="55">
        <v>30000.36</v>
      </c>
      <c r="D71" s="6">
        <f t="shared" si="28"/>
        <v>0.0006259976842265628</v>
      </c>
      <c r="E71" s="55">
        <v>30000.44</v>
      </c>
      <c r="F71" s="6">
        <f t="shared" si="35"/>
        <v>0.0010946086600109697</v>
      </c>
      <c r="G71" s="55">
        <v>0</v>
      </c>
      <c r="H71" s="6">
        <f t="shared" si="29"/>
        <v>0</v>
      </c>
      <c r="I71" s="55">
        <v>5486.99</v>
      </c>
      <c r="J71" s="6">
        <f t="shared" si="30"/>
        <v>0.0003691100092101489</v>
      </c>
      <c r="K71" s="55">
        <v>65487.79</v>
      </c>
      <c r="L71" s="6">
        <f t="shared" si="31"/>
        <v>0.0006819125533219345</v>
      </c>
      <c r="O71">
        <f t="shared" si="27"/>
        <v>70</v>
      </c>
      <c r="P71" s="34" t="s">
        <v>120</v>
      </c>
      <c r="Q71" s="55">
        <v>0</v>
      </c>
      <c r="R71" s="6">
        <f t="shared" si="36"/>
        <v>0</v>
      </c>
      <c r="AB71">
        <f t="shared" si="25"/>
        <v>70</v>
      </c>
      <c r="AC71" s="34" t="s">
        <v>120</v>
      </c>
      <c r="AD71" s="55">
        <v>0</v>
      </c>
      <c r="AE71" s="6">
        <f t="shared" si="32"/>
        <v>0</v>
      </c>
      <c r="AP71">
        <f t="shared" si="26"/>
        <v>70</v>
      </c>
      <c r="AQ71" s="34" t="s">
        <v>145</v>
      </c>
      <c r="AR71" s="55">
        <v>0</v>
      </c>
      <c r="AS71" s="6">
        <f t="shared" si="33"/>
        <v>0</v>
      </c>
      <c r="BC71">
        <f t="shared" si="37"/>
        <v>70</v>
      </c>
      <c r="BD71" s="34" t="s">
        <v>161</v>
      </c>
      <c r="BE71" s="55">
        <v>0</v>
      </c>
      <c r="BF71" s="6">
        <f t="shared" si="34"/>
        <v>0</v>
      </c>
      <c r="BR71" s="34" t="s">
        <v>97</v>
      </c>
      <c r="BS71" s="55">
        <v>15330.99</v>
      </c>
      <c r="BT71" s="6">
        <f t="shared" si="38"/>
        <v>0.00015963883551197932</v>
      </c>
    </row>
    <row r="72" spans="2:72" ht="12.75">
      <c r="B72" s="34" t="s">
        <v>146</v>
      </c>
      <c r="C72" s="55">
        <v>143028.08</v>
      </c>
      <c r="D72" s="6">
        <f t="shared" si="28"/>
        <v>0.002984472414976739</v>
      </c>
      <c r="E72" s="55">
        <v>143028.21</v>
      </c>
      <c r="F72" s="6">
        <f t="shared" si="35"/>
        <v>0.005218587370447485</v>
      </c>
      <c r="G72" s="55">
        <v>0</v>
      </c>
      <c r="H72" s="6">
        <f t="shared" si="29"/>
        <v>0</v>
      </c>
      <c r="I72" s="55">
        <v>76775.46</v>
      </c>
      <c r="J72" s="6">
        <f t="shared" si="30"/>
        <v>0.005164687879459125</v>
      </c>
      <c r="K72" s="55">
        <v>362831.75</v>
      </c>
      <c r="L72" s="6">
        <f t="shared" si="31"/>
        <v>0.0037781016135796583</v>
      </c>
      <c r="O72">
        <f t="shared" si="27"/>
        <v>71</v>
      </c>
      <c r="P72" s="34" t="s">
        <v>128</v>
      </c>
      <c r="Q72" s="55">
        <v>0</v>
      </c>
      <c r="R72" s="6">
        <f t="shared" si="36"/>
        <v>0</v>
      </c>
      <c r="AB72">
        <f t="shared" si="25"/>
        <v>71</v>
      </c>
      <c r="AC72" s="34" t="s">
        <v>128</v>
      </c>
      <c r="AD72" s="55">
        <v>0</v>
      </c>
      <c r="AE72" s="6">
        <f t="shared" si="32"/>
        <v>0</v>
      </c>
      <c r="AP72">
        <f t="shared" si="26"/>
        <v>71</v>
      </c>
      <c r="AQ72" s="34" t="s">
        <v>146</v>
      </c>
      <c r="AR72" s="55">
        <v>0</v>
      </c>
      <c r="AS72" s="6">
        <f t="shared" si="33"/>
        <v>0</v>
      </c>
      <c r="BC72">
        <f t="shared" si="37"/>
        <v>71</v>
      </c>
      <c r="BD72" s="34" t="s">
        <v>58</v>
      </c>
      <c r="BE72" s="55">
        <v>0</v>
      </c>
      <c r="BF72" s="6">
        <f t="shared" si="34"/>
        <v>0</v>
      </c>
      <c r="BR72" s="34" t="s">
        <v>147</v>
      </c>
      <c r="BS72" s="55">
        <v>6801.93</v>
      </c>
      <c r="BT72" s="6">
        <f t="shared" si="38"/>
        <v>7.082727106559966E-05</v>
      </c>
    </row>
    <row r="73" spans="2:72" ht="12.75">
      <c r="B73" s="34" t="s">
        <v>162</v>
      </c>
      <c r="C73" s="55">
        <v>0</v>
      </c>
      <c r="D73" s="6">
        <f t="shared" si="28"/>
        <v>0</v>
      </c>
      <c r="E73" s="55">
        <v>0</v>
      </c>
      <c r="F73" s="6">
        <f t="shared" si="35"/>
        <v>0</v>
      </c>
      <c r="G73" s="55">
        <v>0</v>
      </c>
      <c r="H73" s="6">
        <f t="shared" si="29"/>
        <v>0</v>
      </c>
      <c r="I73" s="55">
        <v>0</v>
      </c>
      <c r="J73" s="6">
        <f t="shared" si="30"/>
        <v>0</v>
      </c>
      <c r="K73" s="55">
        <v>0</v>
      </c>
      <c r="L73" s="6">
        <f t="shared" si="31"/>
        <v>0</v>
      </c>
      <c r="O73">
        <f t="shared" si="27"/>
        <v>72</v>
      </c>
      <c r="P73" s="34" t="s">
        <v>130</v>
      </c>
      <c r="Q73" s="55">
        <v>0</v>
      </c>
      <c r="R73" s="6">
        <f t="shared" si="36"/>
        <v>0</v>
      </c>
      <c r="AB73">
        <f t="shared" si="25"/>
        <v>72</v>
      </c>
      <c r="AC73" s="34" t="s">
        <v>130</v>
      </c>
      <c r="AD73" s="55">
        <v>0</v>
      </c>
      <c r="AE73" s="6">
        <f t="shared" si="32"/>
        <v>0</v>
      </c>
      <c r="AP73">
        <f t="shared" si="26"/>
        <v>72</v>
      </c>
      <c r="AQ73" s="34" t="s">
        <v>162</v>
      </c>
      <c r="AR73" s="55">
        <v>0</v>
      </c>
      <c r="AS73" s="6">
        <f t="shared" si="33"/>
        <v>0</v>
      </c>
      <c r="BC73">
        <f t="shared" si="37"/>
        <v>72</v>
      </c>
      <c r="BD73" s="34" t="s">
        <v>61</v>
      </c>
      <c r="BE73" s="55">
        <v>0</v>
      </c>
      <c r="BF73" s="6">
        <f t="shared" si="34"/>
        <v>0</v>
      </c>
      <c r="BR73" s="34" t="s">
        <v>22</v>
      </c>
      <c r="BS73" s="55">
        <v>4124.39</v>
      </c>
      <c r="BT73" s="6">
        <f t="shared" si="38"/>
        <v>4.294652966294104E-05</v>
      </c>
    </row>
    <row r="74" spans="2:72" ht="12.75">
      <c r="B74" s="34" t="s">
        <v>147</v>
      </c>
      <c r="C74" s="55">
        <v>204.41</v>
      </c>
      <c r="D74" s="6">
        <f t="shared" si="28"/>
        <v>4.265288370964605E-06</v>
      </c>
      <c r="E74" s="55">
        <v>204.41</v>
      </c>
      <c r="F74" s="6">
        <f t="shared" si="35"/>
        <v>7.458189152987166E-06</v>
      </c>
      <c r="G74" s="55">
        <v>0</v>
      </c>
      <c r="H74" s="6">
        <f t="shared" si="29"/>
        <v>0</v>
      </c>
      <c r="I74" s="55">
        <v>6393.11</v>
      </c>
      <c r="J74" s="6">
        <f t="shared" si="30"/>
        <v>0.0004300647333021374</v>
      </c>
      <c r="K74" s="55">
        <v>6801.93</v>
      </c>
      <c r="L74" s="6">
        <f t="shared" si="31"/>
        <v>7.082727106559966E-05</v>
      </c>
      <c r="O74">
        <f t="shared" si="27"/>
        <v>73</v>
      </c>
      <c r="P74" s="34" t="s">
        <v>141</v>
      </c>
      <c r="Q74" s="55">
        <v>0</v>
      </c>
      <c r="R74" s="6">
        <f t="shared" si="36"/>
        <v>0</v>
      </c>
      <c r="AB74">
        <f t="shared" si="25"/>
        <v>73</v>
      </c>
      <c r="AC74" s="34" t="s">
        <v>141</v>
      </c>
      <c r="AD74" s="55">
        <v>0</v>
      </c>
      <c r="AE74" s="6">
        <f t="shared" si="32"/>
        <v>0</v>
      </c>
      <c r="AP74">
        <f t="shared" si="26"/>
        <v>73</v>
      </c>
      <c r="AQ74" s="34" t="s">
        <v>147</v>
      </c>
      <c r="AR74" s="55">
        <v>0</v>
      </c>
      <c r="AS74" s="6">
        <f t="shared" si="33"/>
        <v>0</v>
      </c>
      <c r="BC74">
        <f t="shared" si="37"/>
        <v>73</v>
      </c>
      <c r="BD74" s="34" t="s">
        <v>81</v>
      </c>
      <c r="BE74" s="55">
        <v>0</v>
      </c>
      <c r="BF74" s="6">
        <f t="shared" si="34"/>
        <v>0</v>
      </c>
      <c r="BR74" s="34" t="s">
        <v>31</v>
      </c>
      <c r="BS74" s="55">
        <v>76.3</v>
      </c>
      <c r="BT74" s="6">
        <f t="shared" si="38"/>
        <v>7.944981471884087E-07</v>
      </c>
    </row>
    <row r="75" spans="2:72" ht="12.75">
      <c r="B75" s="34" t="s">
        <v>148</v>
      </c>
      <c r="C75" s="55">
        <v>90874.93</v>
      </c>
      <c r="D75" s="6">
        <f t="shared" si="28"/>
        <v>0.0018962271030831296</v>
      </c>
      <c r="E75" s="55">
        <v>90874.99</v>
      </c>
      <c r="F75" s="6">
        <f t="shared" si="35"/>
        <v>0.0033157030707686376</v>
      </c>
      <c r="G75" s="55">
        <v>0</v>
      </c>
      <c r="H75" s="6">
        <f t="shared" si="29"/>
        <v>0</v>
      </c>
      <c r="I75" s="55">
        <v>33045.05</v>
      </c>
      <c r="J75" s="6">
        <f t="shared" si="30"/>
        <v>0.002222941669266726</v>
      </c>
      <c r="K75" s="55">
        <v>214794.97</v>
      </c>
      <c r="L75" s="6">
        <f t="shared" si="31"/>
        <v>0.0022366213065581893</v>
      </c>
      <c r="O75">
        <f t="shared" si="27"/>
        <v>74</v>
      </c>
      <c r="P75" s="34" t="s">
        <v>142</v>
      </c>
      <c r="Q75" s="55">
        <v>0</v>
      </c>
      <c r="R75" s="6">
        <f t="shared" si="36"/>
        <v>0</v>
      </c>
      <c r="AB75">
        <f t="shared" si="25"/>
        <v>74</v>
      </c>
      <c r="AC75" s="34" t="s">
        <v>142</v>
      </c>
      <c r="AD75" s="55">
        <v>0</v>
      </c>
      <c r="AE75" s="6">
        <f t="shared" si="32"/>
        <v>0</v>
      </c>
      <c r="AP75">
        <f t="shared" si="26"/>
        <v>74</v>
      </c>
      <c r="AQ75" s="34" t="s">
        <v>148</v>
      </c>
      <c r="AR75" s="55">
        <v>0</v>
      </c>
      <c r="AS75" s="6">
        <f t="shared" si="33"/>
        <v>0</v>
      </c>
      <c r="BC75">
        <f t="shared" si="37"/>
        <v>74</v>
      </c>
      <c r="BD75" s="34" t="s">
        <v>82</v>
      </c>
      <c r="BE75" s="55">
        <v>0</v>
      </c>
      <c r="BF75" s="6">
        <f t="shared" si="34"/>
        <v>0</v>
      </c>
      <c r="BR75" s="34" t="s">
        <v>161</v>
      </c>
      <c r="BS75" s="55">
        <v>0</v>
      </c>
      <c r="BT75" s="6">
        <f t="shared" si="38"/>
        <v>0</v>
      </c>
    </row>
    <row r="76" spans="2:72" ht="12.75">
      <c r="B76" s="34" t="s">
        <v>149</v>
      </c>
      <c r="C76" s="55">
        <v>23793.43</v>
      </c>
      <c r="D76" s="6">
        <f t="shared" si="28"/>
        <v>0.0004964817782122223</v>
      </c>
      <c r="E76" s="55">
        <v>23793.56</v>
      </c>
      <c r="F76" s="6">
        <f t="shared" si="35"/>
        <v>0.0008681418282028733</v>
      </c>
      <c r="G76" s="55">
        <v>0</v>
      </c>
      <c r="H76" s="6">
        <f t="shared" si="29"/>
        <v>0</v>
      </c>
      <c r="I76" s="55">
        <v>38124.61</v>
      </c>
      <c r="J76" s="6">
        <f t="shared" si="30"/>
        <v>0.002564643848126812</v>
      </c>
      <c r="K76" s="55">
        <v>85711.6</v>
      </c>
      <c r="L76" s="6">
        <f t="shared" si="31"/>
        <v>0.0008924994415800003</v>
      </c>
      <c r="P76" s="34" t="s">
        <v>162</v>
      </c>
      <c r="Q76" s="55">
        <v>0</v>
      </c>
      <c r="R76" s="24">
        <f t="shared" si="0"/>
        <v>0</v>
      </c>
      <c r="AC76" s="34" t="s">
        <v>162</v>
      </c>
      <c r="AD76" s="55">
        <v>0</v>
      </c>
      <c r="AE76" s="24">
        <f t="shared" si="1"/>
        <v>0</v>
      </c>
      <c r="AQ76" s="34" t="s">
        <v>149</v>
      </c>
      <c r="AR76" s="55">
        <v>0</v>
      </c>
      <c r="AS76" s="6">
        <f t="shared" si="33"/>
        <v>0</v>
      </c>
      <c r="BD76" s="34" t="s">
        <v>162</v>
      </c>
      <c r="BE76" s="55">
        <v>0</v>
      </c>
      <c r="BF76" s="6">
        <f t="shared" si="34"/>
        <v>0</v>
      </c>
      <c r="BR76" s="34" t="s">
        <v>162</v>
      </c>
      <c r="BS76" s="55">
        <v>0</v>
      </c>
      <c r="BT76" s="6">
        <f t="shared" si="38"/>
        <v>0</v>
      </c>
    </row>
    <row r="77" spans="2:72" ht="12.75">
      <c r="B77" s="2"/>
      <c r="C77" s="31"/>
      <c r="D77" s="6"/>
      <c r="E77" s="31"/>
      <c r="F77" s="6"/>
      <c r="G77" s="31"/>
      <c r="H77" s="18"/>
      <c r="I77" s="31"/>
      <c r="J77" s="18"/>
      <c r="K77" s="31"/>
      <c r="L77" s="18"/>
      <c r="P77" s="2"/>
      <c r="Q77" s="31"/>
      <c r="R77" s="24">
        <f t="shared" si="0"/>
        <v>0</v>
      </c>
      <c r="AC77" s="2"/>
      <c r="AD77" s="31"/>
      <c r="AE77" s="24">
        <f t="shared" si="1"/>
        <v>0</v>
      </c>
      <c r="AQ77" s="2"/>
      <c r="AR77" s="31"/>
      <c r="AS77" s="6">
        <f t="shared" si="33"/>
        <v>0</v>
      </c>
      <c r="BD77" s="2"/>
      <c r="BE77" s="31"/>
      <c r="BF77" s="6">
        <f t="shared" si="34"/>
        <v>0</v>
      </c>
      <c r="BR77" s="2"/>
      <c r="BS77" s="31"/>
      <c r="BT77" s="18">
        <f t="shared" si="5"/>
        <v>0</v>
      </c>
    </row>
    <row r="78" spans="2:71" ht="12.75">
      <c r="B78" s="23"/>
      <c r="C78" s="4">
        <f>SUM(C2:C77)</f>
        <v>47924075.050000004</v>
      </c>
      <c r="D78" s="10">
        <f>SUM(D2:D76)</f>
        <v>0.9999999999999996</v>
      </c>
      <c r="E78" s="4">
        <f>SUM(E2:E77)</f>
        <v>27407457.2</v>
      </c>
      <c r="F78" s="10">
        <f>SUM(F2:F76)</f>
        <v>0.9999999999999999</v>
      </c>
      <c r="G78" s="4">
        <f>SUM(G2:G77)</f>
        <v>5838474.21</v>
      </c>
      <c r="H78" s="10">
        <f>SUM(H2:H74)</f>
        <v>1</v>
      </c>
      <c r="I78" s="4">
        <f>SUM(I2:I77)</f>
        <v>14865459.790000005</v>
      </c>
      <c r="J78" s="10">
        <f>SUM(J2:J76)</f>
        <v>0.9999999999999992</v>
      </c>
      <c r="K78" s="4">
        <f>SUM(K2:K77)</f>
        <v>96035466.25000004</v>
      </c>
      <c r="L78" s="10">
        <f>SUM(L2:L76)</f>
        <v>0.9999999999999994</v>
      </c>
      <c r="P78" s="23"/>
      <c r="Q78" s="4">
        <f>SUM(Q2:Q77)</f>
        <v>47924075.050000004</v>
      </c>
      <c r="AC78" s="23"/>
      <c r="AD78" s="4">
        <f>SUM(AD2:AD77)</f>
        <v>27407457.2</v>
      </c>
      <c r="AQ78" s="23"/>
      <c r="AR78" s="4">
        <f>SUM(AR2:AR77)</f>
        <v>5838474.21</v>
      </c>
      <c r="BD78" s="23"/>
      <c r="BE78" s="4">
        <f>SUM(BE2:BE77)</f>
        <v>14865459.790000005</v>
      </c>
      <c r="BR78" s="23"/>
      <c r="BS78" s="4">
        <f>SUM(BS2:BS77)</f>
        <v>96035466.25000004</v>
      </c>
    </row>
    <row r="79" spans="2:71" ht="12.75">
      <c r="B79" s="23"/>
      <c r="C79" s="4">
        <f>+C78-C80</f>
        <v>0.1600000038743019</v>
      </c>
      <c r="E79" s="4">
        <f>+E78-E80</f>
        <v>-0.49000000581145287</v>
      </c>
      <c r="G79" s="4">
        <f>+G78-G80</f>
        <v>0</v>
      </c>
      <c r="I79" s="4">
        <f>+I78-I80</f>
        <v>0</v>
      </c>
      <c r="K79" s="4">
        <f>+K78-K80</f>
        <v>-0.32999996840953827</v>
      </c>
      <c r="P79" s="23"/>
      <c r="Q79" s="4">
        <f>+Q78-Q80</f>
        <v>47924075.050000004</v>
      </c>
      <c r="AC79" s="23"/>
      <c r="AD79" s="4">
        <f>+AD78-AD80</f>
        <v>27407457.2</v>
      </c>
      <c r="AQ79" s="23"/>
      <c r="AR79" s="4">
        <f>+AR78-AR80</f>
        <v>5838474.21</v>
      </c>
      <c r="BD79" s="23"/>
      <c r="BE79" s="4">
        <f>+BE78-BE80</f>
        <v>14865459.790000005</v>
      </c>
      <c r="BR79" s="23"/>
      <c r="BS79" s="4">
        <f>+BS78-BS80</f>
        <v>96035466.25000004</v>
      </c>
    </row>
    <row r="80" spans="2:71" ht="12.75">
      <c r="B80" s="23"/>
      <c r="C80" s="16">
        <f>+E91</f>
        <v>47924074.89</v>
      </c>
      <c r="E80" s="9">
        <f>+I91</f>
        <v>27407457.690000005</v>
      </c>
      <c r="G80" s="9">
        <f>+M91</f>
        <v>5838474.21</v>
      </c>
      <c r="I80" s="9">
        <f>+U91</f>
        <v>14865459.79</v>
      </c>
      <c r="K80" s="4">
        <f>SUM(C80:I80)</f>
        <v>96035466.58000001</v>
      </c>
      <c r="P80" s="23"/>
      <c r="Q80" s="16">
        <f>+S91</f>
        <v>0</v>
      </c>
      <c r="AC80" s="23"/>
      <c r="AD80" s="9">
        <f>+AH91</f>
        <v>0</v>
      </c>
      <c r="AQ80" s="23"/>
      <c r="AR80" s="9">
        <f>+AX91</f>
        <v>0</v>
      </c>
      <c r="BD80" s="23"/>
      <c r="BE80" s="9">
        <f>+BQ91</f>
        <v>0</v>
      </c>
      <c r="BR80" s="23"/>
      <c r="BS80" s="4">
        <f>SUM(BK80:BQ80)</f>
        <v>0</v>
      </c>
    </row>
    <row r="81" spans="2:70" ht="12.75">
      <c r="B81" s="23"/>
      <c r="P81" s="23"/>
      <c r="AC81" s="23"/>
      <c r="AQ81" s="23"/>
      <c r="BD81" s="23"/>
      <c r="BR81" s="23"/>
    </row>
    <row r="82" spans="2:70" ht="12.75">
      <c r="B82" s="23"/>
      <c r="P82" s="23"/>
      <c r="AC82" s="23"/>
      <c r="AQ82" s="23"/>
      <c r="BD82" s="23"/>
      <c r="BR82" s="23"/>
    </row>
    <row r="83" spans="2:70" ht="12.75">
      <c r="B83" s="23"/>
      <c r="P83" s="23"/>
      <c r="AC83" s="23"/>
      <c r="AQ83" s="23"/>
      <c r="BD83" s="23"/>
      <c r="BR83" s="23"/>
    </row>
    <row r="84" spans="2:70" ht="12.75">
      <c r="B84" s="23"/>
      <c r="P84" s="23"/>
      <c r="AC84" s="23"/>
      <c r="AQ84" s="23"/>
      <c r="BD84" s="23"/>
      <c r="BR84" s="23"/>
    </row>
    <row r="85" spans="2:70" ht="12.75">
      <c r="B85" s="23"/>
      <c r="P85" s="23"/>
      <c r="AC85" s="23"/>
      <c r="AQ85" s="23"/>
      <c r="BD85" s="23"/>
      <c r="BR85" s="23"/>
    </row>
    <row r="86" spans="2:70" ht="12.75">
      <c r="B86" s="23"/>
      <c r="P86" s="23"/>
      <c r="AC86" s="23"/>
      <c r="AQ86" s="23"/>
      <c r="BD86" s="23"/>
      <c r="BR86" s="23"/>
    </row>
    <row r="87" spans="2:70" ht="12.75">
      <c r="B87" s="23"/>
      <c r="P87" s="23"/>
      <c r="AC87" s="23"/>
      <c r="AQ87" s="23"/>
      <c r="BD87" s="23"/>
      <c r="BR87" s="23"/>
    </row>
    <row r="88" spans="2:70" ht="12.75">
      <c r="B88" s="23"/>
      <c r="C88" s="16"/>
      <c r="D88" s="13"/>
      <c r="E88" s="16"/>
      <c r="M88" s="15"/>
      <c r="P88" s="23"/>
      <c r="Q88" s="16"/>
      <c r="U88" s="15"/>
      <c r="AC88" s="23"/>
      <c r="AD88" s="16"/>
      <c r="AQ88" s="23"/>
      <c r="BD88" s="23"/>
      <c r="BR88" s="23"/>
    </row>
    <row r="89" spans="2:70" ht="12.75">
      <c r="B89" s="23"/>
      <c r="C89" s="16"/>
      <c r="D89" s="13"/>
      <c r="E89" s="16">
        <v>44714933.89</v>
      </c>
      <c r="I89" s="16">
        <v>25637218.690000005</v>
      </c>
      <c r="M89" s="15">
        <v>5485708.14</v>
      </c>
      <c r="P89" s="23"/>
      <c r="Q89" s="16"/>
      <c r="U89" s="14">
        <v>13654925.219999999</v>
      </c>
      <c r="AC89" s="23"/>
      <c r="AD89" s="16">
        <v>38566223.53</v>
      </c>
      <c r="AQ89" s="23"/>
      <c r="BD89" s="23"/>
      <c r="BE89" s="16">
        <v>22264939.680000003</v>
      </c>
      <c r="BR89" s="23"/>
    </row>
    <row r="90" spans="2:70" ht="12.75">
      <c r="B90" s="23"/>
      <c r="E90" s="4">
        <v>3209141</v>
      </c>
      <c r="I90" s="4">
        <v>1770239</v>
      </c>
      <c r="M90">
        <v>352766.07</v>
      </c>
      <c r="P90" s="23"/>
      <c r="U90">
        <v>1210534.57</v>
      </c>
      <c r="AC90" s="23"/>
      <c r="AD90" s="4">
        <v>2995482.04</v>
      </c>
      <c r="AQ90" s="23"/>
      <c r="BD90" s="23"/>
      <c r="BE90" s="4">
        <v>1666873.01</v>
      </c>
      <c r="BR90" s="23"/>
    </row>
    <row r="91" spans="2:70" ht="12.75">
      <c r="B91" s="23"/>
      <c r="E91" s="4">
        <f>SUM(E89:E90)</f>
        <v>47924074.89</v>
      </c>
      <c r="I91" s="4">
        <f>SUM(I89:I90)</f>
        <v>27407457.690000005</v>
      </c>
      <c r="M91" s="15">
        <f>SUM(M89:M90)</f>
        <v>5838474.21</v>
      </c>
      <c r="P91" s="23"/>
      <c r="U91" s="17">
        <f>SUM(U89:U90)</f>
        <v>14865459.79</v>
      </c>
      <c r="AC91" s="23"/>
      <c r="AD91" s="4">
        <f>SUM(AD89:AD90)</f>
        <v>41561705.57</v>
      </c>
      <c r="AQ91" s="23"/>
      <c r="BD91" s="23"/>
      <c r="BE91" s="4">
        <f>SUM(BE89:BE90)</f>
        <v>23931812.690000005</v>
      </c>
      <c r="BR91" s="23"/>
    </row>
    <row r="92" spans="2:70" ht="12.75">
      <c r="B92" s="23"/>
      <c r="M92" s="15"/>
      <c r="P92" s="23"/>
      <c r="AC92" s="23"/>
      <c r="AQ92" s="23"/>
      <c r="BD92" s="23"/>
      <c r="BR92" s="23"/>
    </row>
    <row r="93" spans="2:70" ht="12.75">
      <c r="B93" s="23"/>
      <c r="P93" s="23"/>
      <c r="AC93" s="23"/>
      <c r="AQ93" s="23"/>
      <c r="BD93" s="23"/>
      <c r="BR93" s="23"/>
    </row>
    <row r="94" spans="2:71" ht="12.75">
      <c r="B94" s="23"/>
      <c r="E94" s="16"/>
      <c r="G94" s="19"/>
      <c r="H94" s="19"/>
      <c r="I94" s="16"/>
      <c r="K94" s="16"/>
      <c r="L94" s="19"/>
      <c r="M94" s="20"/>
      <c r="O94" s="19"/>
      <c r="P94" s="23"/>
      <c r="S94" s="19"/>
      <c r="T94" s="19"/>
      <c r="U94" s="14"/>
      <c r="AC94" s="23"/>
      <c r="AD94" s="16"/>
      <c r="AQ94" s="23"/>
      <c r="AR94" s="19"/>
      <c r="BD94" s="23"/>
      <c r="BE94" s="16"/>
      <c r="BR94" s="23"/>
      <c r="BS94" s="40"/>
    </row>
    <row r="95" spans="2:70" ht="12.75">
      <c r="B95" s="23"/>
      <c r="P95" s="23"/>
      <c r="AC95" s="23"/>
      <c r="AQ95" s="23"/>
      <c r="BD95" s="23"/>
      <c r="BR95" s="23"/>
    </row>
    <row r="96" spans="2:70" ht="12.75">
      <c r="B96" s="23"/>
      <c r="P96" s="23"/>
      <c r="AC96" s="23"/>
      <c r="AQ96" s="23"/>
      <c r="BD96" s="23"/>
      <c r="BR96" s="23"/>
    </row>
    <row r="97" spans="2:70" ht="12.75">
      <c r="B97" s="23"/>
      <c r="P97" s="23"/>
      <c r="AC97" s="23"/>
      <c r="AQ97" s="23"/>
      <c r="BD97" s="23"/>
      <c r="BR97" s="23"/>
    </row>
    <row r="98" spans="2:70" ht="12.75">
      <c r="B98" s="23"/>
      <c r="P98" s="23"/>
      <c r="AC98" s="23"/>
      <c r="AQ98" s="23"/>
      <c r="BD98" s="23"/>
      <c r="BR98" s="23"/>
    </row>
    <row r="99" spans="2:70" ht="12.75">
      <c r="B99" s="23"/>
      <c r="P99" s="23"/>
      <c r="AC99" s="23"/>
      <c r="AQ99" s="23"/>
      <c r="BD99" s="23"/>
      <c r="BR99" s="23"/>
    </row>
    <row r="100" spans="2:70" ht="12.75">
      <c r="B100" s="23"/>
      <c r="P100" s="23"/>
      <c r="AC100" s="23"/>
      <c r="AQ100" s="23"/>
      <c r="BD100" s="23"/>
      <c r="BR100" s="23"/>
    </row>
    <row r="101" spans="2:70" ht="12.75">
      <c r="B101" s="23"/>
      <c r="P101" s="23"/>
      <c r="AC101" s="23"/>
      <c r="AQ101" s="23"/>
      <c r="BD101" s="23"/>
      <c r="BR101" s="23"/>
    </row>
    <row r="102" spans="2:70" ht="12.75">
      <c r="B102" s="23"/>
      <c r="P102" s="23"/>
      <c r="AC102" s="23"/>
      <c r="AQ102" s="23"/>
      <c r="BD102" s="23"/>
      <c r="BR102" s="23"/>
    </row>
    <row r="103" spans="2:70" ht="12.75">
      <c r="B103" s="23"/>
      <c r="C103" s="56"/>
      <c r="D103" s="32"/>
      <c r="E103" s="56"/>
      <c r="F103" s="32"/>
      <c r="G103" s="32"/>
      <c r="H103" s="32"/>
      <c r="P103" s="23"/>
      <c r="Q103" s="56"/>
      <c r="AC103" s="23"/>
      <c r="AD103" s="56"/>
      <c r="AQ103" s="23"/>
      <c r="AR103" s="32"/>
      <c r="BD103" s="23"/>
      <c r="BR103" s="23"/>
    </row>
    <row r="104" spans="2:70" ht="12.75">
      <c r="B104" s="23"/>
      <c r="C104" s="55"/>
      <c r="D104" s="33"/>
      <c r="E104" s="55"/>
      <c r="F104" s="33"/>
      <c r="G104" s="33"/>
      <c r="H104" s="34"/>
      <c r="P104" s="23"/>
      <c r="Q104" s="55"/>
      <c r="AC104" s="23"/>
      <c r="AD104" s="55"/>
      <c r="AQ104" s="23"/>
      <c r="AR104" s="33"/>
      <c r="BD104" s="23"/>
      <c r="BR104" s="23"/>
    </row>
    <row r="105" spans="2:70" ht="12.75">
      <c r="B105" s="23"/>
      <c r="C105" s="55"/>
      <c r="D105" s="33"/>
      <c r="E105" s="55"/>
      <c r="F105" s="33"/>
      <c r="G105" s="33"/>
      <c r="H105" s="34"/>
      <c r="P105" s="23"/>
      <c r="Q105" s="55"/>
      <c r="AC105" s="23"/>
      <c r="AD105" s="55"/>
      <c r="AQ105" s="23"/>
      <c r="AR105" s="33"/>
      <c r="BD105" s="23"/>
      <c r="BR105" s="23"/>
    </row>
    <row r="106" spans="2:70" ht="12.75">
      <c r="B106" s="23"/>
      <c r="C106" s="55"/>
      <c r="D106" s="33"/>
      <c r="E106" s="55"/>
      <c r="F106" s="33"/>
      <c r="G106" s="33"/>
      <c r="H106" s="34"/>
      <c r="P106" s="23"/>
      <c r="Q106" s="55"/>
      <c r="AC106" s="23"/>
      <c r="AD106" s="55"/>
      <c r="AQ106" s="23"/>
      <c r="AR106" s="33"/>
      <c r="BD106" s="23"/>
      <c r="BR106" s="23"/>
    </row>
    <row r="107" spans="2:70" ht="12.75">
      <c r="B107" s="23"/>
      <c r="C107" s="55"/>
      <c r="D107" s="33"/>
      <c r="E107" s="55"/>
      <c r="F107" s="33"/>
      <c r="G107" s="33"/>
      <c r="H107" s="34"/>
      <c r="P107" s="23"/>
      <c r="Q107" s="55"/>
      <c r="AC107" s="23"/>
      <c r="AD107" s="55"/>
      <c r="AQ107" s="23"/>
      <c r="AR107" s="33"/>
      <c r="BD107" s="23"/>
      <c r="BR107" s="23"/>
    </row>
    <row r="108" spans="2:70" ht="12.75">
      <c r="B108" s="23"/>
      <c r="C108" s="55"/>
      <c r="D108" s="33"/>
      <c r="E108" s="55"/>
      <c r="F108" s="33"/>
      <c r="G108" s="33"/>
      <c r="H108" s="34"/>
      <c r="P108" s="23"/>
      <c r="Q108" s="55"/>
      <c r="AC108" s="23"/>
      <c r="AD108" s="55"/>
      <c r="AQ108" s="23"/>
      <c r="AR108" s="33"/>
      <c r="BD108" s="23"/>
      <c r="BR108" s="23"/>
    </row>
    <row r="109" spans="2:70" ht="12.75">
      <c r="B109" s="23"/>
      <c r="C109" s="55"/>
      <c r="D109" s="33"/>
      <c r="E109" s="55"/>
      <c r="F109" s="33"/>
      <c r="G109" s="33"/>
      <c r="H109" s="34"/>
      <c r="P109" s="23"/>
      <c r="Q109" s="55"/>
      <c r="AC109" s="23"/>
      <c r="AD109" s="55"/>
      <c r="AQ109" s="23"/>
      <c r="AR109" s="33"/>
      <c r="BD109" s="23"/>
      <c r="BR109" s="23"/>
    </row>
    <row r="110" spans="2:70" ht="12.75">
      <c r="B110" s="23"/>
      <c r="C110" s="55"/>
      <c r="D110" s="33"/>
      <c r="E110" s="55"/>
      <c r="F110" s="33"/>
      <c r="G110" s="33"/>
      <c r="H110" s="34"/>
      <c r="P110" s="23"/>
      <c r="Q110" s="55"/>
      <c r="AC110" s="23"/>
      <c r="AD110" s="55"/>
      <c r="AQ110" s="23"/>
      <c r="AR110" s="33"/>
      <c r="BD110" s="23"/>
      <c r="BR110" s="23"/>
    </row>
    <row r="111" spans="2:70" ht="12.75">
      <c r="B111" s="23"/>
      <c r="C111" s="55"/>
      <c r="D111" s="33"/>
      <c r="E111" s="55"/>
      <c r="F111" s="33"/>
      <c r="G111" s="33"/>
      <c r="H111" s="34"/>
      <c r="P111" s="23"/>
      <c r="Q111" s="55"/>
      <c r="AC111" s="23"/>
      <c r="AD111" s="55"/>
      <c r="AQ111" s="23"/>
      <c r="AR111" s="33"/>
      <c r="BD111" s="23"/>
      <c r="BR111" s="23"/>
    </row>
    <row r="112" spans="2:70" ht="12.75">
      <c r="B112" s="23"/>
      <c r="C112" s="55"/>
      <c r="D112" s="33"/>
      <c r="E112" s="55"/>
      <c r="F112" s="33"/>
      <c r="G112" s="33"/>
      <c r="H112" s="34"/>
      <c r="P112" s="23"/>
      <c r="Q112" s="55"/>
      <c r="AC112" s="23"/>
      <c r="AD112" s="55"/>
      <c r="AQ112" s="23"/>
      <c r="AR112" s="33"/>
      <c r="BD112" s="23"/>
      <c r="BR112" s="23"/>
    </row>
    <row r="113" spans="2:70" ht="12.75">
      <c r="B113" s="23"/>
      <c r="C113" s="55"/>
      <c r="D113" s="33"/>
      <c r="E113" s="55"/>
      <c r="F113" s="33"/>
      <c r="G113" s="33"/>
      <c r="H113" s="34"/>
      <c r="P113" s="23"/>
      <c r="Q113" s="55"/>
      <c r="AC113" s="23"/>
      <c r="AD113" s="55"/>
      <c r="AQ113" s="23"/>
      <c r="AR113" s="33"/>
      <c r="BD113" s="23"/>
      <c r="BR113" s="23"/>
    </row>
    <row r="114" spans="2:70" ht="12.75">
      <c r="B114" s="23"/>
      <c r="C114" s="55"/>
      <c r="D114" s="33"/>
      <c r="E114" s="55"/>
      <c r="F114" s="33"/>
      <c r="G114" s="33"/>
      <c r="H114" s="34"/>
      <c r="P114" s="23"/>
      <c r="Q114" s="55"/>
      <c r="AC114" s="23"/>
      <c r="AD114" s="55"/>
      <c r="AQ114" s="23"/>
      <c r="AR114" s="33"/>
      <c r="BD114" s="23"/>
      <c r="BR114" s="23"/>
    </row>
    <row r="115" spans="2:70" ht="12.75">
      <c r="B115" s="23"/>
      <c r="C115" s="55"/>
      <c r="D115" s="33"/>
      <c r="E115" s="55"/>
      <c r="F115" s="33"/>
      <c r="G115" s="33"/>
      <c r="H115" s="34"/>
      <c r="P115" s="23"/>
      <c r="Q115" s="55"/>
      <c r="AC115" s="23"/>
      <c r="AD115" s="55"/>
      <c r="AQ115" s="23"/>
      <c r="AR115" s="33"/>
      <c r="BD115" s="23"/>
      <c r="BR115" s="23"/>
    </row>
    <row r="116" spans="2:70" ht="12.75">
      <c r="B116" s="23"/>
      <c r="C116" s="55"/>
      <c r="D116" s="33"/>
      <c r="E116" s="55"/>
      <c r="F116" s="33"/>
      <c r="G116" s="33"/>
      <c r="H116" s="34"/>
      <c r="P116" s="23"/>
      <c r="Q116" s="55"/>
      <c r="AC116" s="23"/>
      <c r="AD116" s="55"/>
      <c r="AQ116" s="23"/>
      <c r="AR116" s="33"/>
      <c r="BD116" s="23"/>
      <c r="BR116" s="23"/>
    </row>
    <row r="117" spans="2:70" ht="12.75">
      <c r="B117" s="23"/>
      <c r="C117" s="55"/>
      <c r="D117" s="33"/>
      <c r="E117" s="55"/>
      <c r="F117" s="33"/>
      <c r="G117" s="33"/>
      <c r="H117" s="34"/>
      <c r="P117" s="23"/>
      <c r="Q117" s="55"/>
      <c r="AC117" s="23"/>
      <c r="AD117" s="55"/>
      <c r="AQ117" s="23"/>
      <c r="AR117" s="33"/>
      <c r="BD117" s="23"/>
      <c r="BR117" s="23"/>
    </row>
    <row r="118" spans="2:70" ht="12.75">
      <c r="B118" s="23"/>
      <c r="C118" s="55"/>
      <c r="D118" s="33"/>
      <c r="E118" s="55"/>
      <c r="F118" s="33"/>
      <c r="G118" s="33"/>
      <c r="H118" s="34"/>
      <c r="P118" s="23"/>
      <c r="Q118" s="55"/>
      <c r="AC118" s="23"/>
      <c r="AD118" s="55"/>
      <c r="AQ118" s="23"/>
      <c r="AR118" s="33"/>
      <c r="BD118" s="23"/>
      <c r="BR118" s="23"/>
    </row>
    <row r="119" spans="2:70" ht="12.75">
      <c r="B119" s="23"/>
      <c r="C119" s="55"/>
      <c r="D119" s="33"/>
      <c r="E119" s="55"/>
      <c r="F119" s="33"/>
      <c r="G119" s="33"/>
      <c r="H119" s="34"/>
      <c r="P119" s="23"/>
      <c r="Q119" s="55"/>
      <c r="AC119" s="23"/>
      <c r="AD119" s="55"/>
      <c r="AQ119" s="23"/>
      <c r="AR119" s="33"/>
      <c r="BD119" s="23"/>
      <c r="BR119" s="23"/>
    </row>
    <row r="120" spans="2:70" ht="12.75">
      <c r="B120" s="23"/>
      <c r="C120" s="55"/>
      <c r="D120" s="33"/>
      <c r="E120" s="55"/>
      <c r="F120" s="33"/>
      <c r="G120" s="33"/>
      <c r="H120" s="34"/>
      <c r="P120" s="23"/>
      <c r="Q120" s="55"/>
      <c r="AC120" s="23"/>
      <c r="AD120" s="55"/>
      <c r="AQ120" s="23"/>
      <c r="AR120" s="33"/>
      <c r="BD120" s="23"/>
      <c r="BR120" s="23"/>
    </row>
    <row r="121" spans="2:70" ht="12.75">
      <c r="B121" s="23"/>
      <c r="C121" s="55"/>
      <c r="D121" s="33"/>
      <c r="E121" s="55"/>
      <c r="F121" s="33"/>
      <c r="G121" s="33"/>
      <c r="H121" s="34"/>
      <c r="P121" s="23"/>
      <c r="Q121" s="55"/>
      <c r="AC121" s="23"/>
      <c r="AD121" s="55"/>
      <c r="AQ121" s="23"/>
      <c r="AR121" s="33"/>
      <c r="BD121" s="23"/>
      <c r="BR121" s="23"/>
    </row>
    <row r="122" spans="2:70" ht="12.75">
      <c r="B122" s="23"/>
      <c r="C122" s="55"/>
      <c r="D122" s="33"/>
      <c r="E122" s="55"/>
      <c r="F122" s="33"/>
      <c r="G122" s="33"/>
      <c r="H122" s="34"/>
      <c r="P122" s="23"/>
      <c r="Q122" s="55"/>
      <c r="AC122" s="23"/>
      <c r="AD122" s="55"/>
      <c r="AQ122" s="23"/>
      <c r="AR122" s="33"/>
      <c r="BD122" s="23"/>
      <c r="BR122" s="23"/>
    </row>
    <row r="123" spans="2:70" ht="12.75">
      <c r="B123" s="23"/>
      <c r="C123" s="55"/>
      <c r="D123" s="33"/>
      <c r="E123" s="55"/>
      <c r="F123" s="33"/>
      <c r="G123" s="33"/>
      <c r="H123" s="34"/>
      <c r="P123" s="23"/>
      <c r="Q123" s="55"/>
      <c r="AC123" s="23"/>
      <c r="AD123" s="55"/>
      <c r="AQ123" s="23"/>
      <c r="AR123" s="33"/>
      <c r="BD123" s="23"/>
      <c r="BR123" s="23"/>
    </row>
    <row r="124" spans="2:70" ht="12.75">
      <c r="B124" s="23"/>
      <c r="C124" s="55"/>
      <c r="D124" s="33"/>
      <c r="E124" s="55"/>
      <c r="F124" s="33"/>
      <c r="G124" s="33"/>
      <c r="H124" s="34"/>
      <c r="P124" s="23"/>
      <c r="Q124" s="55"/>
      <c r="AC124" s="23"/>
      <c r="AD124" s="55"/>
      <c r="AQ124" s="23"/>
      <c r="AR124" s="33"/>
      <c r="BD124" s="23"/>
      <c r="BR124" s="23"/>
    </row>
    <row r="125" spans="2:70" ht="12.75">
      <c r="B125" s="23"/>
      <c r="C125" s="55"/>
      <c r="D125" s="33"/>
      <c r="E125" s="55"/>
      <c r="F125" s="33"/>
      <c r="G125" s="33"/>
      <c r="H125" s="34"/>
      <c r="P125" s="23"/>
      <c r="Q125" s="55"/>
      <c r="AC125" s="23"/>
      <c r="AD125" s="55"/>
      <c r="AQ125" s="23"/>
      <c r="AR125" s="33"/>
      <c r="BD125" s="23"/>
      <c r="BR125" s="23"/>
    </row>
    <row r="126" spans="2:70" ht="12.75">
      <c r="B126" s="23"/>
      <c r="C126" s="55"/>
      <c r="D126" s="33"/>
      <c r="E126" s="55"/>
      <c r="F126" s="33"/>
      <c r="G126" s="33"/>
      <c r="H126" s="34"/>
      <c r="P126" s="23"/>
      <c r="Q126" s="55"/>
      <c r="AC126" s="23"/>
      <c r="AD126" s="55"/>
      <c r="AQ126" s="23"/>
      <c r="AR126" s="33"/>
      <c r="BD126" s="23"/>
      <c r="BR126" s="23"/>
    </row>
    <row r="127" spans="2:70" ht="12.75">
      <c r="B127" s="23"/>
      <c r="C127" s="55"/>
      <c r="D127" s="33"/>
      <c r="E127" s="55"/>
      <c r="F127" s="33"/>
      <c r="G127" s="33"/>
      <c r="H127" s="34"/>
      <c r="P127" s="23"/>
      <c r="Q127" s="55"/>
      <c r="AC127" s="23"/>
      <c r="AD127" s="55"/>
      <c r="AQ127" s="23"/>
      <c r="AR127" s="33"/>
      <c r="BD127" s="23"/>
      <c r="BR127" s="23"/>
    </row>
    <row r="128" spans="2:70" ht="12.75">
      <c r="B128" s="23"/>
      <c r="C128" s="55"/>
      <c r="D128" s="33"/>
      <c r="E128" s="55"/>
      <c r="F128" s="33"/>
      <c r="G128" s="33"/>
      <c r="H128" s="34"/>
      <c r="P128" s="23"/>
      <c r="Q128" s="55"/>
      <c r="AC128" s="23"/>
      <c r="AD128" s="55"/>
      <c r="AQ128" s="23"/>
      <c r="AR128" s="33"/>
      <c r="BD128" s="23"/>
      <c r="BR128" s="23"/>
    </row>
    <row r="129" spans="2:70" ht="12.75">
      <c r="B129" s="23"/>
      <c r="C129" s="55"/>
      <c r="D129" s="33"/>
      <c r="E129" s="55"/>
      <c r="F129" s="33"/>
      <c r="G129" s="33"/>
      <c r="H129" s="34"/>
      <c r="P129" s="23"/>
      <c r="Q129" s="55"/>
      <c r="AC129" s="23"/>
      <c r="AD129" s="55"/>
      <c r="AQ129" s="23"/>
      <c r="AR129" s="33"/>
      <c r="BD129" s="23"/>
      <c r="BR129" s="23"/>
    </row>
    <row r="130" spans="2:70" ht="12.75">
      <c r="B130" s="23"/>
      <c r="C130" s="55"/>
      <c r="D130" s="33"/>
      <c r="E130" s="55"/>
      <c r="F130" s="33"/>
      <c r="G130" s="33"/>
      <c r="H130" s="34"/>
      <c r="P130" s="23"/>
      <c r="Q130" s="55"/>
      <c r="AC130" s="23"/>
      <c r="AD130" s="55"/>
      <c r="AQ130" s="23"/>
      <c r="AR130" s="33"/>
      <c r="BD130" s="23"/>
      <c r="BR130" s="23"/>
    </row>
    <row r="131" spans="2:70" ht="12.75">
      <c r="B131" s="23"/>
      <c r="C131" s="55"/>
      <c r="D131" s="33"/>
      <c r="E131" s="55"/>
      <c r="F131" s="33"/>
      <c r="G131" s="33"/>
      <c r="H131" s="34"/>
      <c r="P131" s="23"/>
      <c r="Q131" s="55"/>
      <c r="AC131" s="23"/>
      <c r="AD131" s="55"/>
      <c r="AQ131" s="23"/>
      <c r="AR131" s="33"/>
      <c r="BD131" s="23"/>
      <c r="BR131" s="23"/>
    </row>
    <row r="132" spans="2:70" ht="12.75">
      <c r="B132" s="23"/>
      <c r="C132" s="55"/>
      <c r="D132" s="33"/>
      <c r="E132" s="55"/>
      <c r="F132" s="33"/>
      <c r="G132" s="33"/>
      <c r="H132" s="34"/>
      <c r="P132" s="23"/>
      <c r="Q132" s="55"/>
      <c r="AC132" s="23"/>
      <c r="AD132" s="55"/>
      <c r="AQ132" s="23"/>
      <c r="AR132" s="33"/>
      <c r="BD132" s="23"/>
      <c r="BR132" s="23"/>
    </row>
    <row r="133" spans="2:70" ht="12.75">
      <c r="B133" s="23"/>
      <c r="C133" s="55"/>
      <c r="D133" s="33"/>
      <c r="E133" s="55"/>
      <c r="F133" s="33"/>
      <c r="G133" s="33"/>
      <c r="H133" s="34"/>
      <c r="P133" s="23"/>
      <c r="Q133" s="55"/>
      <c r="AC133" s="23"/>
      <c r="AD133" s="55"/>
      <c r="AQ133" s="23"/>
      <c r="AR133" s="33"/>
      <c r="BD133" s="23"/>
      <c r="BR133" s="23"/>
    </row>
    <row r="134" spans="2:70" ht="12.75">
      <c r="B134" s="23"/>
      <c r="C134" s="55"/>
      <c r="D134" s="33"/>
      <c r="E134" s="55"/>
      <c r="F134" s="33"/>
      <c r="G134" s="33"/>
      <c r="H134" s="34"/>
      <c r="P134" s="23"/>
      <c r="Q134" s="55"/>
      <c r="AC134" s="23"/>
      <c r="AD134" s="55"/>
      <c r="AQ134" s="23"/>
      <c r="AR134" s="33"/>
      <c r="BD134" s="23"/>
      <c r="BR134" s="23"/>
    </row>
    <row r="135" spans="2:70" ht="12.75">
      <c r="B135" s="23"/>
      <c r="C135" s="55"/>
      <c r="D135" s="33"/>
      <c r="E135" s="55"/>
      <c r="F135" s="33"/>
      <c r="G135" s="33"/>
      <c r="H135" s="34"/>
      <c r="P135" s="23"/>
      <c r="Q135" s="55"/>
      <c r="AC135" s="23"/>
      <c r="AD135" s="55"/>
      <c r="AQ135" s="23"/>
      <c r="AR135" s="33"/>
      <c r="BD135" s="23"/>
      <c r="BR135" s="23"/>
    </row>
    <row r="136" spans="2:70" ht="12.75">
      <c r="B136" s="23"/>
      <c r="C136" s="55"/>
      <c r="D136" s="33"/>
      <c r="E136" s="55"/>
      <c r="F136" s="33"/>
      <c r="G136" s="33"/>
      <c r="H136" s="34"/>
      <c r="P136" s="23"/>
      <c r="Q136" s="55"/>
      <c r="AC136" s="23"/>
      <c r="AD136" s="55"/>
      <c r="AQ136" s="23"/>
      <c r="AR136" s="33"/>
      <c r="BD136" s="23"/>
      <c r="BR136" s="23"/>
    </row>
    <row r="137" spans="2:70" ht="12.75">
      <c r="B137" s="23"/>
      <c r="C137" s="55"/>
      <c r="D137" s="33"/>
      <c r="E137" s="55"/>
      <c r="F137" s="33"/>
      <c r="G137" s="33"/>
      <c r="H137" s="34"/>
      <c r="P137" s="23"/>
      <c r="Q137" s="55"/>
      <c r="AC137" s="23"/>
      <c r="AD137" s="55"/>
      <c r="AQ137" s="23"/>
      <c r="AR137" s="33"/>
      <c r="BD137" s="23"/>
      <c r="BR137" s="23"/>
    </row>
    <row r="138" spans="2:70" ht="12.75">
      <c r="B138" s="23"/>
      <c r="C138" s="55"/>
      <c r="D138" s="33"/>
      <c r="E138" s="55"/>
      <c r="F138" s="33"/>
      <c r="G138" s="33"/>
      <c r="H138" s="34"/>
      <c r="P138" s="23"/>
      <c r="Q138" s="55"/>
      <c r="AC138" s="23"/>
      <c r="AD138" s="55"/>
      <c r="AQ138" s="23"/>
      <c r="AR138" s="33"/>
      <c r="BD138" s="23"/>
      <c r="BR138" s="23"/>
    </row>
    <row r="139" spans="2:70" ht="12.75">
      <c r="B139" s="23"/>
      <c r="C139" s="55"/>
      <c r="D139" s="33"/>
      <c r="E139" s="55"/>
      <c r="F139" s="33"/>
      <c r="G139" s="33"/>
      <c r="H139" s="34"/>
      <c r="P139" s="23"/>
      <c r="Q139" s="55"/>
      <c r="AC139" s="23"/>
      <c r="AD139" s="55"/>
      <c r="AQ139" s="23"/>
      <c r="AR139" s="33"/>
      <c r="BD139" s="23"/>
      <c r="BR139" s="23"/>
    </row>
    <row r="140" spans="2:70" ht="12.75">
      <c r="B140" s="23"/>
      <c r="C140" s="55"/>
      <c r="D140" s="33"/>
      <c r="E140" s="55"/>
      <c r="F140" s="33"/>
      <c r="G140" s="33"/>
      <c r="H140" s="34"/>
      <c r="P140" s="23"/>
      <c r="Q140" s="55"/>
      <c r="AC140" s="23"/>
      <c r="AD140" s="55"/>
      <c r="AQ140" s="23"/>
      <c r="AR140" s="33"/>
      <c r="BD140" s="23"/>
      <c r="BR140" s="23"/>
    </row>
    <row r="141" spans="2:70" ht="12.75">
      <c r="B141" s="23"/>
      <c r="C141" s="55"/>
      <c r="D141" s="33"/>
      <c r="E141" s="55"/>
      <c r="F141" s="33"/>
      <c r="G141" s="33"/>
      <c r="H141" s="34"/>
      <c r="P141" s="23"/>
      <c r="Q141" s="55"/>
      <c r="AC141" s="23"/>
      <c r="AD141" s="55"/>
      <c r="AQ141" s="23"/>
      <c r="AR141" s="33"/>
      <c r="BD141" s="23"/>
      <c r="BR141" s="23"/>
    </row>
    <row r="142" spans="2:70" ht="12.75">
      <c r="B142" s="23"/>
      <c r="C142" s="55"/>
      <c r="D142" s="33"/>
      <c r="E142" s="55"/>
      <c r="F142" s="33"/>
      <c r="G142" s="33"/>
      <c r="H142" s="34"/>
      <c r="P142" s="23"/>
      <c r="Q142" s="55"/>
      <c r="AC142" s="23"/>
      <c r="AD142" s="55"/>
      <c r="AQ142" s="23"/>
      <c r="AR142" s="33"/>
      <c r="BD142" s="23"/>
      <c r="BR142" s="23"/>
    </row>
    <row r="143" spans="2:70" ht="12.75">
      <c r="B143" s="23"/>
      <c r="C143" s="55"/>
      <c r="D143" s="33"/>
      <c r="E143" s="55"/>
      <c r="F143" s="33"/>
      <c r="G143" s="33"/>
      <c r="H143" s="34"/>
      <c r="P143" s="23"/>
      <c r="Q143" s="55"/>
      <c r="AC143" s="23"/>
      <c r="AD143" s="55"/>
      <c r="AQ143" s="23"/>
      <c r="AR143" s="33"/>
      <c r="BD143" s="23"/>
      <c r="BR143" s="23"/>
    </row>
    <row r="144" spans="2:70" ht="12.75">
      <c r="B144" s="23"/>
      <c r="C144" s="55"/>
      <c r="D144" s="33"/>
      <c r="E144" s="55"/>
      <c r="F144" s="33"/>
      <c r="G144" s="33"/>
      <c r="H144" s="34"/>
      <c r="P144" s="23"/>
      <c r="Q144" s="55"/>
      <c r="AC144" s="23"/>
      <c r="AD144" s="55"/>
      <c r="AQ144" s="23"/>
      <c r="AR144" s="33"/>
      <c r="BD144" s="23"/>
      <c r="BR144" s="23"/>
    </row>
    <row r="145" spans="2:70" ht="12.75">
      <c r="B145" s="23"/>
      <c r="C145" s="55"/>
      <c r="D145" s="33"/>
      <c r="E145" s="55"/>
      <c r="F145" s="33"/>
      <c r="G145" s="33"/>
      <c r="H145" s="34"/>
      <c r="P145" s="23"/>
      <c r="Q145" s="55"/>
      <c r="AC145" s="23"/>
      <c r="AD145" s="55"/>
      <c r="AQ145" s="23"/>
      <c r="AR145" s="33"/>
      <c r="BD145" s="23"/>
      <c r="BR145" s="23"/>
    </row>
    <row r="146" spans="2:70" ht="12.75">
      <c r="B146" s="23"/>
      <c r="C146" s="55"/>
      <c r="D146" s="33"/>
      <c r="E146" s="55"/>
      <c r="F146" s="33"/>
      <c r="G146" s="33"/>
      <c r="H146" s="34"/>
      <c r="P146" s="23"/>
      <c r="Q146" s="55"/>
      <c r="AC146" s="23"/>
      <c r="AD146" s="55"/>
      <c r="AQ146" s="23"/>
      <c r="AR146" s="33"/>
      <c r="BD146" s="23"/>
      <c r="BR146" s="23"/>
    </row>
    <row r="147" spans="2:70" ht="12.75">
      <c r="B147" s="23"/>
      <c r="C147" s="55"/>
      <c r="D147" s="33"/>
      <c r="E147" s="55"/>
      <c r="F147" s="33"/>
      <c r="G147" s="33"/>
      <c r="H147" s="34"/>
      <c r="P147" s="23"/>
      <c r="Q147" s="55"/>
      <c r="AC147" s="23"/>
      <c r="AD147" s="55"/>
      <c r="AQ147" s="23"/>
      <c r="AR147" s="33"/>
      <c r="BD147" s="23"/>
      <c r="BR147" s="23"/>
    </row>
    <row r="148" spans="2:70" ht="12.75">
      <c r="B148" s="23"/>
      <c r="C148" s="55"/>
      <c r="D148" s="33"/>
      <c r="E148" s="55"/>
      <c r="F148" s="33"/>
      <c r="G148" s="33"/>
      <c r="H148" s="34"/>
      <c r="P148" s="23"/>
      <c r="Q148" s="55"/>
      <c r="AC148" s="23"/>
      <c r="AD148" s="55"/>
      <c r="AQ148" s="23"/>
      <c r="AR148" s="33"/>
      <c r="BD148" s="23"/>
      <c r="BR148" s="23"/>
    </row>
    <row r="149" spans="2:70" ht="12.75">
      <c r="B149" s="23"/>
      <c r="C149" s="55"/>
      <c r="D149" s="33"/>
      <c r="E149" s="55"/>
      <c r="F149" s="33"/>
      <c r="G149" s="33"/>
      <c r="H149" s="34"/>
      <c r="P149" s="23"/>
      <c r="Q149" s="55"/>
      <c r="AC149" s="23"/>
      <c r="AD149" s="55"/>
      <c r="AQ149" s="23"/>
      <c r="AR149" s="33"/>
      <c r="BD149" s="23"/>
      <c r="BR149" s="23"/>
    </row>
    <row r="150" spans="2:70" ht="12.75">
      <c r="B150" s="23"/>
      <c r="C150" s="55"/>
      <c r="D150" s="33"/>
      <c r="E150" s="55"/>
      <c r="F150" s="33"/>
      <c r="G150" s="33"/>
      <c r="H150" s="34"/>
      <c r="P150" s="23"/>
      <c r="Q150" s="55"/>
      <c r="AC150" s="23"/>
      <c r="AD150" s="55"/>
      <c r="AQ150" s="23"/>
      <c r="AR150" s="33"/>
      <c r="BD150" s="23"/>
      <c r="BR150" s="23"/>
    </row>
    <row r="151" spans="2:70" ht="12.75">
      <c r="B151" s="23"/>
      <c r="C151" s="55"/>
      <c r="D151" s="33"/>
      <c r="E151" s="55"/>
      <c r="F151" s="33"/>
      <c r="G151" s="33"/>
      <c r="H151" s="34"/>
      <c r="P151" s="23"/>
      <c r="Q151" s="55"/>
      <c r="AC151" s="23"/>
      <c r="AD151" s="55"/>
      <c r="AQ151" s="23"/>
      <c r="AR151" s="33"/>
      <c r="BD151" s="23"/>
      <c r="BR151" s="23"/>
    </row>
    <row r="152" spans="2:70" ht="12.75">
      <c r="B152" s="23"/>
      <c r="C152" s="55"/>
      <c r="D152" s="33"/>
      <c r="E152" s="55"/>
      <c r="F152" s="33"/>
      <c r="G152" s="33"/>
      <c r="H152" s="34"/>
      <c r="P152" s="23"/>
      <c r="Q152" s="55"/>
      <c r="AC152" s="23"/>
      <c r="AD152" s="55"/>
      <c r="AQ152" s="23"/>
      <c r="AR152" s="33"/>
      <c r="BD152" s="23"/>
      <c r="BR152" s="23"/>
    </row>
    <row r="153" spans="3:44" ht="12.75">
      <c r="C153" s="55"/>
      <c r="D153" s="33"/>
      <c r="E153" s="55"/>
      <c r="F153" s="33"/>
      <c r="G153" s="33"/>
      <c r="H153" s="34"/>
      <c r="Q153" s="55"/>
      <c r="AD153" s="55"/>
      <c r="AR153" s="33"/>
    </row>
    <row r="154" spans="3:44" ht="12.75">
      <c r="C154" s="55"/>
      <c r="D154" s="33"/>
      <c r="E154" s="55"/>
      <c r="F154" s="33"/>
      <c r="G154" s="33"/>
      <c r="H154" s="34"/>
      <c r="Q154" s="55"/>
      <c r="AD154" s="55"/>
      <c r="AR154" s="33"/>
    </row>
    <row r="155" spans="3:44" ht="12.75">
      <c r="C155" s="55"/>
      <c r="D155" s="33"/>
      <c r="E155" s="55"/>
      <c r="F155" s="33"/>
      <c r="G155" s="33"/>
      <c r="H155" s="34"/>
      <c r="Q155" s="55"/>
      <c r="AD155" s="55"/>
      <c r="AR155" s="33"/>
    </row>
    <row r="156" spans="3:44" ht="12.75">
      <c r="C156" s="55"/>
      <c r="D156" s="33"/>
      <c r="E156" s="55"/>
      <c r="F156" s="33"/>
      <c r="G156" s="33"/>
      <c r="H156" s="34"/>
      <c r="Q156" s="55"/>
      <c r="AD156" s="55"/>
      <c r="AR156" s="33"/>
    </row>
    <row r="157" spans="3:44" ht="12.75">
      <c r="C157" s="55"/>
      <c r="D157" s="33"/>
      <c r="E157" s="55"/>
      <c r="F157" s="33"/>
      <c r="G157" s="33"/>
      <c r="H157" s="34"/>
      <c r="Q157" s="55"/>
      <c r="AD157" s="55"/>
      <c r="AR157" s="33"/>
    </row>
    <row r="158" spans="3:44" ht="12.75">
      <c r="C158" s="55"/>
      <c r="D158" s="33"/>
      <c r="E158" s="55"/>
      <c r="F158" s="33"/>
      <c r="G158" s="33"/>
      <c r="H158" s="34"/>
      <c r="Q158" s="55"/>
      <c r="AD158" s="55"/>
      <c r="AR158" s="33"/>
    </row>
    <row r="159" spans="3:44" ht="12.75">
      <c r="C159" s="55"/>
      <c r="D159" s="33"/>
      <c r="E159" s="55"/>
      <c r="F159" s="33"/>
      <c r="G159" s="33"/>
      <c r="H159" s="34"/>
      <c r="Q159" s="55"/>
      <c r="AD159" s="55"/>
      <c r="AR159" s="33"/>
    </row>
    <row r="160" spans="3:44" ht="12.75">
      <c r="C160" s="55"/>
      <c r="D160" s="33"/>
      <c r="E160" s="55"/>
      <c r="F160" s="33"/>
      <c r="G160" s="33"/>
      <c r="H160" s="34"/>
      <c r="Q160" s="55"/>
      <c r="AD160" s="55"/>
      <c r="AR160" s="33"/>
    </row>
    <row r="161" spans="3:44" ht="12.75">
      <c r="C161" s="55"/>
      <c r="D161" s="33"/>
      <c r="E161" s="55"/>
      <c r="F161" s="33"/>
      <c r="G161" s="33"/>
      <c r="H161" s="34"/>
      <c r="Q161" s="55"/>
      <c r="AD161" s="55"/>
      <c r="AR161" s="33"/>
    </row>
    <row r="162" spans="3:44" ht="12.75">
      <c r="C162" s="55"/>
      <c r="D162" s="33"/>
      <c r="E162" s="55"/>
      <c r="F162" s="33"/>
      <c r="G162" s="33"/>
      <c r="H162" s="34"/>
      <c r="Q162" s="55"/>
      <c r="AD162" s="55"/>
      <c r="AR162" s="33"/>
    </row>
    <row r="163" spans="3:44" ht="12.75">
      <c r="C163" s="55"/>
      <c r="D163" s="33"/>
      <c r="E163" s="55"/>
      <c r="F163" s="33"/>
      <c r="G163" s="33"/>
      <c r="H163" s="34"/>
      <c r="Q163" s="55"/>
      <c r="AD163" s="55"/>
      <c r="AR163" s="33"/>
    </row>
    <row r="164" spans="3:44" ht="12.75">
      <c r="C164" s="55"/>
      <c r="D164" s="33"/>
      <c r="E164" s="55"/>
      <c r="F164" s="33"/>
      <c r="G164" s="33"/>
      <c r="H164" s="34"/>
      <c r="Q164" s="55"/>
      <c r="AD164" s="55"/>
      <c r="AR164" s="33"/>
    </row>
    <row r="165" spans="3:44" ht="12.75">
      <c r="C165" s="55"/>
      <c r="D165" s="33"/>
      <c r="E165" s="55"/>
      <c r="F165" s="33"/>
      <c r="G165" s="33"/>
      <c r="H165" s="34"/>
      <c r="Q165" s="55"/>
      <c r="AD165" s="55"/>
      <c r="AR165" s="33"/>
    </row>
    <row r="166" spans="3:44" ht="12.75">
      <c r="C166" s="55"/>
      <c r="D166" s="33"/>
      <c r="E166" s="55"/>
      <c r="F166" s="33"/>
      <c r="G166" s="33"/>
      <c r="H166" s="34"/>
      <c r="Q166" s="55"/>
      <c r="AD166" s="55"/>
      <c r="AR166" s="33"/>
    </row>
    <row r="167" spans="3:44" ht="12.75">
      <c r="C167" s="55"/>
      <c r="D167" s="33"/>
      <c r="E167" s="55"/>
      <c r="F167" s="33"/>
      <c r="G167" s="33"/>
      <c r="H167" s="34"/>
      <c r="Q167" s="55"/>
      <c r="AD167" s="55"/>
      <c r="AR167" s="33"/>
    </row>
    <row r="168" spans="3:44" ht="12.75">
      <c r="C168" s="55"/>
      <c r="D168" s="33"/>
      <c r="E168" s="55"/>
      <c r="F168" s="33"/>
      <c r="G168" s="33"/>
      <c r="H168" s="34"/>
      <c r="Q168" s="55"/>
      <c r="AD168" s="55"/>
      <c r="AR168" s="33"/>
    </row>
    <row r="169" spans="3:44" ht="12.75">
      <c r="C169" s="55"/>
      <c r="D169" s="33"/>
      <c r="E169" s="55"/>
      <c r="F169" s="33"/>
      <c r="G169" s="33"/>
      <c r="H169" s="34"/>
      <c r="Q169" s="55"/>
      <c r="AD169" s="55"/>
      <c r="AR169" s="33"/>
    </row>
    <row r="170" spans="3:44" ht="12.75">
      <c r="C170" s="55"/>
      <c r="D170" s="33"/>
      <c r="E170" s="55"/>
      <c r="F170" s="33"/>
      <c r="G170" s="33"/>
      <c r="H170" s="34"/>
      <c r="Q170" s="55"/>
      <c r="AD170" s="55"/>
      <c r="AR170" s="33"/>
    </row>
    <row r="171" spans="3:44" ht="12.75">
      <c r="C171" s="55"/>
      <c r="D171" s="33"/>
      <c r="E171" s="55"/>
      <c r="F171" s="33"/>
      <c r="G171" s="33"/>
      <c r="H171" s="34"/>
      <c r="Q171" s="55"/>
      <c r="AD171" s="55"/>
      <c r="AR171" s="33"/>
    </row>
    <row r="172" spans="3:44" ht="12.75">
      <c r="C172" s="55"/>
      <c r="D172" s="33"/>
      <c r="E172" s="55"/>
      <c r="F172" s="33"/>
      <c r="G172" s="33"/>
      <c r="H172" s="34"/>
      <c r="Q172" s="55"/>
      <c r="AD172" s="55"/>
      <c r="AR172" s="33"/>
    </row>
    <row r="173" spans="3:44" ht="12.75">
      <c r="C173" s="55"/>
      <c r="D173" s="33"/>
      <c r="E173" s="55"/>
      <c r="F173" s="33"/>
      <c r="G173" s="33"/>
      <c r="H173" s="34"/>
      <c r="Q173" s="55"/>
      <c r="AD173" s="55"/>
      <c r="AR173" s="33"/>
    </row>
    <row r="174" spans="3:44" ht="12.75">
      <c r="C174" s="55"/>
      <c r="D174" s="33"/>
      <c r="E174" s="55"/>
      <c r="F174" s="33"/>
      <c r="G174" s="33"/>
      <c r="H174" s="34"/>
      <c r="Q174" s="55"/>
      <c r="AD174" s="55"/>
      <c r="AR174" s="33"/>
    </row>
    <row r="175" spans="3:44" ht="12.75">
      <c r="C175" s="55"/>
      <c r="D175" s="33"/>
      <c r="E175" s="55"/>
      <c r="F175" s="33"/>
      <c r="G175" s="33"/>
      <c r="H175" s="34"/>
      <c r="Q175" s="55"/>
      <c r="AD175" s="55"/>
      <c r="AR175" s="33"/>
    </row>
    <row r="176" spans="3:44" ht="12.75">
      <c r="C176" s="55"/>
      <c r="D176" s="33"/>
      <c r="E176" s="55"/>
      <c r="F176" s="33"/>
      <c r="G176" s="33"/>
      <c r="H176" s="34"/>
      <c r="Q176" s="55"/>
      <c r="AD176" s="55"/>
      <c r="AR176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A49">
      <selection activeCell="G77" sqref="G77"/>
    </sheetView>
  </sheetViews>
  <sheetFormatPr defaultColWidth="9.140625" defaultRowHeight="12.75"/>
  <cols>
    <col min="2" max="2" width="11.8515625" style="0" customWidth="1"/>
    <col min="3" max="3" width="20.140625" style="0" customWidth="1"/>
    <col min="4" max="4" width="11.140625" style="0" customWidth="1"/>
    <col min="5" max="5" width="16.00390625" style="0" customWidth="1"/>
    <col min="6" max="6" width="9.00390625" style="0" customWidth="1"/>
    <col min="7" max="7" width="18.7109375" style="0" customWidth="1"/>
    <col min="8" max="8" width="10.8515625" style="0" customWidth="1"/>
    <col min="9" max="9" width="16.140625" style="0" customWidth="1"/>
    <col min="10" max="10" width="10.00390625" style="0" customWidth="1"/>
    <col min="11" max="11" width="11.140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39356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156</v>
      </c>
      <c r="E2" s="1" t="s">
        <v>152</v>
      </c>
      <c r="F2" s="1" t="s">
        <v>156</v>
      </c>
      <c r="G2" s="1" t="s">
        <v>153</v>
      </c>
      <c r="H2" s="1" t="s">
        <v>156</v>
      </c>
      <c r="I2" s="1" t="s">
        <v>154</v>
      </c>
      <c r="J2" s="1" t="s">
        <v>156</v>
      </c>
      <c r="K2" s="1" t="s">
        <v>155</v>
      </c>
      <c r="L2" s="1" t="s">
        <v>156</v>
      </c>
    </row>
    <row r="3" spans="2:12" ht="12.75">
      <c r="B3" s="2" t="s">
        <v>2</v>
      </c>
      <c r="C3" s="29">
        <v>20743.49</v>
      </c>
      <c r="D3" s="6">
        <f>+C3/$C$78</f>
        <v>0.008788759439240654</v>
      </c>
      <c r="E3" s="29">
        <v>20743.54</v>
      </c>
      <c r="F3" s="6">
        <f>+E3/$E$78</f>
        <v>0.0146417809972968</v>
      </c>
      <c r="G3" s="29">
        <v>559.64</v>
      </c>
      <c r="H3" s="6">
        <f>+G3/$G$78</f>
        <v>0.0017216621392178134</v>
      </c>
      <c r="I3" s="29">
        <v>2803.96</v>
      </c>
      <c r="J3" s="6">
        <f>+I3/$I$78</f>
        <v>0.00251175160894587</v>
      </c>
      <c r="K3" s="29">
        <v>44850.63</v>
      </c>
      <c r="L3" s="6">
        <f>+K3/$K$78</f>
        <v>0.00859477470678303</v>
      </c>
    </row>
    <row r="4" spans="2:12" ht="12.75">
      <c r="B4" s="2" t="s">
        <v>6</v>
      </c>
      <c r="C4" s="29">
        <v>6236.28</v>
      </c>
      <c r="D4" s="6">
        <f aca="true" t="shared" si="0" ref="D4:D67">+C4/$C$78</f>
        <v>0.002642234489748239</v>
      </c>
      <c r="E4" s="29">
        <v>6236.28</v>
      </c>
      <c r="F4" s="6">
        <f aca="true" t="shared" si="1" ref="F4:F67">+E4/$E$78</f>
        <v>0.004401864194723855</v>
      </c>
      <c r="G4" s="29">
        <v>210.52</v>
      </c>
      <c r="H4" s="6">
        <f aca="true" t="shared" si="2" ref="H4:H67">+G4/$G$78</f>
        <v>0.0006476383274035704</v>
      </c>
      <c r="I4" s="29">
        <v>24341.52</v>
      </c>
      <c r="J4" s="6">
        <f aca="true" t="shared" si="3" ref="J4:J67">+I4/$I$78</f>
        <v>0.02180482318727374</v>
      </c>
      <c r="K4" s="29">
        <v>37024.6</v>
      </c>
      <c r="L4" s="6">
        <f aca="true" t="shared" si="4" ref="L4:L67">+K4/$K$78</f>
        <v>0.007095064118581143</v>
      </c>
    </row>
    <row r="5" spans="2:12" ht="12.75">
      <c r="B5" s="2" t="s">
        <v>7</v>
      </c>
      <c r="C5" s="29">
        <v>0</v>
      </c>
      <c r="D5" s="6">
        <f t="shared" si="0"/>
        <v>0</v>
      </c>
      <c r="E5" s="29">
        <v>0</v>
      </c>
      <c r="F5" s="6">
        <f t="shared" si="1"/>
        <v>0</v>
      </c>
      <c r="G5" s="29">
        <v>0</v>
      </c>
      <c r="H5" s="6">
        <f t="shared" si="2"/>
        <v>0</v>
      </c>
      <c r="I5" s="29">
        <v>1961.07</v>
      </c>
      <c r="J5" s="6">
        <f t="shared" si="3"/>
        <v>0.0017567014963678074</v>
      </c>
      <c r="K5" s="29">
        <v>1961.07</v>
      </c>
      <c r="L5" s="6">
        <f t="shared" si="4"/>
        <v>0.0003758019638571631</v>
      </c>
    </row>
    <row r="6" spans="2:12" ht="12.75">
      <c r="B6" s="2" t="s">
        <v>8</v>
      </c>
      <c r="C6" s="29">
        <v>15404.99</v>
      </c>
      <c r="D6" s="6">
        <f t="shared" si="0"/>
        <v>0.00652690320066237</v>
      </c>
      <c r="E6" s="29">
        <v>15404.99</v>
      </c>
      <c r="F6" s="6">
        <f t="shared" si="1"/>
        <v>0.010873577501503948</v>
      </c>
      <c r="G6" s="29">
        <v>11851.23</v>
      </c>
      <c r="H6" s="6">
        <f t="shared" si="2"/>
        <v>0.03645881994525468</v>
      </c>
      <c r="I6" s="29">
        <v>21503.54</v>
      </c>
      <c r="J6" s="6">
        <f t="shared" si="3"/>
        <v>0.019262596896186777</v>
      </c>
      <c r="K6" s="29">
        <v>64164.75</v>
      </c>
      <c r="L6" s="6">
        <f t="shared" si="4"/>
        <v>0.012295960399375805</v>
      </c>
    </row>
    <row r="7" spans="2:12" ht="12.75">
      <c r="B7" s="2" t="s">
        <v>12</v>
      </c>
      <c r="C7" s="29">
        <v>0</v>
      </c>
      <c r="D7" s="6">
        <f t="shared" si="0"/>
        <v>0</v>
      </c>
      <c r="E7" s="29">
        <v>0</v>
      </c>
      <c r="F7" s="6">
        <f t="shared" si="1"/>
        <v>0</v>
      </c>
      <c r="G7" s="29">
        <v>0</v>
      </c>
      <c r="H7" s="6">
        <f t="shared" si="2"/>
        <v>0</v>
      </c>
      <c r="I7" s="29">
        <v>9484.08</v>
      </c>
      <c r="J7" s="6">
        <f t="shared" si="3"/>
        <v>0.008495717913012792</v>
      </c>
      <c r="K7" s="29">
        <v>9484.08</v>
      </c>
      <c r="L7" s="6">
        <f t="shared" si="4"/>
        <v>0.0018174445019190767</v>
      </c>
    </row>
    <row r="8" spans="2:12" ht="12.75">
      <c r="B8" s="2" t="s">
        <v>15</v>
      </c>
      <c r="C8" s="29">
        <v>30947.7</v>
      </c>
      <c r="D8" s="6">
        <f t="shared" si="0"/>
        <v>0.013112156657235016</v>
      </c>
      <c r="E8" s="29">
        <v>30947.71</v>
      </c>
      <c r="F8" s="6">
        <f t="shared" si="1"/>
        <v>0.02184437141335819</v>
      </c>
      <c r="G8" s="29">
        <v>1286.23</v>
      </c>
      <c r="H8" s="6">
        <f t="shared" si="2"/>
        <v>0.0039569249755666645</v>
      </c>
      <c r="I8" s="29">
        <v>12829.48</v>
      </c>
      <c r="J8" s="6">
        <f t="shared" si="3"/>
        <v>0.011492484568944942</v>
      </c>
      <c r="K8" s="29">
        <v>76011.12</v>
      </c>
      <c r="L8" s="6">
        <f t="shared" si="4"/>
        <v>0.014566093087438229</v>
      </c>
    </row>
    <row r="9" spans="2:12" ht="12.75">
      <c r="B9" s="2" t="s">
        <v>16</v>
      </c>
      <c r="C9" s="29">
        <v>0</v>
      </c>
      <c r="D9" s="6">
        <f t="shared" si="0"/>
        <v>0</v>
      </c>
      <c r="E9" s="29">
        <v>0</v>
      </c>
      <c r="F9" s="6">
        <f t="shared" si="1"/>
        <v>0</v>
      </c>
      <c r="G9" s="29">
        <v>0</v>
      </c>
      <c r="H9" s="6">
        <f t="shared" si="2"/>
        <v>0</v>
      </c>
      <c r="I9" s="29">
        <v>2415.12</v>
      </c>
      <c r="J9" s="6">
        <f t="shared" si="3"/>
        <v>0.0021634336958435032</v>
      </c>
      <c r="K9" s="29">
        <v>2415.12</v>
      </c>
      <c r="L9" s="6">
        <f t="shared" si="4"/>
        <v>0.0004628120561482822</v>
      </c>
    </row>
    <row r="10" spans="2:12" ht="12.75">
      <c r="B10" s="2" t="s">
        <v>17</v>
      </c>
      <c r="C10" s="29">
        <v>6133.63</v>
      </c>
      <c r="D10" s="6">
        <f t="shared" si="0"/>
        <v>0.0025987429578778524</v>
      </c>
      <c r="E10" s="29">
        <v>6133.7</v>
      </c>
      <c r="F10" s="6">
        <f t="shared" si="1"/>
        <v>0.004329458332720422</v>
      </c>
      <c r="G10" s="29">
        <v>519.13</v>
      </c>
      <c r="H10" s="6">
        <f t="shared" si="2"/>
        <v>0.0015970382144452568</v>
      </c>
      <c r="I10" s="29">
        <v>3162.32</v>
      </c>
      <c r="J10" s="6">
        <f t="shared" si="3"/>
        <v>0.002832765926761332</v>
      </c>
      <c r="K10" s="29">
        <v>15948.78</v>
      </c>
      <c r="L10" s="6">
        <f t="shared" si="4"/>
        <v>0.00305628195073396</v>
      </c>
    </row>
    <row r="11" spans="2:12" ht="12.75">
      <c r="B11" s="2" t="s">
        <v>22</v>
      </c>
      <c r="C11" s="29">
        <v>0</v>
      </c>
      <c r="D11" s="6">
        <f t="shared" si="0"/>
        <v>0</v>
      </c>
      <c r="E11" s="29">
        <v>0</v>
      </c>
      <c r="F11" s="6">
        <f t="shared" si="1"/>
        <v>0</v>
      </c>
      <c r="G11" s="29">
        <v>0</v>
      </c>
      <c r="H11" s="6">
        <f t="shared" si="2"/>
        <v>0</v>
      </c>
      <c r="I11" s="29">
        <v>475.35</v>
      </c>
      <c r="J11" s="6">
        <f t="shared" si="3"/>
        <v>0.00042581246783563934</v>
      </c>
      <c r="K11" s="29">
        <v>475.35</v>
      </c>
      <c r="L11" s="6">
        <f t="shared" si="4"/>
        <v>9.109183431468663E-05</v>
      </c>
    </row>
    <row r="12" spans="2:12" ht="12.75">
      <c r="B12" s="2" t="s">
        <v>24</v>
      </c>
      <c r="C12" s="29">
        <v>725.95</v>
      </c>
      <c r="D12" s="6">
        <f t="shared" si="0"/>
        <v>0.0003075760113132724</v>
      </c>
      <c r="E12" s="29">
        <v>725.96</v>
      </c>
      <c r="F12" s="6">
        <f t="shared" si="1"/>
        <v>0.0005124172312342823</v>
      </c>
      <c r="G12" s="29">
        <v>0</v>
      </c>
      <c r="H12" s="6">
        <f t="shared" si="2"/>
        <v>0</v>
      </c>
      <c r="I12" s="29">
        <v>845.83</v>
      </c>
      <c r="J12" s="6">
        <f t="shared" si="3"/>
        <v>0.0007576837270840829</v>
      </c>
      <c r="K12" s="29">
        <v>2297.74</v>
      </c>
      <c r="L12" s="6">
        <f t="shared" si="4"/>
        <v>0.0004403183998700495</v>
      </c>
    </row>
    <row r="13" spans="2:12" ht="12.75">
      <c r="B13" s="2" t="s">
        <v>27</v>
      </c>
      <c r="C13" s="29">
        <v>295.37</v>
      </c>
      <c r="D13" s="6">
        <f t="shared" si="0"/>
        <v>0.00012514460563620259</v>
      </c>
      <c r="E13" s="29">
        <v>295.37</v>
      </c>
      <c r="F13" s="6">
        <f t="shared" si="1"/>
        <v>0.00020848624936590168</v>
      </c>
      <c r="G13" s="29">
        <v>0</v>
      </c>
      <c r="H13" s="6">
        <f t="shared" si="2"/>
        <v>0</v>
      </c>
      <c r="I13" s="29">
        <v>3795.71</v>
      </c>
      <c r="J13" s="6">
        <f t="shared" si="3"/>
        <v>0.0034001486111042696</v>
      </c>
      <c r="K13" s="29">
        <v>4386.45</v>
      </c>
      <c r="L13" s="6">
        <f t="shared" si="4"/>
        <v>0.0008405801548956708</v>
      </c>
    </row>
    <row r="14" spans="2:12" ht="12.75">
      <c r="B14" s="2" t="s">
        <v>28</v>
      </c>
      <c r="C14" s="29">
        <v>33524.21</v>
      </c>
      <c r="D14" s="6">
        <f t="shared" si="0"/>
        <v>0.014203791988743742</v>
      </c>
      <c r="E14" s="29">
        <v>33524.27</v>
      </c>
      <c r="F14" s="6">
        <f t="shared" si="1"/>
        <v>0.023663030487286508</v>
      </c>
      <c r="G14" s="29">
        <v>0</v>
      </c>
      <c r="H14" s="6">
        <f t="shared" si="2"/>
        <v>0</v>
      </c>
      <c r="I14" s="29">
        <v>8916.87</v>
      </c>
      <c r="J14" s="6">
        <f t="shared" si="3"/>
        <v>0.00798761842867272</v>
      </c>
      <c r="K14" s="29">
        <v>75965.35</v>
      </c>
      <c r="L14" s="6">
        <f t="shared" si="4"/>
        <v>0.014557322132864583</v>
      </c>
    </row>
    <row r="15" spans="2:12" ht="12.75">
      <c r="B15" s="2" t="s">
        <v>33</v>
      </c>
      <c r="C15" s="29">
        <v>4768.26</v>
      </c>
      <c r="D15" s="6">
        <f t="shared" si="0"/>
        <v>0.002020252623052034</v>
      </c>
      <c r="E15" s="29">
        <v>4768.26</v>
      </c>
      <c r="F15" s="6">
        <f t="shared" si="1"/>
        <v>0.0033656655835103575</v>
      </c>
      <c r="G15" s="29">
        <v>709.44</v>
      </c>
      <c r="H15" s="6">
        <f t="shared" si="2"/>
        <v>0.002182503016308137</v>
      </c>
      <c r="I15" s="29">
        <v>24436.81</v>
      </c>
      <c r="J15" s="6">
        <f t="shared" si="3"/>
        <v>0.021890182754035196</v>
      </c>
      <c r="K15" s="29">
        <v>34682.77</v>
      </c>
      <c r="L15" s="6">
        <f t="shared" si="4"/>
        <v>0.006646296704353389</v>
      </c>
    </row>
    <row r="16" spans="2:12" ht="12.75">
      <c r="B16" s="2" t="s">
        <v>35</v>
      </c>
      <c r="C16" s="29">
        <v>1600.74</v>
      </c>
      <c r="D16" s="6">
        <f t="shared" si="0"/>
        <v>0.0006782136846196124</v>
      </c>
      <c r="E16" s="29">
        <v>1600.74</v>
      </c>
      <c r="F16" s="6">
        <f t="shared" si="1"/>
        <v>0.001129878724345646</v>
      </c>
      <c r="G16" s="29">
        <v>6067.28</v>
      </c>
      <c r="H16" s="6">
        <f t="shared" si="2"/>
        <v>0.01866522454440972</v>
      </c>
      <c r="I16" s="29">
        <v>0</v>
      </c>
      <c r="J16" s="6">
        <f t="shared" si="3"/>
        <v>0</v>
      </c>
      <c r="K16" s="29">
        <v>9268.76</v>
      </c>
      <c r="L16" s="6">
        <f t="shared" si="4"/>
        <v>0.0017761824975756702</v>
      </c>
    </row>
    <row r="17" spans="2:12" ht="12.75">
      <c r="B17" s="2" t="s">
        <v>38</v>
      </c>
      <c r="C17" s="29">
        <v>21961.64</v>
      </c>
      <c r="D17" s="6">
        <f t="shared" si="0"/>
        <v>0.009304874485981149</v>
      </c>
      <c r="E17" s="29">
        <v>21961.65</v>
      </c>
      <c r="F17" s="6">
        <f t="shared" si="1"/>
        <v>0.015501581197774502</v>
      </c>
      <c r="G17" s="29">
        <v>1877.3</v>
      </c>
      <c r="H17" s="6">
        <f t="shared" si="2"/>
        <v>0.005775277560491747</v>
      </c>
      <c r="I17" s="29">
        <v>45010.05</v>
      </c>
      <c r="J17" s="6">
        <f t="shared" si="3"/>
        <v>0.040319428774388384</v>
      </c>
      <c r="K17" s="29">
        <v>90810.64</v>
      </c>
      <c r="L17" s="6">
        <f t="shared" si="4"/>
        <v>0.017402141102115607</v>
      </c>
    </row>
    <row r="18" spans="2:12" ht="12.75">
      <c r="B18" s="2" t="s">
        <v>39</v>
      </c>
      <c r="C18" s="29">
        <v>433.44</v>
      </c>
      <c r="D18" s="6">
        <f t="shared" si="0"/>
        <v>0.00018364315220555793</v>
      </c>
      <c r="E18" s="29">
        <v>433.44</v>
      </c>
      <c r="F18" s="6">
        <f t="shared" si="1"/>
        <v>0.00030594264795055835</v>
      </c>
      <c r="G18" s="29">
        <v>0</v>
      </c>
      <c r="H18" s="6">
        <f t="shared" si="2"/>
        <v>0</v>
      </c>
      <c r="I18" s="29">
        <v>12991.08</v>
      </c>
      <c r="J18" s="6">
        <f t="shared" si="3"/>
        <v>0.011637243788051367</v>
      </c>
      <c r="K18" s="29">
        <v>13857.96</v>
      </c>
      <c r="L18" s="6">
        <f t="shared" si="4"/>
        <v>0.0026556158541276</v>
      </c>
    </row>
    <row r="19" spans="2:12" ht="12.75">
      <c r="B19" s="2" t="s">
        <v>40</v>
      </c>
      <c r="C19" s="29">
        <v>177281.96</v>
      </c>
      <c r="D19" s="6">
        <f t="shared" si="0"/>
        <v>0.07511216769006006</v>
      </c>
      <c r="E19" s="29">
        <v>177282.03</v>
      </c>
      <c r="F19" s="6">
        <f t="shared" si="1"/>
        <v>0.1251341216598614</v>
      </c>
      <c r="G19" s="29">
        <v>24173.66</v>
      </c>
      <c r="H19" s="6">
        <f t="shared" si="2"/>
        <v>0.07436722748253179</v>
      </c>
      <c r="I19" s="29">
        <v>31260.59</v>
      </c>
      <c r="J19" s="6">
        <f t="shared" si="3"/>
        <v>0.028002837853998336</v>
      </c>
      <c r="K19" s="29">
        <v>409998.24</v>
      </c>
      <c r="L19" s="6">
        <f t="shared" si="4"/>
        <v>0.07856840590594956</v>
      </c>
    </row>
    <row r="20" spans="2:12" ht="12.75">
      <c r="B20" s="2" t="s">
        <v>42</v>
      </c>
      <c r="C20" s="29">
        <v>0</v>
      </c>
      <c r="D20" s="6">
        <f t="shared" si="0"/>
        <v>0</v>
      </c>
      <c r="E20" s="29">
        <v>0</v>
      </c>
      <c r="F20" s="6">
        <f t="shared" si="1"/>
        <v>0</v>
      </c>
      <c r="G20" s="29">
        <v>0</v>
      </c>
      <c r="H20" s="6">
        <f t="shared" si="2"/>
        <v>0</v>
      </c>
      <c r="I20" s="29">
        <v>2510.51</v>
      </c>
      <c r="J20" s="6">
        <f t="shared" si="3"/>
        <v>0.002248882841329654</v>
      </c>
      <c r="K20" s="29">
        <v>2510.51</v>
      </c>
      <c r="L20" s="6">
        <f t="shared" si="4"/>
        <v>0.0004810917449571136</v>
      </c>
    </row>
    <row r="21" spans="2:12" ht="12.75">
      <c r="B21" s="2" t="s">
        <v>43</v>
      </c>
      <c r="C21" s="29">
        <v>5590.87</v>
      </c>
      <c r="D21" s="6">
        <f t="shared" si="0"/>
        <v>0.0023687822775274262</v>
      </c>
      <c r="E21" s="29">
        <v>5590.88</v>
      </c>
      <c r="F21" s="6">
        <f t="shared" si="1"/>
        <v>0.003946310058079129</v>
      </c>
      <c r="G21" s="29">
        <v>0</v>
      </c>
      <c r="H21" s="6">
        <f t="shared" si="2"/>
        <v>0</v>
      </c>
      <c r="I21" s="29">
        <v>2399.11</v>
      </c>
      <c r="J21" s="6">
        <f t="shared" si="3"/>
        <v>0.002149092142019903</v>
      </c>
      <c r="K21" s="29">
        <v>13580.86</v>
      </c>
      <c r="L21" s="6">
        <f t="shared" si="4"/>
        <v>0.0026025148816050383</v>
      </c>
    </row>
    <row r="22" spans="2:12" ht="12.75">
      <c r="B22" s="2" t="s">
        <v>44</v>
      </c>
      <c r="C22" s="29">
        <v>17635.56</v>
      </c>
      <c r="D22" s="6">
        <f t="shared" si="0"/>
        <v>0.007471968044735718</v>
      </c>
      <c r="E22" s="29">
        <v>17635.58</v>
      </c>
      <c r="F22" s="6">
        <f t="shared" si="1"/>
        <v>0.012448034430010862</v>
      </c>
      <c r="G22" s="29">
        <v>1056.5</v>
      </c>
      <c r="H22" s="6">
        <f t="shared" si="2"/>
        <v>0.0032501894969688013</v>
      </c>
      <c r="I22" s="29">
        <v>21686.95</v>
      </c>
      <c r="J22" s="6">
        <f t="shared" si="3"/>
        <v>0.01942689323514909</v>
      </c>
      <c r="K22" s="29">
        <v>58014.59</v>
      </c>
      <c r="L22" s="6">
        <f t="shared" si="4"/>
        <v>0.011117398590753077</v>
      </c>
    </row>
    <row r="23" spans="2:12" ht="12.75">
      <c r="B23" s="2" t="s">
        <v>45</v>
      </c>
      <c r="C23" s="29">
        <v>187083.98</v>
      </c>
      <c r="D23" s="6">
        <f t="shared" si="0"/>
        <v>0.07926516199326679</v>
      </c>
      <c r="E23" s="29">
        <v>187084.04</v>
      </c>
      <c r="F23" s="6">
        <f t="shared" si="1"/>
        <v>0.13205284834553382</v>
      </c>
      <c r="G23" s="29">
        <v>84156.39</v>
      </c>
      <c r="H23" s="6">
        <f t="shared" si="2"/>
        <v>0.2588965592814106</v>
      </c>
      <c r="I23" s="29">
        <v>34652.3</v>
      </c>
      <c r="J23" s="6">
        <f t="shared" si="3"/>
        <v>0.031041088417336545</v>
      </c>
      <c r="K23" s="29">
        <v>492976.71</v>
      </c>
      <c r="L23" s="6">
        <f t="shared" si="4"/>
        <v>0.09446965980502645</v>
      </c>
    </row>
    <row r="24" spans="2:12" ht="12.75">
      <c r="B24" s="2" t="s">
        <v>46</v>
      </c>
      <c r="C24" s="29">
        <v>77607.1</v>
      </c>
      <c r="D24" s="6">
        <f t="shared" si="0"/>
        <v>0.032881165738122824</v>
      </c>
      <c r="E24" s="29">
        <v>77607.1</v>
      </c>
      <c r="F24" s="6">
        <f t="shared" si="1"/>
        <v>0.05477879677409509</v>
      </c>
      <c r="G24" s="29">
        <v>13269.05</v>
      </c>
      <c r="H24" s="6">
        <f t="shared" si="2"/>
        <v>0.040820565021063765</v>
      </c>
      <c r="I24" s="29">
        <v>38889.09</v>
      </c>
      <c r="J24" s="6">
        <f t="shared" si="3"/>
        <v>0.03483635086732362</v>
      </c>
      <c r="K24" s="29">
        <v>207372.34</v>
      </c>
      <c r="L24" s="6">
        <f t="shared" si="4"/>
        <v>0.039738985666832566</v>
      </c>
    </row>
    <row r="25" spans="2:12" ht="12.75">
      <c r="B25" s="2" t="s">
        <v>48</v>
      </c>
      <c r="C25" s="29">
        <v>77569.33</v>
      </c>
      <c r="D25" s="6">
        <f t="shared" si="0"/>
        <v>0.03286516305757002</v>
      </c>
      <c r="E25" s="29">
        <v>77569.39</v>
      </c>
      <c r="F25" s="6">
        <f t="shared" si="1"/>
        <v>0.05475217925551301</v>
      </c>
      <c r="G25" s="29">
        <v>24831.8</v>
      </c>
      <c r="H25" s="6">
        <f t="shared" si="2"/>
        <v>0.07639191249486973</v>
      </c>
      <c r="I25" s="29">
        <v>49040.91</v>
      </c>
      <c r="J25" s="6">
        <f t="shared" si="3"/>
        <v>0.04393022175661194</v>
      </c>
      <c r="K25" s="29">
        <v>229011.43</v>
      </c>
      <c r="L25" s="6">
        <f t="shared" si="4"/>
        <v>0.043885707873628804</v>
      </c>
    </row>
    <row r="26" spans="2:12" ht="12.75">
      <c r="B26" s="2" t="s">
        <v>51</v>
      </c>
      <c r="C26" s="29">
        <v>74566.59</v>
      </c>
      <c r="D26" s="6">
        <f t="shared" si="0"/>
        <v>0.0315929393614328</v>
      </c>
      <c r="E26" s="29">
        <v>74566.69</v>
      </c>
      <c r="F26" s="6">
        <f t="shared" si="1"/>
        <v>0.05263273022219551</v>
      </c>
      <c r="G26" s="29">
        <v>32375.01</v>
      </c>
      <c r="H26" s="6">
        <f t="shared" si="2"/>
        <v>0.0995976502283577</v>
      </c>
      <c r="I26" s="29">
        <v>75080.28</v>
      </c>
      <c r="J26" s="6">
        <f t="shared" si="3"/>
        <v>0.06725595732111243</v>
      </c>
      <c r="K26" s="29">
        <v>256588.57</v>
      </c>
      <c r="L26" s="6">
        <f t="shared" si="4"/>
        <v>0.04917034502047412</v>
      </c>
    </row>
    <row r="27" spans="2:12" ht="12.75">
      <c r="B27" s="2" t="s">
        <v>52</v>
      </c>
      <c r="C27" s="29">
        <v>2302.81</v>
      </c>
      <c r="D27" s="6">
        <f t="shared" si="0"/>
        <v>0.0009756720361076063</v>
      </c>
      <c r="E27" s="29">
        <v>2302.86</v>
      </c>
      <c r="F27" s="6">
        <f t="shared" si="1"/>
        <v>0.001625468545264449</v>
      </c>
      <c r="G27" s="29">
        <v>0</v>
      </c>
      <c r="H27" s="6">
        <f t="shared" si="2"/>
        <v>0</v>
      </c>
      <c r="I27" s="29">
        <v>20735.07</v>
      </c>
      <c r="J27" s="6">
        <f t="shared" si="3"/>
        <v>0.018574211270526414</v>
      </c>
      <c r="K27" s="29">
        <v>25340.74</v>
      </c>
      <c r="L27" s="6">
        <f t="shared" si="4"/>
        <v>0.004856073397478809</v>
      </c>
    </row>
    <row r="28" spans="2:12" ht="12.75">
      <c r="B28" s="2" t="s">
        <v>53</v>
      </c>
      <c r="C28" s="29">
        <v>2378.05</v>
      </c>
      <c r="D28" s="6">
        <f t="shared" si="0"/>
        <v>0.0010075502909339864</v>
      </c>
      <c r="E28" s="29">
        <v>2378.05</v>
      </c>
      <c r="F28" s="6">
        <f t="shared" si="1"/>
        <v>0.0016785412374465331</v>
      </c>
      <c r="G28" s="29">
        <v>0</v>
      </c>
      <c r="H28" s="6">
        <f t="shared" si="2"/>
        <v>0</v>
      </c>
      <c r="I28" s="29">
        <v>5520.56</v>
      </c>
      <c r="J28" s="6">
        <f t="shared" si="3"/>
        <v>0.004945247243998563</v>
      </c>
      <c r="K28" s="29">
        <v>10276.66</v>
      </c>
      <c r="L28" s="6">
        <f t="shared" si="4"/>
        <v>0.001969327464033591</v>
      </c>
    </row>
    <row r="29" spans="2:12" ht="12.75">
      <c r="B29" s="2" t="s">
        <v>54</v>
      </c>
      <c r="C29" s="29">
        <v>4141.94</v>
      </c>
      <c r="D29" s="6">
        <f t="shared" si="0"/>
        <v>0.0017548886070650807</v>
      </c>
      <c r="E29" s="29">
        <v>4141.96</v>
      </c>
      <c r="F29" s="6">
        <f t="shared" si="1"/>
        <v>0.0029235931388549618</v>
      </c>
      <c r="G29" s="29">
        <v>0</v>
      </c>
      <c r="H29" s="6">
        <f t="shared" si="2"/>
        <v>0</v>
      </c>
      <c r="I29" s="29">
        <v>9133.71</v>
      </c>
      <c r="J29" s="6">
        <f t="shared" si="3"/>
        <v>0.008181860935300425</v>
      </c>
      <c r="K29" s="29">
        <v>17417.61</v>
      </c>
      <c r="L29" s="6">
        <f t="shared" si="4"/>
        <v>0.00333775543131972</v>
      </c>
    </row>
    <row r="30" spans="2:12" ht="12.75">
      <c r="B30" s="2" t="s">
        <v>55</v>
      </c>
      <c r="C30" s="29">
        <v>4599.29</v>
      </c>
      <c r="D30" s="6">
        <f t="shared" si="0"/>
        <v>0.0019486621297238385</v>
      </c>
      <c r="E30" s="29">
        <v>4599.32</v>
      </c>
      <c r="F30" s="6">
        <f t="shared" si="1"/>
        <v>0.0032464196649408497</v>
      </c>
      <c r="G30" s="29">
        <v>0</v>
      </c>
      <c r="H30" s="6">
        <f t="shared" si="2"/>
        <v>0</v>
      </c>
      <c r="I30" s="29">
        <v>2394.19</v>
      </c>
      <c r="J30" s="6">
        <f t="shared" si="3"/>
        <v>0.00214468486876493</v>
      </c>
      <c r="K30" s="29">
        <v>11592.8</v>
      </c>
      <c r="L30" s="6">
        <f t="shared" si="4"/>
        <v>0.0022215407948738804</v>
      </c>
    </row>
    <row r="31" spans="2:12" ht="12.75">
      <c r="B31" s="2" t="s">
        <v>58</v>
      </c>
      <c r="C31" s="29">
        <v>722258.56</v>
      </c>
      <c r="D31" s="6">
        <f t="shared" si="0"/>
        <v>0.30601199396882406</v>
      </c>
      <c r="E31" s="29">
        <v>0</v>
      </c>
      <c r="F31" s="6">
        <f t="shared" si="1"/>
        <v>0</v>
      </c>
      <c r="G31" s="29">
        <v>0</v>
      </c>
      <c r="H31" s="6">
        <f t="shared" si="2"/>
        <v>0</v>
      </c>
      <c r="I31" s="29">
        <v>0</v>
      </c>
      <c r="J31" s="6">
        <f t="shared" si="3"/>
        <v>0</v>
      </c>
      <c r="K31" s="29">
        <v>722258.56</v>
      </c>
      <c r="L31" s="6">
        <f t="shared" si="4"/>
        <v>0.13840718855555728</v>
      </c>
    </row>
    <row r="32" spans="2:12" ht="12.75">
      <c r="B32" s="2" t="s">
        <v>61</v>
      </c>
      <c r="C32" s="29">
        <v>181934.33</v>
      </c>
      <c r="D32" s="6">
        <f t="shared" si="0"/>
        <v>0.07708331915745248</v>
      </c>
      <c r="E32" s="29">
        <v>0</v>
      </c>
      <c r="F32" s="6">
        <f t="shared" si="1"/>
        <v>0</v>
      </c>
      <c r="G32" s="29">
        <v>0</v>
      </c>
      <c r="H32" s="6">
        <f t="shared" si="2"/>
        <v>0</v>
      </c>
      <c r="I32" s="29">
        <v>0</v>
      </c>
      <c r="J32" s="6">
        <f t="shared" si="3"/>
        <v>0</v>
      </c>
      <c r="K32" s="29">
        <v>181934.33</v>
      </c>
      <c r="L32" s="6">
        <f t="shared" si="4"/>
        <v>0.0348642723141128</v>
      </c>
    </row>
    <row r="33" spans="2:12" ht="12.75">
      <c r="B33" s="2" t="s">
        <v>63</v>
      </c>
      <c r="C33" s="29">
        <v>42917.72</v>
      </c>
      <c r="D33" s="6">
        <f t="shared" si="0"/>
        <v>0.01818370567154743</v>
      </c>
      <c r="E33" s="29">
        <v>3615.89</v>
      </c>
      <c r="F33" s="6">
        <f t="shared" si="1"/>
        <v>0.002552267813994888</v>
      </c>
      <c r="G33" s="29">
        <v>4854.46</v>
      </c>
      <c r="H33" s="6">
        <f t="shared" si="2"/>
        <v>0.014934136209612085</v>
      </c>
      <c r="I33" s="29">
        <v>6040.08</v>
      </c>
      <c r="J33" s="6">
        <f t="shared" si="3"/>
        <v>0.005410626634531794</v>
      </c>
      <c r="K33" s="29">
        <v>57428.15</v>
      </c>
      <c r="L33" s="6">
        <f t="shared" si="4"/>
        <v>0.011005018459659137</v>
      </c>
    </row>
    <row r="34" spans="2:12" ht="12.75">
      <c r="B34" s="2" t="s">
        <v>67</v>
      </c>
      <c r="C34" s="29">
        <v>51528.97</v>
      </c>
      <c r="D34" s="6">
        <f t="shared" si="0"/>
        <v>0.021832185494429744</v>
      </c>
      <c r="E34" s="29">
        <v>51529</v>
      </c>
      <c r="F34" s="6">
        <f t="shared" si="1"/>
        <v>0.03637162861352049</v>
      </c>
      <c r="G34" s="29">
        <v>6308.17</v>
      </c>
      <c r="H34" s="6">
        <f t="shared" si="2"/>
        <v>0.019406292360713378</v>
      </c>
      <c r="I34" s="29">
        <v>7969.03</v>
      </c>
      <c r="J34" s="6">
        <f t="shared" si="3"/>
        <v>0.007138555444527706</v>
      </c>
      <c r="K34" s="29">
        <v>117335.17</v>
      </c>
      <c r="L34" s="6">
        <f t="shared" si="4"/>
        <v>0.02248506545687512</v>
      </c>
    </row>
    <row r="35" spans="2:12" ht="12.75">
      <c r="B35" s="2" t="s">
        <v>68</v>
      </c>
      <c r="C35" s="29">
        <v>12566.94</v>
      </c>
      <c r="D35" s="6">
        <f t="shared" si="0"/>
        <v>0.005324456614936587</v>
      </c>
      <c r="E35" s="29">
        <v>12566.96</v>
      </c>
      <c r="F35" s="6">
        <f t="shared" si="1"/>
        <v>0.00887036041687142</v>
      </c>
      <c r="G35" s="29">
        <v>0</v>
      </c>
      <c r="H35" s="6">
        <f t="shared" si="2"/>
        <v>0</v>
      </c>
      <c r="I35" s="29">
        <v>49142.44</v>
      </c>
      <c r="J35" s="6">
        <f t="shared" si="3"/>
        <v>0.04402117103579434</v>
      </c>
      <c r="K35" s="29">
        <v>74276.34</v>
      </c>
      <c r="L35" s="6">
        <f t="shared" si="4"/>
        <v>0.01423365532088215</v>
      </c>
    </row>
    <row r="36" spans="2:12" ht="12.75">
      <c r="B36" s="2" t="s">
        <v>70</v>
      </c>
      <c r="C36" s="29">
        <v>11694.82</v>
      </c>
      <c r="D36" s="6">
        <f t="shared" si="0"/>
        <v>0.004954950187515234</v>
      </c>
      <c r="E36" s="29">
        <v>11694.89</v>
      </c>
      <c r="F36" s="6">
        <f t="shared" si="1"/>
        <v>0.008254811771157496</v>
      </c>
      <c r="G36" s="29">
        <v>262.92</v>
      </c>
      <c r="H36" s="6">
        <f t="shared" si="2"/>
        <v>0.0008088403431547916</v>
      </c>
      <c r="I36" s="29">
        <v>21723.82</v>
      </c>
      <c r="J36" s="6">
        <f t="shared" si="3"/>
        <v>0.019459920910943975</v>
      </c>
      <c r="K36" s="29">
        <v>45376.45</v>
      </c>
      <c r="L36" s="6">
        <f t="shared" si="4"/>
        <v>0.00869553816175168</v>
      </c>
    </row>
    <row r="37" spans="2:12" ht="12.75">
      <c r="B37" s="2" t="s">
        <v>73</v>
      </c>
      <c r="C37" s="29">
        <v>3660.33</v>
      </c>
      <c r="D37" s="6">
        <f t="shared" si="0"/>
        <v>0.0015508364232940427</v>
      </c>
      <c r="E37" s="29">
        <v>3660.33</v>
      </c>
      <c r="F37" s="6">
        <f t="shared" si="1"/>
        <v>0.0025836356879218973</v>
      </c>
      <c r="G37" s="29">
        <v>0</v>
      </c>
      <c r="H37" s="6">
        <f t="shared" si="2"/>
        <v>0</v>
      </c>
      <c r="I37" s="29">
        <v>13919.41</v>
      </c>
      <c r="J37" s="6">
        <f t="shared" si="3"/>
        <v>0.01246882996300847</v>
      </c>
      <c r="K37" s="29">
        <v>21240.07</v>
      </c>
      <c r="L37" s="6">
        <f t="shared" si="4"/>
        <v>0.004070257572888074</v>
      </c>
    </row>
    <row r="38" spans="2:12" ht="12.75">
      <c r="B38" s="2" t="s">
        <v>75</v>
      </c>
      <c r="C38" s="29">
        <v>8174.41</v>
      </c>
      <c r="D38" s="6">
        <f t="shared" si="0"/>
        <v>0.0034633961328456877</v>
      </c>
      <c r="E38" s="29">
        <v>8174.41</v>
      </c>
      <c r="F38" s="6">
        <f t="shared" si="1"/>
        <v>0.005769888890811931</v>
      </c>
      <c r="G38" s="29">
        <v>416.14</v>
      </c>
      <c r="H38" s="6">
        <f t="shared" si="2"/>
        <v>0.0012802024205097937</v>
      </c>
      <c r="I38" s="29">
        <v>27919.9</v>
      </c>
      <c r="J38" s="6">
        <f t="shared" si="3"/>
        <v>0.0250102903559993</v>
      </c>
      <c r="K38" s="29">
        <v>44684.86</v>
      </c>
      <c r="L38" s="6">
        <f t="shared" si="4"/>
        <v>0.008563008022499144</v>
      </c>
    </row>
    <row r="39" spans="2:12" ht="12.75">
      <c r="B39" s="2" t="s">
        <v>78</v>
      </c>
      <c r="C39" s="29">
        <v>1078.65</v>
      </c>
      <c r="D39" s="6">
        <f t="shared" si="0"/>
        <v>0.0004570106269068962</v>
      </c>
      <c r="E39" s="29">
        <v>1078.65</v>
      </c>
      <c r="F39" s="6">
        <f t="shared" si="1"/>
        <v>0.00076136267352314</v>
      </c>
      <c r="G39" s="29">
        <v>0</v>
      </c>
      <c r="H39" s="6">
        <f t="shared" si="2"/>
        <v>0</v>
      </c>
      <c r="I39" s="29">
        <v>89.84</v>
      </c>
      <c r="J39" s="6">
        <f t="shared" si="3"/>
        <v>8.047752626560185E-05</v>
      </c>
      <c r="K39" s="29">
        <v>2247.14</v>
      </c>
      <c r="L39" s="6">
        <f t="shared" si="4"/>
        <v>0.00043062186717556514</v>
      </c>
    </row>
    <row r="40" spans="2:12" ht="12.75">
      <c r="B40" s="2" t="s">
        <v>79</v>
      </c>
      <c r="C40" s="29">
        <v>44613.07</v>
      </c>
      <c r="D40" s="6">
        <f t="shared" si="0"/>
        <v>0.018902004439754545</v>
      </c>
      <c r="E40" s="29">
        <v>44613.11</v>
      </c>
      <c r="F40" s="6">
        <f t="shared" si="1"/>
        <v>0.031490063230688294</v>
      </c>
      <c r="G40" s="29">
        <v>23405</v>
      </c>
      <c r="H40" s="6">
        <f t="shared" si="2"/>
        <v>0.07200254157743</v>
      </c>
      <c r="I40" s="29">
        <v>16879.01</v>
      </c>
      <c r="J40" s="6">
        <f t="shared" si="3"/>
        <v>0.015120001899068968</v>
      </c>
      <c r="K40" s="29">
        <v>129510.19</v>
      </c>
      <c r="L40" s="6">
        <f t="shared" si="4"/>
        <v>0.024818177699681466</v>
      </c>
    </row>
    <row r="41" spans="2:12" ht="12.75">
      <c r="B41" s="2" t="s">
        <v>81</v>
      </c>
      <c r="C41" s="29">
        <v>2272.53</v>
      </c>
      <c r="D41" s="6">
        <f t="shared" si="0"/>
        <v>0.0009628427756591376</v>
      </c>
      <c r="E41" s="29">
        <v>2272.54</v>
      </c>
      <c r="F41" s="6">
        <f t="shared" si="1"/>
        <v>0.001604067241541071</v>
      </c>
      <c r="G41" s="29">
        <v>0</v>
      </c>
      <c r="H41" s="6">
        <f t="shared" si="2"/>
        <v>0</v>
      </c>
      <c r="I41" s="29">
        <v>0</v>
      </c>
      <c r="J41" s="6">
        <f t="shared" si="3"/>
        <v>0</v>
      </c>
      <c r="K41" s="29">
        <v>4545.07</v>
      </c>
      <c r="L41" s="6">
        <f t="shared" si="4"/>
        <v>0.0008709766769509892</v>
      </c>
    </row>
    <row r="42" spans="2:12" ht="12.75">
      <c r="B42" s="2" t="s">
        <v>82</v>
      </c>
      <c r="C42" s="29">
        <v>672.87</v>
      </c>
      <c r="D42" s="6">
        <f t="shared" si="0"/>
        <v>0.00028508667364468847</v>
      </c>
      <c r="E42" s="29">
        <v>672.88</v>
      </c>
      <c r="F42" s="6">
        <f t="shared" si="1"/>
        <v>0.0004749508327634083</v>
      </c>
      <c r="G42" s="29">
        <v>4830.18</v>
      </c>
      <c r="H42" s="6">
        <f t="shared" si="2"/>
        <v>0.014859441840481557</v>
      </c>
      <c r="I42" s="29">
        <v>0</v>
      </c>
      <c r="J42" s="6">
        <f t="shared" si="3"/>
        <v>0</v>
      </c>
      <c r="K42" s="29">
        <v>6175.93</v>
      </c>
      <c r="L42" s="6">
        <f t="shared" si="4"/>
        <v>0.0011835001415780005</v>
      </c>
    </row>
    <row r="43" spans="2:12" ht="12.75">
      <c r="B43" s="2" t="s">
        <v>88</v>
      </c>
      <c r="C43" s="29">
        <v>0</v>
      </c>
      <c r="D43" s="6">
        <f t="shared" si="0"/>
        <v>0</v>
      </c>
      <c r="E43" s="29">
        <v>0</v>
      </c>
      <c r="F43" s="6">
        <f t="shared" si="1"/>
        <v>0</v>
      </c>
      <c r="G43" s="29">
        <v>0</v>
      </c>
      <c r="H43" s="6">
        <f t="shared" si="2"/>
        <v>0</v>
      </c>
      <c r="I43" s="29">
        <v>25611.43</v>
      </c>
      <c r="J43" s="6">
        <f t="shared" si="3"/>
        <v>0.022942392370042555</v>
      </c>
      <c r="K43" s="29">
        <v>25611.43</v>
      </c>
      <c r="L43" s="6">
        <f t="shared" si="4"/>
        <v>0.004907946014772682</v>
      </c>
    </row>
    <row r="44" spans="2:12" ht="12.75">
      <c r="B44" s="2" t="s">
        <v>89</v>
      </c>
      <c r="C44" s="29">
        <v>42289.29</v>
      </c>
      <c r="D44" s="6">
        <f t="shared" si="0"/>
        <v>0.017917447674730018</v>
      </c>
      <c r="E44" s="29">
        <v>42289.32</v>
      </c>
      <c r="F44" s="6">
        <f t="shared" si="1"/>
        <v>0.02984982129205543</v>
      </c>
      <c r="G44" s="29">
        <v>6580.85</v>
      </c>
      <c r="H44" s="6">
        <f t="shared" si="2"/>
        <v>0.020245158117489007</v>
      </c>
      <c r="I44" s="29">
        <v>44585.32</v>
      </c>
      <c r="J44" s="6">
        <f t="shared" si="3"/>
        <v>0.039938961056993134</v>
      </c>
      <c r="K44" s="29">
        <v>135744.78</v>
      </c>
      <c r="L44" s="6">
        <f t="shared" si="4"/>
        <v>0.026012918920466154</v>
      </c>
    </row>
    <row r="45" spans="2:12" ht="12.75">
      <c r="B45" s="2" t="s">
        <v>93</v>
      </c>
      <c r="C45" s="29">
        <v>20.59</v>
      </c>
      <c r="D45" s="6">
        <f t="shared" si="0"/>
        <v>8.7237276299198E-06</v>
      </c>
      <c r="E45" s="29">
        <v>20.6</v>
      </c>
      <c r="F45" s="6">
        <f t="shared" si="1"/>
        <v>1.4540463611529859E-05</v>
      </c>
      <c r="G45" s="29">
        <v>0</v>
      </c>
      <c r="H45" s="6">
        <f t="shared" si="2"/>
        <v>0</v>
      </c>
      <c r="I45" s="29">
        <v>5005.96</v>
      </c>
      <c r="J45" s="6">
        <f t="shared" si="3"/>
        <v>0.0044842751267203055</v>
      </c>
      <c r="K45" s="29">
        <v>5047.15</v>
      </c>
      <c r="L45" s="6">
        <f t="shared" si="4"/>
        <v>0.0009671908100586317</v>
      </c>
    </row>
    <row r="46" spans="2:12" ht="12.75">
      <c r="B46" s="2" t="s">
        <v>97</v>
      </c>
      <c r="C46" s="29">
        <v>33.75</v>
      </c>
      <c r="D46" s="6">
        <f t="shared" si="0"/>
        <v>1.4299456411354697E-05</v>
      </c>
      <c r="E46" s="29">
        <v>33.75</v>
      </c>
      <c r="F46" s="6">
        <f t="shared" si="1"/>
        <v>2.3822361499472463E-05</v>
      </c>
      <c r="G46" s="29">
        <v>0</v>
      </c>
      <c r="H46" s="6">
        <f t="shared" si="2"/>
        <v>0</v>
      </c>
      <c r="I46" s="29">
        <v>901.87</v>
      </c>
      <c r="J46" s="6">
        <f t="shared" si="3"/>
        <v>0.00080788364440292</v>
      </c>
      <c r="K46" s="29">
        <v>969.37</v>
      </c>
      <c r="L46" s="6">
        <f t="shared" si="4"/>
        <v>0.0001857614209101247</v>
      </c>
    </row>
    <row r="47" spans="2:12" ht="12.75">
      <c r="B47" s="2" t="s">
        <v>99</v>
      </c>
      <c r="C47" s="29">
        <v>104782.92</v>
      </c>
      <c r="D47" s="6">
        <f t="shared" si="0"/>
        <v>0.04439522362057678</v>
      </c>
      <c r="E47" s="29">
        <v>104782.99</v>
      </c>
      <c r="F47" s="6">
        <f t="shared" si="1"/>
        <v>0.07396083753409209</v>
      </c>
      <c r="G47" s="29">
        <v>25726.76</v>
      </c>
      <c r="H47" s="6">
        <f t="shared" si="2"/>
        <v>0.0791451444799215</v>
      </c>
      <c r="I47" s="29">
        <v>48017.24</v>
      </c>
      <c r="J47" s="6">
        <f t="shared" si="3"/>
        <v>0.04301323122553103</v>
      </c>
      <c r="K47" s="29">
        <v>283309.91</v>
      </c>
      <c r="L47" s="6">
        <f t="shared" si="4"/>
        <v>0.05429098428826923</v>
      </c>
    </row>
    <row r="48" spans="2:12" ht="12.75">
      <c r="B48" s="2" t="s">
        <v>106</v>
      </c>
      <c r="C48" s="29">
        <v>0</v>
      </c>
      <c r="D48" s="6">
        <f t="shared" si="0"/>
        <v>0</v>
      </c>
      <c r="E48" s="29">
        <v>0</v>
      </c>
      <c r="F48" s="6">
        <f t="shared" si="1"/>
        <v>0</v>
      </c>
      <c r="G48" s="29">
        <v>0</v>
      </c>
      <c r="H48" s="6">
        <f t="shared" si="2"/>
        <v>0</v>
      </c>
      <c r="I48" s="29">
        <v>2663.92</v>
      </c>
      <c r="J48" s="6">
        <f t="shared" si="3"/>
        <v>0.002386305562883594</v>
      </c>
      <c r="K48" s="29">
        <v>2663.92</v>
      </c>
      <c r="L48" s="6">
        <f t="shared" si="4"/>
        <v>0.0005104898690808457</v>
      </c>
    </row>
    <row r="49" spans="2:12" ht="12.75">
      <c r="B49" s="2" t="s">
        <v>110</v>
      </c>
      <c r="C49" s="29">
        <v>0</v>
      </c>
      <c r="D49" s="6">
        <f t="shared" si="0"/>
        <v>0</v>
      </c>
      <c r="E49" s="29">
        <v>0</v>
      </c>
      <c r="F49" s="6">
        <f t="shared" si="1"/>
        <v>0</v>
      </c>
      <c r="G49" s="29">
        <v>0</v>
      </c>
      <c r="H49" s="6">
        <f t="shared" si="2"/>
        <v>0</v>
      </c>
      <c r="I49" s="29">
        <v>1714.69</v>
      </c>
      <c r="J49" s="6">
        <f t="shared" si="3"/>
        <v>0.0015359974344653254</v>
      </c>
      <c r="K49" s="29">
        <v>1714.69</v>
      </c>
      <c r="L49" s="6">
        <f t="shared" si="4"/>
        <v>0.00032858789814042285</v>
      </c>
    </row>
    <row r="50" spans="2:12" ht="12.75">
      <c r="B50" s="2" t="s">
        <v>112</v>
      </c>
      <c r="C50" s="29">
        <v>0</v>
      </c>
      <c r="D50" s="6">
        <f t="shared" si="0"/>
        <v>0</v>
      </c>
      <c r="E50" s="29">
        <v>0</v>
      </c>
      <c r="F50" s="6">
        <f t="shared" si="1"/>
        <v>0</v>
      </c>
      <c r="G50" s="29">
        <v>0</v>
      </c>
      <c r="H50" s="6">
        <f t="shared" si="2"/>
        <v>0</v>
      </c>
      <c r="I50" s="29">
        <v>20306.95</v>
      </c>
      <c r="J50" s="6">
        <f t="shared" si="3"/>
        <v>0.01819070683436402</v>
      </c>
      <c r="K50" s="29">
        <v>20306.95</v>
      </c>
      <c r="L50" s="6">
        <f t="shared" si="4"/>
        <v>0.0038914427786612507</v>
      </c>
    </row>
    <row r="51" spans="2:12" ht="12.75">
      <c r="B51" s="2" t="s">
        <v>115</v>
      </c>
      <c r="C51" s="29">
        <v>89191.39</v>
      </c>
      <c r="D51" s="6">
        <f t="shared" si="0"/>
        <v>0.03778928573550036</v>
      </c>
      <c r="E51" s="29">
        <v>89191.48</v>
      </c>
      <c r="F51" s="6">
        <f t="shared" si="1"/>
        <v>0.06295560531060646</v>
      </c>
      <c r="G51" s="29">
        <v>3836.07</v>
      </c>
      <c r="H51" s="6">
        <f t="shared" si="2"/>
        <v>0.011801187338984487</v>
      </c>
      <c r="I51" s="29">
        <v>9636.5</v>
      </c>
      <c r="J51" s="6">
        <f t="shared" si="3"/>
        <v>0.008632253805192256</v>
      </c>
      <c r="K51" s="29">
        <v>191855.44</v>
      </c>
      <c r="L51" s="6">
        <f t="shared" si="4"/>
        <v>0.03676546534732576</v>
      </c>
    </row>
    <row r="52" spans="2:12" ht="12.75">
      <c r="B52" s="2" t="s">
        <v>120</v>
      </c>
      <c r="C52" s="29">
        <v>0</v>
      </c>
      <c r="D52" s="6">
        <f t="shared" si="0"/>
        <v>0</v>
      </c>
      <c r="E52" s="29">
        <v>0</v>
      </c>
      <c r="F52" s="6">
        <f t="shared" si="1"/>
        <v>0</v>
      </c>
      <c r="G52" s="29">
        <v>0</v>
      </c>
      <c r="H52" s="6">
        <f t="shared" si="2"/>
        <v>0</v>
      </c>
      <c r="I52" s="29">
        <v>2772.7</v>
      </c>
      <c r="J52" s="6">
        <f t="shared" si="3"/>
        <v>0.002483749299606347</v>
      </c>
      <c r="K52" s="29">
        <v>2772.7</v>
      </c>
      <c r="L52" s="6">
        <f t="shared" si="4"/>
        <v>0.0005313354980631778</v>
      </c>
    </row>
    <row r="53" spans="2:12" ht="12.75">
      <c r="B53" s="2" t="s">
        <v>121</v>
      </c>
      <c r="C53" s="29">
        <v>1011.98</v>
      </c>
      <c r="D53" s="6">
        <f t="shared" si="0"/>
        <v>0.00042876337479000673</v>
      </c>
      <c r="E53" s="29">
        <v>1012</v>
      </c>
      <c r="F53" s="6">
        <f t="shared" si="1"/>
        <v>0.0007143179211101076</v>
      </c>
      <c r="G53" s="29">
        <v>0</v>
      </c>
      <c r="H53" s="6">
        <f t="shared" si="2"/>
        <v>0</v>
      </c>
      <c r="I53" s="29">
        <v>3799.82</v>
      </c>
      <c r="J53" s="6">
        <f t="shared" si="3"/>
        <v>0.0034038302966892166</v>
      </c>
      <c r="K53" s="29">
        <v>5823.8</v>
      </c>
      <c r="L53" s="6">
        <f t="shared" si="4"/>
        <v>0.0011160210890541116</v>
      </c>
    </row>
    <row r="54" spans="2:12" ht="12.75">
      <c r="B54" s="2" t="s">
        <v>122</v>
      </c>
      <c r="C54" s="29">
        <v>4388.11</v>
      </c>
      <c r="D54" s="6">
        <f t="shared" si="0"/>
        <v>0.0018591877829105083</v>
      </c>
      <c r="E54" s="29">
        <v>4388.12</v>
      </c>
      <c r="F54" s="6">
        <f t="shared" si="1"/>
        <v>0.003097344620535262</v>
      </c>
      <c r="G54" s="29">
        <v>43.92</v>
      </c>
      <c r="H54" s="6">
        <f t="shared" si="2"/>
        <v>0.00013511436129377165</v>
      </c>
      <c r="I54" s="29">
        <v>26265.96</v>
      </c>
      <c r="J54" s="6">
        <f t="shared" si="3"/>
        <v>0.023528711996785925</v>
      </c>
      <c r="K54" s="29">
        <v>35086.11</v>
      </c>
      <c r="L54" s="6">
        <f t="shared" si="4"/>
        <v>0.006723589184531123</v>
      </c>
    </row>
    <row r="55" spans="2:12" ht="12.75">
      <c r="B55" s="2" t="s">
        <v>123</v>
      </c>
      <c r="C55" s="29">
        <v>384.95</v>
      </c>
      <c r="D55" s="6">
        <f t="shared" si="0"/>
        <v>0.00016309854060891826</v>
      </c>
      <c r="E55" s="29">
        <v>384.97</v>
      </c>
      <c r="F55" s="6">
        <f t="shared" si="1"/>
        <v>0.00027173020759857524</v>
      </c>
      <c r="G55" s="29">
        <v>0</v>
      </c>
      <c r="H55" s="6">
        <f t="shared" si="2"/>
        <v>0</v>
      </c>
      <c r="I55" s="29">
        <v>344.69</v>
      </c>
      <c r="J55" s="6">
        <f t="shared" si="3"/>
        <v>0.0003087689061497139</v>
      </c>
      <c r="K55" s="29">
        <v>1114.61</v>
      </c>
      <c r="L55" s="6">
        <f t="shared" si="4"/>
        <v>0.00021359391910275133</v>
      </c>
    </row>
    <row r="56" spans="2:12" ht="12.75">
      <c r="B56" s="2" t="s">
        <v>127</v>
      </c>
      <c r="C56" s="29">
        <v>48814.98</v>
      </c>
      <c r="D56" s="6">
        <f t="shared" si="0"/>
        <v>0.020682301592034116</v>
      </c>
      <c r="E56" s="29">
        <v>48815.02</v>
      </c>
      <c r="F56" s="6">
        <f t="shared" si="1"/>
        <v>0.0344559719420438</v>
      </c>
      <c r="G56" s="29">
        <v>5688.07</v>
      </c>
      <c r="H56" s="6">
        <f t="shared" si="2"/>
        <v>0.01749863262851238</v>
      </c>
      <c r="I56" s="29">
        <v>70947.57</v>
      </c>
      <c r="J56" s="6">
        <f t="shared" si="3"/>
        <v>0.06355392840778747</v>
      </c>
      <c r="K56" s="29">
        <v>174265.64</v>
      </c>
      <c r="L56" s="6">
        <f t="shared" si="4"/>
        <v>0.03339471296018266</v>
      </c>
    </row>
    <row r="57" spans="2:12" ht="12.75">
      <c r="B57" s="2" t="s">
        <v>128</v>
      </c>
      <c r="C57" s="29">
        <v>0</v>
      </c>
      <c r="D57" s="6">
        <f t="shared" si="0"/>
        <v>0</v>
      </c>
      <c r="E57" s="29">
        <v>0</v>
      </c>
      <c r="F57" s="6">
        <f t="shared" si="1"/>
        <v>0</v>
      </c>
      <c r="G57" s="29">
        <v>0</v>
      </c>
      <c r="H57" s="6">
        <f t="shared" si="2"/>
        <v>0</v>
      </c>
      <c r="I57" s="29">
        <v>13575.11</v>
      </c>
      <c r="J57" s="6">
        <f t="shared" si="3"/>
        <v>0.012160410413885067</v>
      </c>
      <c r="K57" s="29">
        <v>13575.11</v>
      </c>
      <c r="L57" s="6">
        <f t="shared" si="4"/>
        <v>0.002601413002889756</v>
      </c>
    </row>
    <row r="58" spans="2:12" ht="12.75">
      <c r="B58" s="2" t="s">
        <v>130</v>
      </c>
      <c r="C58" s="29">
        <v>0</v>
      </c>
      <c r="D58" s="6">
        <f t="shared" si="0"/>
        <v>0</v>
      </c>
      <c r="E58" s="29">
        <v>0</v>
      </c>
      <c r="F58" s="6">
        <f t="shared" si="1"/>
        <v>0</v>
      </c>
      <c r="G58" s="29">
        <v>0</v>
      </c>
      <c r="H58" s="6">
        <f t="shared" si="2"/>
        <v>0</v>
      </c>
      <c r="I58" s="29">
        <v>5627.7</v>
      </c>
      <c r="J58" s="6">
        <f t="shared" si="3"/>
        <v>0.005041221889636326</v>
      </c>
      <c r="K58" s="29">
        <v>5627.7</v>
      </c>
      <c r="L58" s="6">
        <f t="shared" si="4"/>
        <v>0.0010784422340859618</v>
      </c>
    </row>
    <row r="59" spans="2:12" ht="12.75">
      <c r="B59" s="2" t="s">
        <v>131</v>
      </c>
      <c r="C59" s="29">
        <v>5528.05</v>
      </c>
      <c r="D59" s="6">
        <f t="shared" si="0"/>
        <v>0.002342166222660425</v>
      </c>
      <c r="E59" s="29">
        <v>5528.06</v>
      </c>
      <c r="F59" s="6">
        <f t="shared" si="1"/>
        <v>0.0039019687025414443</v>
      </c>
      <c r="G59" s="29">
        <v>0</v>
      </c>
      <c r="H59" s="6">
        <f t="shared" si="2"/>
        <v>0</v>
      </c>
      <c r="I59" s="29">
        <v>11623.52</v>
      </c>
      <c r="J59" s="6">
        <f t="shared" si="3"/>
        <v>0.010412200980618304</v>
      </c>
      <c r="K59" s="29">
        <v>22679.63</v>
      </c>
      <c r="L59" s="6">
        <f t="shared" si="4"/>
        <v>0.004346122011735345</v>
      </c>
    </row>
    <row r="60" spans="2:12" ht="12.75">
      <c r="B60" s="2" t="s">
        <v>132</v>
      </c>
      <c r="C60" s="29">
        <v>15456.17</v>
      </c>
      <c r="D60" s="6">
        <f t="shared" si="0"/>
        <v>0.006548587531895945</v>
      </c>
      <c r="E60" s="29">
        <v>15456.18</v>
      </c>
      <c r="F60" s="6">
        <f t="shared" si="1"/>
        <v>0.010909709847730853</v>
      </c>
      <c r="G60" s="29">
        <v>1078.15</v>
      </c>
      <c r="H60" s="6">
        <f t="shared" si="2"/>
        <v>0.0033167930015683043</v>
      </c>
      <c r="I60" s="29">
        <v>51382.12</v>
      </c>
      <c r="J60" s="6">
        <f t="shared" si="3"/>
        <v>0.04602744781703368</v>
      </c>
      <c r="K60" s="29">
        <v>83372.62</v>
      </c>
      <c r="L60" s="6">
        <f t="shared" si="4"/>
        <v>0.01597678528962097</v>
      </c>
    </row>
    <row r="61" spans="2:12" ht="12.75">
      <c r="B61" s="2" t="s">
        <v>134</v>
      </c>
      <c r="C61" s="29">
        <v>1064.8</v>
      </c>
      <c r="D61" s="6">
        <f t="shared" si="0"/>
        <v>0.0004511425536832735</v>
      </c>
      <c r="E61" s="29">
        <v>1064.81</v>
      </c>
      <c r="F61" s="6">
        <f t="shared" si="1"/>
        <v>0.0007515937406889858</v>
      </c>
      <c r="G61" s="29">
        <v>0</v>
      </c>
      <c r="H61" s="6">
        <f t="shared" si="2"/>
        <v>0</v>
      </c>
      <c r="I61" s="29">
        <v>7144.56</v>
      </c>
      <c r="J61" s="6">
        <f t="shared" si="3"/>
        <v>0.006400005733038384</v>
      </c>
      <c r="K61" s="29">
        <v>9274.17</v>
      </c>
      <c r="L61" s="6">
        <f t="shared" si="4"/>
        <v>0.0017772192217234402</v>
      </c>
    </row>
    <row r="62" spans="2:12" ht="12.75">
      <c r="B62" s="2" t="s">
        <v>135</v>
      </c>
      <c r="C62" s="29">
        <v>77368.8</v>
      </c>
      <c r="D62" s="6">
        <f t="shared" si="0"/>
        <v>0.032780200983668725</v>
      </c>
      <c r="E62" s="29">
        <v>77368.84</v>
      </c>
      <c r="F62" s="6">
        <f t="shared" si="1"/>
        <v>0.05461062148962503</v>
      </c>
      <c r="G62" s="29">
        <v>22708.64</v>
      </c>
      <c r="H62" s="6">
        <f t="shared" si="2"/>
        <v>0.06986027753757273</v>
      </c>
      <c r="I62" s="29">
        <v>14601.24</v>
      </c>
      <c r="J62" s="6">
        <f t="shared" si="3"/>
        <v>0.013079604581593459</v>
      </c>
      <c r="K62" s="29">
        <v>192047.52</v>
      </c>
      <c r="L62" s="6">
        <f t="shared" si="4"/>
        <v>0.036802273845348614</v>
      </c>
    </row>
    <row r="63" spans="2:12" ht="12.75">
      <c r="B63" s="2" t="s">
        <v>136</v>
      </c>
      <c r="C63" s="29">
        <v>1562.25</v>
      </c>
      <c r="D63" s="6">
        <f t="shared" si="0"/>
        <v>0.0006619059489967075</v>
      </c>
      <c r="E63" s="29">
        <v>1562.26</v>
      </c>
      <c r="F63" s="6">
        <f t="shared" si="1"/>
        <v>0.0011027177029975066</v>
      </c>
      <c r="G63" s="29">
        <v>0</v>
      </c>
      <c r="H63" s="6">
        <f t="shared" si="2"/>
        <v>0</v>
      </c>
      <c r="I63" s="29">
        <v>556.24</v>
      </c>
      <c r="J63" s="6">
        <f t="shared" si="3"/>
        <v>0.0004982726982410772</v>
      </c>
      <c r="K63" s="29">
        <v>3680.75</v>
      </c>
      <c r="L63" s="6">
        <f t="shared" si="4"/>
        <v>0.0007053461010913701</v>
      </c>
    </row>
    <row r="64" spans="2:12" ht="12.75">
      <c r="B64" s="2" t="s">
        <v>137</v>
      </c>
      <c r="C64" s="29">
        <v>61748.87</v>
      </c>
      <c r="D64" s="6">
        <f t="shared" si="0"/>
        <v>0.0261622303708269</v>
      </c>
      <c r="E64" s="29">
        <v>61748.89</v>
      </c>
      <c r="F64" s="6">
        <f t="shared" si="1"/>
        <v>0.04358531495618252</v>
      </c>
      <c r="G64" s="29">
        <v>16375.46</v>
      </c>
      <c r="H64" s="6">
        <f t="shared" si="2"/>
        <v>0.05037704505445596</v>
      </c>
      <c r="I64" s="29">
        <v>45803.64</v>
      </c>
      <c r="J64" s="6">
        <f t="shared" si="3"/>
        <v>0.041030316575692026</v>
      </c>
      <c r="K64" s="29">
        <v>185676.86</v>
      </c>
      <c r="L64" s="6">
        <f t="shared" si="4"/>
        <v>0.03558145738338332</v>
      </c>
    </row>
    <row r="65" spans="2:12" ht="12.75">
      <c r="B65" s="2" t="s">
        <v>139</v>
      </c>
      <c r="C65" s="29">
        <v>7618.05</v>
      </c>
      <c r="D65" s="6">
        <f t="shared" si="0"/>
        <v>0.0032276733011709826</v>
      </c>
      <c r="E65" s="29">
        <v>7618.07</v>
      </c>
      <c r="F65" s="6">
        <f t="shared" si="1"/>
        <v>0.005377197554615886</v>
      </c>
      <c r="G65" s="29">
        <v>0</v>
      </c>
      <c r="H65" s="6">
        <f t="shared" si="2"/>
        <v>0</v>
      </c>
      <c r="I65" s="29">
        <v>19593.93</v>
      </c>
      <c r="J65" s="6">
        <f t="shared" si="3"/>
        <v>0.017551992611546795</v>
      </c>
      <c r="K65" s="29">
        <v>34830.05</v>
      </c>
      <c r="L65" s="6">
        <f t="shared" si="4"/>
        <v>0.006674520129951091</v>
      </c>
    </row>
    <row r="66" spans="2:12" ht="12.75">
      <c r="B66" s="2" t="s">
        <v>140</v>
      </c>
      <c r="C66" s="29">
        <v>9980.02</v>
      </c>
      <c r="D66" s="6">
        <f t="shared" si="0"/>
        <v>0.004228410695539204</v>
      </c>
      <c r="E66" s="29">
        <v>9980.03</v>
      </c>
      <c r="F66" s="6">
        <f t="shared" si="1"/>
        <v>0.007044381701794968</v>
      </c>
      <c r="G66" s="29">
        <v>0</v>
      </c>
      <c r="H66" s="6">
        <f t="shared" si="2"/>
        <v>0</v>
      </c>
      <c r="I66" s="29">
        <v>16926.43</v>
      </c>
      <c r="J66" s="6">
        <f t="shared" si="3"/>
        <v>0.015162480130319135</v>
      </c>
      <c r="K66" s="29">
        <v>36886.48</v>
      </c>
      <c r="L66" s="6">
        <f t="shared" si="4"/>
        <v>0.007068596033684658</v>
      </c>
    </row>
    <row r="67" spans="2:12" ht="12.75">
      <c r="B67" s="2" t="s">
        <v>141</v>
      </c>
      <c r="C67" s="29">
        <v>0</v>
      </c>
      <c r="D67" s="6">
        <f t="shared" si="0"/>
        <v>0</v>
      </c>
      <c r="E67" s="29">
        <v>0</v>
      </c>
      <c r="F67" s="6">
        <f t="shared" si="1"/>
        <v>0</v>
      </c>
      <c r="G67" s="29">
        <v>0</v>
      </c>
      <c r="H67" s="6">
        <f t="shared" si="2"/>
        <v>0</v>
      </c>
      <c r="I67" s="29">
        <v>6041.27</v>
      </c>
      <c r="J67" s="6">
        <f t="shared" si="3"/>
        <v>0.0054116926213556606</v>
      </c>
      <c r="K67" s="29">
        <v>6041.27</v>
      </c>
      <c r="L67" s="6">
        <f t="shared" si="4"/>
        <v>0.0011576951002214935</v>
      </c>
    </row>
    <row r="68" spans="2:12" ht="12.75">
      <c r="B68" s="2" t="s">
        <v>142</v>
      </c>
      <c r="C68" s="29">
        <v>0</v>
      </c>
      <c r="D68" s="6">
        <f aca="true" t="shared" si="5" ref="D68:D75">+C68/$C$78</f>
        <v>0</v>
      </c>
      <c r="E68" s="29">
        <v>0</v>
      </c>
      <c r="F68" s="6">
        <f aca="true" t="shared" si="6" ref="F68:F75">+E68/$E$78</f>
        <v>0</v>
      </c>
      <c r="G68" s="29">
        <v>0</v>
      </c>
      <c r="H68" s="6">
        <f aca="true" t="shared" si="7" ref="H68:H75">+G68/$G$78</f>
        <v>0</v>
      </c>
      <c r="I68" s="29">
        <v>3206.64</v>
      </c>
      <c r="J68" s="6">
        <f aca="true" t="shared" si="8" ref="J68:J75">+I68/$I$78</f>
        <v>0.0028724672175459653</v>
      </c>
      <c r="K68" s="29">
        <v>3206.64</v>
      </c>
      <c r="L68" s="6">
        <f aca="true" t="shared" si="9" ref="L68:L75">+K68/$K$78</f>
        <v>0.0006144918893170226</v>
      </c>
    </row>
    <row r="69" spans="2:12" ht="12.75">
      <c r="B69" s="2" t="s">
        <v>143</v>
      </c>
      <c r="C69" s="29">
        <v>68.96</v>
      </c>
      <c r="D69" s="6">
        <f t="shared" si="5"/>
        <v>2.9217496714874664E-05</v>
      </c>
      <c r="E69" s="29">
        <v>68.97</v>
      </c>
      <c r="F69" s="6">
        <f t="shared" si="6"/>
        <v>4.868231918869972E-05</v>
      </c>
      <c r="G69" s="29">
        <v>0</v>
      </c>
      <c r="H69" s="6">
        <f t="shared" si="7"/>
        <v>0</v>
      </c>
      <c r="I69" s="29">
        <v>36106.99</v>
      </c>
      <c r="J69" s="6">
        <f t="shared" si="8"/>
        <v>0.032344181167595985</v>
      </c>
      <c r="K69" s="29">
        <v>36244.92</v>
      </c>
      <c r="L69" s="6">
        <f t="shared" si="9"/>
        <v>0.006945653197410479</v>
      </c>
    </row>
    <row r="70" spans="2:12" ht="12.75">
      <c r="B70" s="2" t="s">
        <v>145</v>
      </c>
      <c r="C70" s="29">
        <v>1239.81</v>
      </c>
      <c r="D70" s="6">
        <f t="shared" si="5"/>
        <v>0.000525292120099605</v>
      </c>
      <c r="E70" s="29">
        <v>1239.81</v>
      </c>
      <c r="F70" s="6">
        <f t="shared" si="6"/>
        <v>0.0008751170966121763</v>
      </c>
      <c r="G70" s="29">
        <v>0</v>
      </c>
      <c r="H70" s="6">
        <f t="shared" si="7"/>
        <v>0</v>
      </c>
      <c r="I70" s="29">
        <v>0</v>
      </c>
      <c r="J70" s="6">
        <f t="shared" si="8"/>
        <v>0</v>
      </c>
      <c r="K70" s="29">
        <v>2479.62</v>
      </c>
      <c r="L70" s="6">
        <f t="shared" si="9"/>
        <v>0.000475172260867536</v>
      </c>
    </row>
    <row r="71" spans="2:12" ht="12.75">
      <c r="B71" s="2" t="s">
        <v>146</v>
      </c>
      <c r="C71" s="29">
        <v>3996.21</v>
      </c>
      <c r="D71" s="6">
        <f t="shared" si="5"/>
        <v>0.0016931446134998446</v>
      </c>
      <c r="E71" s="29">
        <v>3996.21</v>
      </c>
      <c r="F71" s="6">
        <f t="shared" si="6"/>
        <v>0.002820715829564647</v>
      </c>
      <c r="G71" s="29">
        <v>0</v>
      </c>
      <c r="H71" s="6">
        <f t="shared" si="7"/>
        <v>0</v>
      </c>
      <c r="I71" s="29">
        <v>3958.9</v>
      </c>
      <c r="J71" s="6">
        <f t="shared" si="8"/>
        <v>0.003546332131933339</v>
      </c>
      <c r="K71" s="29">
        <v>11951.32</v>
      </c>
      <c r="L71" s="6">
        <f t="shared" si="9"/>
        <v>0.0022902443700048396</v>
      </c>
    </row>
    <row r="72" spans="2:12" ht="12.75">
      <c r="B72" s="2" t="s">
        <v>162</v>
      </c>
      <c r="C72" s="29">
        <v>0</v>
      </c>
      <c r="D72" s="6">
        <f t="shared" si="5"/>
        <v>0</v>
      </c>
      <c r="E72" s="29">
        <v>0</v>
      </c>
      <c r="F72" s="6">
        <f t="shared" si="6"/>
        <v>0</v>
      </c>
      <c r="G72" s="29">
        <v>0</v>
      </c>
      <c r="H72" s="6">
        <f t="shared" si="7"/>
        <v>0</v>
      </c>
      <c r="I72" s="29">
        <v>0</v>
      </c>
      <c r="J72" s="6">
        <f t="shared" si="8"/>
        <v>0</v>
      </c>
      <c r="K72" s="29">
        <v>0</v>
      </c>
      <c r="L72" s="6">
        <f t="shared" si="9"/>
        <v>0</v>
      </c>
    </row>
    <row r="73" spans="2:12" ht="12.75">
      <c r="B73" s="2" t="s">
        <v>147</v>
      </c>
      <c r="C73" s="29">
        <v>0</v>
      </c>
      <c r="D73" s="6">
        <f t="shared" si="5"/>
        <v>0</v>
      </c>
      <c r="E73" s="29">
        <v>0</v>
      </c>
      <c r="F73" s="6">
        <f t="shared" si="6"/>
        <v>0</v>
      </c>
      <c r="G73" s="29">
        <v>0</v>
      </c>
      <c r="H73" s="6">
        <f t="shared" si="7"/>
        <v>0</v>
      </c>
      <c r="I73" s="29">
        <v>505.13</v>
      </c>
      <c r="J73" s="6">
        <f t="shared" si="8"/>
        <v>0.00045248901204968236</v>
      </c>
      <c r="K73" s="29">
        <v>505.13</v>
      </c>
      <c r="L73" s="6">
        <f t="shared" si="9"/>
        <v>9.679860790444441E-05</v>
      </c>
    </row>
    <row r="74" spans="2:12" ht="12.75">
      <c r="B74" s="2" t="s">
        <v>148</v>
      </c>
      <c r="C74" s="29">
        <v>9059.69</v>
      </c>
      <c r="D74" s="6">
        <f t="shared" si="5"/>
        <v>0.0038384782890484755</v>
      </c>
      <c r="E74" s="29">
        <v>9059.7</v>
      </c>
      <c r="F74" s="6">
        <f t="shared" si="6"/>
        <v>0.0063947688437561686</v>
      </c>
      <c r="G74" s="29">
        <v>0</v>
      </c>
      <c r="H74" s="6">
        <f t="shared" si="7"/>
        <v>0</v>
      </c>
      <c r="I74" s="29">
        <v>3286.6</v>
      </c>
      <c r="J74" s="6">
        <f t="shared" si="8"/>
        <v>0.0029440943658117433</v>
      </c>
      <c r="K74" s="29">
        <v>21405.99</v>
      </c>
      <c r="L74" s="6">
        <f t="shared" si="9"/>
        <v>0.0041020530018340984</v>
      </c>
    </row>
    <row r="75" spans="2:12" ht="12.75">
      <c r="B75" s="2" t="s">
        <v>149</v>
      </c>
      <c r="C75" s="29">
        <v>17713.56</v>
      </c>
      <c r="D75" s="6">
        <f t="shared" si="5"/>
        <v>0.007505015677330849</v>
      </c>
      <c r="E75" s="29">
        <v>17713.57</v>
      </c>
      <c r="F75" s="6">
        <f t="shared" si="6"/>
        <v>0.012503083495887716</v>
      </c>
      <c r="G75" s="29">
        <v>0</v>
      </c>
      <c r="H75" s="6">
        <f t="shared" si="7"/>
        <v>0</v>
      </c>
      <c r="I75" s="29">
        <v>1862.27</v>
      </c>
      <c r="J75" s="6">
        <f t="shared" si="8"/>
        <v>0.0016681977163695721</v>
      </c>
      <c r="K75" s="29">
        <v>37289.4</v>
      </c>
      <c r="L75" s="6">
        <f t="shared" si="9"/>
        <v>0.007145808028808405</v>
      </c>
    </row>
    <row r="76" spans="2:12" ht="12.75">
      <c r="B76" s="2"/>
      <c r="C76" s="3"/>
      <c r="D76" s="18"/>
      <c r="E76" s="3">
        <v>0</v>
      </c>
      <c r="F76" s="18"/>
      <c r="G76" s="3">
        <v>0</v>
      </c>
      <c r="H76" s="18"/>
      <c r="I76" s="3"/>
      <c r="J76" s="18"/>
      <c r="K76" s="3"/>
      <c r="L76" s="18"/>
    </row>
    <row r="77" spans="2:12" ht="12.75">
      <c r="B77" s="2"/>
      <c r="C77" s="9"/>
      <c r="D77" s="18"/>
      <c r="E77" s="9"/>
      <c r="F77" s="18"/>
      <c r="G77" s="9"/>
      <c r="H77" s="18"/>
      <c r="I77" s="9"/>
      <c r="J77" s="18"/>
      <c r="K77" s="9"/>
      <c r="L77" s="18"/>
    </row>
    <row r="78" spans="3:12" ht="12.75">
      <c r="C78" s="4">
        <f aca="true" t="shared" si="10" ref="C78:L78">SUM(C3:C77)</f>
        <v>2360229.5799999996</v>
      </c>
      <c r="D78" s="7">
        <f t="shared" si="10"/>
        <v>1.0000000000000007</v>
      </c>
      <c r="E78" s="4">
        <f t="shared" si="10"/>
        <v>1416736.12</v>
      </c>
      <c r="F78" s="7">
        <f t="shared" si="10"/>
        <v>0.9999999999999997</v>
      </c>
      <c r="G78" s="4">
        <f t="shared" si="10"/>
        <v>325057.9700000001</v>
      </c>
      <c r="H78" s="7">
        <f t="shared" si="10"/>
        <v>0.9999999999999998</v>
      </c>
      <c r="I78" s="4">
        <f t="shared" si="10"/>
        <v>1116336.4999999995</v>
      </c>
      <c r="J78" s="7">
        <f t="shared" si="10"/>
        <v>1.0000000000000004</v>
      </c>
      <c r="K78" s="4">
        <f t="shared" si="10"/>
        <v>5218360.170000001</v>
      </c>
      <c r="L78" s="7">
        <f t="shared" si="10"/>
        <v>0.9999999999999998</v>
      </c>
    </row>
    <row r="79" spans="3:11" ht="12.75">
      <c r="C79" s="4">
        <f>+C78-C80</f>
        <v>0</v>
      </c>
      <c r="E79" s="4">
        <f>+E78-E80</f>
        <v>0</v>
      </c>
      <c r="G79" s="4">
        <f>+G78-G80</f>
        <v>0</v>
      </c>
      <c r="I79" s="4">
        <f>+I78-I80</f>
        <v>0</v>
      </c>
      <c r="K79" s="4">
        <f>+K78-K80</f>
        <v>0</v>
      </c>
    </row>
    <row r="80" spans="3:11" ht="12.75">
      <c r="C80" s="16">
        <f>+E89</f>
        <v>2360229.58</v>
      </c>
      <c r="E80" s="9">
        <f>+I89+M89</f>
        <v>1416736.12</v>
      </c>
      <c r="G80" s="9">
        <f>+Q89</f>
        <v>325057.97</v>
      </c>
      <c r="I80" s="9">
        <f>+U89</f>
        <v>1116336.5</v>
      </c>
      <c r="K80" s="4">
        <f>SUM(C80:I80)</f>
        <v>5218360.17</v>
      </c>
    </row>
    <row r="89" spans="3:21" ht="12.75">
      <c r="C89" s="19">
        <v>10</v>
      </c>
      <c r="D89" s="19">
        <v>2006</v>
      </c>
      <c r="E89" s="20">
        <v>2360229.58</v>
      </c>
      <c r="G89" s="19">
        <v>10</v>
      </c>
      <c r="H89" s="19">
        <v>2006</v>
      </c>
      <c r="I89" s="14">
        <v>1416736.12</v>
      </c>
      <c r="K89" s="19">
        <v>10</v>
      </c>
      <c r="L89" s="19">
        <v>2006</v>
      </c>
      <c r="M89" s="20">
        <v>0</v>
      </c>
      <c r="O89" s="19">
        <v>10</v>
      </c>
      <c r="P89" s="19">
        <v>2006</v>
      </c>
      <c r="Q89" s="14">
        <v>325057.97</v>
      </c>
      <c r="S89" s="19">
        <v>10</v>
      </c>
      <c r="T89" s="19">
        <v>2006</v>
      </c>
      <c r="U89" s="14">
        <v>1116336.5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B49">
      <selection activeCell="B77" sqref="B77"/>
    </sheetView>
  </sheetViews>
  <sheetFormatPr defaultColWidth="9.140625" defaultRowHeight="12.75"/>
  <cols>
    <col min="3" max="3" width="16.140625" style="0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0.140625" style="0" bestFit="1" customWidth="1"/>
    <col min="13" max="13" width="12.8515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39387</v>
      </c>
      <c r="F1" t="s">
        <v>157</v>
      </c>
    </row>
    <row r="2" spans="2:12" ht="12.75">
      <c r="B2" s="35" t="s">
        <v>150</v>
      </c>
      <c r="C2" s="37" t="s">
        <v>151</v>
      </c>
      <c r="D2" s="1" t="s">
        <v>159</v>
      </c>
      <c r="E2" s="37" t="s">
        <v>152</v>
      </c>
      <c r="F2" s="1" t="s">
        <v>159</v>
      </c>
      <c r="G2" s="37" t="s">
        <v>153</v>
      </c>
      <c r="H2" s="1"/>
      <c r="I2" s="37" t="s">
        <v>154</v>
      </c>
      <c r="J2" s="1" t="s">
        <v>159</v>
      </c>
      <c r="K2" s="37" t="s">
        <v>155</v>
      </c>
      <c r="L2" s="1" t="s">
        <v>156</v>
      </c>
    </row>
    <row r="3" spans="2:12" ht="12.75">
      <c r="B3" s="36" t="s">
        <v>2</v>
      </c>
      <c r="C3" s="38">
        <v>21268.38</v>
      </c>
      <c r="D3" s="6">
        <f>+C3/$C$78</f>
        <v>0.007057989249369142</v>
      </c>
      <c r="E3" s="38">
        <v>21268.49</v>
      </c>
      <c r="F3" s="6">
        <f>+E3/$E$78</f>
        <v>0.011952278978691519</v>
      </c>
      <c r="G3" s="38">
        <v>550.62</v>
      </c>
      <c r="H3" s="6">
        <f>+G3/$G$78</f>
        <v>0.001478267954927083</v>
      </c>
      <c r="I3" s="38">
        <v>2872.21</v>
      </c>
      <c r="J3" s="6">
        <f>+I3/$I$78</f>
        <v>0.002783615291556423</v>
      </c>
      <c r="K3" s="38">
        <v>45959.7</v>
      </c>
      <c r="L3" s="6">
        <f>+K3/$K$78</f>
        <v>0.007416286773261016</v>
      </c>
    </row>
    <row r="4" spans="2:12" ht="12.75">
      <c r="B4" s="36" t="s">
        <v>6</v>
      </c>
      <c r="C4" s="38">
        <v>8556</v>
      </c>
      <c r="D4" s="6">
        <f aca="true" t="shared" si="0" ref="D4:D67">+C4/$C$78</f>
        <v>0.0028393397154650416</v>
      </c>
      <c r="E4" s="38">
        <v>8556</v>
      </c>
      <c r="F4" s="6">
        <f aca="true" t="shared" si="1" ref="F4:F67">+E4/$E$78</f>
        <v>0.004808225639981241</v>
      </c>
      <c r="G4" s="38">
        <v>231.15</v>
      </c>
      <c r="H4" s="6">
        <f aca="true" t="shared" si="2" ref="H4:H67">+G4/$G$78</f>
        <v>0.0006205761464919459</v>
      </c>
      <c r="I4" s="38">
        <v>21792.89</v>
      </c>
      <c r="J4" s="6">
        <f aca="true" t="shared" si="3" ref="J4:J67">+I4/$I$78</f>
        <v>0.021120677753787866</v>
      </c>
      <c r="K4" s="38">
        <v>39136.04</v>
      </c>
      <c r="L4" s="6">
        <f aca="true" t="shared" si="4" ref="L4:L67">+K4/$K$78</f>
        <v>0.0063151869096145985</v>
      </c>
    </row>
    <row r="5" spans="2:12" ht="12.75">
      <c r="B5" s="36" t="s">
        <v>7</v>
      </c>
      <c r="C5" s="38">
        <v>0</v>
      </c>
      <c r="D5" s="6">
        <f t="shared" si="0"/>
        <v>0</v>
      </c>
      <c r="E5" s="38">
        <v>0</v>
      </c>
      <c r="F5" s="6">
        <f t="shared" si="1"/>
        <v>0</v>
      </c>
      <c r="G5" s="38">
        <v>0</v>
      </c>
      <c r="H5" s="6">
        <f t="shared" si="2"/>
        <v>0</v>
      </c>
      <c r="I5" s="38">
        <v>2372.65</v>
      </c>
      <c r="J5" s="6">
        <f t="shared" si="3"/>
        <v>0.002299464461690248</v>
      </c>
      <c r="K5" s="38">
        <v>2372.65</v>
      </c>
      <c r="L5" s="6">
        <f t="shared" si="4"/>
        <v>0.00038286265603512974</v>
      </c>
    </row>
    <row r="6" spans="2:12" ht="12.75">
      <c r="B6" s="36" t="s">
        <v>8</v>
      </c>
      <c r="C6" s="38">
        <v>21264.43</v>
      </c>
      <c r="D6" s="6">
        <f t="shared" si="0"/>
        <v>0.007056678427504242</v>
      </c>
      <c r="E6" s="38">
        <v>21264.45</v>
      </c>
      <c r="F6" s="6">
        <f t="shared" si="1"/>
        <v>0.011950008615018595</v>
      </c>
      <c r="G6" s="38">
        <v>14289.68</v>
      </c>
      <c r="H6" s="6">
        <f t="shared" si="2"/>
        <v>0.03836398247459671</v>
      </c>
      <c r="I6" s="38">
        <v>17548.14</v>
      </c>
      <c r="J6" s="6">
        <f t="shared" si="3"/>
        <v>0.017006859123244095</v>
      </c>
      <c r="K6" s="38">
        <v>74366.7</v>
      </c>
      <c r="L6" s="6">
        <f t="shared" si="4"/>
        <v>0.012000182193988865</v>
      </c>
    </row>
    <row r="7" spans="2:12" ht="12.75">
      <c r="B7" s="36" t="s">
        <v>12</v>
      </c>
      <c r="C7" s="38">
        <v>0</v>
      </c>
      <c r="D7" s="6">
        <f t="shared" si="0"/>
        <v>0</v>
      </c>
      <c r="E7" s="38">
        <v>0</v>
      </c>
      <c r="F7" s="6">
        <f t="shared" si="1"/>
        <v>0</v>
      </c>
      <c r="G7" s="38">
        <v>0</v>
      </c>
      <c r="H7" s="6">
        <f t="shared" si="2"/>
        <v>0</v>
      </c>
      <c r="I7" s="38">
        <v>9355.27</v>
      </c>
      <c r="J7" s="6">
        <f t="shared" si="3"/>
        <v>0.009066702166150476</v>
      </c>
      <c r="K7" s="38">
        <v>9355.27</v>
      </c>
      <c r="L7" s="6">
        <f t="shared" si="4"/>
        <v>0.001509613099330187</v>
      </c>
    </row>
    <row r="8" spans="2:12" ht="12.75">
      <c r="B8" s="36" t="s">
        <v>15</v>
      </c>
      <c r="C8" s="38">
        <v>43688.53</v>
      </c>
      <c r="D8" s="6">
        <f t="shared" si="0"/>
        <v>0.014498197561861376</v>
      </c>
      <c r="E8" s="38">
        <v>43688.57</v>
      </c>
      <c r="F8" s="6">
        <f t="shared" si="1"/>
        <v>0.024551718378695096</v>
      </c>
      <c r="G8" s="38">
        <v>1802.84</v>
      </c>
      <c r="H8" s="6">
        <f t="shared" si="2"/>
        <v>0.004840144927283321</v>
      </c>
      <c r="I8" s="38">
        <v>9939.05</v>
      </c>
      <c r="J8" s="6">
        <f t="shared" si="3"/>
        <v>0.009632475189329423</v>
      </c>
      <c r="K8" s="38">
        <v>99118.99</v>
      </c>
      <c r="L8" s="6">
        <f t="shared" si="4"/>
        <v>0.015994335352841532</v>
      </c>
    </row>
    <row r="9" spans="2:12" ht="12.75">
      <c r="B9" s="36" t="s">
        <v>16</v>
      </c>
      <c r="C9" s="38">
        <v>0</v>
      </c>
      <c r="D9" s="6">
        <f t="shared" si="0"/>
        <v>0</v>
      </c>
      <c r="E9" s="38">
        <v>0</v>
      </c>
      <c r="F9" s="6">
        <f t="shared" si="1"/>
        <v>0</v>
      </c>
      <c r="G9" s="38">
        <v>0</v>
      </c>
      <c r="H9" s="6">
        <f t="shared" si="2"/>
        <v>0</v>
      </c>
      <c r="I9" s="38">
        <v>2519.37</v>
      </c>
      <c r="J9" s="6">
        <f t="shared" si="3"/>
        <v>0.0024416588122346573</v>
      </c>
      <c r="K9" s="38">
        <v>2519.37</v>
      </c>
      <c r="L9" s="6">
        <f t="shared" si="4"/>
        <v>0.0004065381281416242</v>
      </c>
    </row>
    <row r="10" spans="2:12" ht="12.75">
      <c r="B10" s="36" t="s">
        <v>17</v>
      </c>
      <c r="C10" s="38">
        <v>13093.13</v>
      </c>
      <c r="D10" s="6">
        <f t="shared" si="0"/>
        <v>0.004345002806071388</v>
      </c>
      <c r="E10" s="38">
        <v>13093.19</v>
      </c>
      <c r="F10" s="6">
        <f t="shared" si="1"/>
        <v>0.007357995776898782</v>
      </c>
      <c r="G10" s="38">
        <v>517.35</v>
      </c>
      <c r="H10" s="6">
        <f t="shared" si="2"/>
        <v>0.0013889468716747058</v>
      </c>
      <c r="I10" s="38">
        <v>2848.73</v>
      </c>
      <c r="J10" s="6">
        <f t="shared" si="3"/>
        <v>0.0027608595435276422</v>
      </c>
      <c r="K10" s="38">
        <v>29552.4</v>
      </c>
      <c r="L10" s="6">
        <f t="shared" si="4"/>
        <v>0.004768722886313854</v>
      </c>
    </row>
    <row r="11" spans="2:12" ht="12.75">
      <c r="B11" s="36" t="s">
        <v>22</v>
      </c>
      <c r="C11" s="38">
        <v>0</v>
      </c>
      <c r="D11" s="6">
        <f t="shared" si="0"/>
        <v>0</v>
      </c>
      <c r="E11" s="38">
        <v>0</v>
      </c>
      <c r="F11" s="6">
        <f t="shared" si="1"/>
        <v>0</v>
      </c>
      <c r="G11" s="38">
        <v>0</v>
      </c>
      <c r="H11" s="6">
        <f t="shared" si="2"/>
        <v>0</v>
      </c>
      <c r="I11" s="38">
        <v>303.91</v>
      </c>
      <c r="J11" s="6">
        <f t="shared" si="3"/>
        <v>0.0002945357488682626</v>
      </c>
      <c r="K11" s="38">
        <v>303.91</v>
      </c>
      <c r="L11" s="6">
        <f t="shared" si="4"/>
        <v>4.904043571350021E-05</v>
      </c>
    </row>
    <row r="12" spans="2:12" ht="12.75">
      <c r="B12" s="36" t="s">
        <v>24</v>
      </c>
      <c r="C12" s="38">
        <v>394.8</v>
      </c>
      <c r="D12" s="6">
        <f t="shared" si="0"/>
        <v>0.00013101581576269267</v>
      </c>
      <c r="E12" s="38">
        <v>394.81</v>
      </c>
      <c r="F12" s="6">
        <f t="shared" si="1"/>
        <v>0.00022187185190754953</v>
      </c>
      <c r="G12" s="38">
        <v>0</v>
      </c>
      <c r="H12" s="6">
        <f t="shared" si="2"/>
        <v>0</v>
      </c>
      <c r="I12" s="38">
        <v>333.58</v>
      </c>
      <c r="J12" s="6">
        <f t="shared" si="3"/>
        <v>0.0003232905633492647</v>
      </c>
      <c r="K12" s="38">
        <v>1123.19</v>
      </c>
      <c r="L12" s="6">
        <f t="shared" si="4"/>
        <v>0.00018124354904098681</v>
      </c>
    </row>
    <row r="13" spans="2:12" ht="12.75">
      <c r="B13" s="36" t="s">
        <v>27</v>
      </c>
      <c r="C13" s="38">
        <v>296.33</v>
      </c>
      <c r="D13" s="6">
        <f t="shared" si="0"/>
        <v>9.833818815845673E-05</v>
      </c>
      <c r="E13" s="38">
        <v>296.34</v>
      </c>
      <c r="F13" s="6">
        <f t="shared" si="1"/>
        <v>0.0001665345472360964</v>
      </c>
      <c r="G13" s="38">
        <v>0</v>
      </c>
      <c r="H13" s="6">
        <f t="shared" si="2"/>
        <v>0</v>
      </c>
      <c r="I13" s="38">
        <v>4412.2</v>
      </c>
      <c r="J13" s="6">
        <f t="shared" si="3"/>
        <v>0.00427610355419877</v>
      </c>
      <c r="K13" s="38">
        <v>5004.87</v>
      </c>
      <c r="L13" s="6">
        <f t="shared" si="4"/>
        <v>0.0008076108238933427</v>
      </c>
    </row>
    <row r="14" spans="2:12" ht="12.75">
      <c r="B14" s="36" t="s">
        <v>28</v>
      </c>
      <c r="C14" s="38">
        <v>29526.34</v>
      </c>
      <c r="D14" s="6">
        <f t="shared" si="0"/>
        <v>0.009798423306956999</v>
      </c>
      <c r="E14" s="38">
        <v>29526.39</v>
      </c>
      <c r="F14" s="6">
        <f t="shared" si="1"/>
        <v>0.016592981002113805</v>
      </c>
      <c r="G14" s="38">
        <v>0</v>
      </c>
      <c r="H14" s="6">
        <f t="shared" si="2"/>
        <v>0</v>
      </c>
      <c r="I14" s="38">
        <v>8277.06</v>
      </c>
      <c r="J14" s="6">
        <f t="shared" si="3"/>
        <v>0.008021750075770924</v>
      </c>
      <c r="K14" s="38">
        <v>67329.79</v>
      </c>
      <c r="L14" s="6">
        <f t="shared" si="4"/>
        <v>0.01086467124510042</v>
      </c>
    </row>
    <row r="15" spans="2:12" ht="12.75">
      <c r="B15" s="36" t="s">
        <v>31</v>
      </c>
      <c r="C15" s="38">
        <v>0</v>
      </c>
      <c r="D15" s="6">
        <f t="shared" si="0"/>
        <v>0</v>
      </c>
      <c r="E15" s="38">
        <v>0</v>
      </c>
      <c r="F15" s="6">
        <f t="shared" si="1"/>
        <v>0</v>
      </c>
      <c r="G15" s="38">
        <v>0</v>
      </c>
      <c r="H15" s="6">
        <f t="shared" si="2"/>
        <v>0</v>
      </c>
      <c r="I15" s="38">
        <v>0</v>
      </c>
      <c r="J15" s="6">
        <f t="shared" si="3"/>
        <v>0</v>
      </c>
      <c r="K15" s="38">
        <v>0</v>
      </c>
      <c r="L15" s="6">
        <f t="shared" si="4"/>
        <v>0</v>
      </c>
    </row>
    <row r="16" spans="2:12" ht="12.75">
      <c r="B16" s="36" t="s">
        <v>33</v>
      </c>
      <c r="C16" s="38">
        <v>6622.72</v>
      </c>
      <c r="D16" s="6">
        <f t="shared" si="0"/>
        <v>0.0021977737167373354</v>
      </c>
      <c r="E16" s="38">
        <v>6622.74</v>
      </c>
      <c r="F16" s="6">
        <f t="shared" si="1"/>
        <v>0.003721789185943123</v>
      </c>
      <c r="G16" s="38">
        <v>675.4</v>
      </c>
      <c r="H16" s="6">
        <f t="shared" si="2"/>
        <v>0.0018132689999595943</v>
      </c>
      <c r="I16" s="38">
        <v>1050.15</v>
      </c>
      <c r="J16" s="6">
        <f t="shared" si="3"/>
        <v>0.0010177576146688362</v>
      </c>
      <c r="K16" s="38">
        <v>14971.01</v>
      </c>
      <c r="L16" s="6">
        <f t="shared" si="4"/>
        <v>0.0024157969578861133</v>
      </c>
    </row>
    <row r="17" spans="2:12" ht="12.75">
      <c r="B17" s="36" t="s">
        <v>35</v>
      </c>
      <c r="C17" s="38">
        <v>0</v>
      </c>
      <c r="D17" s="6">
        <f t="shared" si="0"/>
        <v>0</v>
      </c>
      <c r="E17" s="38">
        <v>0</v>
      </c>
      <c r="F17" s="6">
        <f t="shared" si="1"/>
        <v>0</v>
      </c>
      <c r="G17" s="38">
        <v>0</v>
      </c>
      <c r="H17" s="6">
        <f t="shared" si="2"/>
        <v>0</v>
      </c>
      <c r="I17" s="38">
        <v>0</v>
      </c>
      <c r="J17" s="6">
        <f t="shared" si="3"/>
        <v>0</v>
      </c>
      <c r="K17" s="38">
        <v>0</v>
      </c>
      <c r="L17" s="6">
        <f t="shared" si="4"/>
        <v>0</v>
      </c>
    </row>
    <row r="18" spans="2:12" ht="12.75">
      <c r="B18" s="36" t="s">
        <v>38</v>
      </c>
      <c r="C18" s="38">
        <v>26357.93</v>
      </c>
      <c r="D18" s="6">
        <f t="shared" si="0"/>
        <v>0.008746974925952253</v>
      </c>
      <c r="E18" s="38">
        <v>26357.93</v>
      </c>
      <c r="F18" s="6">
        <f t="shared" si="1"/>
        <v>0.014812397714215842</v>
      </c>
      <c r="G18" s="38">
        <v>4254.25</v>
      </c>
      <c r="H18" s="6">
        <f t="shared" si="2"/>
        <v>0.011421527454957217</v>
      </c>
      <c r="I18" s="38">
        <v>37246.47</v>
      </c>
      <c r="J18" s="6">
        <f t="shared" si="3"/>
        <v>0.03609758459461445</v>
      </c>
      <c r="K18" s="38">
        <v>94216.58</v>
      </c>
      <c r="L18" s="6">
        <f t="shared" si="4"/>
        <v>0.01520325798636389</v>
      </c>
    </row>
    <row r="19" spans="2:12" ht="12.75">
      <c r="B19" s="36" t="s">
        <v>39</v>
      </c>
      <c r="C19" s="38">
        <v>562.86</v>
      </c>
      <c r="D19" s="6">
        <f t="shared" si="0"/>
        <v>0.00018678713794374163</v>
      </c>
      <c r="E19" s="38">
        <v>562.87</v>
      </c>
      <c r="F19" s="6">
        <f t="shared" si="1"/>
        <v>0.00031631673281629747</v>
      </c>
      <c r="G19" s="38">
        <v>0</v>
      </c>
      <c r="H19" s="6">
        <f t="shared" si="2"/>
        <v>0</v>
      </c>
      <c r="I19" s="38">
        <v>5309.45</v>
      </c>
      <c r="J19" s="6">
        <f t="shared" si="3"/>
        <v>0.005145677443416132</v>
      </c>
      <c r="K19" s="38">
        <v>6435.18</v>
      </c>
      <c r="L19" s="6">
        <f t="shared" si="4"/>
        <v>0.0010384127902826569</v>
      </c>
    </row>
    <row r="20" spans="2:12" ht="12.75">
      <c r="B20" s="36" t="s">
        <v>40</v>
      </c>
      <c r="C20" s="38">
        <v>192767.71</v>
      </c>
      <c r="D20" s="6">
        <f t="shared" si="0"/>
        <v>0.06397066559867316</v>
      </c>
      <c r="E20" s="38">
        <v>192767.77</v>
      </c>
      <c r="F20" s="6">
        <f t="shared" si="1"/>
        <v>0.10832993621739208</v>
      </c>
      <c r="G20" s="38">
        <v>17509.98</v>
      </c>
      <c r="H20" s="6">
        <f t="shared" si="2"/>
        <v>0.047009629736322917</v>
      </c>
      <c r="I20" s="38">
        <v>32518.77</v>
      </c>
      <c r="J20" s="6">
        <f t="shared" si="3"/>
        <v>0.03151571279071038</v>
      </c>
      <c r="K20" s="38">
        <v>435564.23</v>
      </c>
      <c r="L20" s="6">
        <f t="shared" si="4"/>
        <v>0.07028481991515652</v>
      </c>
    </row>
    <row r="21" spans="2:12" ht="12.75">
      <c r="B21" s="36" t="s">
        <v>43</v>
      </c>
      <c r="C21" s="38">
        <v>7538.79</v>
      </c>
      <c r="D21" s="6">
        <f t="shared" si="0"/>
        <v>0.002501774877694098</v>
      </c>
      <c r="E21" s="38">
        <v>7538.79</v>
      </c>
      <c r="F21" s="6">
        <f t="shared" si="1"/>
        <v>0.004236582909354158</v>
      </c>
      <c r="G21" s="38">
        <v>0</v>
      </c>
      <c r="H21" s="6">
        <f t="shared" si="2"/>
        <v>0</v>
      </c>
      <c r="I21" s="38">
        <v>2821.49</v>
      </c>
      <c r="J21" s="6">
        <f t="shared" si="3"/>
        <v>0.0027344597745198058</v>
      </c>
      <c r="K21" s="38">
        <v>17899.07</v>
      </c>
      <c r="L21" s="6">
        <f t="shared" si="4"/>
        <v>0.0028882833459459713</v>
      </c>
    </row>
    <row r="22" spans="2:12" ht="12.75">
      <c r="B22" s="36" t="s">
        <v>44</v>
      </c>
      <c r="C22" s="38">
        <v>4067.72</v>
      </c>
      <c r="D22" s="6">
        <f t="shared" si="0"/>
        <v>0.0013498876750106894</v>
      </c>
      <c r="E22" s="38">
        <v>4067.73</v>
      </c>
      <c r="F22" s="6">
        <f t="shared" si="1"/>
        <v>0.0022859471344694824</v>
      </c>
      <c r="G22" s="38">
        <v>0</v>
      </c>
      <c r="H22" s="6">
        <f t="shared" si="2"/>
        <v>0</v>
      </c>
      <c r="I22" s="38">
        <v>25350.37</v>
      </c>
      <c r="J22" s="6">
        <f t="shared" si="3"/>
        <v>0.02456842556032226</v>
      </c>
      <c r="K22" s="38">
        <v>33485.82</v>
      </c>
      <c r="L22" s="6">
        <f t="shared" si="4"/>
        <v>0.00540343918602165</v>
      </c>
    </row>
    <row r="23" spans="2:12" ht="12.75">
      <c r="B23" s="36" t="s">
        <v>45</v>
      </c>
      <c r="C23" s="38">
        <v>280287.15</v>
      </c>
      <c r="D23" s="6">
        <f t="shared" si="0"/>
        <v>0.09301431004318694</v>
      </c>
      <c r="E23" s="38">
        <v>280287.21</v>
      </c>
      <c r="F23" s="6">
        <f t="shared" si="1"/>
        <v>0.15751334147742013</v>
      </c>
      <c r="G23" s="38">
        <v>110491.04</v>
      </c>
      <c r="H23" s="6">
        <f t="shared" si="2"/>
        <v>0.29663899556602835</v>
      </c>
      <c r="I23" s="38">
        <v>36756.89</v>
      </c>
      <c r="J23" s="6">
        <f t="shared" si="3"/>
        <v>0.035623105926815016</v>
      </c>
      <c r="K23" s="38">
        <v>707822.29</v>
      </c>
      <c r="L23" s="6">
        <f t="shared" si="4"/>
        <v>0.11421774048016684</v>
      </c>
    </row>
    <row r="24" spans="2:12" ht="12.75">
      <c r="B24" s="36" t="s">
        <v>46</v>
      </c>
      <c r="C24" s="38">
        <v>105550.19</v>
      </c>
      <c r="D24" s="6">
        <f t="shared" si="0"/>
        <v>0.035027214404146925</v>
      </c>
      <c r="E24" s="38">
        <v>105550.23</v>
      </c>
      <c r="F24" s="6">
        <f t="shared" si="1"/>
        <v>0.05931619006450645</v>
      </c>
      <c r="G24" s="38">
        <v>16710.48</v>
      </c>
      <c r="H24" s="6">
        <f t="shared" si="2"/>
        <v>0.04486318531010483</v>
      </c>
      <c r="I24" s="38">
        <v>51865.68</v>
      </c>
      <c r="J24" s="6">
        <f t="shared" si="3"/>
        <v>0.050265857982171265</v>
      </c>
      <c r="K24" s="38">
        <v>279676.58</v>
      </c>
      <c r="L24" s="6">
        <f t="shared" si="4"/>
        <v>0.04513001000974499</v>
      </c>
    </row>
    <row r="25" spans="2:12" ht="12.75">
      <c r="B25" s="36" t="s">
        <v>48</v>
      </c>
      <c r="C25" s="38">
        <v>103779.55</v>
      </c>
      <c r="D25" s="6">
        <f t="shared" si="0"/>
        <v>0.034439621080889445</v>
      </c>
      <c r="E25" s="38">
        <v>103779.57</v>
      </c>
      <c r="F25" s="6">
        <f t="shared" si="1"/>
        <v>0.0583211301285914</v>
      </c>
      <c r="G25" s="38">
        <v>23548.97</v>
      </c>
      <c r="H25" s="6">
        <f t="shared" si="2"/>
        <v>0.06322270844237265</v>
      </c>
      <c r="I25" s="38">
        <v>33995.49</v>
      </c>
      <c r="J25" s="6">
        <f t="shared" si="3"/>
        <v>0.032946882647143995</v>
      </c>
      <c r="K25" s="38">
        <v>265103.58</v>
      </c>
      <c r="L25" s="6">
        <f t="shared" si="4"/>
        <v>0.04277843793362759</v>
      </c>
    </row>
    <row r="26" spans="2:12" ht="12.75">
      <c r="B26" s="36" t="s">
        <v>51</v>
      </c>
      <c r="C26" s="38">
        <v>93451.47</v>
      </c>
      <c r="D26" s="6">
        <f t="shared" si="0"/>
        <v>0.031012210172930092</v>
      </c>
      <c r="E26" s="38">
        <v>93451.61</v>
      </c>
      <c r="F26" s="6">
        <f t="shared" si="1"/>
        <v>0.05251711399012708</v>
      </c>
      <c r="G26" s="38">
        <v>36752.4</v>
      </c>
      <c r="H26" s="6">
        <f t="shared" si="2"/>
        <v>0.09867039916214836</v>
      </c>
      <c r="I26" s="38">
        <v>77314.12</v>
      </c>
      <c r="J26" s="6">
        <f t="shared" si="3"/>
        <v>0.07492932852584883</v>
      </c>
      <c r="K26" s="38">
        <v>300969.6</v>
      </c>
      <c r="L26" s="6">
        <f t="shared" si="4"/>
        <v>0.04856595808139867</v>
      </c>
    </row>
    <row r="27" spans="2:12" ht="12.75">
      <c r="B27" s="36" t="s">
        <v>52</v>
      </c>
      <c r="C27" s="38">
        <v>2447.62</v>
      </c>
      <c r="D27" s="6">
        <f t="shared" si="0"/>
        <v>0.0008122515982195588</v>
      </c>
      <c r="E27" s="38">
        <v>2447.63</v>
      </c>
      <c r="F27" s="6">
        <f t="shared" si="1"/>
        <v>0.0013754975833552227</v>
      </c>
      <c r="G27" s="38">
        <v>0</v>
      </c>
      <c r="H27" s="6">
        <f t="shared" si="2"/>
        <v>0</v>
      </c>
      <c r="I27" s="38">
        <v>20746.32</v>
      </c>
      <c r="J27" s="6">
        <f t="shared" si="3"/>
        <v>0.02010638971228526</v>
      </c>
      <c r="K27" s="38">
        <v>25641.57</v>
      </c>
      <c r="L27" s="6">
        <f t="shared" si="4"/>
        <v>0.004137651821849283</v>
      </c>
    </row>
    <row r="28" spans="2:12" ht="12.75">
      <c r="B28" s="36" t="s">
        <v>53</v>
      </c>
      <c r="C28" s="38">
        <v>2794.5</v>
      </c>
      <c r="D28" s="6">
        <f t="shared" si="0"/>
        <v>0.0009273649877123725</v>
      </c>
      <c r="E28" s="38">
        <v>2794.5</v>
      </c>
      <c r="F28" s="6">
        <f t="shared" si="1"/>
        <v>0.0015704285356390342</v>
      </c>
      <c r="G28" s="38">
        <v>0</v>
      </c>
      <c r="H28" s="6">
        <f t="shared" si="2"/>
        <v>0</v>
      </c>
      <c r="I28" s="38">
        <v>5333.33</v>
      </c>
      <c r="J28" s="6">
        <f t="shared" si="3"/>
        <v>0.005168820853251196</v>
      </c>
      <c r="K28" s="38">
        <v>10922.33</v>
      </c>
      <c r="L28" s="6">
        <f t="shared" si="4"/>
        <v>0.001762481728823121</v>
      </c>
    </row>
    <row r="29" spans="2:12" ht="12.75">
      <c r="B29" s="36" t="s">
        <v>54</v>
      </c>
      <c r="C29" s="38">
        <v>4591.03</v>
      </c>
      <c r="D29" s="6">
        <f t="shared" si="0"/>
        <v>0.0015235500016235939</v>
      </c>
      <c r="E29" s="38">
        <v>4591.05</v>
      </c>
      <c r="F29" s="6">
        <f t="shared" si="1"/>
        <v>0.0025800379060817993</v>
      </c>
      <c r="G29" s="38">
        <v>0</v>
      </c>
      <c r="H29" s="6">
        <f t="shared" si="2"/>
        <v>0</v>
      </c>
      <c r="I29" s="38">
        <v>9018.69</v>
      </c>
      <c r="J29" s="6">
        <f t="shared" si="3"/>
        <v>0.008740504139254092</v>
      </c>
      <c r="K29" s="38">
        <v>18200.77</v>
      </c>
      <c r="L29" s="6">
        <f t="shared" si="4"/>
        <v>0.002936967165019918</v>
      </c>
    </row>
    <row r="30" spans="2:12" ht="12.75">
      <c r="B30" s="36" t="s">
        <v>55</v>
      </c>
      <c r="C30" s="38">
        <v>4118.13</v>
      </c>
      <c r="D30" s="6">
        <f t="shared" si="0"/>
        <v>0.0013666164168359108</v>
      </c>
      <c r="E30" s="38">
        <v>4118.19</v>
      </c>
      <c r="F30" s="6">
        <f t="shared" si="1"/>
        <v>0.002314304201532766</v>
      </c>
      <c r="G30" s="38">
        <v>0</v>
      </c>
      <c r="H30" s="6">
        <f t="shared" si="2"/>
        <v>0</v>
      </c>
      <c r="I30" s="38">
        <v>6297.1</v>
      </c>
      <c r="J30" s="6">
        <f t="shared" si="3"/>
        <v>0.0061028629008533335</v>
      </c>
      <c r="K30" s="38">
        <v>14533.42</v>
      </c>
      <c r="L30" s="6">
        <f t="shared" si="4"/>
        <v>0.002345185249604482</v>
      </c>
    </row>
    <row r="31" spans="2:12" ht="12.75">
      <c r="B31" s="36" t="s">
        <v>58</v>
      </c>
      <c r="C31" s="38">
        <v>932021.44</v>
      </c>
      <c r="D31" s="6">
        <f t="shared" si="0"/>
        <v>0.3092947043311031</v>
      </c>
      <c r="E31" s="38">
        <v>0</v>
      </c>
      <c r="F31" s="6">
        <f t="shared" si="1"/>
        <v>0</v>
      </c>
      <c r="G31" s="38">
        <v>0</v>
      </c>
      <c r="H31" s="6">
        <f t="shared" si="2"/>
        <v>0</v>
      </c>
      <c r="I31" s="38">
        <v>0</v>
      </c>
      <c r="J31" s="6">
        <f t="shared" si="3"/>
        <v>0</v>
      </c>
      <c r="K31" s="38">
        <v>932021.44</v>
      </c>
      <c r="L31" s="6">
        <f t="shared" si="4"/>
        <v>0.1503956352601885</v>
      </c>
    </row>
    <row r="32" spans="2:12" ht="12.75">
      <c r="B32" s="36" t="s">
        <v>61</v>
      </c>
      <c r="C32" s="38">
        <v>250967.1</v>
      </c>
      <c r="D32" s="6">
        <f t="shared" si="0"/>
        <v>0.0832843448229414</v>
      </c>
      <c r="E32" s="38">
        <v>0</v>
      </c>
      <c r="F32" s="6">
        <f t="shared" si="1"/>
        <v>0</v>
      </c>
      <c r="G32" s="38">
        <v>0</v>
      </c>
      <c r="H32" s="6">
        <f t="shared" si="2"/>
        <v>0</v>
      </c>
      <c r="I32" s="38">
        <v>0</v>
      </c>
      <c r="J32" s="6">
        <f t="shared" si="3"/>
        <v>0</v>
      </c>
      <c r="K32" s="38">
        <v>250967.1</v>
      </c>
      <c r="L32" s="6">
        <f t="shared" si="4"/>
        <v>0.040497304905246875</v>
      </c>
    </row>
    <row r="33" spans="2:12" ht="12.75">
      <c r="B33" s="36" t="s">
        <v>63</v>
      </c>
      <c r="C33" s="38">
        <v>55661.13</v>
      </c>
      <c r="D33" s="6">
        <f t="shared" si="0"/>
        <v>0.01847134841241967</v>
      </c>
      <c r="E33" s="38">
        <v>4722.14</v>
      </c>
      <c r="F33" s="6">
        <f t="shared" si="1"/>
        <v>0.0026537067114984826</v>
      </c>
      <c r="G33" s="38">
        <v>4184.54</v>
      </c>
      <c r="H33" s="6">
        <f t="shared" si="2"/>
        <v>0.011234374683285343</v>
      </c>
      <c r="I33" s="38">
        <v>2656.25</v>
      </c>
      <c r="J33" s="6">
        <f t="shared" si="3"/>
        <v>0.0025743166823445182</v>
      </c>
      <c r="K33" s="38">
        <v>67224.06</v>
      </c>
      <c r="L33" s="6">
        <f t="shared" si="4"/>
        <v>0.010847610124150179</v>
      </c>
    </row>
    <row r="34" spans="2:12" ht="12.75">
      <c r="B34" s="36" t="s">
        <v>67</v>
      </c>
      <c r="C34" s="38">
        <v>77761.69</v>
      </c>
      <c r="D34" s="6">
        <f t="shared" si="0"/>
        <v>0.025805499621164185</v>
      </c>
      <c r="E34" s="38">
        <v>77761.73</v>
      </c>
      <c r="F34" s="6">
        <f t="shared" si="1"/>
        <v>0.043699853201881536</v>
      </c>
      <c r="G34" s="38">
        <v>9153.57</v>
      </c>
      <c r="H34" s="6">
        <f t="shared" si="2"/>
        <v>0.024574895943085793</v>
      </c>
      <c r="I34" s="38">
        <v>7461.91</v>
      </c>
      <c r="J34" s="6">
        <f t="shared" si="3"/>
        <v>0.007231743772293038</v>
      </c>
      <c r="K34" s="38">
        <v>172138.9</v>
      </c>
      <c r="L34" s="6">
        <f t="shared" si="4"/>
        <v>0.027777192784846305</v>
      </c>
    </row>
    <row r="35" spans="2:12" ht="12.75">
      <c r="B35" s="36" t="s">
        <v>68</v>
      </c>
      <c r="C35" s="38">
        <v>14303.84</v>
      </c>
      <c r="D35" s="6">
        <f t="shared" si="0"/>
        <v>0.0047467813225406125</v>
      </c>
      <c r="E35" s="38">
        <v>14303.86</v>
      </c>
      <c r="F35" s="6">
        <f t="shared" si="1"/>
        <v>0.008038357457071304</v>
      </c>
      <c r="G35" s="38">
        <v>0</v>
      </c>
      <c r="H35" s="6">
        <f t="shared" si="2"/>
        <v>0</v>
      </c>
      <c r="I35" s="38">
        <v>42251.55</v>
      </c>
      <c r="J35" s="6">
        <f t="shared" si="3"/>
        <v>0.040948280478085096</v>
      </c>
      <c r="K35" s="38">
        <v>70859.25</v>
      </c>
      <c r="L35" s="6">
        <f t="shared" si="4"/>
        <v>0.011434202541317625</v>
      </c>
    </row>
    <row r="36" spans="2:12" ht="12.75">
      <c r="B36" s="36" t="s">
        <v>70</v>
      </c>
      <c r="C36" s="38">
        <v>11636.55</v>
      </c>
      <c r="D36" s="6">
        <f t="shared" si="0"/>
        <v>0.003861631435950763</v>
      </c>
      <c r="E36" s="38">
        <v>11636.61</v>
      </c>
      <c r="F36" s="6">
        <f t="shared" si="1"/>
        <v>0.006539439757417264</v>
      </c>
      <c r="G36" s="38">
        <v>264.56</v>
      </c>
      <c r="H36" s="6">
        <f t="shared" si="2"/>
        <v>0.000710273092433092</v>
      </c>
      <c r="I36" s="38">
        <v>22149.52</v>
      </c>
      <c r="J36" s="6">
        <f t="shared" si="3"/>
        <v>0.02146630732872416</v>
      </c>
      <c r="K36" s="38">
        <v>45687.24</v>
      </c>
      <c r="L36" s="6">
        <f t="shared" si="4"/>
        <v>0.00737232126664886</v>
      </c>
    </row>
    <row r="37" spans="2:12" ht="12.75">
      <c r="B37" s="36" t="s">
        <v>73</v>
      </c>
      <c r="C37" s="38">
        <v>4410.66</v>
      </c>
      <c r="D37" s="6">
        <f t="shared" si="0"/>
        <v>0.0014636935611749696</v>
      </c>
      <c r="E37" s="38">
        <v>4410.67</v>
      </c>
      <c r="F37" s="6">
        <f t="shared" si="1"/>
        <v>0.0024786695399130507</v>
      </c>
      <c r="G37" s="38">
        <v>0</v>
      </c>
      <c r="H37" s="6">
        <f t="shared" si="2"/>
        <v>0</v>
      </c>
      <c r="I37" s="38">
        <v>14571.97</v>
      </c>
      <c r="J37" s="6">
        <f t="shared" si="3"/>
        <v>0.01412249052823486</v>
      </c>
      <c r="K37" s="38">
        <v>23393.3</v>
      </c>
      <c r="L37" s="6">
        <f t="shared" si="4"/>
        <v>0.0037748597439262424</v>
      </c>
    </row>
    <row r="38" spans="2:12" ht="12.75">
      <c r="B38" s="36" t="s">
        <v>75</v>
      </c>
      <c r="C38" s="38">
        <v>9730.44</v>
      </c>
      <c r="D38" s="6">
        <f t="shared" si="0"/>
        <v>0.003229081900531751</v>
      </c>
      <c r="E38" s="38">
        <v>9730.46</v>
      </c>
      <c r="F38" s="6">
        <f t="shared" si="1"/>
        <v>0.005468238342778385</v>
      </c>
      <c r="G38" s="38">
        <v>530.3</v>
      </c>
      <c r="H38" s="6">
        <f t="shared" si="2"/>
        <v>0.0014237141703858053</v>
      </c>
      <c r="I38" s="38">
        <v>21422.89</v>
      </c>
      <c r="J38" s="6">
        <f t="shared" si="3"/>
        <v>0.020762090582976584</v>
      </c>
      <c r="K38" s="38">
        <v>41414.09</v>
      </c>
      <c r="L38" s="6">
        <f t="shared" si="4"/>
        <v>0.006682784437096876</v>
      </c>
    </row>
    <row r="39" spans="2:12" ht="12.75">
      <c r="B39" s="36" t="s">
        <v>78</v>
      </c>
      <c r="C39" s="38">
        <v>1258.89</v>
      </c>
      <c r="D39" s="6">
        <f t="shared" si="0"/>
        <v>0.0004177672246846408</v>
      </c>
      <c r="E39" s="38">
        <v>1258.92</v>
      </c>
      <c r="F39" s="6">
        <f t="shared" si="1"/>
        <v>0.0007074767908701711</v>
      </c>
      <c r="G39" s="38">
        <v>0</v>
      </c>
      <c r="H39" s="6">
        <f t="shared" si="2"/>
        <v>0</v>
      </c>
      <c r="I39" s="38">
        <v>90.67</v>
      </c>
      <c r="J39" s="6">
        <f t="shared" si="3"/>
        <v>8.787323993907858E-05</v>
      </c>
      <c r="K39" s="38">
        <v>2608.48</v>
      </c>
      <c r="L39" s="6">
        <f t="shared" si="4"/>
        <v>0.00042091736287042553</v>
      </c>
    </row>
    <row r="40" spans="2:12" ht="12.75">
      <c r="B40" s="36" t="s">
        <v>79</v>
      </c>
      <c r="C40" s="38">
        <v>83482.59</v>
      </c>
      <c r="D40" s="6">
        <f t="shared" si="0"/>
        <v>0.0277040010912675</v>
      </c>
      <c r="E40" s="38">
        <v>83482.64</v>
      </c>
      <c r="F40" s="6">
        <f t="shared" si="1"/>
        <v>0.04691483989496535</v>
      </c>
      <c r="G40" s="38">
        <v>38479.22</v>
      </c>
      <c r="H40" s="6">
        <f t="shared" si="2"/>
        <v>0.10330645064943031</v>
      </c>
      <c r="I40" s="38">
        <v>17756.15</v>
      </c>
      <c r="J40" s="6">
        <f t="shared" si="3"/>
        <v>0.01720845295405614</v>
      </c>
      <c r="K40" s="38">
        <v>223200.6</v>
      </c>
      <c r="L40" s="6">
        <f t="shared" si="4"/>
        <v>0.03601676376399156</v>
      </c>
    </row>
    <row r="41" spans="2:12" ht="12.75">
      <c r="B41" s="36" t="s">
        <v>81</v>
      </c>
      <c r="C41" s="38">
        <v>2001.34</v>
      </c>
      <c r="D41" s="6">
        <f t="shared" si="0"/>
        <v>0.0006641519572403934</v>
      </c>
      <c r="E41" s="38">
        <v>2001.36</v>
      </c>
      <c r="F41" s="6">
        <f t="shared" si="1"/>
        <v>0.0011247066931782206</v>
      </c>
      <c r="G41" s="38">
        <v>0</v>
      </c>
      <c r="H41" s="6">
        <f t="shared" si="2"/>
        <v>0</v>
      </c>
      <c r="I41" s="38">
        <v>0</v>
      </c>
      <c r="J41" s="6">
        <f t="shared" si="3"/>
        <v>0</v>
      </c>
      <c r="K41" s="38">
        <v>4002.7</v>
      </c>
      <c r="L41" s="6">
        <f t="shared" si="4"/>
        <v>0.0006458956665803273</v>
      </c>
    </row>
    <row r="42" spans="2:12" ht="12.75">
      <c r="B42" s="36" t="s">
        <v>82</v>
      </c>
      <c r="C42" s="38">
        <v>975.17</v>
      </c>
      <c r="D42" s="6">
        <f t="shared" si="0"/>
        <v>0.00032361371088476446</v>
      </c>
      <c r="E42" s="38">
        <v>975.17</v>
      </c>
      <c r="F42" s="6">
        <f t="shared" si="1"/>
        <v>0.0005480174611197413</v>
      </c>
      <c r="G42" s="38">
        <v>5168.07</v>
      </c>
      <c r="H42" s="6">
        <f t="shared" si="2"/>
        <v>0.013874890613889815</v>
      </c>
      <c r="I42" s="38">
        <v>0</v>
      </c>
      <c r="J42" s="6">
        <f t="shared" si="3"/>
        <v>0</v>
      </c>
      <c r="K42" s="38">
        <v>7118.41</v>
      </c>
      <c r="L42" s="6">
        <f t="shared" si="4"/>
        <v>0.0011486621960032147</v>
      </c>
    </row>
    <row r="43" spans="2:12" ht="12.75">
      <c r="B43" s="36" t="s">
        <v>88</v>
      </c>
      <c r="C43" s="38">
        <v>0</v>
      </c>
      <c r="D43" s="6">
        <f t="shared" si="0"/>
        <v>0</v>
      </c>
      <c r="E43" s="38">
        <v>0</v>
      </c>
      <c r="F43" s="6">
        <f t="shared" si="1"/>
        <v>0</v>
      </c>
      <c r="G43" s="38">
        <v>0</v>
      </c>
      <c r="H43" s="6">
        <f t="shared" si="2"/>
        <v>0</v>
      </c>
      <c r="I43" s="38">
        <v>25997.47</v>
      </c>
      <c r="J43" s="6">
        <f t="shared" si="3"/>
        <v>0.025195565447435724</v>
      </c>
      <c r="K43" s="38">
        <v>25997.47</v>
      </c>
      <c r="L43" s="6">
        <f t="shared" si="4"/>
        <v>0.0041950816236670406</v>
      </c>
    </row>
    <row r="44" spans="2:12" ht="12.75">
      <c r="B44" s="36" t="s">
        <v>89</v>
      </c>
      <c r="C44" s="38">
        <v>46003.37</v>
      </c>
      <c r="D44" s="6">
        <f t="shared" si="0"/>
        <v>0.015266385634202085</v>
      </c>
      <c r="E44" s="38">
        <v>46003.39</v>
      </c>
      <c r="F44" s="6">
        <f t="shared" si="1"/>
        <v>0.025852580566159022</v>
      </c>
      <c r="G44" s="38">
        <v>7105.4</v>
      </c>
      <c r="H44" s="6">
        <f t="shared" si="2"/>
        <v>0.019076105348405245</v>
      </c>
      <c r="I44" s="38">
        <v>36484.37</v>
      </c>
      <c r="J44" s="6">
        <f t="shared" si="3"/>
        <v>0.03535899193819478</v>
      </c>
      <c r="K44" s="38">
        <v>135596.53</v>
      </c>
      <c r="L44" s="6">
        <f t="shared" si="4"/>
        <v>0.021880533422522136</v>
      </c>
    </row>
    <row r="45" spans="2:12" ht="12.75">
      <c r="B45" s="36" t="s">
        <v>93</v>
      </c>
      <c r="C45" s="38">
        <v>134.79</v>
      </c>
      <c r="D45" s="6">
        <f t="shared" si="0"/>
        <v>4.473055168858496E-05</v>
      </c>
      <c r="E45" s="38">
        <v>134.8</v>
      </c>
      <c r="F45" s="6">
        <f t="shared" si="1"/>
        <v>7.575371859156981E-05</v>
      </c>
      <c r="G45" s="38">
        <v>0</v>
      </c>
      <c r="H45" s="6">
        <f t="shared" si="2"/>
        <v>0</v>
      </c>
      <c r="I45" s="38">
        <v>4612.58</v>
      </c>
      <c r="J45" s="6">
        <f t="shared" si="3"/>
        <v>0.004470302736055973</v>
      </c>
      <c r="K45" s="38">
        <v>4882.17</v>
      </c>
      <c r="L45" s="6">
        <f t="shared" si="4"/>
        <v>0.0007878113389733122</v>
      </c>
    </row>
    <row r="46" spans="2:12" ht="12.75">
      <c r="B46" s="36" t="s">
        <v>97</v>
      </c>
      <c r="C46" s="38">
        <v>0</v>
      </c>
      <c r="D46" s="6">
        <f t="shared" si="0"/>
        <v>0</v>
      </c>
      <c r="E46" s="38">
        <v>0</v>
      </c>
      <c r="F46" s="6">
        <f t="shared" si="1"/>
        <v>0</v>
      </c>
      <c r="G46" s="38">
        <v>0</v>
      </c>
      <c r="H46" s="6">
        <f t="shared" si="2"/>
        <v>0</v>
      </c>
      <c r="I46" s="38">
        <v>960.53</v>
      </c>
      <c r="J46" s="6">
        <f t="shared" si="3"/>
        <v>0.0009309019869712489</v>
      </c>
      <c r="K46" s="38">
        <v>960.53</v>
      </c>
      <c r="L46" s="6">
        <f t="shared" si="4"/>
        <v>0.0001549959189098363</v>
      </c>
    </row>
    <row r="47" spans="2:12" ht="12.75">
      <c r="B47" s="36" t="s">
        <v>99</v>
      </c>
      <c r="C47" s="38">
        <v>103115.55</v>
      </c>
      <c r="D47" s="6">
        <f t="shared" si="0"/>
        <v>0.03421927026613152</v>
      </c>
      <c r="E47" s="38">
        <v>103115.66</v>
      </c>
      <c r="F47" s="6">
        <f t="shared" si="1"/>
        <v>0.057948031825103795</v>
      </c>
      <c r="G47" s="38">
        <v>13314.94</v>
      </c>
      <c r="H47" s="6">
        <f t="shared" si="2"/>
        <v>0.03574706535137993</v>
      </c>
      <c r="I47" s="38">
        <v>48420.04</v>
      </c>
      <c r="J47" s="6">
        <f t="shared" si="3"/>
        <v>0.046926500416673456</v>
      </c>
      <c r="K47" s="38">
        <v>267966.19</v>
      </c>
      <c r="L47" s="6">
        <f t="shared" si="4"/>
        <v>0.043240362982746805</v>
      </c>
    </row>
    <row r="48" spans="2:12" ht="12.75">
      <c r="B48" s="36" t="s">
        <v>106</v>
      </c>
      <c r="C48" s="38">
        <v>0</v>
      </c>
      <c r="D48" s="6">
        <f t="shared" si="0"/>
        <v>0</v>
      </c>
      <c r="E48" s="38">
        <v>0</v>
      </c>
      <c r="F48" s="6">
        <f t="shared" si="1"/>
        <v>0</v>
      </c>
      <c r="G48" s="38">
        <v>0</v>
      </c>
      <c r="H48" s="6">
        <f t="shared" si="2"/>
        <v>0</v>
      </c>
      <c r="I48" s="38">
        <v>3087.52</v>
      </c>
      <c r="J48" s="6">
        <f t="shared" si="3"/>
        <v>0.0029922839503331187</v>
      </c>
      <c r="K48" s="38">
        <v>3087.52</v>
      </c>
      <c r="L48" s="6">
        <f t="shared" si="4"/>
        <v>0.000498217650206134</v>
      </c>
    </row>
    <row r="49" spans="2:12" ht="12.75">
      <c r="B49" s="36" t="s">
        <v>110</v>
      </c>
      <c r="C49" s="38">
        <v>0</v>
      </c>
      <c r="D49" s="6">
        <f t="shared" si="0"/>
        <v>0</v>
      </c>
      <c r="E49" s="38">
        <v>0</v>
      </c>
      <c r="F49" s="6">
        <f t="shared" si="1"/>
        <v>0</v>
      </c>
      <c r="G49" s="38">
        <v>0</v>
      </c>
      <c r="H49" s="6">
        <f t="shared" si="2"/>
        <v>0</v>
      </c>
      <c r="I49" s="38">
        <v>1980.73</v>
      </c>
      <c r="J49" s="6">
        <f t="shared" si="3"/>
        <v>0.0019196334238946852</v>
      </c>
      <c r="K49" s="38">
        <v>1980.73</v>
      </c>
      <c r="L49" s="6">
        <f t="shared" si="4"/>
        <v>0.0003196204870876288</v>
      </c>
    </row>
    <row r="50" spans="2:12" ht="12.75">
      <c r="B50" s="36" t="s">
        <v>112</v>
      </c>
      <c r="C50" s="38">
        <v>0</v>
      </c>
      <c r="D50" s="6">
        <f t="shared" si="0"/>
        <v>0</v>
      </c>
      <c r="E50" s="38">
        <v>0</v>
      </c>
      <c r="F50" s="6">
        <f t="shared" si="1"/>
        <v>0</v>
      </c>
      <c r="G50" s="38">
        <v>0</v>
      </c>
      <c r="H50" s="6">
        <f t="shared" si="2"/>
        <v>0</v>
      </c>
      <c r="I50" s="38">
        <v>20585.1</v>
      </c>
      <c r="J50" s="6">
        <f t="shared" si="3"/>
        <v>0.01995014262126311</v>
      </c>
      <c r="K50" s="38">
        <v>20585.1</v>
      </c>
      <c r="L50" s="6">
        <f t="shared" si="4"/>
        <v>0.003321714564199839</v>
      </c>
    </row>
    <row r="51" spans="2:12" ht="12.75">
      <c r="B51" s="36" t="s">
        <v>115</v>
      </c>
      <c r="C51" s="38">
        <v>124039.71</v>
      </c>
      <c r="D51" s="6">
        <f t="shared" si="0"/>
        <v>0.041163028856681425</v>
      </c>
      <c r="E51" s="38">
        <v>124039.79</v>
      </c>
      <c r="F51" s="6">
        <f t="shared" si="1"/>
        <v>0.06970679039923898</v>
      </c>
      <c r="G51" s="38">
        <v>4479.53</v>
      </c>
      <c r="H51" s="6">
        <f t="shared" si="2"/>
        <v>0.012026344215855791</v>
      </c>
      <c r="I51" s="38">
        <v>10221.26</v>
      </c>
      <c r="J51" s="6">
        <f t="shared" si="3"/>
        <v>0.009905980285206863</v>
      </c>
      <c r="K51" s="38">
        <v>262780.29</v>
      </c>
      <c r="L51" s="6">
        <f t="shared" si="4"/>
        <v>0.04240354025375914</v>
      </c>
    </row>
    <row r="52" spans="2:12" ht="12.75">
      <c r="B52" s="36" t="s">
        <v>120</v>
      </c>
      <c r="C52" s="38">
        <v>0</v>
      </c>
      <c r="D52" s="6">
        <f t="shared" si="0"/>
        <v>0</v>
      </c>
      <c r="E52" s="38">
        <v>0</v>
      </c>
      <c r="F52" s="6">
        <f t="shared" si="1"/>
        <v>0</v>
      </c>
      <c r="G52" s="38">
        <v>0</v>
      </c>
      <c r="H52" s="6">
        <f t="shared" si="2"/>
        <v>0</v>
      </c>
      <c r="I52" s="38">
        <v>148.2</v>
      </c>
      <c r="J52" s="6">
        <f t="shared" si="3"/>
        <v>0.00014362869922765462</v>
      </c>
      <c r="K52" s="38">
        <v>148.2</v>
      </c>
      <c r="L52" s="6">
        <f t="shared" si="4"/>
        <v>2.3914292299498965E-05</v>
      </c>
    </row>
    <row r="53" spans="2:12" ht="12.75">
      <c r="B53" s="36" t="s">
        <v>121</v>
      </c>
      <c r="C53" s="38">
        <v>962.25</v>
      </c>
      <c r="D53" s="6">
        <f t="shared" si="0"/>
        <v>0.0003193261618988121</v>
      </c>
      <c r="E53" s="38">
        <v>962.26</v>
      </c>
      <c r="F53" s="6">
        <f t="shared" si="1"/>
        <v>0.0005407624128481006</v>
      </c>
      <c r="G53" s="38">
        <v>0</v>
      </c>
      <c r="H53" s="6">
        <f t="shared" si="2"/>
        <v>0</v>
      </c>
      <c r="I53" s="38">
        <v>3520.58</v>
      </c>
      <c r="J53" s="6">
        <f t="shared" si="3"/>
        <v>0.003411986004904833</v>
      </c>
      <c r="K53" s="38">
        <v>5445.09</v>
      </c>
      <c r="L53" s="6">
        <f t="shared" si="4"/>
        <v>0.0008786469221125426</v>
      </c>
    </row>
    <row r="54" spans="2:12" ht="12.75">
      <c r="B54" s="36" t="s">
        <v>122</v>
      </c>
      <c r="C54" s="38">
        <v>15105.09</v>
      </c>
      <c r="D54" s="6">
        <f t="shared" si="0"/>
        <v>0.005012679048933362</v>
      </c>
      <c r="E54" s="38">
        <v>15105.13</v>
      </c>
      <c r="F54" s="6">
        <f t="shared" si="1"/>
        <v>0.00848864812543827</v>
      </c>
      <c r="G54" s="38">
        <v>360.51</v>
      </c>
      <c r="H54" s="6">
        <f t="shared" si="2"/>
        <v>0.0009678732709141744</v>
      </c>
      <c r="I54" s="38">
        <v>18101.56</v>
      </c>
      <c r="J54" s="6">
        <f t="shared" si="3"/>
        <v>0.017543208615326208</v>
      </c>
      <c r="K54" s="38">
        <v>48672.29</v>
      </c>
      <c r="L54" s="6">
        <f t="shared" si="4"/>
        <v>0.007854003845789343</v>
      </c>
    </row>
    <row r="55" spans="2:12" ht="12.75">
      <c r="B55" s="36" t="s">
        <v>123</v>
      </c>
      <c r="C55" s="38">
        <v>328.87</v>
      </c>
      <c r="D55" s="6">
        <f t="shared" si="0"/>
        <v>0.00010913670549614168</v>
      </c>
      <c r="E55" s="38">
        <v>328.88</v>
      </c>
      <c r="F55" s="6">
        <f t="shared" si="1"/>
        <v>0.0001848210902848329</v>
      </c>
      <c r="G55" s="38">
        <v>0</v>
      </c>
      <c r="H55" s="6">
        <f t="shared" si="2"/>
        <v>0</v>
      </c>
      <c r="I55" s="38">
        <v>339.92</v>
      </c>
      <c r="J55" s="6">
        <f t="shared" si="3"/>
        <v>0.00032943500297884183</v>
      </c>
      <c r="K55" s="38">
        <v>997.67</v>
      </c>
      <c r="L55" s="6">
        <f t="shared" si="4"/>
        <v>0.00016098901483428566</v>
      </c>
    </row>
    <row r="56" spans="2:12" ht="12.75">
      <c r="B56" s="36" t="s">
        <v>127</v>
      </c>
      <c r="C56" s="38">
        <v>65110.06</v>
      </c>
      <c r="D56" s="6">
        <f t="shared" si="0"/>
        <v>0.021607010195688614</v>
      </c>
      <c r="E56" s="38">
        <v>65110.09</v>
      </c>
      <c r="F56" s="6">
        <f t="shared" si="1"/>
        <v>0.03658999581106664</v>
      </c>
      <c r="G56" s="38">
        <v>5038.69</v>
      </c>
      <c r="H56" s="6">
        <f t="shared" si="2"/>
        <v>0.013527539794797762</v>
      </c>
      <c r="I56" s="38">
        <v>76203.22</v>
      </c>
      <c r="J56" s="6">
        <f t="shared" si="3"/>
        <v>0.07385269477435084</v>
      </c>
      <c r="K56" s="38">
        <v>211462.06</v>
      </c>
      <c r="L56" s="6">
        <f t="shared" si="4"/>
        <v>0.03412257431237644</v>
      </c>
    </row>
    <row r="57" spans="2:12" ht="12.75">
      <c r="B57" s="36" t="s">
        <v>128</v>
      </c>
      <c r="C57" s="38">
        <v>0</v>
      </c>
      <c r="D57" s="6">
        <f t="shared" si="0"/>
        <v>0</v>
      </c>
      <c r="E57" s="38">
        <v>0</v>
      </c>
      <c r="F57" s="6">
        <f t="shared" si="1"/>
        <v>0</v>
      </c>
      <c r="G57" s="38">
        <v>0</v>
      </c>
      <c r="H57" s="6">
        <f t="shared" si="2"/>
        <v>0</v>
      </c>
      <c r="I57" s="38">
        <v>12140.47</v>
      </c>
      <c r="J57" s="6">
        <f t="shared" si="3"/>
        <v>0.011765991323295304</v>
      </c>
      <c r="K57" s="38">
        <v>12140.47</v>
      </c>
      <c r="L57" s="6">
        <f t="shared" si="4"/>
        <v>0.001959046884165305</v>
      </c>
    </row>
    <row r="58" spans="2:12" ht="12.75">
      <c r="B58" s="36" t="s">
        <v>130</v>
      </c>
      <c r="C58" s="38">
        <v>0</v>
      </c>
      <c r="D58" s="6">
        <f t="shared" si="0"/>
        <v>0</v>
      </c>
      <c r="E58" s="38">
        <v>0</v>
      </c>
      <c r="F58" s="6">
        <f t="shared" si="1"/>
        <v>0</v>
      </c>
      <c r="G58" s="38">
        <v>0</v>
      </c>
      <c r="H58" s="6">
        <f t="shared" si="2"/>
        <v>0</v>
      </c>
      <c r="I58" s="38">
        <v>5971.64</v>
      </c>
      <c r="J58" s="6">
        <f t="shared" si="3"/>
        <v>0.005787441872171602</v>
      </c>
      <c r="K58" s="38">
        <v>5971.64</v>
      </c>
      <c r="L58" s="6">
        <f t="shared" si="4"/>
        <v>0.0009636136603736843</v>
      </c>
    </row>
    <row r="59" spans="2:12" ht="12.75">
      <c r="B59" s="36" t="s">
        <v>131</v>
      </c>
      <c r="C59" s="38">
        <v>7371.87</v>
      </c>
      <c r="D59" s="6">
        <f t="shared" si="0"/>
        <v>0.002446381868658868</v>
      </c>
      <c r="E59" s="38">
        <v>7371.88</v>
      </c>
      <c r="F59" s="6">
        <f t="shared" si="1"/>
        <v>0.004142784295332505</v>
      </c>
      <c r="G59" s="38">
        <v>0</v>
      </c>
      <c r="H59" s="6">
        <f t="shared" si="2"/>
        <v>0</v>
      </c>
      <c r="I59" s="38">
        <v>10076.17</v>
      </c>
      <c r="J59" s="6">
        <f t="shared" si="3"/>
        <v>0.009765365656523054</v>
      </c>
      <c r="K59" s="38">
        <v>24819.92</v>
      </c>
      <c r="L59" s="6">
        <f t="shared" si="4"/>
        <v>0.004005066273482998</v>
      </c>
    </row>
    <row r="60" spans="2:12" ht="12.75">
      <c r="B60" s="36" t="s">
        <v>132</v>
      </c>
      <c r="C60" s="38">
        <v>20930.04</v>
      </c>
      <c r="D60" s="6">
        <f t="shared" si="0"/>
        <v>0.006945709889933607</v>
      </c>
      <c r="E60" s="38">
        <v>20930.06</v>
      </c>
      <c r="F60" s="6">
        <f t="shared" si="1"/>
        <v>0.011762091063387771</v>
      </c>
      <c r="G60" s="38">
        <v>2059.97</v>
      </c>
      <c r="H60" s="6">
        <f t="shared" si="2"/>
        <v>0.005530470449876763</v>
      </c>
      <c r="I60" s="38">
        <v>42490.32</v>
      </c>
      <c r="J60" s="6">
        <f t="shared" si="3"/>
        <v>0.041179685501800255</v>
      </c>
      <c r="K60" s="38">
        <v>86410.39</v>
      </c>
      <c r="L60" s="6">
        <f t="shared" si="4"/>
        <v>0.013943612173911622</v>
      </c>
    </row>
    <row r="61" spans="2:12" ht="12.75">
      <c r="B61" s="36" t="s">
        <v>134</v>
      </c>
      <c r="C61" s="38">
        <v>0</v>
      </c>
      <c r="D61" s="6">
        <f t="shared" si="0"/>
        <v>0</v>
      </c>
      <c r="E61" s="38">
        <v>0</v>
      </c>
      <c r="F61" s="6">
        <f t="shared" si="1"/>
        <v>0</v>
      </c>
      <c r="G61" s="38">
        <v>0</v>
      </c>
      <c r="H61" s="6">
        <f t="shared" si="2"/>
        <v>0</v>
      </c>
      <c r="I61" s="38">
        <v>5296.3</v>
      </c>
      <c r="J61" s="6">
        <f t="shared" si="3"/>
        <v>0.005132933061534596</v>
      </c>
      <c r="K61" s="38">
        <v>5296.3</v>
      </c>
      <c r="L61" s="6">
        <f t="shared" si="4"/>
        <v>0.0008546374244658325</v>
      </c>
    </row>
    <row r="62" spans="2:12" ht="12.75">
      <c r="B62" s="36" t="s">
        <v>135</v>
      </c>
      <c r="C62" s="38">
        <v>95658.05</v>
      </c>
      <c r="D62" s="6">
        <f t="shared" si="0"/>
        <v>0.031744471770563436</v>
      </c>
      <c r="E62" s="38">
        <v>95658.06</v>
      </c>
      <c r="F62" s="6">
        <f t="shared" si="1"/>
        <v>0.05375707535797849</v>
      </c>
      <c r="G62" s="38">
        <v>38345.59</v>
      </c>
      <c r="H62" s="6">
        <f t="shared" si="2"/>
        <v>0.10294768971300061</v>
      </c>
      <c r="I62" s="38">
        <v>15580.63</v>
      </c>
      <c r="J62" s="6">
        <f t="shared" si="3"/>
        <v>0.015100037922047047</v>
      </c>
      <c r="K62" s="38">
        <v>245242.33</v>
      </c>
      <c r="L62" s="6">
        <f t="shared" si="4"/>
        <v>0.039573527421256305</v>
      </c>
    </row>
    <row r="63" spans="2:12" ht="12.75">
      <c r="B63" s="36" t="s">
        <v>136</v>
      </c>
      <c r="C63" s="38">
        <v>843.69</v>
      </c>
      <c r="D63" s="6">
        <f t="shared" si="0"/>
        <v>0.00027998159473360227</v>
      </c>
      <c r="E63" s="38">
        <v>843.69</v>
      </c>
      <c r="F63" s="6">
        <f t="shared" si="1"/>
        <v>0.00047412948693265235</v>
      </c>
      <c r="G63" s="38">
        <v>0</v>
      </c>
      <c r="H63" s="6">
        <f t="shared" si="2"/>
        <v>0</v>
      </c>
      <c r="I63" s="38">
        <v>6015.17</v>
      </c>
      <c r="J63" s="6">
        <f t="shared" si="3"/>
        <v>0.005829629168240292</v>
      </c>
      <c r="K63" s="38">
        <v>7702.55</v>
      </c>
      <c r="L63" s="6">
        <f t="shared" si="4"/>
        <v>0.0012429219443421441</v>
      </c>
    </row>
    <row r="64" spans="2:12" ht="12.75">
      <c r="B64" s="36" t="s">
        <v>137</v>
      </c>
      <c r="C64" s="38">
        <v>82897.12</v>
      </c>
      <c r="D64" s="6">
        <f t="shared" si="0"/>
        <v>0.02750971074259834</v>
      </c>
      <c r="E64" s="38">
        <v>82897.16</v>
      </c>
      <c r="F64" s="6">
        <f t="shared" si="1"/>
        <v>0.04658581699317758</v>
      </c>
      <c r="G64" s="38">
        <v>16657.4</v>
      </c>
      <c r="H64" s="6">
        <f t="shared" si="2"/>
        <v>0.0447206796563917</v>
      </c>
      <c r="I64" s="38">
        <v>33525.65</v>
      </c>
      <c r="J64" s="6">
        <f t="shared" si="3"/>
        <v>0.03249153508948461</v>
      </c>
      <c r="K64" s="38">
        <v>215977.33</v>
      </c>
      <c r="L64" s="6">
        <f t="shared" si="4"/>
        <v>0.03485118083458399</v>
      </c>
    </row>
    <row r="65" spans="2:12" ht="12.75">
      <c r="B65" s="36" t="s">
        <v>139</v>
      </c>
      <c r="C65" s="38">
        <v>9906.95</v>
      </c>
      <c r="D65" s="6">
        <f t="shared" si="0"/>
        <v>0.0032876573859427767</v>
      </c>
      <c r="E65" s="38">
        <v>9906.97</v>
      </c>
      <c r="F65" s="6">
        <f t="shared" si="1"/>
        <v>0.00556743188037926</v>
      </c>
      <c r="G65" s="38">
        <v>0</v>
      </c>
      <c r="H65" s="6">
        <f t="shared" si="2"/>
        <v>0</v>
      </c>
      <c r="I65" s="38">
        <v>17441.23</v>
      </c>
      <c r="J65" s="6">
        <f t="shared" si="3"/>
        <v>0.01690324681396995</v>
      </c>
      <c r="K65" s="38">
        <v>37255.15</v>
      </c>
      <c r="L65" s="6">
        <f t="shared" si="4"/>
        <v>0.006011677103655053</v>
      </c>
    </row>
    <row r="66" spans="2:12" ht="12.75">
      <c r="B66" s="36" t="s">
        <v>140</v>
      </c>
      <c r="C66" s="38">
        <v>5773.68</v>
      </c>
      <c r="D66" s="6">
        <f t="shared" si="0"/>
        <v>0.0019160167050474757</v>
      </c>
      <c r="E66" s="38">
        <v>5773.69</v>
      </c>
      <c r="F66" s="6">
        <f t="shared" si="1"/>
        <v>0.0032446475333454054</v>
      </c>
      <c r="G66" s="38">
        <v>0</v>
      </c>
      <c r="H66" s="6">
        <f t="shared" si="2"/>
        <v>0</v>
      </c>
      <c r="I66" s="38">
        <v>16567.67</v>
      </c>
      <c r="J66" s="6">
        <f t="shared" si="3"/>
        <v>0.016056632195229664</v>
      </c>
      <c r="K66" s="38">
        <v>28115.04</v>
      </c>
      <c r="L66" s="6">
        <f t="shared" si="4"/>
        <v>0.004536783296707864</v>
      </c>
    </row>
    <row r="67" spans="2:12" ht="12.75">
      <c r="B67" s="36" t="s">
        <v>141</v>
      </c>
      <c r="C67" s="38">
        <v>0</v>
      </c>
      <c r="D67" s="6">
        <f t="shared" si="0"/>
        <v>0</v>
      </c>
      <c r="E67" s="38">
        <v>0</v>
      </c>
      <c r="F67" s="6">
        <f t="shared" si="1"/>
        <v>0</v>
      </c>
      <c r="G67" s="38">
        <v>0</v>
      </c>
      <c r="H67" s="6">
        <f t="shared" si="2"/>
        <v>0</v>
      </c>
      <c r="I67" s="38">
        <v>3374.74</v>
      </c>
      <c r="J67" s="6">
        <f t="shared" si="3"/>
        <v>0.003270644510334245</v>
      </c>
      <c r="K67" s="38">
        <v>3374.74</v>
      </c>
      <c r="L67" s="6">
        <f t="shared" si="4"/>
        <v>0.0005445649041485232</v>
      </c>
    </row>
    <row r="68" spans="2:12" ht="12.75">
      <c r="B68" s="36" t="s">
        <v>142</v>
      </c>
      <c r="C68" s="38">
        <v>0</v>
      </c>
      <c r="D68" s="6">
        <f aca="true" t="shared" si="5" ref="D68:D75">+C68/$C$78</f>
        <v>0</v>
      </c>
      <c r="E68" s="38">
        <v>0</v>
      </c>
      <c r="F68" s="6">
        <f aca="true" t="shared" si="6" ref="F68:F75">+E68/$E$78</f>
        <v>0</v>
      </c>
      <c r="G68" s="38">
        <v>0</v>
      </c>
      <c r="H68" s="6">
        <f aca="true" t="shared" si="7" ref="H68:H75">+G68/$G$78</f>
        <v>0</v>
      </c>
      <c r="I68" s="38">
        <v>1947.07</v>
      </c>
      <c r="J68" s="6">
        <f aca="true" t="shared" si="8" ref="J68:J75">+I68/$I$78</f>
        <v>0.0018870116828960154</v>
      </c>
      <c r="K68" s="38">
        <v>1947.07</v>
      </c>
      <c r="L68" s="6">
        <f aca="true" t="shared" si="9" ref="L68:L75">+K68/$K$78</f>
        <v>0.0003141889413467304</v>
      </c>
    </row>
    <row r="69" spans="2:12" ht="12.75">
      <c r="B69" s="36" t="s">
        <v>143</v>
      </c>
      <c r="C69" s="38">
        <v>346</v>
      </c>
      <c r="D69" s="6">
        <f t="shared" si="5"/>
        <v>0.00011482135829253207</v>
      </c>
      <c r="E69" s="38">
        <v>346.01</v>
      </c>
      <c r="F69" s="6">
        <f t="shared" si="6"/>
        <v>0.00019444765704650644</v>
      </c>
      <c r="G69" s="38">
        <v>0</v>
      </c>
      <c r="H69" s="6">
        <f t="shared" si="7"/>
        <v>0</v>
      </c>
      <c r="I69" s="38">
        <v>44346.12</v>
      </c>
      <c r="J69" s="6">
        <f t="shared" si="8"/>
        <v>0.04297824245204777</v>
      </c>
      <c r="K69" s="38">
        <v>45038.13</v>
      </c>
      <c r="L69" s="6">
        <f t="shared" si="9"/>
        <v>0.007267577634567026</v>
      </c>
    </row>
    <row r="70" spans="2:12" ht="12.75">
      <c r="B70" s="36" t="s">
        <v>145</v>
      </c>
      <c r="C70" s="38">
        <v>1109.48</v>
      </c>
      <c r="D70" s="6">
        <f t="shared" si="5"/>
        <v>0.0003681849728277413</v>
      </c>
      <c r="E70" s="38">
        <v>1109.49</v>
      </c>
      <c r="F70" s="6">
        <f t="shared" si="6"/>
        <v>0.00062350143353235</v>
      </c>
      <c r="G70" s="38">
        <v>0</v>
      </c>
      <c r="H70" s="6">
        <f t="shared" si="7"/>
        <v>0</v>
      </c>
      <c r="I70" s="38">
        <v>0</v>
      </c>
      <c r="J70" s="6">
        <f t="shared" si="8"/>
        <v>0</v>
      </c>
      <c r="K70" s="38">
        <v>2218.97</v>
      </c>
      <c r="L70" s="6">
        <f t="shared" si="9"/>
        <v>0.0003580640835615332</v>
      </c>
    </row>
    <row r="71" spans="2:12" ht="12.75">
      <c r="B71" s="36" t="s">
        <v>146</v>
      </c>
      <c r="C71" s="38">
        <v>14588.98</v>
      </c>
      <c r="D71" s="6">
        <f t="shared" si="5"/>
        <v>0.004841406068504579</v>
      </c>
      <c r="E71" s="38">
        <v>14589.01</v>
      </c>
      <c r="F71" s="6">
        <f t="shared" si="6"/>
        <v>0.00819860354651037</v>
      </c>
      <c r="G71" s="38">
        <v>0</v>
      </c>
      <c r="H71" s="6">
        <f t="shared" si="7"/>
        <v>0</v>
      </c>
      <c r="I71" s="38">
        <v>4397.23</v>
      </c>
      <c r="J71" s="6">
        <f t="shared" si="8"/>
        <v>0.0042615953110986485</v>
      </c>
      <c r="K71" s="38">
        <v>33575.22</v>
      </c>
      <c r="L71" s="6">
        <f t="shared" si="9"/>
        <v>0.005417865216599081</v>
      </c>
    </row>
    <row r="72" spans="2:12" ht="12.75">
      <c r="B72" s="36" t="s">
        <v>162</v>
      </c>
      <c r="C72" s="38">
        <v>0</v>
      </c>
      <c r="D72" s="6">
        <f t="shared" si="5"/>
        <v>0</v>
      </c>
      <c r="E72" s="38">
        <v>0</v>
      </c>
      <c r="F72" s="6">
        <f t="shared" si="6"/>
        <v>0</v>
      </c>
      <c r="G72" s="38">
        <v>0</v>
      </c>
      <c r="H72" s="6">
        <f t="shared" si="7"/>
        <v>0</v>
      </c>
      <c r="I72" s="38">
        <v>0</v>
      </c>
      <c r="J72" s="6">
        <f t="shared" si="8"/>
        <v>0</v>
      </c>
      <c r="K72" s="38">
        <v>0</v>
      </c>
      <c r="L72" s="6">
        <f t="shared" si="9"/>
        <v>0</v>
      </c>
    </row>
    <row r="73" spans="2:12" ht="12.75">
      <c r="B73" s="36" t="s">
        <v>147</v>
      </c>
      <c r="C73" s="38">
        <v>0</v>
      </c>
      <c r="D73" s="6">
        <f t="shared" si="5"/>
        <v>0</v>
      </c>
      <c r="E73" s="38">
        <v>0</v>
      </c>
      <c r="F73" s="6">
        <f t="shared" si="6"/>
        <v>0</v>
      </c>
      <c r="G73" s="38">
        <v>0</v>
      </c>
      <c r="H73" s="6">
        <f t="shared" si="7"/>
        <v>0</v>
      </c>
      <c r="I73" s="38">
        <v>495.37</v>
      </c>
      <c r="J73" s="6">
        <f t="shared" si="8"/>
        <v>0.0004800900724453662</v>
      </c>
      <c r="K73" s="38">
        <v>495.37</v>
      </c>
      <c r="L73" s="6">
        <f t="shared" si="9"/>
        <v>7.993537770852094E-05</v>
      </c>
    </row>
    <row r="74" spans="2:12" ht="12.75">
      <c r="B74" s="36" t="s">
        <v>148</v>
      </c>
      <c r="C74" s="38">
        <v>0</v>
      </c>
      <c r="D74" s="6">
        <f t="shared" si="5"/>
        <v>0</v>
      </c>
      <c r="E74" s="38">
        <v>0</v>
      </c>
      <c r="F74" s="6">
        <f t="shared" si="6"/>
        <v>0</v>
      </c>
      <c r="G74" s="38">
        <v>0</v>
      </c>
      <c r="H74" s="6">
        <f t="shared" si="7"/>
        <v>0</v>
      </c>
      <c r="I74" s="38">
        <v>2290.2</v>
      </c>
      <c r="J74" s="6">
        <f t="shared" si="8"/>
        <v>0.002219557671870274</v>
      </c>
      <c r="K74" s="38">
        <v>2290.2</v>
      </c>
      <c r="L74" s="6">
        <f t="shared" si="9"/>
        <v>0.0003695581121748484</v>
      </c>
    </row>
    <row r="75" spans="2:12" ht="12.75">
      <c r="B75" s="36" t="s">
        <v>149</v>
      </c>
      <c r="C75" s="38">
        <v>1914.95</v>
      </c>
      <c r="D75" s="6">
        <f t="shared" si="5"/>
        <v>0.0006354831215672957</v>
      </c>
      <c r="E75" s="38">
        <v>1914.96</v>
      </c>
      <c r="F75" s="6">
        <f t="shared" si="6"/>
        <v>0.0010761523809652263</v>
      </c>
      <c r="G75" s="38">
        <v>0</v>
      </c>
      <c r="H75" s="6">
        <f t="shared" si="7"/>
        <v>0</v>
      </c>
      <c r="I75" s="38">
        <v>2647.86</v>
      </c>
      <c r="J75" s="6">
        <f t="shared" si="8"/>
        <v>0.0025661854759577436</v>
      </c>
      <c r="K75" s="38">
        <v>6477.77</v>
      </c>
      <c r="L75" s="6">
        <f t="shared" si="9"/>
        <v>0.0010452853254313457</v>
      </c>
    </row>
    <row r="76" spans="2:12" ht="12.75">
      <c r="B76" s="2"/>
      <c r="C76" s="3"/>
      <c r="D76" s="18"/>
      <c r="E76" s="3"/>
      <c r="F76" s="18"/>
      <c r="G76" s="3"/>
      <c r="H76" s="18"/>
      <c r="I76" s="3"/>
      <c r="J76" s="18"/>
      <c r="K76" s="3"/>
      <c r="L76" s="18"/>
    </row>
    <row r="77" spans="2:12" ht="12.75">
      <c r="B77" s="2"/>
      <c r="C77" s="3"/>
      <c r="D77" s="18"/>
      <c r="E77" s="3"/>
      <c r="F77" s="18"/>
      <c r="G77" s="3"/>
      <c r="H77" s="18"/>
      <c r="I77" s="3"/>
      <c r="J77" s="18"/>
      <c r="K77" s="3"/>
      <c r="L77" s="18"/>
    </row>
    <row r="78" spans="3:12" ht="12.75">
      <c r="C78" s="4">
        <f aca="true" t="shared" si="10" ref="C78:L78">SUM(C3:C77)</f>
        <v>3013376.65</v>
      </c>
      <c r="D78" s="7">
        <f t="shared" si="10"/>
        <v>0.9999999999999998</v>
      </c>
      <c r="E78" s="4">
        <f t="shared" si="10"/>
        <v>1779450.5999999994</v>
      </c>
      <c r="F78" s="7">
        <f t="shared" si="10"/>
        <v>1.0000000000000002</v>
      </c>
      <c r="G78" s="4">
        <f t="shared" si="10"/>
        <v>372476.45000000007</v>
      </c>
      <c r="H78" s="7">
        <f t="shared" si="10"/>
        <v>0.9999999999999999</v>
      </c>
      <c r="I78" s="4">
        <f t="shared" si="10"/>
        <v>1031827.2099999998</v>
      </c>
      <c r="J78" s="7">
        <f t="shared" si="10"/>
        <v>1.0000000000000002</v>
      </c>
      <c r="K78" s="4">
        <f t="shared" si="10"/>
        <v>6197130.909999999</v>
      </c>
      <c r="L78" s="7">
        <f t="shared" si="10"/>
        <v>0.9999999999999999</v>
      </c>
    </row>
    <row r="79" spans="3:11" ht="12.75">
      <c r="C79" s="4">
        <f>+C78-C80</f>
        <v>0</v>
      </c>
      <c r="E79" s="4">
        <f>+E78-E80</f>
        <v>0</v>
      </c>
      <c r="G79" s="4">
        <f>+G78-G80</f>
        <v>0</v>
      </c>
      <c r="I79" s="4">
        <f>+I78-I80</f>
        <v>0</v>
      </c>
      <c r="K79" s="4">
        <f>+K78-K80</f>
        <v>0</v>
      </c>
    </row>
    <row r="80" spans="3:11" ht="12.75">
      <c r="C80" s="16">
        <f>+E89</f>
        <v>3013376.65</v>
      </c>
      <c r="E80" s="9">
        <f>+I89+M89</f>
        <v>1779450.6</v>
      </c>
      <c r="G80" s="9">
        <f>+Q89</f>
        <v>372476.45</v>
      </c>
      <c r="I80" s="9">
        <f>+U89</f>
        <v>1031827.21</v>
      </c>
      <c r="K80" s="4">
        <f>SUM(C80:I80)</f>
        <v>6197130.91</v>
      </c>
    </row>
    <row r="89" spans="3:21" ht="12.75">
      <c r="C89" s="13">
        <v>11</v>
      </c>
      <c r="D89" s="13">
        <v>2006</v>
      </c>
      <c r="E89" s="20">
        <v>3013376.65</v>
      </c>
      <c r="G89" s="13">
        <v>11</v>
      </c>
      <c r="H89" s="13">
        <v>2006</v>
      </c>
      <c r="I89" s="14">
        <v>1779450.6</v>
      </c>
      <c r="K89" s="13">
        <v>11</v>
      </c>
      <c r="L89" s="13">
        <v>2006</v>
      </c>
      <c r="M89" s="14">
        <v>0</v>
      </c>
      <c r="O89" s="13">
        <v>11</v>
      </c>
      <c r="P89" s="13">
        <v>2006</v>
      </c>
      <c r="Q89" s="14">
        <v>372476.45</v>
      </c>
      <c r="S89" s="13">
        <v>11</v>
      </c>
      <c r="T89" s="13">
        <v>2006</v>
      </c>
      <c r="U89" s="14">
        <v>1031827.21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A1">
      <selection activeCell="C1" sqref="C1"/>
    </sheetView>
  </sheetViews>
  <sheetFormatPr defaultColWidth="9.140625" defaultRowHeight="12.75"/>
  <cols>
    <col min="3" max="3" width="17.7109375" style="4" customWidth="1"/>
    <col min="5" max="5" width="14.421875" style="4" customWidth="1"/>
    <col min="7" max="7" width="18.421875" style="4" customWidth="1"/>
    <col min="9" max="9" width="15.140625" style="0" customWidth="1"/>
    <col min="11" max="11" width="13.7109375" style="4" customWidth="1"/>
    <col min="13" max="13" width="13.8515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39417</v>
      </c>
      <c r="F1" t="s">
        <v>157</v>
      </c>
    </row>
    <row r="2" spans="2:12" ht="12.75">
      <c r="B2" s="41" t="s">
        <v>150</v>
      </c>
      <c r="C2" s="43" t="s">
        <v>151</v>
      </c>
      <c r="D2" s="1" t="s">
        <v>159</v>
      </c>
      <c r="E2" s="43" t="s">
        <v>152</v>
      </c>
      <c r="F2" s="1" t="s">
        <v>159</v>
      </c>
      <c r="G2" s="43" t="s">
        <v>153</v>
      </c>
      <c r="H2" s="1" t="s">
        <v>159</v>
      </c>
      <c r="I2" s="43" t="s">
        <v>154</v>
      </c>
      <c r="J2" s="1" t="s">
        <v>159</v>
      </c>
      <c r="K2" s="43" t="s">
        <v>155</v>
      </c>
      <c r="L2" s="1" t="s">
        <v>156</v>
      </c>
    </row>
    <row r="3" spans="2:12" ht="12.75">
      <c r="B3" s="42" t="s">
        <v>2</v>
      </c>
      <c r="C3" s="44">
        <v>21470.96</v>
      </c>
      <c r="D3" s="6">
        <f>+C3/$C$78</f>
        <v>0.005877083092269421</v>
      </c>
      <c r="E3" s="44">
        <v>21471.01</v>
      </c>
      <c r="F3" s="6">
        <f>+E3/$E$78</f>
        <v>0.009707477414403042</v>
      </c>
      <c r="G3" s="44">
        <v>511.28</v>
      </c>
      <c r="H3" s="6">
        <f>+G3/$G$78</f>
        <v>0.0010279555123340286</v>
      </c>
      <c r="I3" s="44">
        <v>2940.27</v>
      </c>
      <c r="J3" s="6">
        <f>+I3/$I$78</f>
        <v>0.0022956486820774665</v>
      </c>
      <c r="K3" s="44">
        <v>46393.52</v>
      </c>
      <c r="L3" s="6">
        <f>+K3/$K$78</f>
        <v>0.006069817121088429</v>
      </c>
    </row>
    <row r="4" spans="2:12" ht="12.75">
      <c r="B4" s="42" t="s">
        <v>6</v>
      </c>
      <c r="C4" s="44">
        <v>10774.14</v>
      </c>
      <c r="D4" s="6">
        <f aca="true" t="shared" si="0" ref="D4:D67">+C4/$C$78</f>
        <v>0.0029491236548223115</v>
      </c>
      <c r="E4" s="44">
        <v>10774.15</v>
      </c>
      <c r="F4" s="6">
        <f aca="true" t="shared" si="1" ref="F4:F67">+E4/$E$78</f>
        <v>0.004871210892472713</v>
      </c>
      <c r="G4" s="44">
        <v>293.64</v>
      </c>
      <c r="H4" s="6">
        <f aca="true" t="shared" si="2" ref="H4:H67">+G4/$G$78</f>
        <v>0.0005903787682713272</v>
      </c>
      <c r="I4" s="44">
        <v>23594.61</v>
      </c>
      <c r="J4" s="6">
        <f aca="true" t="shared" si="3" ref="J4:J67">+I4/$I$78</f>
        <v>0.01842175560429206</v>
      </c>
      <c r="K4" s="44">
        <v>45436.54</v>
      </c>
      <c r="L4" s="6">
        <f aca="true" t="shared" si="4" ref="L4:L67">+K4/$K$78</f>
        <v>0.005944612273761923</v>
      </c>
    </row>
    <row r="5" spans="2:12" ht="12.75">
      <c r="B5" s="42" t="s">
        <v>7</v>
      </c>
      <c r="C5" s="44">
        <v>0</v>
      </c>
      <c r="D5" s="6">
        <f t="shared" si="0"/>
        <v>0</v>
      </c>
      <c r="E5" s="44">
        <v>0</v>
      </c>
      <c r="F5" s="6">
        <f t="shared" si="1"/>
        <v>0</v>
      </c>
      <c r="G5" s="44">
        <v>0</v>
      </c>
      <c r="H5" s="6">
        <f t="shared" si="2"/>
        <v>0</v>
      </c>
      <c r="I5" s="44">
        <v>1944.8</v>
      </c>
      <c r="J5" s="6">
        <f t="shared" si="3"/>
        <v>0.001518424347731418</v>
      </c>
      <c r="K5" s="44">
        <v>1944.8</v>
      </c>
      <c r="L5" s="6">
        <f t="shared" si="4"/>
        <v>0.00025444459349264245</v>
      </c>
    </row>
    <row r="6" spans="2:12" ht="12.75">
      <c r="B6" s="42" t="s">
        <v>8</v>
      </c>
      <c r="C6" s="44">
        <v>21027.04</v>
      </c>
      <c r="D6" s="6">
        <f t="shared" si="0"/>
        <v>0.0057555722363822025</v>
      </c>
      <c r="E6" s="44">
        <v>21027.06</v>
      </c>
      <c r="F6" s="6">
        <f t="shared" si="1"/>
        <v>0.00950675864997956</v>
      </c>
      <c r="G6" s="44">
        <v>12967.72</v>
      </c>
      <c r="H6" s="6">
        <f t="shared" si="2"/>
        <v>0.026072287702245792</v>
      </c>
      <c r="I6" s="44">
        <v>19556.79</v>
      </c>
      <c r="J6" s="6">
        <f t="shared" si="3"/>
        <v>0.01526918248635866</v>
      </c>
      <c r="K6" s="44">
        <v>74578.61</v>
      </c>
      <c r="L6" s="6">
        <f t="shared" si="4"/>
        <v>0.009757365335611024</v>
      </c>
    </row>
    <row r="7" spans="2:12" ht="12.75">
      <c r="B7" s="42" t="s">
        <v>12</v>
      </c>
      <c r="C7" s="44">
        <v>0</v>
      </c>
      <c r="D7" s="6">
        <f t="shared" si="0"/>
        <v>0</v>
      </c>
      <c r="E7" s="44">
        <v>0</v>
      </c>
      <c r="F7" s="6">
        <f t="shared" si="1"/>
        <v>0</v>
      </c>
      <c r="G7" s="44">
        <v>0</v>
      </c>
      <c r="H7" s="6">
        <f t="shared" si="2"/>
        <v>0</v>
      </c>
      <c r="I7" s="44">
        <v>7294.23</v>
      </c>
      <c r="J7" s="6">
        <f t="shared" si="3"/>
        <v>0.005695051640247296</v>
      </c>
      <c r="K7" s="44">
        <v>7294.23</v>
      </c>
      <c r="L7" s="6">
        <f t="shared" si="4"/>
        <v>0.0009543281505511298</v>
      </c>
    </row>
    <row r="8" spans="2:12" ht="12.75">
      <c r="B8" s="42" t="s">
        <v>15</v>
      </c>
      <c r="C8" s="44">
        <v>49880.51</v>
      </c>
      <c r="D8" s="6">
        <f t="shared" si="0"/>
        <v>0.013653413818235226</v>
      </c>
      <c r="E8" s="44">
        <v>49880.55</v>
      </c>
      <c r="F8" s="6">
        <f t="shared" si="1"/>
        <v>0.02255200442564191</v>
      </c>
      <c r="G8" s="44">
        <v>2060.92</v>
      </c>
      <c r="H8" s="6">
        <f t="shared" si="2"/>
        <v>0.004143588785947908</v>
      </c>
      <c r="I8" s="44">
        <v>15197.63</v>
      </c>
      <c r="J8" s="6">
        <f t="shared" si="3"/>
        <v>0.011865719570039814</v>
      </c>
      <c r="K8" s="44">
        <v>117019.61</v>
      </c>
      <c r="L8" s="6">
        <f t="shared" si="4"/>
        <v>0.01531006123874823</v>
      </c>
    </row>
    <row r="9" spans="2:12" ht="12.75">
      <c r="B9" s="42" t="s">
        <v>16</v>
      </c>
      <c r="C9" s="44">
        <v>0</v>
      </c>
      <c r="D9" s="6">
        <f t="shared" si="0"/>
        <v>0</v>
      </c>
      <c r="E9" s="44">
        <v>0</v>
      </c>
      <c r="F9" s="6">
        <f t="shared" si="1"/>
        <v>0</v>
      </c>
      <c r="G9" s="44">
        <v>0</v>
      </c>
      <c r="H9" s="6">
        <f t="shared" si="2"/>
        <v>0</v>
      </c>
      <c r="I9" s="44">
        <v>2830.03</v>
      </c>
      <c r="J9" s="6">
        <f t="shared" si="3"/>
        <v>0.0022095775693183593</v>
      </c>
      <c r="K9" s="44">
        <v>2830.03</v>
      </c>
      <c r="L9" s="6">
        <f t="shared" si="4"/>
        <v>0.0003702621518521097</v>
      </c>
    </row>
    <row r="10" spans="2:12" ht="12.75">
      <c r="B10" s="42" t="s">
        <v>17</v>
      </c>
      <c r="C10" s="44">
        <v>7575.76</v>
      </c>
      <c r="D10" s="6">
        <f t="shared" si="0"/>
        <v>0.002073655346900697</v>
      </c>
      <c r="E10" s="44">
        <v>7575.83</v>
      </c>
      <c r="F10" s="6">
        <f t="shared" si="1"/>
        <v>0.0034251858026407237</v>
      </c>
      <c r="G10" s="44">
        <v>619.31</v>
      </c>
      <c r="H10" s="6">
        <f t="shared" si="2"/>
        <v>0.0012451555475347896</v>
      </c>
      <c r="I10" s="44">
        <v>2235.27</v>
      </c>
      <c r="J10" s="6">
        <f t="shared" si="3"/>
        <v>0.0017452120484130022</v>
      </c>
      <c r="K10" s="44">
        <v>18006.17</v>
      </c>
      <c r="L10" s="6">
        <f t="shared" si="4"/>
        <v>0.002355806564175963</v>
      </c>
    </row>
    <row r="11" spans="2:12" ht="12.75">
      <c r="B11" s="42" t="s">
        <v>22</v>
      </c>
      <c r="C11" s="44">
        <v>0</v>
      </c>
      <c r="D11" s="6">
        <f t="shared" si="0"/>
        <v>0</v>
      </c>
      <c r="E11" s="44">
        <v>0</v>
      </c>
      <c r="F11" s="6">
        <f t="shared" si="1"/>
        <v>0</v>
      </c>
      <c r="G11" s="44">
        <v>0</v>
      </c>
      <c r="H11" s="6">
        <f t="shared" si="2"/>
        <v>0</v>
      </c>
      <c r="I11" s="44">
        <v>346.96</v>
      </c>
      <c r="J11" s="6">
        <f t="shared" si="3"/>
        <v>0.0002708928998811666</v>
      </c>
      <c r="K11" s="44">
        <v>346.96</v>
      </c>
      <c r="L11" s="6">
        <f t="shared" si="4"/>
        <v>4.539392027879845E-05</v>
      </c>
    </row>
    <row r="12" spans="2:12" ht="12.75">
      <c r="B12" s="42" t="s">
        <v>24</v>
      </c>
      <c r="C12" s="44">
        <v>426.09</v>
      </c>
      <c r="D12" s="6">
        <f t="shared" si="0"/>
        <v>0.00011663038517071792</v>
      </c>
      <c r="E12" s="44">
        <v>426.09</v>
      </c>
      <c r="F12" s="6">
        <f t="shared" si="1"/>
        <v>0.0001926438975857676</v>
      </c>
      <c r="G12" s="44">
        <v>0</v>
      </c>
      <c r="H12" s="6">
        <f t="shared" si="2"/>
        <v>0</v>
      </c>
      <c r="I12" s="44">
        <v>284.23</v>
      </c>
      <c r="J12" s="6">
        <f t="shared" si="3"/>
        <v>0.00022191575090276685</v>
      </c>
      <c r="K12" s="44">
        <v>1136.41</v>
      </c>
      <c r="L12" s="6">
        <f t="shared" si="4"/>
        <v>0.00014868026557536706</v>
      </c>
    </row>
    <row r="13" spans="2:12" ht="12.75">
      <c r="B13" s="42" t="s">
        <v>27</v>
      </c>
      <c r="C13" s="44">
        <v>497.42</v>
      </c>
      <c r="D13" s="6">
        <f t="shared" si="0"/>
        <v>0.00013615500526090383</v>
      </c>
      <c r="E13" s="44">
        <v>497.42</v>
      </c>
      <c r="F13" s="6">
        <f t="shared" si="1"/>
        <v>0.00022489363171422126</v>
      </c>
      <c r="G13" s="44">
        <v>0</v>
      </c>
      <c r="H13" s="6">
        <f t="shared" si="2"/>
        <v>0</v>
      </c>
      <c r="I13" s="44">
        <v>5051.49</v>
      </c>
      <c r="J13" s="6">
        <f t="shared" si="3"/>
        <v>0.003944007305800998</v>
      </c>
      <c r="K13" s="44">
        <v>6046.33</v>
      </c>
      <c r="L13" s="6">
        <f t="shared" si="4"/>
        <v>0.0007910612808372938</v>
      </c>
    </row>
    <row r="14" spans="2:12" ht="12.75">
      <c r="B14" s="42" t="s">
        <v>28</v>
      </c>
      <c r="C14" s="44">
        <v>37436.01</v>
      </c>
      <c r="D14" s="6">
        <f t="shared" si="0"/>
        <v>0.010247075184948834</v>
      </c>
      <c r="E14" s="44">
        <v>37436.09</v>
      </c>
      <c r="F14" s="6">
        <f t="shared" si="1"/>
        <v>0.01692561263576141</v>
      </c>
      <c r="G14" s="44">
        <v>0</v>
      </c>
      <c r="H14" s="6">
        <f t="shared" si="2"/>
        <v>0</v>
      </c>
      <c r="I14" s="44">
        <v>9707.49</v>
      </c>
      <c r="J14" s="6">
        <f t="shared" si="3"/>
        <v>0.007579231371533969</v>
      </c>
      <c r="K14" s="44">
        <v>84579.59</v>
      </c>
      <c r="L14" s="6">
        <f t="shared" si="4"/>
        <v>0.011065826509319398</v>
      </c>
    </row>
    <row r="15" spans="2:12" ht="12.75">
      <c r="B15" s="42" t="s">
        <v>31</v>
      </c>
      <c r="C15" s="44">
        <v>6.87</v>
      </c>
      <c r="D15" s="6">
        <f t="shared" si="0"/>
        <v>1.880473013032064E-06</v>
      </c>
      <c r="E15" s="44">
        <v>6.87</v>
      </c>
      <c r="F15" s="6">
        <f t="shared" si="1"/>
        <v>3.1060657992776726E-06</v>
      </c>
      <c r="G15" s="44">
        <v>0</v>
      </c>
      <c r="H15" s="6">
        <f t="shared" si="2"/>
        <v>0</v>
      </c>
      <c r="I15" s="44">
        <v>0</v>
      </c>
      <c r="J15" s="6">
        <f t="shared" si="3"/>
        <v>0</v>
      </c>
      <c r="K15" s="44">
        <v>13.74</v>
      </c>
      <c r="L15" s="6">
        <f t="shared" si="4"/>
        <v>1.7976494830259704E-06</v>
      </c>
    </row>
    <row r="16" spans="2:12" ht="12.75">
      <c r="B16" s="42" t="s">
        <v>33</v>
      </c>
      <c r="C16" s="44">
        <v>6430.36</v>
      </c>
      <c r="D16" s="6">
        <f t="shared" si="0"/>
        <v>0.0017601336890947397</v>
      </c>
      <c r="E16" s="44">
        <v>6430.37</v>
      </c>
      <c r="F16" s="6">
        <f t="shared" si="1"/>
        <v>0.0029073001941340854</v>
      </c>
      <c r="G16" s="44">
        <v>694</v>
      </c>
      <c r="H16" s="6">
        <f t="shared" si="2"/>
        <v>0.0013953237473787667</v>
      </c>
      <c r="I16" s="44">
        <v>56914.22</v>
      </c>
      <c r="J16" s="6">
        <f t="shared" si="3"/>
        <v>0.04443641370842371</v>
      </c>
      <c r="K16" s="44">
        <v>70468.95</v>
      </c>
      <c r="L16" s="6">
        <f t="shared" si="4"/>
        <v>0.009219684973572267</v>
      </c>
    </row>
    <row r="17" spans="2:12" ht="12.75">
      <c r="B17" s="42" t="s">
        <v>35</v>
      </c>
      <c r="C17" s="44">
        <v>12626.04</v>
      </c>
      <c r="D17" s="6">
        <f t="shared" si="0"/>
        <v>0.0034560302010863703</v>
      </c>
      <c r="E17" s="44">
        <v>12626.04</v>
      </c>
      <c r="F17" s="6">
        <f t="shared" si="1"/>
        <v>0.0057084877764646096</v>
      </c>
      <c r="G17" s="44">
        <v>18234.48</v>
      </c>
      <c r="H17" s="6">
        <f t="shared" si="2"/>
        <v>0.03666138755778555</v>
      </c>
      <c r="I17" s="44">
        <v>0</v>
      </c>
      <c r="J17" s="6">
        <f t="shared" si="3"/>
        <v>0</v>
      </c>
      <c r="K17" s="44">
        <v>43486.56</v>
      </c>
      <c r="L17" s="6">
        <f t="shared" si="4"/>
        <v>0.005689489963797514</v>
      </c>
    </row>
    <row r="18" spans="2:12" ht="12.75">
      <c r="B18" s="42" t="s">
        <v>38</v>
      </c>
      <c r="C18" s="44">
        <v>26424.72</v>
      </c>
      <c r="D18" s="6">
        <f t="shared" si="0"/>
        <v>0.007233038258650458</v>
      </c>
      <c r="E18" s="44">
        <v>26424.73</v>
      </c>
      <c r="F18" s="6">
        <f t="shared" si="1"/>
        <v>0.0119471543097739</v>
      </c>
      <c r="G18" s="44">
        <v>4556.64</v>
      </c>
      <c r="H18" s="6">
        <f t="shared" si="2"/>
        <v>0.009161365994605165</v>
      </c>
      <c r="I18" s="44">
        <v>63903.4</v>
      </c>
      <c r="J18" s="6">
        <f t="shared" si="3"/>
        <v>0.04989329414994853</v>
      </c>
      <c r="K18" s="44">
        <v>121309.49</v>
      </c>
      <c r="L18" s="6">
        <f t="shared" si="4"/>
        <v>0.015871320377339456</v>
      </c>
    </row>
    <row r="19" spans="2:12" ht="12.75">
      <c r="B19" s="42" t="s">
        <v>39</v>
      </c>
      <c r="C19" s="44">
        <v>532.28</v>
      </c>
      <c r="D19" s="6">
        <f t="shared" si="0"/>
        <v>0.000145696968759346</v>
      </c>
      <c r="E19" s="44">
        <v>532.28</v>
      </c>
      <c r="F19" s="6">
        <f t="shared" si="1"/>
        <v>0.0002406545420144861</v>
      </c>
      <c r="G19" s="44">
        <v>0</v>
      </c>
      <c r="H19" s="6">
        <f t="shared" si="2"/>
        <v>0</v>
      </c>
      <c r="I19" s="44">
        <v>5831.04</v>
      </c>
      <c r="J19" s="6">
        <f t="shared" si="3"/>
        <v>0.004552649685621045</v>
      </c>
      <c r="K19" s="44">
        <v>6895.6</v>
      </c>
      <c r="L19" s="6">
        <f t="shared" si="4"/>
        <v>0.0009021740738831064</v>
      </c>
    </row>
    <row r="20" spans="2:12" ht="12.75">
      <c r="B20" s="42" t="s">
        <v>40</v>
      </c>
      <c r="C20" s="44">
        <v>276895.82</v>
      </c>
      <c r="D20" s="6">
        <f t="shared" si="0"/>
        <v>0.0757925934397939</v>
      </c>
      <c r="E20" s="44">
        <v>276895.86</v>
      </c>
      <c r="F20" s="6">
        <f t="shared" si="1"/>
        <v>0.12519021262119046</v>
      </c>
      <c r="G20" s="44">
        <v>37711.06</v>
      </c>
      <c r="H20" s="6">
        <f t="shared" si="2"/>
        <v>0.07582008293490708</v>
      </c>
      <c r="I20" s="44">
        <v>32739.05</v>
      </c>
      <c r="J20" s="6">
        <f t="shared" si="3"/>
        <v>0.025561379392017834</v>
      </c>
      <c r="K20" s="44">
        <v>624241.79</v>
      </c>
      <c r="L20" s="6">
        <f t="shared" si="4"/>
        <v>0.08167161070427267</v>
      </c>
    </row>
    <row r="21" spans="2:12" ht="12.75">
      <c r="B21" s="42" t="s">
        <v>161</v>
      </c>
      <c r="C21" s="44">
        <v>0</v>
      </c>
      <c r="D21" s="6">
        <f t="shared" si="0"/>
        <v>0</v>
      </c>
      <c r="E21" s="44">
        <v>0</v>
      </c>
      <c r="F21" s="6">
        <f t="shared" si="1"/>
        <v>0</v>
      </c>
      <c r="G21" s="44">
        <v>0</v>
      </c>
      <c r="H21" s="6">
        <f t="shared" si="2"/>
        <v>0</v>
      </c>
      <c r="I21" s="44">
        <v>0</v>
      </c>
      <c r="J21" s="6">
        <f t="shared" si="3"/>
        <v>0</v>
      </c>
      <c r="K21" s="44">
        <v>0</v>
      </c>
      <c r="L21" s="6">
        <f t="shared" si="4"/>
        <v>0</v>
      </c>
    </row>
    <row r="22" spans="2:12" ht="12.75">
      <c r="B22" s="42" t="s">
        <v>42</v>
      </c>
      <c r="C22" s="44">
        <v>0</v>
      </c>
      <c r="D22" s="6">
        <f t="shared" si="0"/>
        <v>0</v>
      </c>
      <c r="E22" s="44">
        <v>0</v>
      </c>
      <c r="F22" s="6">
        <f t="shared" si="1"/>
        <v>0</v>
      </c>
      <c r="G22" s="44">
        <v>0</v>
      </c>
      <c r="H22" s="6">
        <f t="shared" si="2"/>
        <v>0</v>
      </c>
      <c r="I22" s="44">
        <v>6138.71</v>
      </c>
      <c r="J22" s="6">
        <f t="shared" si="3"/>
        <v>0.004792866478641677</v>
      </c>
      <c r="K22" s="44">
        <v>6138.71</v>
      </c>
      <c r="L22" s="6">
        <f t="shared" si="4"/>
        <v>0.0008031476606947857</v>
      </c>
    </row>
    <row r="23" spans="2:12" ht="12.75">
      <c r="B23" s="42" t="s">
        <v>43</v>
      </c>
      <c r="C23" s="44">
        <v>7869.12</v>
      </c>
      <c r="D23" s="6">
        <f t="shared" si="0"/>
        <v>0.0021539545555037663</v>
      </c>
      <c r="E23" s="44">
        <v>7869.12</v>
      </c>
      <c r="F23" s="6">
        <f t="shared" si="1"/>
        <v>0.003557788137177863</v>
      </c>
      <c r="G23" s="44">
        <v>0</v>
      </c>
      <c r="H23" s="6">
        <f t="shared" si="2"/>
        <v>0</v>
      </c>
      <c r="I23" s="44">
        <v>2489.8</v>
      </c>
      <c r="J23" s="6">
        <f t="shared" si="3"/>
        <v>0.0019439391921954366</v>
      </c>
      <c r="K23" s="44">
        <v>18228.04</v>
      </c>
      <c r="L23" s="6">
        <f t="shared" si="4"/>
        <v>0.002384834547494666</v>
      </c>
    </row>
    <row r="24" spans="2:12" ht="12.75">
      <c r="B24" s="42" t="s">
        <v>44</v>
      </c>
      <c r="C24" s="44">
        <v>42350.35</v>
      </c>
      <c r="D24" s="6">
        <f t="shared" si="0"/>
        <v>0.011592240213604435</v>
      </c>
      <c r="E24" s="44">
        <v>42350.44</v>
      </c>
      <c r="F24" s="6">
        <f t="shared" si="1"/>
        <v>0.01914748955871341</v>
      </c>
      <c r="G24" s="44">
        <v>2583.07</v>
      </c>
      <c r="H24" s="6">
        <f t="shared" si="2"/>
        <v>0.005193399008849671</v>
      </c>
      <c r="I24" s="44">
        <v>27421.3</v>
      </c>
      <c r="J24" s="6">
        <f t="shared" si="3"/>
        <v>0.021409486613763642</v>
      </c>
      <c r="K24" s="44">
        <v>114705.16</v>
      </c>
      <c r="L24" s="6">
        <f t="shared" si="4"/>
        <v>0.015007254117497178</v>
      </c>
    </row>
    <row r="25" spans="2:12" ht="12.75">
      <c r="B25" s="42" t="s">
        <v>45</v>
      </c>
      <c r="C25" s="44">
        <v>347882.28</v>
      </c>
      <c r="D25" s="6">
        <f t="shared" si="0"/>
        <v>0.09522317893043147</v>
      </c>
      <c r="E25" s="44">
        <v>347882.31</v>
      </c>
      <c r="F25" s="6">
        <f t="shared" si="1"/>
        <v>0.15728462085367004</v>
      </c>
      <c r="G25" s="44">
        <v>140423.03</v>
      </c>
      <c r="H25" s="6">
        <f t="shared" si="2"/>
        <v>0.2823279372303761</v>
      </c>
      <c r="I25" s="44">
        <v>43041.7</v>
      </c>
      <c r="J25" s="6">
        <f t="shared" si="3"/>
        <v>0.03360528858893016</v>
      </c>
      <c r="K25" s="44">
        <v>879229.32</v>
      </c>
      <c r="L25" s="6">
        <f t="shared" si="4"/>
        <v>0.11503246961857899</v>
      </c>
    </row>
    <row r="26" spans="2:12" ht="12.75">
      <c r="B26" s="42" t="s">
        <v>46</v>
      </c>
      <c r="C26" s="44">
        <v>127531.55</v>
      </c>
      <c r="D26" s="6">
        <f t="shared" si="0"/>
        <v>0.03490824426275827</v>
      </c>
      <c r="E26" s="44">
        <v>127531.56</v>
      </c>
      <c r="F26" s="6">
        <f t="shared" si="1"/>
        <v>0.05765959488275523</v>
      </c>
      <c r="G26" s="44">
        <v>19836.5</v>
      </c>
      <c r="H26" s="6">
        <f t="shared" si="2"/>
        <v>0.03988233359492638</v>
      </c>
      <c r="I26" s="44">
        <v>70592.52</v>
      </c>
      <c r="J26" s="6">
        <f t="shared" si="3"/>
        <v>0.05511589939105157</v>
      </c>
      <c r="K26" s="44">
        <v>345492.13</v>
      </c>
      <c r="L26" s="6">
        <f t="shared" si="4"/>
        <v>0.045201874009027754</v>
      </c>
    </row>
    <row r="27" spans="2:12" ht="12.75">
      <c r="B27" s="42" t="s">
        <v>48</v>
      </c>
      <c r="C27" s="44">
        <v>103728.33</v>
      </c>
      <c r="D27" s="6">
        <f t="shared" si="0"/>
        <v>0.028392769323418374</v>
      </c>
      <c r="E27" s="44">
        <v>103728.37</v>
      </c>
      <c r="F27" s="6">
        <f t="shared" si="1"/>
        <v>0.0468976917717351</v>
      </c>
      <c r="G27" s="44">
        <v>40538.53</v>
      </c>
      <c r="H27" s="6">
        <f t="shared" si="2"/>
        <v>0.08150486108476448</v>
      </c>
      <c r="I27" s="44">
        <v>72791.51</v>
      </c>
      <c r="J27" s="6">
        <f t="shared" si="3"/>
        <v>0.05683278542376336</v>
      </c>
      <c r="K27" s="44">
        <v>320786.74</v>
      </c>
      <c r="L27" s="6">
        <f t="shared" si="4"/>
        <v>0.04196958641357979</v>
      </c>
    </row>
    <row r="28" spans="2:12" ht="12.75">
      <c r="B28" s="42" t="s">
        <v>51</v>
      </c>
      <c r="C28" s="44">
        <v>120104.97</v>
      </c>
      <c r="D28" s="6">
        <f t="shared" si="0"/>
        <v>0.032875422826204606</v>
      </c>
      <c r="E28" s="44">
        <v>120105.08</v>
      </c>
      <c r="F28" s="6">
        <f t="shared" si="1"/>
        <v>0.05430193323253404</v>
      </c>
      <c r="G28" s="44">
        <v>54804</v>
      </c>
      <c r="H28" s="6">
        <f t="shared" si="2"/>
        <v>0.11018634387802008</v>
      </c>
      <c r="I28" s="44">
        <v>84736.03</v>
      </c>
      <c r="J28" s="6">
        <f t="shared" si="3"/>
        <v>0.06615860298339155</v>
      </c>
      <c r="K28" s="44">
        <v>379750.08</v>
      </c>
      <c r="L28" s="6">
        <f t="shared" si="4"/>
        <v>0.04968395451172278</v>
      </c>
    </row>
    <row r="29" spans="2:12" ht="12.75">
      <c r="B29" s="42" t="s">
        <v>52</v>
      </c>
      <c r="C29" s="44">
        <v>2289.21</v>
      </c>
      <c r="D29" s="6">
        <f t="shared" si="0"/>
        <v>0.0006266080969669769</v>
      </c>
      <c r="E29" s="44">
        <v>2289.24</v>
      </c>
      <c r="F29" s="6">
        <f t="shared" si="1"/>
        <v>0.0010350116550710943</v>
      </c>
      <c r="G29" s="44">
        <v>0</v>
      </c>
      <c r="H29" s="6">
        <f t="shared" si="2"/>
        <v>0</v>
      </c>
      <c r="I29" s="44">
        <v>24186.42</v>
      </c>
      <c r="J29" s="6">
        <f t="shared" si="3"/>
        <v>0.018883817879709032</v>
      </c>
      <c r="K29" s="44">
        <v>28764.87</v>
      </c>
      <c r="L29" s="6">
        <f t="shared" si="4"/>
        <v>0.0037634027427080963</v>
      </c>
    </row>
    <row r="30" spans="2:12" ht="12.75">
      <c r="B30" s="42" t="s">
        <v>53</v>
      </c>
      <c r="C30" s="44">
        <v>3239.16</v>
      </c>
      <c r="D30" s="6">
        <f t="shared" si="0"/>
        <v>0.0008866307081357991</v>
      </c>
      <c r="E30" s="44">
        <v>3239.16</v>
      </c>
      <c r="F30" s="6">
        <f t="shared" si="1"/>
        <v>0.001464489678950257</v>
      </c>
      <c r="G30" s="44">
        <v>0</v>
      </c>
      <c r="H30" s="6">
        <f t="shared" si="2"/>
        <v>0</v>
      </c>
      <c r="I30" s="44">
        <v>5826.44</v>
      </c>
      <c r="J30" s="6">
        <f t="shared" si="3"/>
        <v>0.004549058184181532</v>
      </c>
      <c r="K30" s="44">
        <v>12304.76</v>
      </c>
      <c r="L30" s="6">
        <f t="shared" si="4"/>
        <v>0.001609872303694224</v>
      </c>
    </row>
    <row r="31" spans="2:12" ht="12.75">
      <c r="B31" s="42" t="s">
        <v>54</v>
      </c>
      <c r="C31" s="44">
        <v>4318.03</v>
      </c>
      <c r="D31" s="6">
        <f t="shared" si="0"/>
        <v>0.001181941613458929</v>
      </c>
      <c r="E31" s="44">
        <v>4318.04</v>
      </c>
      <c r="F31" s="6">
        <f t="shared" si="1"/>
        <v>0.0019522731242959186</v>
      </c>
      <c r="G31" s="44">
        <v>0</v>
      </c>
      <c r="H31" s="6">
        <f t="shared" si="2"/>
        <v>0</v>
      </c>
      <c r="I31" s="44">
        <v>9597.69</v>
      </c>
      <c r="J31" s="6">
        <f t="shared" si="3"/>
        <v>0.007493503793695164</v>
      </c>
      <c r="K31" s="44">
        <v>18233.76</v>
      </c>
      <c r="L31" s="6">
        <f t="shared" si="4"/>
        <v>0.0023855829139461148</v>
      </c>
    </row>
    <row r="32" spans="2:12" ht="12.75">
      <c r="B32" s="42" t="s">
        <v>55</v>
      </c>
      <c r="C32" s="44">
        <v>4192.5</v>
      </c>
      <c r="D32" s="6">
        <f t="shared" si="0"/>
        <v>0.0011475812383023186</v>
      </c>
      <c r="E32" s="44">
        <v>4192.57</v>
      </c>
      <c r="F32" s="6">
        <f t="shared" si="1"/>
        <v>0.0018955456023402608</v>
      </c>
      <c r="G32" s="44">
        <v>0</v>
      </c>
      <c r="H32" s="6">
        <f t="shared" si="2"/>
        <v>0</v>
      </c>
      <c r="I32" s="44">
        <v>5252.76</v>
      </c>
      <c r="J32" s="6">
        <f t="shared" si="3"/>
        <v>0.004101151109003334</v>
      </c>
      <c r="K32" s="44">
        <v>13637.83</v>
      </c>
      <c r="L32" s="6">
        <f t="shared" si="4"/>
        <v>0.0017842822452034984</v>
      </c>
    </row>
    <row r="33" spans="2:12" ht="12.75">
      <c r="B33" s="42" t="s">
        <v>58</v>
      </c>
      <c r="C33" s="44">
        <v>1115538.64</v>
      </c>
      <c r="D33" s="6">
        <f t="shared" si="0"/>
        <v>0.30534793413602485</v>
      </c>
      <c r="E33" s="44">
        <v>0</v>
      </c>
      <c r="F33" s="6">
        <f t="shared" si="1"/>
        <v>0</v>
      </c>
      <c r="G33" s="44">
        <v>0</v>
      </c>
      <c r="H33" s="6">
        <f t="shared" si="2"/>
        <v>0</v>
      </c>
      <c r="I33" s="44">
        <v>0</v>
      </c>
      <c r="J33" s="6">
        <f t="shared" si="3"/>
        <v>0</v>
      </c>
      <c r="K33" s="44">
        <v>1115538.64</v>
      </c>
      <c r="L33" s="6">
        <f t="shared" si="4"/>
        <v>0.14594959676066185</v>
      </c>
    </row>
    <row r="34" spans="2:12" ht="12.75">
      <c r="B34" s="42" t="s">
        <v>61</v>
      </c>
      <c r="C34" s="44">
        <v>274908.47</v>
      </c>
      <c r="D34" s="6">
        <f t="shared" si="0"/>
        <v>0.07524861119198467</v>
      </c>
      <c r="E34" s="44">
        <v>0</v>
      </c>
      <c r="F34" s="6">
        <f t="shared" si="1"/>
        <v>0</v>
      </c>
      <c r="G34" s="44">
        <v>0</v>
      </c>
      <c r="H34" s="6">
        <f t="shared" si="2"/>
        <v>0</v>
      </c>
      <c r="I34" s="44">
        <v>0</v>
      </c>
      <c r="J34" s="6">
        <f t="shared" si="3"/>
        <v>0</v>
      </c>
      <c r="K34" s="44">
        <v>274908.47</v>
      </c>
      <c r="L34" s="6">
        <f t="shared" si="4"/>
        <v>0.035967181148104835</v>
      </c>
    </row>
    <row r="35" spans="2:12" ht="12.75">
      <c r="B35" s="42" t="s">
        <v>63</v>
      </c>
      <c r="C35" s="44">
        <v>56212.04</v>
      </c>
      <c r="D35" s="6">
        <f t="shared" si="0"/>
        <v>0.015386495520739287</v>
      </c>
      <c r="E35" s="44">
        <v>5122.76</v>
      </c>
      <c r="F35" s="6">
        <f t="shared" si="1"/>
        <v>0.0023161032946008285</v>
      </c>
      <c r="G35" s="44">
        <v>4953.62</v>
      </c>
      <c r="H35" s="6">
        <f t="shared" si="2"/>
        <v>0.00995951530474122</v>
      </c>
      <c r="I35" s="44">
        <v>11692.7</v>
      </c>
      <c r="J35" s="6">
        <f t="shared" si="3"/>
        <v>0.009129206278650326</v>
      </c>
      <c r="K35" s="44">
        <v>77981.12</v>
      </c>
      <c r="L35" s="6">
        <f t="shared" si="4"/>
        <v>0.010202526932589967</v>
      </c>
    </row>
    <row r="36" spans="2:12" ht="12.75">
      <c r="B36" s="42" t="s">
        <v>67</v>
      </c>
      <c r="C36" s="44">
        <v>85415.57</v>
      </c>
      <c r="D36" s="6">
        <f t="shared" si="0"/>
        <v>0.023380156372307306</v>
      </c>
      <c r="E36" s="44">
        <v>85415.59</v>
      </c>
      <c r="F36" s="6">
        <f t="shared" si="1"/>
        <v>0.03861811394819854</v>
      </c>
      <c r="G36" s="44">
        <v>7401.96</v>
      </c>
      <c r="H36" s="6">
        <f t="shared" si="2"/>
        <v>0.014882032514622098</v>
      </c>
      <c r="I36" s="44">
        <v>10695.38</v>
      </c>
      <c r="J36" s="6">
        <f t="shared" si="3"/>
        <v>0.008350537536116646</v>
      </c>
      <c r="K36" s="44">
        <v>188928.5</v>
      </c>
      <c r="L36" s="6">
        <f t="shared" si="4"/>
        <v>0.02471813830814207</v>
      </c>
    </row>
    <row r="37" spans="2:12" ht="12.75">
      <c r="B37" s="42" t="s">
        <v>68</v>
      </c>
      <c r="C37" s="44">
        <v>19105.08</v>
      </c>
      <c r="D37" s="6">
        <f t="shared" si="0"/>
        <v>0.005229488697499072</v>
      </c>
      <c r="E37" s="44">
        <v>19105.12</v>
      </c>
      <c r="F37" s="6">
        <f t="shared" si="1"/>
        <v>0.008637810745719919</v>
      </c>
      <c r="G37" s="44">
        <v>0</v>
      </c>
      <c r="H37" s="6">
        <f t="shared" si="2"/>
        <v>0</v>
      </c>
      <c r="I37" s="44">
        <v>42320.83</v>
      </c>
      <c r="J37" s="6">
        <f t="shared" si="3"/>
        <v>0.03304246127529938</v>
      </c>
      <c r="K37" s="44">
        <v>80531.03</v>
      </c>
      <c r="L37" s="6">
        <f t="shared" si="4"/>
        <v>0.010536140061648392</v>
      </c>
    </row>
    <row r="38" spans="2:12" ht="12.75">
      <c r="B38" s="42" t="s">
        <v>70</v>
      </c>
      <c r="C38" s="44">
        <v>12572.99</v>
      </c>
      <c r="D38" s="6">
        <f t="shared" si="0"/>
        <v>0.0034415092268008747</v>
      </c>
      <c r="E38" s="44">
        <v>12573.04</v>
      </c>
      <c r="F38" s="6">
        <f t="shared" si="1"/>
        <v>0.0056845254056696</v>
      </c>
      <c r="G38" s="44">
        <v>270.45</v>
      </c>
      <c r="H38" s="6">
        <f t="shared" si="2"/>
        <v>0.0005437540453581952</v>
      </c>
      <c r="I38" s="44">
        <v>20856.58</v>
      </c>
      <c r="J38" s="6">
        <f t="shared" si="3"/>
        <v>0.016284008063763955</v>
      </c>
      <c r="K38" s="44">
        <v>46273.06</v>
      </c>
      <c r="L38" s="6">
        <f t="shared" si="4"/>
        <v>0.00605405694228746</v>
      </c>
    </row>
    <row r="39" spans="2:12" ht="12.75">
      <c r="B39" s="42" t="s">
        <v>73</v>
      </c>
      <c r="C39" s="44">
        <v>4396.3</v>
      </c>
      <c r="D39" s="6">
        <f t="shared" si="0"/>
        <v>0.0012033658671314212</v>
      </c>
      <c r="E39" s="44">
        <v>4396.31</v>
      </c>
      <c r="F39" s="6">
        <f t="shared" si="1"/>
        <v>0.0019876605726379076</v>
      </c>
      <c r="G39" s="44">
        <v>0</v>
      </c>
      <c r="H39" s="6">
        <f t="shared" si="2"/>
        <v>0</v>
      </c>
      <c r="I39" s="44">
        <v>15639.18</v>
      </c>
      <c r="J39" s="6">
        <f t="shared" si="3"/>
        <v>0.01221046467017392</v>
      </c>
      <c r="K39" s="44">
        <v>24431.79</v>
      </c>
      <c r="L39" s="6">
        <f t="shared" si="4"/>
        <v>0.0031964916057422906</v>
      </c>
    </row>
    <row r="40" spans="2:12" ht="12.75">
      <c r="B40" s="42" t="s">
        <v>75</v>
      </c>
      <c r="C40" s="44">
        <v>11422.06</v>
      </c>
      <c r="D40" s="6">
        <f t="shared" si="0"/>
        <v>0.003126473884022273</v>
      </c>
      <c r="E40" s="44">
        <v>11422.08</v>
      </c>
      <c r="F40" s="6">
        <f t="shared" si="1"/>
        <v>0.005164153136042725</v>
      </c>
      <c r="G40" s="44">
        <v>519.64</v>
      </c>
      <c r="H40" s="6">
        <f t="shared" si="2"/>
        <v>0.0010447637349969775</v>
      </c>
      <c r="I40" s="44">
        <v>26206.11</v>
      </c>
      <c r="J40" s="6">
        <f t="shared" si="3"/>
        <v>0.020460713432398085</v>
      </c>
      <c r="K40" s="44">
        <v>49569.89</v>
      </c>
      <c r="L40" s="6">
        <f t="shared" si="4"/>
        <v>0.0064853920765759986</v>
      </c>
    </row>
    <row r="41" spans="2:12" ht="12.75">
      <c r="B41" s="42" t="s">
        <v>78</v>
      </c>
      <c r="C41" s="44">
        <v>855.8</v>
      </c>
      <c r="D41" s="6">
        <f t="shared" si="0"/>
        <v>0.0002342516454953188</v>
      </c>
      <c r="E41" s="44">
        <v>855.83</v>
      </c>
      <c r="F41" s="6">
        <f t="shared" si="1"/>
        <v>0.00038693803391496516</v>
      </c>
      <c r="G41" s="44">
        <v>0</v>
      </c>
      <c r="H41" s="6">
        <f t="shared" si="2"/>
        <v>0</v>
      </c>
      <c r="I41" s="44">
        <v>97.3</v>
      </c>
      <c r="J41" s="6">
        <f t="shared" si="3"/>
        <v>7.596806305752107E-05</v>
      </c>
      <c r="K41" s="44">
        <v>1808.93</v>
      </c>
      <c r="L41" s="6">
        <f t="shared" si="4"/>
        <v>0.00023666827360481577</v>
      </c>
    </row>
    <row r="42" spans="2:12" ht="12.75">
      <c r="B42" s="42" t="s">
        <v>79</v>
      </c>
      <c r="C42" s="44">
        <v>5120.48</v>
      </c>
      <c r="D42" s="6">
        <f t="shared" si="0"/>
        <v>0.0014015901679432928</v>
      </c>
      <c r="E42" s="44">
        <v>5120.52</v>
      </c>
      <c r="F42" s="6">
        <f t="shared" si="1"/>
        <v>0.0023150905453445864</v>
      </c>
      <c r="G42" s="44">
        <v>0</v>
      </c>
      <c r="H42" s="6">
        <f t="shared" si="2"/>
        <v>0</v>
      </c>
      <c r="I42" s="44">
        <v>19060.85</v>
      </c>
      <c r="J42" s="6">
        <f t="shared" si="3"/>
        <v>0.014881971785508227</v>
      </c>
      <c r="K42" s="44">
        <v>29301.85</v>
      </c>
      <c r="L42" s="6">
        <f t="shared" si="4"/>
        <v>0.003833657605837302</v>
      </c>
    </row>
    <row r="43" spans="2:12" ht="12.75">
      <c r="B43" s="42" t="s">
        <v>81</v>
      </c>
      <c r="C43" s="44">
        <v>2039.41</v>
      </c>
      <c r="D43" s="6">
        <f t="shared" si="0"/>
        <v>0.0005582322369006873</v>
      </c>
      <c r="E43" s="44">
        <v>2039.43</v>
      </c>
      <c r="F43" s="6">
        <f t="shared" si="1"/>
        <v>0.0009220675069899365</v>
      </c>
      <c r="G43" s="44">
        <v>0</v>
      </c>
      <c r="H43" s="6">
        <f t="shared" si="2"/>
        <v>0</v>
      </c>
      <c r="I43" s="44">
        <v>0</v>
      </c>
      <c r="J43" s="6">
        <f t="shared" si="3"/>
        <v>0</v>
      </c>
      <c r="K43" s="44">
        <v>4078.84</v>
      </c>
      <c r="L43" s="6">
        <f t="shared" si="4"/>
        <v>0.00053364807986504</v>
      </c>
    </row>
    <row r="44" spans="2:12" ht="12.75">
      <c r="B44" s="42" t="s">
        <v>82</v>
      </c>
      <c r="C44" s="44">
        <v>797.21</v>
      </c>
      <c r="D44" s="6">
        <f t="shared" si="0"/>
        <v>0.00021821424901299736</v>
      </c>
      <c r="E44" s="44">
        <v>797.21</v>
      </c>
      <c r="F44" s="6">
        <f t="shared" si="1"/>
        <v>0.0003604347475752771</v>
      </c>
      <c r="G44" s="44">
        <v>5131.6</v>
      </c>
      <c r="H44" s="6">
        <f t="shared" si="2"/>
        <v>0.01031735351880242</v>
      </c>
      <c r="I44" s="44">
        <v>0</v>
      </c>
      <c r="J44" s="6">
        <f t="shared" si="3"/>
        <v>0</v>
      </c>
      <c r="K44" s="44">
        <v>6726.02</v>
      </c>
      <c r="L44" s="6">
        <f t="shared" si="4"/>
        <v>0.0008799873635969679</v>
      </c>
    </row>
    <row r="45" spans="2:12" ht="12.75">
      <c r="B45" s="42" t="s">
        <v>88</v>
      </c>
      <c r="C45" s="44">
        <v>0</v>
      </c>
      <c r="D45" s="6">
        <f t="shared" si="0"/>
        <v>0</v>
      </c>
      <c r="E45" s="44">
        <v>0</v>
      </c>
      <c r="F45" s="6">
        <f t="shared" si="1"/>
        <v>0</v>
      </c>
      <c r="G45" s="44">
        <v>0</v>
      </c>
      <c r="H45" s="6">
        <f t="shared" si="2"/>
        <v>0</v>
      </c>
      <c r="I45" s="44">
        <v>25997.44</v>
      </c>
      <c r="J45" s="6">
        <f t="shared" si="3"/>
        <v>0.020297791996445227</v>
      </c>
      <c r="K45" s="44">
        <v>25997.44</v>
      </c>
      <c r="L45" s="6">
        <f t="shared" si="4"/>
        <v>0.0034013307551672986</v>
      </c>
    </row>
    <row r="46" spans="2:12" ht="12.75">
      <c r="B46" s="42" t="s">
        <v>89</v>
      </c>
      <c r="C46" s="44">
        <v>58838.35</v>
      </c>
      <c r="D46" s="6">
        <f t="shared" si="0"/>
        <v>0.016105375444881387</v>
      </c>
      <c r="E46" s="44">
        <v>58838.37</v>
      </c>
      <c r="F46" s="6">
        <f t="shared" si="1"/>
        <v>0.026602015828565567</v>
      </c>
      <c r="G46" s="44">
        <v>8248.42</v>
      </c>
      <c r="H46" s="6">
        <f t="shared" si="2"/>
        <v>0.01658388516477517</v>
      </c>
      <c r="I46" s="44">
        <v>55136.99</v>
      </c>
      <c r="J46" s="6">
        <f t="shared" si="3"/>
        <v>0.04304882151204428</v>
      </c>
      <c r="K46" s="44">
        <v>181062.13</v>
      </c>
      <c r="L46" s="6">
        <f t="shared" si="4"/>
        <v>0.023688955195784647</v>
      </c>
    </row>
    <row r="47" spans="2:12" ht="12.75">
      <c r="B47" s="42" t="s">
        <v>93</v>
      </c>
      <c r="C47" s="44">
        <v>34.67</v>
      </c>
      <c r="D47" s="6">
        <f t="shared" si="0"/>
        <v>9.48995623898423E-06</v>
      </c>
      <c r="E47" s="44">
        <v>34.68</v>
      </c>
      <c r="F47" s="6">
        <f t="shared" si="1"/>
        <v>1.5679528663602573E-05</v>
      </c>
      <c r="G47" s="44">
        <v>0</v>
      </c>
      <c r="H47" s="6">
        <f t="shared" si="2"/>
        <v>0</v>
      </c>
      <c r="I47" s="44">
        <v>5443.42</v>
      </c>
      <c r="J47" s="6">
        <f t="shared" si="3"/>
        <v>0.004250011036059315</v>
      </c>
      <c r="K47" s="44">
        <v>5512.77</v>
      </c>
      <c r="L47" s="6">
        <f t="shared" si="4"/>
        <v>0.000721253867579409</v>
      </c>
    </row>
    <row r="48" spans="2:12" ht="12.75">
      <c r="B48" s="42" t="s">
        <v>97</v>
      </c>
      <c r="C48" s="44">
        <v>0</v>
      </c>
      <c r="D48" s="6">
        <f t="shared" si="0"/>
        <v>0</v>
      </c>
      <c r="E48" s="44">
        <v>0</v>
      </c>
      <c r="F48" s="6">
        <f t="shared" si="1"/>
        <v>0</v>
      </c>
      <c r="G48" s="44">
        <v>0</v>
      </c>
      <c r="H48" s="6">
        <f t="shared" si="2"/>
        <v>0</v>
      </c>
      <c r="I48" s="44">
        <v>1451.4</v>
      </c>
      <c r="J48" s="6">
        <f t="shared" si="3"/>
        <v>0.0011331967802845435</v>
      </c>
      <c r="K48" s="44">
        <v>1451.4</v>
      </c>
      <c r="L48" s="6">
        <f t="shared" si="4"/>
        <v>0.00018989144539038527</v>
      </c>
    </row>
    <row r="49" spans="2:12" ht="12.75">
      <c r="B49" s="42" t="s">
        <v>99</v>
      </c>
      <c r="C49" s="44">
        <v>204335.81</v>
      </c>
      <c r="D49" s="6">
        <f t="shared" si="0"/>
        <v>0.05593129203799816</v>
      </c>
      <c r="E49" s="44">
        <v>204335.94</v>
      </c>
      <c r="F49" s="6">
        <f t="shared" si="1"/>
        <v>0.09238440681182744</v>
      </c>
      <c r="G49" s="44">
        <v>54451.42</v>
      </c>
      <c r="H49" s="6">
        <f t="shared" si="2"/>
        <v>0.10947746311886905</v>
      </c>
      <c r="I49" s="44">
        <v>47846.8</v>
      </c>
      <c r="J49" s="6">
        <f t="shared" si="3"/>
        <v>0.0373569241469743</v>
      </c>
      <c r="K49" s="44">
        <v>510969.97</v>
      </c>
      <c r="L49" s="6">
        <f t="shared" si="4"/>
        <v>0.06685188518284538</v>
      </c>
    </row>
    <row r="50" spans="2:12" ht="12.75">
      <c r="B50" s="42" t="s">
        <v>106</v>
      </c>
      <c r="C50" s="44">
        <v>0</v>
      </c>
      <c r="D50" s="6">
        <f t="shared" si="0"/>
        <v>0</v>
      </c>
      <c r="E50" s="44">
        <v>0</v>
      </c>
      <c r="F50" s="6">
        <f t="shared" si="1"/>
        <v>0</v>
      </c>
      <c r="G50" s="44">
        <v>0</v>
      </c>
      <c r="H50" s="6">
        <f t="shared" si="2"/>
        <v>0</v>
      </c>
      <c r="I50" s="44">
        <v>2354.97</v>
      </c>
      <c r="J50" s="6">
        <f t="shared" si="3"/>
        <v>0.0018386691619585857</v>
      </c>
      <c r="K50" s="44">
        <v>2354.97</v>
      </c>
      <c r="L50" s="6">
        <f t="shared" si="4"/>
        <v>0.00030810848639313456</v>
      </c>
    </row>
    <row r="51" spans="2:12" ht="12.75">
      <c r="B51" s="42" t="s">
        <v>110</v>
      </c>
      <c r="C51" s="44">
        <v>0</v>
      </c>
      <c r="D51" s="6">
        <f t="shared" si="0"/>
        <v>0</v>
      </c>
      <c r="E51" s="44">
        <v>0</v>
      </c>
      <c r="F51" s="6">
        <f t="shared" si="1"/>
        <v>0</v>
      </c>
      <c r="G51" s="44">
        <v>0</v>
      </c>
      <c r="H51" s="6">
        <f t="shared" si="2"/>
        <v>0</v>
      </c>
      <c r="I51" s="44">
        <v>1647.31</v>
      </c>
      <c r="J51" s="6">
        <f t="shared" si="3"/>
        <v>0.0012861557035486642</v>
      </c>
      <c r="K51" s="44">
        <v>1647.31</v>
      </c>
      <c r="L51" s="6">
        <f t="shared" si="4"/>
        <v>0.00021552299635251173</v>
      </c>
    </row>
    <row r="52" spans="2:12" ht="12.75">
      <c r="B52" s="42" t="s">
        <v>112</v>
      </c>
      <c r="C52" s="44">
        <v>0</v>
      </c>
      <c r="D52" s="6">
        <f t="shared" si="0"/>
        <v>0</v>
      </c>
      <c r="E52" s="44">
        <v>0</v>
      </c>
      <c r="F52" s="6">
        <f t="shared" si="1"/>
        <v>0</v>
      </c>
      <c r="G52" s="44">
        <v>0</v>
      </c>
      <c r="H52" s="6">
        <f t="shared" si="2"/>
        <v>0</v>
      </c>
      <c r="I52" s="44">
        <v>22336.66</v>
      </c>
      <c r="J52" s="6">
        <f t="shared" si="3"/>
        <v>0.01743959707476268</v>
      </c>
      <c r="K52" s="44">
        <v>22336.66</v>
      </c>
      <c r="L52" s="6">
        <f t="shared" si="4"/>
        <v>0.002922378842905886</v>
      </c>
    </row>
    <row r="53" spans="2:12" ht="12.75">
      <c r="B53" s="42" t="s">
        <v>115</v>
      </c>
      <c r="C53" s="44">
        <v>128018.97</v>
      </c>
      <c r="D53" s="6">
        <f t="shared" si="0"/>
        <v>0.03504166204383718</v>
      </c>
      <c r="E53" s="44">
        <v>128019.06</v>
      </c>
      <c r="F53" s="6">
        <f t="shared" si="1"/>
        <v>0.057880003482048956</v>
      </c>
      <c r="G53" s="44">
        <v>4278.99</v>
      </c>
      <c r="H53" s="6">
        <f t="shared" si="2"/>
        <v>0.00860313596800615</v>
      </c>
      <c r="I53" s="44">
        <v>8590.14</v>
      </c>
      <c r="J53" s="6">
        <f t="shared" si="3"/>
        <v>0.006706847864264481</v>
      </c>
      <c r="K53" s="44">
        <v>268907.16</v>
      </c>
      <c r="L53" s="6">
        <f t="shared" si="4"/>
        <v>0.03518200998224031</v>
      </c>
    </row>
    <row r="54" spans="2:12" ht="12.75">
      <c r="B54" s="42" t="s">
        <v>120</v>
      </c>
      <c r="C54" s="44">
        <v>0</v>
      </c>
      <c r="D54" s="6">
        <f t="shared" si="0"/>
        <v>0</v>
      </c>
      <c r="E54" s="44">
        <v>0</v>
      </c>
      <c r="F54" s="6">
        <f t="shared" si="1"/>
        <v>0</v>
      </c>
      <c r="G54" s="44">
        <v>0</v>
      </c>
      <c r="H54" s="6">
        <f t="shared" si="2"/>
        <v>0</v>
      </c>
      <c r="I54" s="44">
        <v>890.9</v>
      </c>
      <c r="J54" s="6">
        <f t="shared" si="3"/>
        <v>0.000695580137491732</v>
      </c>
      <c r="K54" s="44">
        <v>890.9</v>
      </c>
      <c r="L54" s="6">
        <f t="shared" si="4"/>
        <v>0.00011655938314613078</v>
      </c>
    </row>
    <row r="55" spans="2:12" ht="12.75">
      <c r="B55" s="42" t="s">
        <v>121</v>
      </c>
      <c r="C55" s="44">
        <v>831.31</v>
      </c>
      <c r="D55" s="6">
        <f t="shared" si="0"/>
        <v>0.00022754818347360772</v>
      </c>
      <c r="E55" s="44">
        <v>831.32</v>
      </c>
      <c r="F55" s="6">
        <f t="shared" si="1"/>
        <v>0.0003758565677227824</v>
      </c>
      <c r="G55" s="44">
        <v>0</v>
      </c>
      <c r="H55" s="6">
        <f t="shared" si="2"/>
        <v>0</v>
      </c>
      <c r="I55" s="44">
        <v>3310.04</v>
      </c>
      <c r="J55" s="6">
        <f t="shared" si="3"/>
        <v>0.0025843507445315215</v>
      </c>
      <c r="K55" s="44">
        <v>4972.67</v>
      </c>
      <c r="L55" s="6">
        <f t="shared" si="4"/>
        <v>0.0006505908045675948</v>
      </c>
    </row>
    <row r="56" spans="2:12" ht="12.75">
      <c r="B56" s="42" t="s">
        <v>122</v>
      </c>
      <c r="C56" s="44">
        <v>11472.13</v>
      </c>
      <c r="D56" s="6">
        <f t="shared" si="0"/>
        <v>0.003140179165501533</v>
      </c>
      <c r="E56" s="44">
        <v>11472.15</v>
      </c>
      <c r="F56" s="6">
        <f t="shared" si="1"/>
        <v>0.005186790794640954</v>
      </c>
      <c r="G56" s="44">
        <v>283.98</v>
      </c>
      <c r="H56" s="6">
        <f t="shared" si="2"/>
        <v>0.0005709568267732309</v>
      </c>
      <c r="I56" s="44">
        <v>19373.45</v>
      </c>
      <c r="J56" s="6">
        <f t="shared" si="3"/>
        <v>0.015126037731158599</v>
      </c>
      <c r="K56" s="44">
        <v>42601.71</v>
      </c>
      <c r="L56" s="6">
        <f t="shared" si="4"/>
        <v>0.005573722122090416</v>
      </c>
    </row>
    <row r="57" spans="2:12" ht="12.75">
      <c r="B57" s="42" t="s">
        <v>123</v>
      </c>
      <c r="C57" s="44">
        <v>493.73</v>
      </c>
      <c r="D57" s="6">
        <f t="shared" si="0"/>
        <v>0.00013514496953774687</v>
      </c>
      <c r="E57" s="44">
        <v>493.74</v>
      </c>
      <c r="F57" s="6">
        <f t="shared" si="1"/>
        <v>0.00022322982936468094</v>
      </c>
      <c r="G57" s="44">
        <v>0</v>
      </c>
      <c r="H57" s="6">
        <f t="shared" si="2"/>
        <v>0</v>
      </c>
      <c r="I57" s="44">
        <v>387.7</v>
      </c>
      <c r="J57" s="6">
        <f t="shared" si="3"/>
        <v>0.0003027011104563301</v>
      </c>
      <c r="K57" s="44">
        <v>1375.17</v>
      </c>
      <c r="L57" s="6">
        <f t="shared" si="4"/>
        <v>0.00017991802325857524</v>
      </c>
    </row>
    <row r="58" spans="2:12" ht="12.75">
      <c r="B58" s="42" t="s">
        <v>127</v>
      </c>
      <c r="C58" s="44">
        <v>66768.83</v>
      </c>
      <c r="D58" s="6">
        <f t="shared" si="0"/>
        <v>0.01827612560796589</v>
      </c>
      <c r="E58" s="44">
        <v>66768.85</v>
      </c>
      <c r="F58" s="6">
        <f t="shared" si="1"/>
        <v>0.030187546061441202</v>
      </c>
      <c r="G58" s="44">
        <v>7503.46</v>
      </c>
      <c r="H58" s="6">
        <f t="shared" si="2"/>
        <v>0.015086103639058619</v>
      </c>
      <c r="I58" s="44">
        <v>67166.34</v>
      </c>
      <c r="J58" s="6">
        <f t="shared" si="3"/>
        <v>0.05244087104278417</v>
      </c>
      <c r="K58" s="44">
        <v>208207.48</v>
      </c>
      <c r="L58" s="6">
        <f t="shared" si="4"/>
        <v>0.027240470799427954</v>
      </c>
    </row>
    <row r="59" spans="2:12" ht="12.75">
      <c r="B59" s="42" t="s">
        <v>128</v>
      </c>
      <c r="C59" s="44">
        <v>0</v>
      </c>
      <c r="D59" s="6">
        <f t="shared" si="0"/>
        <v>0</v>
      </c>
      <c r="E59" s="44">
        <v>0</v>
      </c>
      <c r="F59" s="6">
        <f t="shared" si="1"/>
        <v>0</v>
      </c>
      <c r="G59" s="44">
        <v>0</v>
      </c>
      <c r="H59" s="6">
        <f t="shared" si="2"/>
        <v>0</v>
      </c>
      <c r="I59" s="44">
        <v>11900.8</v>
      </c>
      <c r="J59" s="6">
        <f t="shared" si="3"/>
        <v>0.009291682680729154</v>
      </c>
      <c r="K59" s="44">
        <v>11900.8</v>
      </c>
      <c r="L59" s="6">
        <f t="shared" si="4"/>
        <v>0.0015570208855600776</v>
      </c>
    </row>
    <row r="60" spans="2:12" ht="12.75">
      <c r="B60" s="42" t="s">
        <v>130</v>
      </c>
      <c r="C60" s="44">
        <v>0</v>
      </c>
      <c r="D60" s="6">
        <f t="shared" si="0"/>
        <v>0</v>
      </c>
      <c r="E60" s="44">
        <v>0</v>
      </c>
      <c r="F60" s="6">
        <f t="shared" si="1"/>
        <v>0</v>
      </c>
      <c r="G60" s="44">
        <v>0</v>
      </c>
      <c r="H60" s="6">
        <f t="shared" si="2"/>
        <v>0</v>
      </c>
      <c r="I60" s="44">
        <v>5653.84</v>
      </c>
      <c r="J60" s="6">
        <f t="shared" si="3"/>
        <v>0.004414298804081551</v>
      </c>
      <c r="K60" s="44">
        <v>5653.84</v>
      </c>
      <c r="L60" s="6">
        <f t="shared" si="4"/>
        <v>0.0007397105206049165</v>
      </c>
    </row>
    <row r="61" spans="2:12" ht="12.75">
      <c r="B61" s="42" t="s">
        <v>131</v>
      </c>
      <c r="C61" s="44">
        <v>9074.23</v>
      </c>
      <c r="D61" s="6">
        <f t="shared" si="0"/>
        <v>0.0024838201789004286</v>
      </c>
      <c r="E61" s="44">
        <v>9074.24</v>
      </c>
      <c r="F61" s="6">
        <f t="shared" si="1"/>
        <v>0.004102647237036016</v>
      </c>
      <c r="G61" s="44">
        <v>0</v>
      </c>
      <c r="H61" s="6">
        <f t="shared" si="2"/>
        <v>0</v>
      </c>
      <c r="I61" s="44">
        <v>9933.78</v>
      </c>
      <c r="J61" s="6">
        <f t="shared" si="3"/>
        <v>0.007755909819522525</v>
      </c>
      <c r="K61" s="44">
        <v>28082.25</v>
      </c>
      <c r="L61" s="6">
        <f t="shared" si="4"/>
        <v>0.0036740933183919983</v>
      </c>
    </row>
    <row r="62" spans="2:12" ht="12.75">
      <c r="B62" s="42" t="s">
        <v>132</v>
      </c>
      <c r="C62" s="44">
        <v>24958.43</v>
      </c>
      <c r="D62" s="6">
        <f t="shared" si="0"/>
        <v>0.006831681814068393</v>
      </c>
      <c r="E62" s="44">
        <v>24958.44</v>
      </c>
      <c r="F62" s="6">
        <f t="shared" si="1"/>
        <v>0.01128421497632079</v>
      </c>
      <c r="G62" s="44">
        <v>1651.58</v>
      </c>
      <c r="H62" s="6">
        <f t="shared" si="2"/>
        <v>0.003320589041348449</v>
      </c>
      <c r="I62" s="44">
        <v>53320.32</v>
      </c>
      <c r="J62" s="6">
        <f t="shared" si="3"/>
        <v>0.041630436094626945</v>
      </c>
      <c r="K62" s="44">
        <v>104888.77</v>
      </c>
      <c r="L62" s="6">
        <f t="shared" si="4"/>
        <v>0.013722943461843516</v>
      </c>
    </row>
    <row r="63" spans="2:12" ht="12.75">
      <c r="B63" s="42" t="s">
        <v>134</v>
      </c>
      <c r="C63" s="44">
        <v>725.65</v>
      </c>
      <c r="D63" s="6">
        <f t="shared" si="0"/>
        <v>0.0001986266727666255</v>
      </c>
      <c r="E63" s="44">
        <v>725.66</v>
      </c>
      <c r="F63" s="6">
        <f t="shared" si="1"/>
        <v>0.00032808554700201393</v>
      </c>
      <c r="G63" s="44">
        <v>0</v>
      </c>
      <c r="H63" s="6">
        <f t="shared" si="2"/>
        <v>0</v>
      </c>
      <c r="I63" s="44">
        <v>8024.79</v>
      </c>
      <c r="J63" s="6">
        <f t="shared" si="3"/>
        <v>0.006265444529736532</v>
      </c>
      <c r="K63" s="44">
        <v>9476.1</v>
      </c>
      <c r="L63" s="6">
        <f t="shared" si="4"/>
        <v>0.0012397893934572343</v>
      </c>
    </row>
    <row r="64" spans="2:12" ht="12.75">
      <c r="B64" s="42" t="s">
        <v>135</v>
      </c>
      <c r="C64" s="44">
        <v>145736.38</v>
      </c>
      <c r="D64" s="6">
        <f t="shared" si="0"/>
        <v>0.03989131435327305</v>
      </c>
      <c r="E64" s="44">
        <v>145736.45</v>
      </c>
      <c r="F64" s="6">
        <f t="shared" si="1"/>
        <v>0.06589039345751682</v>
      </c>
      <c r="G64" s="44">
        <v>36429.2</v>
      </c>
      <c r="H64" s="6">
        <f t="shared" si="2"/>
        <v>0.0732428355302746</v>
      </c>
      <c r="I64" s="44">
        <v>15243.03</v>
      </c>
      <c r="J64" s="6">
        <f t="shared" si="3"/>
        <v>0.011901166127725443</v>
      </c>
      <c r="K64" s="44">
        <v>343145.06</v>
      </c>
      <c r="L64" s="6">
        <f t="shared" si="4"/>
        <v>0.044894799105670714</v>
      </c>
    </row>
    <row r="65" spans="2:12" ht="12.75">
      <c r="B65" s="42" t="s">
        <v>136</v>
      </c>
      <c r="C65" s="44">
        <v>759.54</v>
      </c>
      <c r="D65" s="6">
        <f t="shared" si="0"/>
        <v>0.00020790312551941396</v>
      </c>
      <c r="E65" s="44">
        <v>759.55</v>
      </c>
      <c r="F65" s="6">
        <f t="shared" si="1"/>
        <v>0.00034340790070470976</v>
      </c>
      <c r="G65" s="44">
        <v>0</v>
      </c>
      <c r="H65" s="6">
        <f t="shared" si="2"/>
        <v>0</v>
      </c>
      <c r="I65" s="44">
        <v>10458.15</v>
      </c>
      <c r="J65" s="6">
        <f t="shared" si="3"/>
        <v>0.00816531756079151</v>
      </c>
      <c r="K65" s="44">
        <v>11977.24</v>
      </c>
      <c r="L65" s="6">
        <f t="shared" si="4"/>
        <v>0.0015670217826839865</v>
      </c>
    </row>
    <row r="66" spans="2:12" ht="12.75">
      <c r="B66" s="42" t="s">
        <v>137</v>
      </c>
      <c r="C66" s="44">
        <v>104038.82</v>
      </c>
      <c r="D66" s="6">
        <f t="shared" si="0"/>
        <v>0.02847775739704521</v>
      </c>
      <c r="E66" s="44">
        <v>104038.83</v>
      </c>
      <c r="F66" s="6">
        <f t="shared" si="1"/>
        <v>0.04703805701016942</v>
      </c>
      <c r="G66" s="44">
        <v>30417.11</v>
      </c>
      <c r="H66" s="6">
        <f t="shared" si="2"/>
        <v>0.061155210244426744</v>
      </c>
      <c r="I66" s="44">
        <v>61372.5</v>
      </c>
      <c r="J66" s="6">
        <f t="shared" si="3"/>
        <v>0.04791726567315223</v>
      </c>
      <c r="K66" s="44">
        <v>299867.26</v>
      </c>
      <c r="L66" s="6">
        <f t="shared" si="4"/>
        <v>0.039232621900685175</v>
      </c>
    </row>
    <row r="67" spans="2:12" ht="12.75">
      <c r="B67" s="42" t="s">
        <v>139</v>
      </c>
      <c r="C67" s="44">
        <v>11137.75</v>
      </c>
      <c r="D67" s="6">
        <f t="shared" si="0"/>
        <v>0.0030486518633039113</v>
      </c>
      <c r="E67" s="44">
        <v>11137.76</v>
      </c>
      <c r="F67" s="6">
        <f t="shared" si="1"/>
        <v>0.00503560631973259</v>
      </c>
      <c r="G67" s="44">
        <v>0</v>
      </c>
      <c r="H67" s="6">
        <f t="shared" si="2"/>
        <v>0</v>
      </c>
      <c r="I67" s="44">
        <v>17973.53</v>
      </c>
      <c r="J67" s="6">
        <f t="shared" si="3"/>
        <v>0.014033034536549298</v>
      </c>
      <c r="K67" s="44">
        <v>40249.04</v>
      </c>
      <c r="L67" s="6">
        <f t="shared" si="4"/>
        <v>0.00526591455227741</v>
      </c>
    </row>
    <row r="68" spans="2:12" ht="12.75">
      <c r="B68" s="42" t="s">
        <v>140</v>
      </c>
      <c r="C68" s="44">
        <v>26206.11</v>
      </c>
      <c r="D68" s="6">
        <f aca="true" t="shared" si="5" ref="D68:D77">+C68/$C$78</f>
        <v>0.0071731998008078175</v>
      </c>
      <c r="E68" s="44">
        <v>26206.12</v>
      </c>
      <c r="F68" s="6">
        <f aca="true" t="shared" si="6" ref="F68:F77">+E68/$E$78</f>
        <v>0.01184831631204754</v>
      </c>
      <c r="G68" s="44">
        <v>0</v>
      </c>
      <c r="H68" s="6">
        <f aca="true" t="shared" si="7" ref="H68:H77">+G68/$G$78</f>
        <v>0</v>
      </c>
      <c r="I68" s="44">
        <v>15603.4</v>
      </c>
      <c r="J68" s="6">
        <f aca="true" t="shared" si="8" ref="J68:J77">+I68/$I$78</f>
        <v>0.01218252903506397</v>
      </c>
      <c r="K68" s="44">
        <v>68015.63</v>
      </c>
      <c r="L68" s="6">
        <f aca="true" t="shared" si="9" ref="L68:L77">+K68/$K$78</f>
        <v>0.008898709032546265</v>
      </c>
    </row>
    <row r="69" spans="2:12" ht="12.75">
      <c r="B69" s="42" t="s">
        <v>141</v>
      </c>
      <c r="C69" s="44">
        <v>0</v>
      </c>
      <c r="D69" s="6">
        <f t="shared" si="5"/>
        <v>0</v>
      </c>
      <c r="E69" s="44">
        <v>0</v>
      </c>
      <c r="F69" s="6">
        <f t="shared" si="6"/>
        <v>0</v>
      </c>
      <c r="G69" s="44">
        <v>0</v>
      </c>
      <c r="H69" s="6">
        <f t="shared" si="7"/>
        <v>0</v>
      </c>
      <c r="I69" s="44">
        <v>3843.71</v>
      </c>
      <c r="J69" s="6">
        <f t="shared" si="8"/>
        <v>0.0030010195647977834</v>
      </c>
      <c r="K69" s="44">
        <v>3843.71</v>
      </c>
      <c r="L69" s="6">
        <f t="shared" si="9"/>
        <v>0.0005028852470452513</v>
      </c>
    </row>
    <row r="70" spans="2:12" ht="12.75">
      <c r="B70" s="42" t="s">
        <v>142</v>
      </c>
      <c r="C70" s="44">
        <v>0</v>
      </c>
      <c r="D70" s="6">
        <f t="shared" si="5"/>
        <v>0</v>
      </c>
      <c r="E70" s="44">
        <v>0</v>
      </c>
      <c r="F70" s="6">
        <f t="shared" si="6"/>
        <v>0</v>
      </c>
      <c r="G70" s="44">
        <v>0</v>
      </c>
      <c r="H70" s="6">
        <f t="shared" si="7"/>
        <v>0</v>
      </c>
      <c r="I70" s="44">
        <v>4674.48</v>
      </c>
      <c r="J70" s="6">
        <f t="shared" si="8"/>
        <v>0.0036496525323856223</v>
      </c>
      <c r="K70" s="44">
        <v>4674.48</v>
      </c>
      <c r="L70" s="6">
        <f t="shared" si="9"/>
        <v>0.0006115776241204685</v>
      </c>
    </row>
    <row r="71" spans="2:12" ht="12.75">
      <c r="B71" s="42" t="s">
        <v>143</v>
      </c>
      <c r="C71" s="44">
        <v>5164.46</v>
      </c>
      <c r="D71" s="6">
        <f t="shared" si="5"/>
        <v>0.0014136284798957166</v>
      </c>
      <c r="E71" s="44">
        <v>5164.47</v>
      </c>
      <c r="F71" s="6">
        <f t="shared" si="6"/>
        <v>0.002334961228296297</v>
      </c>
      <c r="G71" s="44">
        <v>0</v>
      </c>
      <c r="H71" s="6">
        <f t="shared" si="7"/>
        <v>0</v>
      </c>
      <c r="I71" s="44">
        <v>38572.14</v>
      </c>
      <c r="J71" s="6">
        <f t="shared" si="8"/>
        <v>0.03011562963806301</v>
      </c>
      <c r="K71" s="44">
        <v>48901.07</v>
      </c>
      <c r="L71" s="6">
        <f t="shared" si="9"/>
        <v>0.006397888151740669</v>
      </c>
    </row>
    <row r="72" spans="2:12" ht="12.75">
      <c r="B72" s="42" t="s">
        <v>145</v>
      </c>
      <c r="C72" s="44">
        <v>3378.93</v>
      </c>
      <c r="D72" s="6">
        <f t="shared" si="5"/>
        <v>0.0009248888905275738</v>
      </c>
      <c r="E72" s="44">
        <v>3378.93</v>
      </c>
      <c r="F72" s="6">
        <f t="shared" si="6"/>
        <v>0.0015276825198185307</v>
      </c>
      <c r="G72" s="44">
        <v>0</v>
      </c>
      <c r="H72" s="6">
        <f t="shared" si="7"/>
        <v>0</v>
      </c>
      <c r="I72" s="44">
        <v>1147</v>
      </c>
      <c r="J72" s="6">
        <f t="shared" si="8"/>
        <v>0.0008955330763306955</v>
      </c>
      <c r="K72" s="44">
        <v>7904.86</v>
      </c>
      <c r="L72" s="6">
        <f t="shared" si="9"/>
        <v>0.0010342188859092192</v>
      </c>
    </row>
    <row r="73" spans="2:12" ht="12.75">
      <c r="B73" s="42" t="s">
        <v>146</v>
      </c>
      <c r="C73" s="44">
        <v>5542.02</v>
      </c>
      <c r="D73" s="6">
        <f t="shared" si="5"/>
        <v>0.0015169751161112023</v>
      </c>
      <c r="E73" s="44">
        <v>5542.03</v>
      </c>
      <c r="F73" s="6">
        <f t="shared" si="6"/>
        <v>0.002505663732397502</v>
      </c>
      <c r="G73" s="44">
        <v>0</v>
      </c>
      <c r="H73" s="6">
        <f t="shared" si="7"/>
        <v>0</v>
      </c>
      <c r="I73" s="44">
        <v>4274.13</v>
      </c>
      <c r="J73" s="6">
        <f t="shared" si="8"/>
        <v>0.0033370747929706325</v>
      </c>
      <c r="K73" s="44">
        <v>15358.18</v>
      </c>
      <c r="L73" s="6">
        <f t="shared" si="9"/>
        <v>0.0020093613054745123</v>
      </c>
    </row>
    <row r="74" spans="2:12" ht="12.75">
      <c r="B74" s="42" t="s">
        <v>147</v>
      </c>
      <c r="C74" s="44">
        <v>0</v>
      </c>
      <c r="D74" s="6">
        <f t="shared" si="5"/>
        <v>0</v>
      </c>
      <c r="E74" s="44">
        <v>0</v>
      </c>
      <c r="F74" s="6">
        <f t="shared" si="6"/>
        <v>0</v>
      </c>
      <c r="G74" s="44">
        <v>0</v>
      </c>
      <c r="H74" s="6">
        <f t="shared" si="7"/>
        <v>0</v>
      </c>
      <c r="I74" s="44">
        <v>560.35</v>
      </c>
      <c r="J74" s="6">
        <f t="shared" si="8"/>
        <v>0.00043749952861543614</v>
      </c>
      <c r="K74" s="44">
        <v>560.35</v>
      </c>
      <c r="L74" s="6">
        <f t="shared" si="9"/>
        <v>7.33124372498983E-05</v>
      </c>
    </row>
    <row r="75" spans="2:12" ht="12.75">
      <c r="B75" s="42" t="s">
        <v>148</v>
      </c>
      <c r="C75" s="44">
        <v>20270.54</v>
      </c>
      <c r="D75" s="6">
        <f t="shared" si="5"/>
        <v>0.005548501227014116</v>
      </c>
      <c r="E75" s="44">
        <v>20270.55</v>
      </c>
      <c r="F75" s="6">
        <f t="shared" si="6"/>
        <v>0.009164725194694036</v>
      </c>
      <c r="G75" s="44">
        <v>0</v>
      </c>
      <c r="H75" s="6">
        <f t="shared" si="7"/>
        <v>0</v>
      </c>
      <c r="I75" s="44">
        <v>3525.84</v>
      </c>
      <c r="J75" s="6">
        <f t="shared" si="8"/>
        <v>0.002752839007715623</v>
      </c>
      <c r="K75" s="44">
        <v>44066.93</v>
      </c>
      <c r="L75" s="6">
        <f t="shared" si="9"/>
        <v>0.005765421683627484</v>
      </c>
    </row>
    <row r="76" spans="2:12" ht="12.75">
      <c r="B76" s="42" t="s">
        <v>149</v>
      </c>
      <c r="C76" s="44">
        <v>1655.9</v>
      </c>
      <c r="D76" s="6">
        <f t="shared" si="5"/>
        <v>0.0004532569522969134</v>
      </c>
      <c r="E76" s="44">
        <v>1655.91</v>
      </c>
      <c r="F76" s="6">
        <f t="shared" si="6"/>
        <v>0.0007486703664748022</v>
      </c>
      <c r="G76" s="44">
        <v>0</v>
      </c>
      <c r="H76" s="6">
        <f t="shared" si="7"/>
        <v>0</v>
      </c>
      <c r="I76" s="44">
        <v>3770.71</v>
      </c>
      <c r="J76" s="6">
        <f t="shared" si="8"/>
        <v>0.00294402399847508</v>
      </c>
      <c r="K76" s="44">
        <v>7082.52</v>
      </c>
      <c r="L76" s="6">
        <f t="shared" si="9"/>
        <v>0.0009266294335168192</v>
      </c>
    </row>
    <row r="77" spans="2:12" ht="12.75">
      <c r="B77" s="2"/>
      <c r="C77" s="3"/>
      <c r="D77" s="6">
        <f t="shared" si="5"/>
        <v>0</v>
      </c>
      <c r="E77" s="3"/>
      <c r="F77" s="6">
        <f t="shared" si="6"/>
        <v>0</v>
      </c>
      <c r="G77" s="3"/>
      <c r="H77" s="6">
        <f t="shared" si="7"/>
        <v>0</v>
      </c>
      <c r="I77" s="3"/>
      <c r="J77" s="6">
        <f t="shared" si="8"/>
        <v>0</v>
      </c>
      <c r="K77" s="3"/>
      <c r="L77" s="6">
        <f t="shared" si="9"/>
        <v>0</v>
      </c>
    </row>
    <row r="78" spans="3:12" ht="12.75">
      <c r="C78" s="4">
        <f aca="true" t="shared" si="10" ref="C78:L78">SUM(C3:C77)</f>
        <v>3653336.13</v>
      </c>
      <c r="D78" s="7">
        <f t="shared" si="10"/>
        <v>0.9999999999999999</v>
      </c>
      <c r="E78" s="4">
        <f t="shared" si="10"/>
        <v>2211801.18</v>
      </c>
      <c r="F78" s="7">
        <f t="shared" si="10"/>
        <v>1</v>
      </c>
      <c r="G78" s="4">
        <f t="shared" si="10"/>
        <v>497375.61</v>
      </c>
      <c r="H78" s="7">
        <f t="shared" si="10"/>
        <v>0.9999999999999999</v>
      </c>
      <c r="I78" s="4">
        <f t="shared" si="10"/>
        <v>1280801.38</v>
      </c>
      <c r="J78" s="7">
        <f t="shared" si="10"/>
        <v>1</v>
      </c>
      <c r="K78" s="4">
        <f t="shared" si="10"/>
        <v>7643314.299999996</v>
      </c>
      <c r="L78" s="7">
        <f t="shared" si="10"/>
        <v>1.0000000000000004</v>
      </c>
    </row>
    <row r="79" spans="3:11" ht="12.75">
      <c r="C79" s="4">
        <f>+C78-C80</f>
        <v>0.1299999998882413</v>
      </c>
      <c r="E79" s="4">
        <f>+E78-E80</f>
        <v>0.18000000016763806</v>
      </c>
      <c r="G79" s="4">
        <f>+G78-G80</f>
        <v>0</v>
      </c>
      <c r="I79" s="4">
        <f>+I78-I80</f>
        <v>0.3799999998882413</v>
      </c>
      <c r="K79" s="4">
        <f>+K78-K80</f>
        <v>0.6899999957531691</v>
      </c>
    </row>
    <row r="80" spans="3:11" ht="12.75">
      <c r="C80" s="16">
        <f>+E89</f>
        <v>3653336</v>
      </c>
      <c r="E80" s="9">
        <f>+I89+M89</f>
        <v>2211801</v>
      </c>
      <c r="G80" s="9">
        <f>+Q89</f>
        <v>497375.61</v>
      </c>
      <c r="I80" s="9">
        <f>+U89</f>
        <v>1280801</v>
      </c>
      <c r="K80" s="4">
        <f>SUM(C80:I80)</f>
        <v>7643313.61</v>
      </c>
    </row>
    <row r="89" spans="3:21" ht="12.75">
      <c r="C89" s="16">
        <v>12</v>
      </c>
      <c r="D89" s="13">
        <v>2006</v>
      </c>
      <c r="E89" s="16">
        <v>3653336</v>
      </c>
      <c r="G89" s="16">
        <v>12</v>
      </c>
      <c r="H89" s="13">
        <v>2006</v>
      </c>
      <c r="I89" s="14">
        <v>2211801</v>
      </c>
      <c r="K89" s="16">
        <v>12</v>
      </c>
      <c r="L89" s="13">
        <v>2006</v>
      </c>
      <c r="M89" s="14">
        <v>0</v>
      </c>
      <c r="O89" s="13">
        <v>12</v>
      </c>
      <c r="P89" s="13">
        <v>2006</v>
      </c>
      <c r="Q89" s="16">
        <v>497375.61</v>
      </c>
      <c r="S89" s="13">
        <v>12</v>
      </c>
      <c r="T89" s="13">
        <v>2006</v>
      </c>
      <c r="U89" s="14">
        <v>1280801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workbookViewId="0" topLeftCell="B1">
      <selection activeCell="K3" sqref="K3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39448</v>
      </c>
      <c r="F1" t="s">
        <v>157</v>
      </c>
    </row>
    <row r="2" spans="2:12" ht="12.75">
      <c r="B2" s="45" t="s">
        <v>150</v>
      </c>
      <c r="C2" s="47" t="s">
        <v>151</v>
      </c>
      <c r="D2" s="1" t="s">
        <v>159</v>
      </c>
      <c r="E2" s="47" t="s">
        <v>152</v>
      </c>
      <c r="F2" s="1" t="s">
        <v>159</v>
      </c>
      <c r="G2" s="47" t="s">
        <v>153</v>
      </c>
      <c r="H2" s="1" t="s">
        <v>159</v>
      </c>
      <c r="I2" s="49" t="s">
        <v>154</v>
      </c>
      <c r="J2" s="1" t="s">
        <v>159</v>
      </c>
      <c r="K2" s="45" t="s">
        <v>167</v>
      </c>
      <c r="L2" s="1" t="s">
        <v>156</v>
      </c>
    </row>
    <row r="3" spans="1:12" ht="12.75">
      <c r="A3" s="2"/>
      <c r="B3" s="46" t="s">
        <v>2</v>
      </c>
      <c r="C3" s="48">
        <v>21751.82</v>
      </c>
      <c r="D3" s="6">
        <f>+C3/$C$78</f>
        <v>0.004736210221051813</v>
      </c>
      <c r="E3" s="48">
        <v>21751.86</v>
      </c>
      <c r="F3" s="6">
        <f>+E3/$E$78</f>
        <v>0.00885051942857762</v>
      </c>
      <c r="G3" s="48">
        <v>530.38</v>
      </c>
      <c r="H3" s="6">
        <f>+G3/$G$78</f>
        <v>0.0008924080435918059</v>
      </c>
      <c r="I3" s="50">
        <v>2361.69</v>
      </c>
      <c r="J3" s="6">
        <f>+I3/$I$78</f>
        <v>0.0018577953251214968</v>
      </c>
      <c r="K3" s="48">
        <v>46395.75</v>
      </c>
      <c r="L3" s="6">
        <f>+K3/$K$78</f>
        <v>0.005203701090544312</v>
      </c>
    </row>
    <row r="4" spans="1:12" ht="12.75">
      <c r="A4" s="2"/>
      <c r="B4" s="46" t="s">
        <v>6</v>
      </c>
      <c r="C4" s="48">
        <v>10631.21</v>
      </c>
      <c r="D4" s="6">
        <f aca="true" t="shared" si="0" ref="D4:D67">+C4/$C$78</f>
        <v>0.002314824482004184</v>
      </c>
      <c r="E4" s="48">
        <v>10631.22</v>
      </c>
      <c r="F4" s="6">
        <f aca="true" t="shared" si="1" ref="F4:F67">+E4/$E$78</f>
        <v>0.0043256907298724325</v>
      </c>
      <c r="G4" s="48">
        <v>230.79</v>
      </c>
      <c r="H4" s="6">
        <f aca="true" t="shared" si="2" ref="H4:H67">+G4/$G$78</f>
        <v>0.00038832318786634655</v>
      </c>
      <c r="I4" s="50">
        <v>25469.13</v>
      </c>
      <c r="J4" s="6">
        <f aca="true" t="shared" si="3" ref="J4:J67">+I4/$I$78</f>
        <v>0.020034987931909637</v>
      </c>
      <c r="K4" s="48">
        <v>46962.35</v>
      </c>
      <c r="L4" s="6">
        <f aca="true" t="shared" si="4" ref="L4:L67">+K4/$K$78</f>
        <v>0.005267250381975152</v>
      </c>
    </row>
    <row r="5" spans="1:12" ht="12.75">
      <c r="A5" s="2"/>
      <c r="B5" s="46" t="s">
        <v>7</v>
      </c>
      <c r="C5" s="48">
        <v>0</v>
      </c>
      <c r="D5" s="6">
        <f t="shared" si="0"/>
        <v>0</v>
      </c>
      <c r="E5" s="48">
        <v>0</v>
      </c>
      <c r="F5" s="6">
        <f t="shared" si="1"/>
        <v>0</v>
      </c>
      <c r="G5" s="48">
        <v>0</v>
      </c>
      <c r="H5" s="6">
        <f t="shared" si="2"/>
        <v>0</v>
      </c>
      <c r="I5" s="50">
        <v>2000.62</v>
      </c>
      <c r="J5" s="6">
        <f t="shared" si="3"/>
        <v>0.0015737639077713708</v>
      </c>
      <c r="K5" s="48">
        <v>2000.62</v>
      </c>
      <c r="L5" s="6">
        <f t="shared" si="4"/>
        <v>0.00022438754575073713</v>
      </c>
    </row>
    <row r="6" spans="1:12" ht="12.75">
      <c r="A6" s="2"/>
      <c r="B6" s="46" t="s">
        <v>8</v>
      </c>
      <c r="C6" s="48">
        <v>20006.02</v>
      </c>
      <c r="D6" s="6">
        <f t="shared" si="0"/>
        <v>0.00435608222238723</v>
      </c>
      <c r="E6" s="48">
        <v>20006.04</v>
      </c>
      <c r="F6" s="6">
        <f t="shared" si="1"/>
        <v>0.008140170344462544</v>
      </c>
      <c r="G6" s="48">
        <v>18016.53</v>
      </c>
      <c r="H6" s="6">
        <f t="shared" si="2"/>
        <v>0.030314295956885774</v>
      </c>
      <c r="I6" s="50">
        <v>17390.67</v>
      </c>
      <c r="J6" s="6">
        <f t="shared" si="3"/>
        <v>0.013680163538284305</v>
      </c>
      <c r="K6" s="48">
        <v>75419.26</v>
      </c>
      <c r="L6" s="6">
        <f t="shared" si="4"/>
        <v>0.008458949052662043</v>
      </c>
    </row>
    <row r="7" spans="1:12" ht="12.75">
      <c r="A7" s="2"/>
      <c r="B7" s="46" t="s">
        <v>12</v>
      </c>
      <c r="C7" s="48">
        <v>0</v>
      </c>
      <c r="D7" s="6">
        <f t="shared" si="0"/>
        <v>0</v>
      </c>
      <c r="E7" s="48">
        <v>0</v>
      </c>
      <c r="F7" s="6">
        <f t="shared" si="1"/>
        <v>0</v>
      </c>
      <c r="G7" s="48">
        <v>0</v>
      </c>
      <c r="H7" s="6">
        <f t="shared" si="2"/>
        <v>0</v>
      </c>
      <c r="I7" s="50">
        <v>8906.89</v>
      </c>
      <c r="J7" s="6">
        <f t="shared" si="3"/>
        <v>0.00700649899155749</v>
      </c>
      <c r="K7" s="48">
        <v>8906.89</v>
      </c>
      <c r="L7" s="6">
        <f t="shared" si="4"/>
        <v>0.0009989879074345867</v>
      </c>
    </row>
    <row r="8" spans="1:12" ht="12.75">
      <c r="A8" s="2"/>
      <c r="B8" s="46" t="s">
        <v>15</v>
      </c>
      <c r="C8" s="48">
        <v>43025.35</v>
      </c>
      <c r="D8" s="6">
        <f t="shared" si="0"/>
        <v>0.009368278260592982</v>
      </c>
      <c r="E8" s="48">
        <v>43025.37</v>
      </c>
      <c r="F8" s="6">
        <f t="shared" si="1"/>
        <v>0.017506405112332497</v>
      </c>
      <c r="G8" s="48">
        <v>2947.63</v>
      </c>
      <c r="H8" s="6">
        <f t="shared" si="2"/>
        <v>0.004959630305691231</v>
      </c>
      <c r="I8" s="50">
        <v>10328.53</v>
      </c>
      <c r="J8" s="6">
        <f t="shared" si="3"/>
        <v>0.008124815174462835</v>
      </c>
      <c r="K8" s="48">
        <v>99326.88</v>
      </c>
      <c r="L8" s="6">
        <f t="shared" si="4"/>
        <v>0.01114040388993311</v>
      </c>
    </row>
    <row r="9" spans="1:12" ht="12.75">
      <c r="A9" s="2"/>
      <c r="B9" s="46" t="s">
        <v>16</v>
      </c>
      <c r="C9" s="48">
        <v>0</v>
      </c>
      <c r="D9" s="6">
        <f t="shared" si="0"/>
        <v>0</v>
      </c>
      <c r="E9" s="48">
        <v>0</v>
      </c>
      <c r="F9" s="6">
        <f t="shared" si="1"/>
        <v>0</v>
      </c>
      <c r="G9" s="48">
        <v>0</v>
      </c>
      <c r="H9" s="6">
        <f t="shared" si="2"/>
        <v>0</v>
      </c>
      <c r="I9" s="50">
        <v>3006.49</v>
      </c>
      <c r="J9" s="6">
        <f t="shared" si="3"/>
        <v>0.0023650195694712383</v>
      </c>
      <c r="K9" s="48">
        <v>3006.49</v>
      </c>
      <c r="L9" s="6">
        <f t="shared" si="4"/>
        <v>0.00033720492268603415</v>
      </c>
    </row>
    <row r="10" spans="1:12" ht="12.75">
      <c r="A10" s="2"/>
      <c r="B10" s="46" t="s">
        <v>17</v>
      </c>
      <c r="C10" s="48">
        <v>12598.12</v>
      </c>
      <c r="D10" s="6">
        <f t="shared" si="0"/>
        <v>0.00274309665628151</v>
      </c>
      <c r="E10" s="48">
        <v>12598.22</v>
      </c>
      <c r="F10" s="6">
        <f t="shared" si="1"/>
        <v>0.0051260347793473824</v>
      </c>
      <c r="G10" s="48">
        <v>469.23</v>
      </c>
      <c r="H10" s="6">
        <f t="shared" si="2"/>
        <v>0.0007895181309524927</v>
      </c>
      <c r="I10" s="50">
        <v>2838.2</v>
      </c>
      <c r="J10" s="6">
        <f t="shared" si="3"/>
        <v>0.0022326362442826246</v>
      </c>
      <c r="K10" s="48">
        <v>28503.77</v>
      </c>
      <c r="L10" s="6">
        <f t="shared" si="4"/>
        <v>0.0031969544415948498</v>
      </c>
    </row>
    <row r="11" spans="1:12" ht="12.75">
      <c r="A11" s="2"/>
      <c r="B11" s="46" t="s">
        <v>22</v>
      </c>
      <c r="C11" s="48">
        <v>0</v>
      </c>
      <c r="D11" s="6">
        <f t="shared" si="0"/>
        <v>0</v>
      </c>
      <c r="E11" s="48">
        <v>0</v>
      </c>
      <c r="F11" s="6">
        <f t="shared" si="1"/>
        <v>0</v>
      </c>
      <c r="G11" s="48">
        <v>0</v>
      </c>
      <c r="H11" s="6">
        <f t="shared" si="2"/>
        <v>0</v>
      </c>
      <c r="I11" s="50">
        <v>344.85</v>
      </c>
      <c r="J11" s="6">
        <f t="shared" si="3"/>
        <v>0.00027127214743177477</v>
      </c>
      <c r="K11" s="48">
        <v>344.85</v>
      </c>
      <c r="L11" s="6">
        <f t="shared" si="4"/>
        <v>3.8678032386031185E-05</v>
      </c>
    </row>
    <row r="12" spans="1:12" ht="12.75">
      <c r="A12" s="2"/>
      <c r="B12" s="46" t="s">
        <v>24</v>
      </c>
      <c r="C12" s="48">
        <v>450.3</v>
      </c>
      <c r="D12" s="6">
        <f t="shared" si="0"/>
        <v>9.80476788857039E-05</v>
      </c>
      <c r="E12" s="48">
        <v>450.31</v>
      </c>
      <c r="F12" s="6">
        <f t="shared" si="1"/>
        <v>0.00018322467153994134</v>
      </c>
      <c r="G12" s="48">
        <v>0</v>
      </c>
      <c r="H12" s="6">
        <f t="shared" si="2"/>
        <v>0</v>
      </c>
      <c r="I12" s="50">
        <v>269.63</v>
      </c>
      <c r="J12" s="6">
        <f t="shared" si="3"/>
        <v>0.00021210122984494543</v>
      </c>
      <c r="K12" s="48">
        <v>1170.24</v>
      </c>
      <c r="L12" s="6">
        <f t="shared" si="4"/>
        <v>0.00013125295235444143</v>
      </c>
    </row>
    <row r="13" spans="1:12" ht="12.75">
      <c r="A13" s="2"/>
      <c r="B13" s="46" t="s">
        <v>27</v>
      </c>
      <c r="C13" s="48">
        <v>177.88</v>
      </c>
      <c r="D13" s="6">
        <f t="shared" si="0"/>
        <v>3.8731337153428845E-05</v>
      </c>
      <c r="E13" s="48">
        <v>177.88</v>
      </c>
      <c r="F13" s="6">
        <f t="shared" si="1"/>
        <v>7.237681724484192E-05</v>
      </c>
      <c r="G13" s="48">
        <v>0</v>
      </c>
      <c r="H13" s="6">
        <f t="shared" si="2"/>
        <v>0</v>
      </c>
      <c r="I13" s="50">
        <v>5588.39</v>
      </c>
      <c r="J13" s="6">
        <f t="shared" si="3"/>
        <v>0.00439604046972961</v>
      </c>
      <c r="K13" s="48">
        <v>5944.15</v>
      </c>
      <c r="L13" s="6">
        <f t="shared" si="4"/>
        <v>0.0006666899411553639</v>
      </c>
    </row>
    <row r="14" spans="1:12" ht="12.75">
      <c r="A14" s="2"/>
      <c r="B14" s="46" t="s">
        <v>28</v>
      </c>
      <c r="C14" s="48">
        <v>33793.43</v>
      </c>
      <c r="D14" s="6">
        <f t="shared" si="0"/>
        <v>0.007358133184735759</v>
      </c>
      <c r="E14" s="48">
        <v>33793.51</v>
      </c>
      <c r="F14" s="6">
        <f t="shared" si="1"/>
        <v>0.01375009386851663</v>
      </c>
      <c r="G14" s="48">
        <v>0</v>
      </c>
      <c r="H14" s="6">
        <f t="shared" si="2"/>
        <v>0</v>
      </c>
      <c r="I14" s="50">
        <v>10208.2</v>
      </c>
      <c r="J14" s="6">
        <f t="shared" si="3"/>
        <v>0.008030159012362023</v>
      </c>
      <c r="K14" s="48">
        <v>77795.14</v>
      </c>
      <c r="L14" s="6">
        <f t="shared" si="4"/>
        <v>0.00872542538609781</v>
      </c>
    </row>
    <row r="15" spans="1:12" ht="12.75">
      <c r="A15" s="2"/>
      <c r="B15" s="46" t="s">
        <v>31</v>
      </c>
      <c r="C15" s="48">
        <v>0</v>
      </c>
      <c r="D15" s="6">
        <f t="shared" si="0"/>
        <v>0</v>
      </c>
      <c r="E15" s="48">
        <v>0</v>
      </c>
      <c r="F15" s="6">
        <f t="shared" si="1"/>
        <v>0</v>
      </c>
      <c r="G15" s="48">
        <v>0</v>
      </c>
      <c r="H15" s="6">
        <f t="shared" si="2"/>
        <v>0</v>
      </c>
      <c r="I15" s="50">
        <v>0</v>
      </c>
      <c r="J15" s="6">
        <f t="shared" si="3"/>
        <v>0</v>
      </c>
      <c r="K15" s="48">
        <v>0</v>
      </c>
      <c r="L15" s="6">
        <f t="shared" si="4"/>
        <v>0</v>
      </c>
    </row>
    <row r="16" spans="1:12" ht="12.75">
      <c r="A16" s="2"/>
      <c r="B16" s="46" t="s">
        <v>33</v>
      </c>
      <c r="C16" s="48">
        <v>7517.76</v>
      </c>
      <c r="D16" s="6">
        <f t="shared" si="0"/>
        <v>0.0016369063256046843</v>
      </c>
      <c r="E16" s="48">
        <v>7517.76</v>
      </c>
      <c r="F16" s="6">
        <f t="shared" si="1"/>
        <v>0.003058868572130553</v>
      </c>
      <c r="G16" s="48">
        <v>863.47</v>
      </c>
      <c r="H16" s="6">
        <f t="shared" si="2"/>
        <v>0.0014528594091033158</v>
      </c>
      <c r="I16" s="50">
        <v>20445.75</v>
      </c>
      <c r="J16" s="6">
        <f t="shared" si="3"/>
        <v>0.01608340585284387</v>
      </c>
      <c r="K16" s="48">
        <v>36344.74</v>
      </c>
      <c r="L16" s="6">
        <f t="shared" si="4"/>
        <v>0.004076389823928905</v>
      </c>
    </row>
    <row r="17" spans="1:12" ht="12.75">
      <c r="A17" s="2"/>
      <c r="B17" s="46" t="s">
        <v>35</v>
      </c>
      <c r="C17" s="48">
        <v>15234.87</v>
      </c>
      <c r="D17" s="6">
        <f t="shared" si="0"/>
        <v>0.0033172188354995418</v>
      </c>
      <c r="E17" s="48">
        <v>15234.87</v>
      </c>
      <c r="F17" s="6">
        <f t="shared" si="1"/>
        <v>0.006198849796148667</v>
      </c>
      <c r="G17" s="48">
        <v>18491.18</v>
      </c>
      <c r="H17" s="6">
        <f t="shared" si="2"/>
        <v>0.03111293368434694</v>
      </c>
      <c r="I17" s="50">
        <v>0</v>
      </c>
      <c r="J17" s="6">
        <f t="shared" si="3"/>
        <v>0</v>
      </c>
      <c r="K17" s="48">
        <v>48960.92</v>
      </c>
      <c r="L17" s="6">
        <f t="shared" si="4"/>
        <v>0.005491408001768542</v>
      </c>
    </row>
    <row r="18" spans="1:12" ht="12.75">
      <c r="A18" s="2"/>
      <c r="B18" s="46" t="s">
        <v>38</v>
      </c>
      <c r="C18" s="48">
        <v>27823.63</v>
      </c>
      <c r="D18" s="6">
        <f t="shared" si="0"/>
        <v>0.006058277458748917</v>
      </c>
      <c r="E18" s="48">
        <v>27823.64</v>
      </c>
      <c r="F18" s="6">
        <f t="shared" si="1"/>
        <v>0.011321039506219212</v>
      </c>
      <c r="G18" s="48">
        <v>4517.53</v>
      </c>
      <c r="H18" s="6">
        <f t="shared" si="2"/>
        <v>0.00760111638667991</v>
      </c>
      <c r="I18" s="50">
        <v>25050.18</v>
      </c>
      <c r="J18" s="6">
        <f t="shared" si="3"/>
        <v>0.019705425901558635</v>
      </c>
      <c r="K18" s="48">
        <v>85214.98</v>
      </c>
      <c r="L18" s="6">
        <f t="shared" si="4"/>
        <v>0.009557627247252426</v>
      </c>
    </row>
    <row r="19" spans="1:12" ht="12.75">
      <c r="A19" s="2"/>
      <c r="B19" s="46" t="s">
        <v>39</v>
      </c>
      <c r="C19" s="48">
        <v>1320.86</v>
      </c>
      <c r="D19" s="6">
        <f t="shared" si="0"/>
        <v>0.0002876021699599619</v>
      </c>
      <c r="E19" s="48">
        <v>1320.87</v>
      </c>
      <c r="F19" s="6">
        <f t="shared" si="1"/>
        <v>0.0005374430323487426</v>
      </c>
      <c r="G19" s="48">
        <v>0</v>
      </c>
      <c r="H19" s="6">
        <f t="shared" si="2"/>
        <v>0</v>
      </c>
      <c r="I19" s="50">
        <v>4971.93</v>
      </c>
      <c r="J19" s="6">
        <f t="shared" si="3"/>
        <v>0.003911109549022659</v>
      </c>
      <c r="K19" s="48">
        <v>7613.66</v>
      </c>
      <c r="L19" s="6">
        <f t="shared" si="4"/>
        <v>0.0008539405192293175</v>
      </c>
    </row>
    <row r="20" spans="1:12" ht="12.75">
      <c r="A20" s="2"/>
      <c r="B20" s="46" t="s">
        <v>40</v>
      </c>
      <c r="C20" s="48">
        <v>288924.58</v>
      </c>
      <c r="D20" s="6">
        <f t="shared" si="0"/>
        <v>0.06291002540978652</v>
      </c>
      <c r="E20" s="48">
        <v>288924.66</v>
      </c>
      <c r="F20" s="6">
        <f t="shared" si="1"/>
        <v>0.1175592945488424</v>
      </c>
      <c r="G20" s="48">
        <v>50672.99</v>
      </c>
      <c r="H20" s="6">
        <f t="shared" si="2"/>
        <v>0.08526148020069976</v>
      </c>
      <c r="I20" s="50">
        <v>33474.94</v>
      </c>
      <c r="J20" s="6">
        <f t="shared" si="3"/>
        <v>0.026332663067855054</v>
      </c>
      <c r="K20" s="48">
        <v>661997.17</v>
      </c>
      <c r="L20" s="6">
        <f t="shared" si="4"/>
        <v>0.07424894296279828</v>
      </c>
    </row>
    <row r="21" spans="1:12" ht="12.75">
      <c r="A21" s="2"/>
      <c r="B21" s="46" t="s">
        <v>42</v>
      </c>
      <c r="C21" s="48">
        <v>0</v>
      </c>
      <c r="D21" s="6">
        <f t="shared" si="0"/>
        <v>0</v>
      </c>
      <c r="E21" s="48">
        <v>0</v>
      </c>
      <c r="F21" s="6">
        <f t="shared" si="1"/>
        <v>0</v>
      </c>
      <c r="G21" s="48">
        <v>0</v>
      </c>
      <c r="H21" s="6">
        <f t="shared" si="2"/>
        <v>0</v>
      </c>
      <c r="I21" s="50">
        <v>3494.7</v>
      </c>
      <c r="J21" s="6">
        <f t="shared" si="3"/>
        <v>0.002749064154356454</v>
      </c>
      <c r="K21" s="48">
        <v>3494.7</v>
      </c>
      <c r="L21" s="6">
        <f t="shared" si="4"/>
        <v>0.0003919620698259045</v>
      </c>
    </row>
    <row r="22" spans="1:12" ht="12.75">
      <c r="A22" s="2"/>
      <c r="B22" s="46" t="s">
        <v>43</v>
      </c>
      <c r="C22" s="48">
        <v>8480.48</v>
      </c>
      <c r="D22" s="6">
        <f t="shared" si="0"/>
        <v>0.0018465276034568823</v>
      </c>
      <c r="E22" s="48">
        <v>8480.48</v>
      </c>
      <c r="F22" s="6">
        <f t="shared" si="1"/>
        <v>0.003450585513315364</v>
      </c>
      <c r="G22" s="48">
        <v>0</v>
      </c>
      <c r="H22" s="6">
        <f t="shared" si="2"/>
        <v>0</v>
      </c>
      <c r="I22" s="50">
        <v>2488.83</v>
      </c>
      <c r="J22" s="6">
        <f t="shared" si="3"/>
        <v>0.001957808492656587</v>
      </c>
      <c r="K22" s="48">
        <v>19449.79</v>
      </c>
      <c r="L22" s="6">
        <f t="shared" si="4"/>
        <v>0.002181469066323055</v>
      </c>
    </row>
    <row r="23" spans="1:12" ht="12.75">
      <c r="A23" s="2"/>
      <c r="B23" s="46" t="s">
        <v>44</v>
      </c>
      <c r="C23" s="48">
        <v>20762.07</v>
      </c>
      <c r="D23" s="6">
        <f t="shared" si="0"/>
        <v>0.004520703469603611</v>
      </c>
      <c r="E23" s="48">
        <v>20762.12</v>
      </c>
      <c r="F23" s="6">
        <f t="shared" si="1"/>
        <v>0.00844780843746052</v>
      </c>
      <c r="G23" s="48">
        <v>1337.89</v>
      </c>
      <c r="H23" s="6">
        <f t="shared" si="2"/>
        <v>0.002251110142616692</v>
      </c>
      <c r="I23" s="50">
        <v>32656.82</v>
      </c>
      <c r="J23" s="6">
        <f t="shared" si="3"/>
        <v>0.025689098708693434</v>
      </c>
      <c r="K23" s="48">
        <v>75518.9</v>
      </c>
      <c r="L23" s="6">
        <f t="shared" si="4"/>
        <v>0.008470124575779179</v>
      </c>
    </row>
    <row r="24" spans="1:12" ht="12.75">
      <c r="A24" s="2"/>
      <c r="B24" s="46" t="s">
        <v>45</v>
      </c>
      <c r="C24" s="48">
        <v>364973.2</v>
      </c>
      <c r="D24" s="6">
        <f t="shared" si="0"/>
        <v>0.07946874331665064</v>
      </c>
      <c r="E24" s="48">
        <v>364973.28</v>
      </c>
      <c r="F24" s="6">
        <f t="shared" si="1"/>
        <v>0.14850238579835012</v>
      </c>
      <c r="G24" s="48">
        <v>142935.92</v>
      </c>
      <c r="H24" s="6">
        <f t="shared" si="2"/>
        <v>0.240501460700243</v>
      </c>
      <c r="I24" s="50">
        <v>38543.53</v>
      </c>
      <c r="J24" s="6">
        <f t="shared" si="3"/>
        <v>0.030319809055244406</v>
      </c>
      <c r="K24" s="48">
        <v>911425.93</v>
      </c>
      <c r="L24" s="6">
        <f t="shared" si="4"/>
        <v>0.10222462414965518</v>
      </c>
    </row>
    <row r="25" spans="1:12" ht="12.75">
      <c r="A25" s="2"/>
      <c r="B25" s="46" t="s">
        <v>46</v>
      </c>
      <c r="C25" s="48">
        <v>120744.74</v>
      </c>
      <c r="D25" s="6">
        <f t="shared" si="0"/>
        <v>0.02629078724107885</v>
      </c>
      <c r="E25" s="48">
        <v>120744.79</v>
      </c>
      <c r="F25" s="6">
        <f t="shared" si="1"/>
        <v>0.04912932088541048</v>
      </c>
      <c r="G25" s="48">
        <v>22832.54</v>
      </c>
      <c r="H25" s="6">
        <f t="shared" si="2"/>
        <v>0.03841762953284749</v>
      </c>
      <c r="I25" s="50">
        <v>65372.41</v>
      </c>
      <c r="J25" s="6">
        <f t="shared" si="3"/>
        <v>0.05142442813829325</v>
      </c>
      <c r="K25" s="48">
        <v>329694.48</v>
      </c>
      <c r="L25" s="6">
        <f t="shared" si="4"/>
        <v>0.03697820436402989</v>
      </c>
    </row>
    <row r="26" spans="1:12" ht="12.75">
      <c r="A26" s="2"/>
      <c r="B26" s="46" t="s">
        <v>48</v>
      </c>
      <c r="C26" s="48">
        <v>175373.05</v>
      </c>
      <c r="D26" s="6">
        <f t="shared" si="0"/>
        <v>0.03818547744083165</v>
      </c>
      <c r="E26" s="48">
        <v>175373.13</v>
      </c>
      <c r="F26" s="6">
        <f t="shared" si="1"/>
        <v>0.0713568078461092</v>
      </c>
      <c r="G26" s="48">
        <v>47634.76</v>
      </c>
      <c r="H26" s="6">
        <f t="shared" si="2"/>
        <v>0.08014940793122895</v>
      </c>
      <c r="I26" s="50">
        <v>63452.63</v>
      </c>
      <c r="J26" s="6">
        <f t="shared" si="3"/>
        <v>0.049914256054208656</v>
      </c>
      <c r="K26" s="48">
        <v>461833.57</v>
      </c>
      <c r="L26" s="6">
        <f t="shared" si="4"/>
        <v>0.051798793032960415</v>
      </c>
    </row>
    <row r="27" spans="1:12" ht="12.75">
      <c r="A27" s="2"/>
      <c r="B27" s="46" t="s">
        <v>51</v>
      </c>
      <c r="C27" s="48">
        <v>71390.89</v>
      </c>
      <c r="D27" s="6">
        <f t="shared" si="0"/>
        <v>0.015544550428791049</v>
      </c>
      <c r="E27" s="48">
        <v>71390.94</v>
      </c>
      <c r="F27" s="6">
        <f t="shared" si="1"/>
        <v>0.02904794815222327</v>
      </c>
      <c r="G27" s="48">
        <v>21024.88</v>
      </c>
      <c r="H27" s="6">
        <f t="shared" si="2"/>
        <v>0.035376092664792205</v>
      </c>
      <c r="I27" s="50">
        <v>94190.49</v>
      </c>
      <c r="J27" s="6">
        <f t="shared" si="3"/>
        <v>0.07409382772205628</v>
      </c>
      <c r="K27" s="48">
        <v>257997.2</v>
      </c>
      <c r="L27" s="6">
        <f t="shared" si="4"/>
        <v>0.028936708879528386</v>
      </c>
    </row>
    <row r="28" spans="1:12" ht="12.75">
      <c r="A28" s="2"/>
      <c r="B28" s="46" t="s">
        <v>52</v>
      </c>
      <c r="C28" s="48">
        <v>2209.98</v>
      </c>
      <c r="D28" s="6">
        <f t="shared" si="0"/>
        <v>0.00048119788892699955</v>
      </c>
      <c r="E28" s="48">
        <v>2210.04</v>
      </c>
      <c r="F28" s="6">
        <f t="shared" si="1"/>
        <v>0.0008992335348762673</v>
      </c>
      <c r="G28" s="48">
        <v>0</v>
      </c>
      <c r="H28" s="6">
        <f t="shared" si="2"/>
        <v>0</v>
      </c>
      <c r="I28" s="50">
        <v>26418.66</v>
      </c>
      <c r="J28" s="6">
        <f t="shared" si="3"/>
        <v>0.020781924403276586</v>
      </c>
      <c r="K28" s="48">
        <v>30838.68</v>
      </c>
      <c r="L28" s="6">
        <f t="shared" si="4"/>
        <v>0.0034588356206537683</v>
      </c>
    </row>
    <row r="29" spans="1:12" ht="12.75">
      <c r="A29" s="2"/>
      <c r="B29" s="46" t="s">
        <v>53</v>
      </c>
      <c r="C29" s="48">
        <v>2646.88</v>
      </c>
      <c r="D29" s="6">
        <f t="shared" si="0"/>
        <v>0.0005763278709504595</v>
      </c>
      <c r="E29" s="48">
        <v>2646.89</v>
      </c>
      <c r="F29" s="6">
        <f t="shared" si="1"/>
        <v>0.001076981525731952</v>
      </c>
      <c r="G29" s="48">
        <v>0</v>
      </c>
      <c r="H29" s="6">
        <f t="shared" si="2"/>
        <v>0</v>
      </c>
      <c r="I29" s="50">
        <v>8963.79</v>
      </c>
      <c r="J29" s="6">
        <f t="shared" si="3"/>
        <v>0.007051258699224209</v>
      </c>
      <c r="K29" s="48">
        <v>14257.56</v>
      </c>
      <c r="L29" s="6">
        <f t="shared" si="4"/>
        <v>0.0015991137231427656</v>
      </c>
    </row>
    <row r="30" spans="1:12" ht="12.75">
      <c r="A30" s="2"/>
      <c r="B30" s="46" t="s">
        <v>54</v>
      </c>
      <c r="C30" s="48">
        <v>4906.71</v>
      </c>
      <c r="D30" s="6">
        <f t="shared" si="0"/>
        <v>0.00106838002768215</v>
      </c>
      <c r="E30" s="48">
        <v>4906.74</v>
      </c>
      <c r="F30" s="6">
        <f t="shared" si="1"/>
        <v>0.001996482034225071</v>
      </c>
      <c r="G30" s="48">
        <v>0</v>
      </c>
      <c r="H30" s="6">
        <f t="shared" si="2"/>
        <v>0</v>
      </c>
      <c r="I30" s="50">
        <v>10486.18</v>
      </c>
      <c r="J30" s="6">
        <f t="shared" si="3"/>
        <v>0.008248828670309202</v>
      </c>
      <c r="K30" s="48">
        <v>20299.63</v>
      </c>
      <c r="L30" s="6">
        <f t="shared" si="4"/>
        <v>0.0022767862739291</v>
      </c>
    </row>
    <row r="31" spans="1:12" ht="12.75">
      <c r="A31" s="2"/>
      <c r="B31" s="46" t="s">
        <v>55</v>
      </c>
      <c r="C31" s="48">
        <v>4846.04</v>
      </c>
      <c r="D31" s="6">
        <f t="shared" si="0"/>
        <v>0.001055169828530483</v>
      </c>
      <c r="E31" s="48">
        <v>4846.08</v>
      </c>
      <c r="F31" s="6">
        <f t="shared" si="1"/>
        <v>0.0019718003514385177</v>
      </c>
      <c r="G31" s="48">
        <v>0</v>
      </c>
      <c r="H31" s="6">
        <f t="shared" si="2"/>
        <v>0</v>
      </c>
      <c r="I31" s="50">
        <v>6770.41</v>
      </c>
      <c r="J31" s="6">
        <f t="shared" si="3"/>
        <v>0.005325862432053247</v>
      </c>
      <c r="K31" s="48">
        <v>16462.53</v>
      </c>
      <c r="L31" s="6">
        <f t="shared" si="4"/>
        <v>0.0018464209612759457</v>
      </c>
    </row>
    <row r="32" spans="1:12" ht="12.75">
      <c r="A32" s="2"/>
      <c r="B32" s="46" t="s">
        <v>58</v>
      </c>
      <c r="C32" s="48">
        <v>1717240.2</v>
      </c>
      <c r="D32" s="6">
        <f t="shared" si="0"/>
        <v>0.37390942860142556</v>
      </c>
      <c r="E32" s="48">
        <v>0</v>
      </c>
      <c r="F32" s="6">
        <f t="shared" si="1"/>
        <v>0</v>
      </c>
      <c r="G32" s="48">
        <v>0</v>
      </c>
      <c r="H32" s="6">
        <f t="shared" si="2"/>
        <v>0</v>
      </c>
      <c r="I32" s="50">
        <v>0</v>
      </c>
      <c r="J32" s="6">
        <f t="shared" si="3"/>
        <v>0</v>
      </c>
      <c r="K32" s="48">
        <v>1717240.2</v>
      </c>
      <c r="L32" s="6">
        <f t="shared" si="4"/>
        <v>0.19260394974683095</v>
      </c>
    </row>
    <row r="33" spans="1:12" ht="12.75">
      <c r="A33" s="2"/>
      <c r="B33" s="46" t="s">
        <v>61</v>
      </c>
      <c r="C33" s="48">
        <v>343498.33</v>
      </c>
      <c r="D33" s="6">
        <f t="shared" si="0"/>
        <v>0.0747928357930614</v>
      </c>
      <c r="E33" s="48">
        <v>0</v>
      </c>
      <c r="F33" s="6">
        <f t="shared" si="1"/>
        <v>0</v>
      </c>
      <c r="G33" s="48">
        <v>0</v>
      </c>
      <c r="H33" s="6">
        <f t="shared" si="2"/>
        <v>0</v>
      </c>
      <c r="I33" s="50">
        <v>0</v>
      </c>
      <c r="J33" s="6">
        <f t="shared" si="3"/>
        <v>0</v>
      </c>
      <c r="K33" s="48">
        <v>343498.33</v>
      </c>
      <c r="L33" s="6">
        <f t="shared" si="4"/>
        <v>0.03852643042565645</v>
      </c>
    </row>
    <row r="34" spans="1:12" ht="12.75">
      <c r="A34" s="2"/>
      <c r="B34" s="46" t="s">
        <v>63</v>
      </c>
      <c r="C34" s="48">
        <v>80444.87</v>
      </c>
      <c r="D34" s="6">
        <f t="shared" si="0"/>
        <v>0.017515951103180532</v>
      </c>
      <c r="E34" s="48">
        <v>6211.44</v>
      </c>
      <c r="F34" s="6">
        <f t="shared" si="1"/>
        <v>0.002527345725811226</v>
      </c>
      <c r="G34" s="48">
        <v>5102.7</v>
      </c>
      <c r="H34" s="6">
        <f t="shared" si="2"/>
        <v>0.008585713118963587</v>
      </c>
      <c r="I34" s="50">
        <v>8223.36</v>
      </c>
      <c r="J34" s="6">
        <f t="shared" si="3"/>
        <v>0.006468808253746729</v>
      </c>
      <c r="K34" s="48">
        <v>99982.37</v>
      </c>
      <c r="L34" s="6">
        <f t="shared" si="4"/>
        <v>0.011213922995192553</v>
      </c>
    </row>
    <row r="35" spans="1:12" ht="12.75">
      <c r="A35" s="2"/>
      <c r="B35" s="46" t="s">
        <v>67</v>
      </c>
      <c r="C35" s="48">
        <v>91426.98</v>
      </c>
      <c r="D35" s="6">
        <f t="shared" si="0"/>
        <v>0.019907180050032582</v>
      </c>
      <c r="E35" s="48">
        <v>91427.04</v>
      </c>
      <c r="F35" s="6">
        <f t="shared" si="1"/>
        <v>0.03720034947895689</v>
      </c>
      <c r="G35" s="48">
        <v>9182.53</v>
      </c>
      <c r="H35" s="6">
        <f t="shared" si="2"/>
        <v>0.01545036319718516</v>
      </c>
      <c r="I35" s="50">
        <v>9441.93</v>
      </c>
      <c r="J35" s="6">
        <f t="shared" si="3"/>
        <v>0.00742738183848194</v>
      </c>
      <c r="K35" s="48">
        <v>201478.48</v>
      </c>
      <c r="L35" s="6">
        <f t="shared" si="4"/>
        <v>0.022597625560470742</v>
      </c>
    </row>
    <row r="36" spans="1:12" ht="12.75">
      <c r="A36" s="2"/>
      <c r="B36" s="46" t="s">
        <v>68</v>
      </c>
      <c r="C36" s="48">
        <v>19538.32</v>
      </c>
      <c r="D36" s="6">
        <f t="shared" si="0"/>
        <v>0.004254245892352045</v>
      </c>
      <c r="E36" s="48">
        <v>19538.33</v>
      </c>
      <c r="F36" s="6">
        <f t="shared" si="1"/>
        <v>0.00794986586282557</v>
      </c>
      <c r="G36" s="48">
        <v>0</v>
      </c>
      <c r="H36" s="6">
        <f t="shared" si="2"/>
        <v>0</v>
      </c>
      <c r="I36" s="50">
        <v>47243.94</v>
      </c>
      <c r="J36" s="6">
        <f t="shared" si="3"/>
        <v>0.03716388301272415</v>
      </c>
      <c r="K36" s="48">
        <v>86320.59</v>
      </c>
      <c r="L36" s="6">
        <f t="shared" si="4"/>
        <v>0.009681631363205217</v>
      </c>
    </row>
    <row r="37" spans="1:12" ht="12.75">
      <c r="A37" s="2"/>
      <c r="B37" s="46" t="s">
        <v>70</v>
      </c>
      <c r="C37" s="48">
        <v>12781.47</v>
      </c>
      <c r="D37" s="6">
        <f t="shared" si="0"/>
        <v>0.002783019023422735</v>
      </c>
      <c r="E37" s="48">
        <v>12781.52</v>
      </c>
      <c r="F37" s="6">
        <f t="shared" si="1"/>
        <v>0.005200616916748887</v>
      </c>
      <c r="G37" s="48">
        <v>310.57</v>
      </c>
      <c r="H37" s="6">
        <f t="shared" si="2"/>
        <v>0.0005225596102762305</v>
      </c>
      <c r="I37" s="50">
        <v>20194.28</v>
      </c>
      <c r="J37" s="6">
        <f t="shared" si="3"/>
        <v>0.015885589970823663</v>
      </c>
      <c r="K37" s="48">
        <v>46067.84</v>
      </c>
      <c r="L37" s="6">
        <f t="shared" si="4"/>
        <v>0.005166923031678998</v>
      </c>
    </row>
    <row r="38" spans="1:12" ht="12.75">
      <c r="A38" s="2"/>
      <c r="B38" s="46" t="s">
        <v>73</v>
      </c>
      <c r="C38" s="48">
        <v>4587.77</v>
      </c>
      <c r="D38" s="6">
        <f t="shared" si="0"/>
        <v>0.000998934487589309</v>
      </c>
      <c r="E38" s="48">
        <v>4587.78</v>
      </c>
      <c r="F38" s="6">
        <f t="shared" si="1"/>
        <v>0.0018667017912049745</v>
      </c>
      <c r="G38" s="48">
        <v>0</v>
      </c>
      <c r="H38" s="6">
        <f t="shared" si="2"/>
        <v>0</v>
      </c>
      <c r="I38" s="50">
        <v>15492.21</v>
      </c>
      <c r="J38" s="6">
        <f t="shared" si="3"/>
        <v>0.012186762578408047</v>
      </c>
      <c r="K38" s="48">
        <v>24667.76</v>
      </c>
      <c r="L38" s="6">
        <f t="shared" si="4"/>
        <v>0.0027667113822556024</v>
      </c>
    </row>
    <row r="39" spans="1:12" ht="12.75">
      <c r="A39" s="2"/>
      <c r="B39" s="46" t="s">
        <v>75</v>
      </c>
      <c r="C39" s="48">
        <v>13622.38</v>
      </c>
      <c r="D39" s="6">
        <f t="shared" si="0"/>
        <v>0.002966117565842849</v>
      </c>
      <c r="E39" s="48">
        <v>13622.39</v>
      </c>
      <c r="F39" s="6">
        <f t="shared" si="1"/>
        <v>0.005542754842972578</v>
      </c>
      <c r="G39" s="48">
        <v>808.69</v>
      </c>
      <c r="H39" s="6">
        <f t="shared" si="2"/>
        <v>0.0013606875462352605</v>
      </c>
      <c r="I39" s="50">
        <v>25238.23</v>
      </c>
      <c r="J39" s="6">
        <f t="shared" si="3"/>
        <v>0.01985335319552571</v>
      </c>
      <c r="K39" s="48">
        <v>53291.69</v>
      </c>
      <c r="L39" s="6">
        <f t="shared" si="4"/>
        <v>0.005977142849721137</v>
      </c>
    </row>
    <row r="40" spans="1:12" ht="12.75">
      <c r="A40" s="2"/>
      <c r="B40" s="46" t="s">
        <v>78</v>
      </c>
      <c r="C40" s="48">
        <v>1274.96</v>
      </c>
      <c r="D40" s="6">
        <f t="shared" si="0"/>
        <v>0.00027760796951391747</v>
      </c>
      <c r="E40" s="48">
        <v>1274.98</v>
      </c>
      <c r="F40" s="6">
        <f t="shared" si="1"/>
        <v>0.0005187710504319122</v>
      </c>
      <c r="G40" s="48">
        <v>0</v>
      </c>
      <c r="H40" s="6">
        <f t="shared" si="2"/>
        <v>0</v>
      </c>
      <c r="I40" s="50">
        <v>100.34</v>
      </c>
      <c r="J40" s="6">
        <f t="shared" si="3"/>
        <v>7.8931266560256E-05</v>
      </c>
      <c r="K40" s="48">
        <v>2650.28</v>
      </c>
      <c r="L40" s="6">
        <f t="shared" si="4"/>
        <v>0.00029725276401928585</v>
      </c>
    </row>
    <row r="41" spans="1:12" ht="12.75">
      <c r="A41" s="2"/>
      <c r="B41" s="46" t="s">
        <v>79</v>
      </c>
      <c r="C41" s="48">
        <v>262539.65</v>
      </c>
      <c r="D41" s="6">
        <f t="shared" si="0"/>
        <v>0.05716500843429956</v>
      </c>
      <c r="E41" s="48">
        <v>262539.71</v>
      </c>
      <c r="F41" s="6">
        <f t="shared" si="1"/>
        <v>0.1068236373408129</v>
      </c>
      <c r="G41" s="48">
        <v>89482.93</v>
      </c>
      <c r="H41" s="6">
        <f t="shared" si="2"/>
        <v>0.15056240147849184</v>
      </c>
      <c r="I41" s="50">
        <v>24951.98</v>
      </c>
      <c r="J41" s="6">
        <f t="shared" si="3"/>
        <v>0.019628178040523983</v>
      </c>
      <c r="K41" s="48">
        <v>639514.27</v>
      </c>
      <c r="L41" s="6">
        <f t="shared" si="4"/>
        <v>0.07172728330111379</v>
      </c>
    </row>
    <row r="42" spans="1:12" ht="12.75">
      <c r="A42" s="2"/>
      <c r="B42" s="46" t="s">
        <v>81</v>
      </c>
      <c r="C42" s="48">
        <v>2016.51</v>
      </c>
      <c r="D42" s="6">
        <f t="shared" si="0"/>
        <v>0.00043907200743906454</v>
      </c>
      <c r="E42" s="48">
        <v>2016.52</v>
      </c>
      <c r="F42" s="6">
        <f t="shared" si="1"/>
        <v>0.0008204930262568508</v>
      </c>
      <c r="G42" s="48">
        <v>0</v>
      </c>
      <c r="H42" s="6">
        <f t="shared" si="2"/>
        <v>0</v>
      </c>
      <c r="I42" s="50">
        <v>0</v>
      </c>
      <c r="J42" s="6">
        <f t="shared" si="3"/>
        <v>0</v>
      </c>
      <c r="K42" s="48">
        <v>4033.03</v>
      </c>
      <c r="L42" s="6">
        <f t="shared" si="4"/>
        <v>0.00045234062622541784</v>
      </c>
    </row>
    <row r="43" spans="1:12" ht="12.75">
      <c r="A43" s="2"/>
      <c r="B43" s="46" t="s">
        <v>82</v>
      </c>
      <c r="C43" s="48">
        <v>930.79</v>
      </c>
      <c r="D43" s="6">
        <f t="shared" si="0"/>
        <v>0.00020266888525432894</v>
      </c>
      <c r="E43" s="48">
        <v>930.79</v>
      </c>
      <c r="F43" s="6">
        <f t="shared" si="1"/>
        <v>0.00037872508277111765</v>
      </c>
      <c r="G43" s="48">
        <v>8267.96</v>
      </c>
      <c r="H43" s="6">
        <f t="shared" si="2"/>
        <v>0.013911523828378345</v>
      </c>
      <c r="I43" s="50">
        <v>0</v>
      </c>
      <c r="J43" s="6">
        <f t="shared" si="3"/>
        <v>0</v>
      </c>
      <c r="K43" s="48">
        <v>10129.54</v>
      </c>
      <c r="L43" s="6">
        <f t="shared" si="4"/>
        <v>0.0011361191131668792</v>
      </c>
    </row>
    <row r="44" spans="1:12" ht="12.75">
      <c r="A44" s="2"/>
      <c r="B44" s="46" t="s">
        <v>88</v>
      </c>
      <c r="C44" s="48">
        <v>0</v>
      </c>
      <c r="D44" s="6">
        <f t="shared" si="0"/>
        <v>0</v>
      </c>
      <c r="E44" s="48">
        <v>0</v>
      </c>
      <c r="F44" s="6">
        <f t="shared" si="1"/>
        <v>0</v>
      </c>
      <c r="G44" s="48">
        <v>0</v>
      </c>
      <c r="H44" s="6">
        <f t="shared" si="2"/>
        <v>0</v>
      </c>
      <c r="I44" s="50">
        <v>31778.57</v>
      </c>
      <c r="J44" s="6">
        <f t="shared" si="3"/>
        <v>0.024998233800814774</v>
      </c>
      <c r="K44" s="48">
        <v>31778.57</v>
      </c>
      <c r="L44" s="6">
        <f t="shared" si="4"/>
        <v>0.003564252746532576</v>
      </c>
    </row>
    <row r="45" spans="1:12" ht="12.75">
      <c r="A45" s="2"/>
      <c r="B45" s="46" t="s">
        <v>89</v>
      </c>
      <c r="C45" s="48">
        <v>48849.26</v>
      </c>
      <c r="D45" s="6">
        <f t="shared" si="0"/>
        <v>0.010636368106338574</v>
      </c>
      <c r="E45" s="48">
        <v>48849.28</v>
      </c>
      <c r="F45" s="6">
        <f t="shared" si="1"/>
        <v>0.019876070446942385</v>
      </c>
      <c r="G45" s="48">
        <v>10239.18</v>
      </c>
      <c r="H45" s="6">
        <f t="shared" si="2"/>
        <v>0.017228263870780094</v>
      </c>
      <c r="I45" s="50">
        <v>57880.79</v>
      </c>
      <c r="J45" s="6">
        <f t="shared" si="3"/>
        <v>0.04553123444496911</v>
      </c>
      <c r="K45" s="48">
        <v>165818.51</v>
      </c>
      <c r="L45" s="6">
        <f t="shared" si="4"/>
        <v>0.01859803885742623</v>
      </c>
    </row>
    <row r="46" spans="1:12" ht="12.75">
      <c r="A46" s="2"/>
      <c r="B46" s="46" t="s">
        <v>93</v>
      </c>
      <c r="C46" s="48">
        <v>177.84</v>
      </c>
      <c r="D46" s="6">
        <f t="shared" si="0"/>
        <v>3.8722627610556474E-05</v>
      </c>
      <c r="E46" s="48">
        <v>177.84</v>
      </c>
      <c r="F46" s="6">
        <f t="shared" si="1"/>
        <v>7.23605418193315E-05</v>
      </c>
      <c r="G46" s="48">
        <v>0</v>
      </c>
      <c r="H46" s="6">
        <f t="shared" si="2"/>
        <v>0</v>
      </c>
      <c r="I46" s="50">
        <v>4496.41</v>
      </c>
      <c r="J46" s="6">
        <f t="shared" si="3"/>
        <v>0.003537047401576646</v>
      </c>
      <c r="K46" s="48">
        <v>4852.09</v>
      </c>
      <c r="L46" s="6">
        <f t="shared" si="4"/>
        <v>0.0005442055797011397</v>
      </c>
    </row>
    <row r="47" spans="1:12" ht="12.75">
      <c r="A47" s="2"/>
      <c r="B47" s="46" t="s">
        <v>97</v>
      </c>
      <c r="C47" s="48">
        <v>26.25</v>
      </c>
      <c r="D47" s="6">
        <f t="shared" si="0"/>
        <v>5.7156375099927315E-06</v>
      </c>
      <c r="E47" s="48">
        <v>26.25</v>
      </c>
      <c r="F47" s="6">
        <f t="shared" si="1"/>
        <v>1.0680747991213741E-05</v>
      </c>
      <c r="G47" s="48">
        <v>0</v>
      </c>
      <c r="H47" s="6">
        <f t="shared" si="2"/>
        <v>0</v>
      </c>
      <c r="I47" s="50">
        <v>0</v>
      </c>
      <c r="J47" s="6">
        <f t="shared" si="3"/>
        <v>0</v>
      </c>
      <c r="K47" s="48">
        <v>52.5</v>
      </c>
      <c r="L47" s="6">
        <f t="shared" si="4"/>
        <v>5.888347688173516E-06</v>
      </c>
    </row>
    <row r="48" spans="1:12" ht="12.75">
      <c r="A48" s="2"/>
      <c r="B48" s="46" t="s">
        <v>99</v>
      </c>
      <c r="C48" s="48">
        <v>219031.54</v>
      </c>
      <c r="D48" s="6">
        <f t="shared" si="0"/>
        <v>0.04769161470077994</v>
      </c>
      <c r="E48" s="48">
        <v>219031.61</v>
      </c>
      <c r="F48" s="6">
        <f t="shared" si="1"/>
        <v>0.08912081632456426</v>
      </c>
      <c r="G48" s="48">
        <v>40369.3</v>
      </c>
      <c r="H48" s="6">
        <f t="shared" si="2"/>
        <v>0.06792467294047794</v>
      </c>
      <c r="I48" s="50">
        <v>60532.25</v>
      </c>
      <c r="J48" s="6">
        <f t="shared" si="3"/>
        <v>0.04761697389119052</v>
      </c>
      <c r="K48" s="48">
        <v>538964.7</v>
      </c>
      <c r="L48" s="6">
        <f t="shared" si="4"/>
        <v>0.060449743719088234</v>
      </c>
    </row>
    <row r="49" spans="1:12" ht="12.75">
      <c r="A49" s="2"/>
      <c r="B49" s="46" t="s">
        <v>106</v>
      </c>
      <c r="C49" s="48">
        <v>0</v>
      </c>
      <c r="D49" s="6">
        <f t="shared" si="0"/>
        <v>0</v>
      </c>
      <c r="E49" s="48">
        <v>0</v>
      </c>
      <c r="F49" s="6">
        <f t="shared" si="1"/>
        <v>0</v>
      </c>
      <c r="G49" s="48">
        <v>0</v>
      </c>
      <c r="H49" s="6">
        <f t="shared" si="2"/>
        <v>0</v>
      </c>
      <c r="I49" s="50">
        <v>6293.56</v>
      </c>
      <c r="J49" s="6">
        <f t="shared" si="3"/>
        <v>0.0049507540559394535</v>
      </c>
      <c r="K49" s="48">
        <v>6293.56</v>
      </c>
      <c r="L49" s="6">
        <f t="shared" si="4"/>
        <v>0.0007058794185977393</v>
      </c>
    </row>
    <row r="50" spans="1:12" ht="12.75">
      <c r="A50" s="2"/>
      <c r="B50" s="46" t="s">
        <v>110</v>
      </c>
      <c r="C50" s="48">
        <v>0</v>
      </c>
      <c r="D50" s="6">
        <f t="shared" si="0"/>
        <v>0</v>
      </c>
      <c r="E50" s="48">
        <v>0</v>
      </c>
      <c r="F50" s="6">
        <f t="shared" si="1"/>
        <v>0</v>
      </c>
      <c r="G50" s="48">
        <v>0</v>
      </c>
      <c r="H50" s="6">
        <f t="shared" si="2"/>
        <v>0</v>
      </c>
      <c r="I50" s="50">
        <v>1945.78</v>
      </c>
      <c r="J50" s="6">
        <f t="shared" si="3"/>
        <v>0.0015306246745825684</v>
      </c>
      <c r="K50" s="48">
        <v>1945.78</v>
      </c>
      <c r="L50" s="6">
        <f t="shared" si="4"/>
        <v>0.00021823674599417644</v>
      </c>
    </row>
    <row r="51" spans="1:12" ht="12.75">
      <c r="A51" s="2"/>
      <c r="B51" s="46" t="s">
        <v>112</v>
      </c>
      <c r="C51" s="48">
        <v>0</v>
      </c>
      <c r="D51" s="6">
        <f t="shared" si="0"/>
        <v>0</v>
      </c>
      <c r="E51" s="48">
        <v>0</v>
      </c>
      <c r="F51" s="6">
        <f t="shared" si="1"/>
        <v>0</v>
      </c>
      <c r="G51" s="48">
        <v>0</v>
      </c>
      <c r="H51" s="6">
        <f t="shared" si="2"/>
        <v>0</v>
      </c>
      <c r="I51" s="50">
        <v>19465.79</v>
      </c>
      <c r="J51" s="6">
        <f t="shared" si="3"/>
        <v>0.015312531984213331</v>
      </c>
      <c r="K51" s="48">
        <v>19465.79</v>
      </c>
      <c r="L51" s="6">
        <f t="shared" si="4"/>
        <v>0.002183263610380403</v>
      </c>
    </row>
    <row r="52" spans="1:12" ht="12.75">
      <c r="A52" s="2"/>
      <c r="B52" s="46" t="s">
        <v>115</v>
      </c>
      <c r="C52" s="48">
        <v>119262.22</v>
      </c>
      <c r="D52" s="6">
        <f t="shared" si="0"/>
        <v>0.025967985453600205</v>
      </c>
      <c r="E52" s="48">
        <v>119262.31</v>
      </c>
      <c r="F52" s="6">
        <f t="shared" si="1"/>
        <v>0.04852612106514326</v>
      </c>
      <c r="G52" s="48">
        <v>3877.95</v>
      </c>
      <c r="H52" s="6">
        <f t="shared" si="2"/>
        <v>0.006524970347009396</v>
      </c>
      <c r="I52" s="50">
        <v>10513.06</v>
      </c>
      <c r="J52" s="6">
        <f t="shared" si="3"/>
        <v>0.008269973502331721</v>
      </c>
      <c r="K52" s="48">
        <v>252915.54</v>
      </c>
      <c r="L52" s="6">
        <f t="shared" si="4"/>
        <v>0.028366754957374406</v>
      </c>
    </row>
    <row r="53" spans="1:12" ht="12.75">
      <c r="A53" s="2"/>
      <c r="B53" s="46" t="s">
        <v>120</v>
      </c>
      <c r="C53" s="48">
        <v>0</v>
      </c>
      <c r="D53" s="6">
        <f t="shared" si="0"/>
        <v>0</v>
      </c>
      <c r="E53" s="48">
        <v>0</v>
      </c>
      <c r="F53" s="6">
        <f t="shared" si="1"/>
        <v>0</v>
      </c>
      <c r="G53" s="48">
        <v>0</v>
      </c>
      <c r="H53" s="6">
        <f t="shared" si="2"/>
        <v>0</v>
      </c>
      <c r="I53" s="50">
        <v>1314.06</v>
      </c>
      <c r="J53" s="6">
        <f t="shared" si="3"/>
        <v>0.0010336896565294996</v>
      </c>
      <c r="K53" s="48">
        <v>1314.06</v>
      </c>
      <c r="L53" s="6">
        <f t="shared" si="4"/>
        <v>0.00014738366024992934</v>
      </c>
    </row>
    <row r="54" spans="1:12" ht="12.75">
      <c r="A54" s="2"/>
      <c r="B54" s="46" t="s">
        <v>121</v>
      </c>
      <c r="C54" s="48">
        <v>1069.84</v>
      </c>
      <c r="D54" s="6">
        <f t="shared" si="0"/>
        <v>0.0002329454336644047</v>
      </c>
      <c r="E54" s="48">
        <v>1069.84</v>
      </c>
      <c r="F54" s="6">
        <f t="shared" si="1"/>
        <v>0.00043530253070171845</v>
      </c>
      <c r="G54" s="48">
        <v>0</v>
      </c>
      <c r="H54" s="6">
        <f t="shared" si="2"/>
        <v>0</v>
      </c>
      <c r="I54" s="50">
        <v>5415.34</v>
      </c>
      <c r="J54" s="6">
        <f t="shared" si="3"/>
        <v>0.004259912747203675</v>
      </c>
      <c r="K54" s="48">
        <v>7555.02</v>
      </c>
      <c r="L54" s="6">
        <f t="shared" si="4"/>
        <v>0.0008473635152591367</v>
      </c>
    </row>
    <row r="55" spans="1:12" ht="12.75">
      <c r="A55" s="2"/>
      <c r="B55" s="46" t="s">
        <v>122</v>
      </c>
      <c r="C55" s="48">
        <v>15145.85</v>
      </c>
      <c r="D55" s="6">
        <f t="shared" si="0"/>
        <v>0.0032978357478370825</v>
      </c>
      <c r="E55" s="48">
        <v>15145.86</v>
      </c>
      <c r="F55" s="6">
        <f t="shared" si="1"/>
        <v>0.006162632905531602</v>
      </c>
      <c r="G55" s="48">
        <v>416.78</v>
      </c>
      <c r="H55" s="6">
        <f t="shared" si="2"/>
        <v>0.0007012666850337359</v>
      </c>
      <c r="I55" s="50">
        <v>20801</v>
      </c>
      <c r="J55" s="6">
        <f t="shared" si="3"/>
        <v>0.016362859036474837</v>
      </c>
      <c r="K55" s="48">
        <v>51509.49</v>
      </c>
      <c r="L55" s="6">
        <f t="shared" si="4"/>
        <v>0.005777253073533273</v>
      </c>
    </row>
    <row r="56" spans="1:12" ht="12.75">
      <c r="A56" s="2"/>
      <c r="B56" s="46" t="s">
        <v>123</v>
      </c>
      <c r="C56" s="48">
        <v>424.56</v>
      </c>
      <c r="D56" s="6">
        <f t="shared" si="0"/>
        <v>9.244308804733388E-05</v>
      </c>
      <c r="E56" s="48">
        <v>424.57</v>
      </c>
      <c r="F56" s="6">
        <f t="shared" si="1"/>
        <v>0.00017275143522398547</v>
      </c>
      <c r="G56" s="48">
        <v>0</v>
      </c>
      <c r="H56" s="6">
        <f t="shared" si="2"/>
        <v>0</v>
      </c>
      <c r="I56" s="50">
        <v>363.52</v>
      </c>
      <c r="J56" s="6">
        <f t="shared" si="3"/>
        <v>0.00028595868068551186</v>
      </c>
      <c r="K56" s="48">
        <v>1212.65</v>
      </c>
      <c r="L56" s="6">
        <f t="shared" si="4"/>
        <v>0.0001360096156964498</v>
      </c>
    </row>
    <row r="57" spans="1:12" ht="12.75">
      <c r="A57" s="2"/>
      <c r="B57" s="46" t="s">
        <v>127</v>
      </c>
      <c r="C57" s="48">
        <v>62453.54</v>
      </c>
      <c r="D57" s="6">
        <f t="shared" si="0"/>
        <v>0.013598544604031676</v>
      </c>
      <c r="E57" s="48">
        <v>62453.57</v>
      </c>
      <c r="F57" s="6">
        <f t="shared" si="1"/>
        <v>0.025411460659871498</v>
      </c>
      <c r="G57" s="48">
        <v>11252.4</v>
      </c>
      <c r="H57" s="6">
        <f t="shared" si="2"/>
        <v>0.018933089991538966</v>
      </c>
      <c r="I57" s="50">
        <v>80384.67</v>
      </c>
      <c r="J57" s="6">
        <f t="shared" si="3"/>
        <v>0.06323364376248967</v>
      </c>
      <c r="K57" s="48">
        <v>216544.18</v>
      </c>
      <c r="L57" s="6">
        <f t="shared" si="4"/>
        <v>0.02428737946077009</v>
      </c>
    </row>
    <row r="58" spans="1:12" ht="12.75">
      <c r="A58" s="2"/>
      <c r="B58" s="46" t="s">
        <v>128</v>
      </c>
      <c r="C58" s="48">
        <v>0</v>
      </c>
      <c r="D58" s="6">
        <f t="shared" si="0"/>
        <v>0</v>
      </c>
      <c r="E58" s="48">
        <v>0</v>
      </c>
      <c r="F58" s="6">
        <f t="shared" si="1"/>
        <v>0</v>
      </c>
      <c r="G58" s="48">
        <v>0</v>
      </c>
      <c r="H58" s="6">
        <f t="shared" si="2"/>
        <v>0</v>
      </c>
      <c r="I58" s="50">
        <v>21254.39</v>
      </c>
      <c r="J58" s="6">
        <f t="shared" si="3"/>
        <v>0.016719512882854688</v>
      </c>
      <c r="K58" s="48">
        <v>21254.39</v>
      </c>
      <c r="L58" s="6">
        <f t="shared" si="4"/>
        <v>0.0023838712041912057</v>
      </c>
    </row>
    <row r="59" spans="1:12" ht="12.75">
      <c r="A59" s="2"/>
      <c r="B59" s="46" t="s">
        <v>130</v>
      </c>
      <c r="C59" s="48">
        <v>0</v>
      </c>
      <c r="D59" s="6">
        <f t="shared" si="0"/>
        <v>0</v>
      </c>
      <c r="E59" s="48">
        <v>0</v>
      </c>
      <c r="F59" s="6">
        <f t="shared" si="1"/>
        <v>0</v>
      </c>
      <c r="G59" s="48">
        <v>0</v>
      </c>
      <c r="H59" s="6">
        <f t="shared" si="2"/>
        <v>0</v>
      </c>
      <c r="I59" s="50">
        <v>6230.5</v>
      </c>
      <c r="J59" s="6">
        <f t="shared" si="3"/>
        <v>0.004901148657600907</v>
      </c>
      <c r="K59" s="48">
        <v>6230.5</v>
      </c>
      <c r="L59" s="6">
        <f t="shared" si="4"/>
        <v>0.000698806671831716</v>
      </c>
    </row>
    <row r="60" spans="1:12" ht="12.75">
      <c r="A60" s="2"/>
      <c r="B60" s="46" t="s">
        <v>131</v>
      </c>
      <c r="C60" s="48">
        <v>7616.87</v>
      </c>
      <c r="D60" s="6">
        <f t="shared" si="0"/>
        <v>0.0016584863954566987</v>
      </c>
      <c r="E60" s="48">
        <v>7616.87</v>
      </c>
      <c r="F60" s="6">
        <f t="shared" si="1"/>
        <v>0.0030991950076889986</v>
      </c>
      <c r="G60" s="48">
        <v>0</v>
      </c>
      <c r="H60" s="6">
        <f t="shared" si="2"/>
        <v>0</v>
      </c>
      <c r="I60" s="50">
        <v>11089.43</v>
      </c>
      <c r="J60" s="6">
        <f t="shared" si="3"/>
        <v>0.00872336810176699</v>
      </c>
      <c r="K60" s="48">
        <v>26323.17</v>
      </c>
      <c r="L60" s="6">
        <f t="shared" si="4"/>
        <v>0.0029523805183790178</v>
      </c>
    </row>
    <row r="61" spans="1:12" ht="12.75">
      <c r="A61" s="2"/>
      <c r="B61" s="46" t="s">
        <v>132</v>
      </c>
      <c r="C61" s="48">
        <v>21395.7</v>
      </c>
      <c r="D61" s="6">
        <f t="shared" si="0"/>
        <v>0.0046586691608591045</v>
      </c>
      <c r="E61" s="48">
        <v>21395.72</v>
      </c>
      <c r="F61" s="6">
        <f t="shared" si="1"/>
        <v>0.008705611177545588</v>
      </c>
      <c r="G61" s="48">
        <v>2054.3</v>
      </c>
      <c r="H61" s="6">
        <f t="shared" si="2"/>
        <v>0.0034565289866711544</v>
      </c>
      <c r="I61" s="50">
        <v>52636.58</v>
      </c>
      <c r="J61" s="6">
        <f t="shared" si="3"/>
        <v>0.0414059390751469</v>
      </c>
      <c r="K61" s="48">
        <v>97482.3</v>
      </c>
      <c r="L61" s="6">
        <f t="shared" si="4"/>
        <v>0.010933517635101659</v>
      </c>
    </row>
    <row r="62" spans="1:12" ht="12.75">
      <c r="A62" s="2"/>
      <c r="B62" s="46" t="s">
        <v>134</v>
      </c>
      <c r="C62" s="48">
        <v>2050.05</v>
      </c>
      <c r="D62" s="6">
        <f t="shared" si="0"/>
        <v>0.0004463749591375467</v>
      </c>
      <c r="E62" s="48">
        <v>2050.06</v>
      </c>
      <c r="F62" s="6">
        <f t="shared" si="1"/>
        <v>0.0008341399705473388</v>
      </c>
      <c r="G62" s="48">
        <v>0</v>
      </c>
      <c r="H62" s="6">
        <f t="shared" si="2"/>
        <v>0</v>
      </c>
      <c r="I62" s="50">
        <v>7625.24</v>
      </c>
      <c r="J62" s="6">
        <f t="shared" si="3"/>
        <v>0.00599830427572181</v>
      </c>
      <c r="K62" s="48">
        <v>11725.35</v>
      </c>
      <c r="L62" s="6">
        <f t="shared" si="4"/>
        <v>0.001315103572676673</v>
      </c>
    </row>
    <row r="63" spans="1:12" ht="12.75">
      <c r="A63" s="2"/>
      <c r="B63" s="46" t="s">
        <v>135</v>
      </c>
      <c r="C63" s="48">
        <v>106075.28</v>
      </c>
      <c r="D63" s="6">
        <f t="shared" si="0"/>
        <v>0.023096679971465976</v>
      </c>
      <c r="E63" s="48">
        <v>106075.31</v>
      </c>
      <c r="F63" s="6">
        <f t="shared" si="1"/>
        <v>0.04316052015999523</v>
      </c>
      <c r="G63" s="48">
        <v>50166.56</v>
      </c>
      <c r="H63" s="6">
        <f t="shared" si="2"/>
        <v>0.08440937000514903</v>
      </c>
      <c r="I63" s="50">
        <v>14108.33</v>
      </c>
      <c r="J63" s="6">
        <f t="shared" si="3"/>
        <v>0.011098149850010529</v>
      </c>
      <c r="K63" s="48">
        <v>276425.48</v>
      </c>
      <c r="L63" s="6">
        <f t="shared" si="4"/>
        <v>0.031003606402100082</v>
      </c>
    </row>
    <row r="64" spans="1:12" ht="12.75">
      <c r="A64" s="2"/>
      <c r="B64" s="46" t="s">
        <v>136</v>
      </c>
      <c r="C64" s="48">
        <v>645.69</v>
      </c>
      <c r="D64" s="6">
        <f t="shared" si="0"/>
        <v>0.00014059161843151265</v>
      </c>
      <c r="E64" s="48">
        <v>645.7</v>
      </c>
      <c r="F64" s="6">
        <f t="shared" si="1"/>
        <v>0.00026272605630197005</v>
      </c>
      <c r="G64" s="48">
        <v>0</v>
      </c>
      <c r="H64" s="6">
        <f t="shared" si="2"/>
        <v>0</v>
      </c>
      <c r="I64" s="50">
        <v>6526.81</v>
      </c>
      <c r="J64" s="6">
        <f t="shared" si="3"/>
        <v>0.005134237391849158</v>
      </c>
      <c r="K64" s="48">
        <v>7818.2</v>
      </c>
      <c r="L64" s="6">
        <f t="shared" si="4"/>
        <v>0.0008768815218224415</v>
      </c>
    </row>
    <row r="65" spans="1:12" ht="12.75">
      <c r="A65" s="2"/>
      <c r="B65" s="46" t="s">
        <v>137</v>
      </c>
      <c r="C65" s="48">
        <v>130981.99</v>
      </c>
      <c r="D65" s="6">
        <f t="shared" si="0"/>
        <v>0.028519831435333064</v>
      </c>
      <c r="E65" s="48">
        <v>130982.01</v>
      </c>
      <c r="F65" s="6">
        <f t="shared" si="1"/>
        <v>0.05329469867400526</v>
      </c>
      <c r="G65" s="48">
        <v>30286.97</v>
      </c>
      <c r="H65" s="6">
        <f t="shared" si="2"/>
        <v>0.05096032211626328</v>
      </c>
      <c r="I65" s="50">
        <v>63019.84</v>
      </c>
      <c r="J65" s="6">
        <f t="shared" si="3"/>
        <v>0.04957380695260796</v>
      </c>
      <c r="K65" s="48">
        <v>355270.81</v>
      </c>
      <c r="L65" s="6">
        <f t="shared" si="4"/>
        <v>0.03984682005217204</v>
      </c>
    </row>
    <row r="66" spans="1:12" ht="12.75">
      <c r="A66" s="2"/>
      <c r="B66" s="46" t="s">
        <v>139</v>
      </c>
      <c r="C66" s="48">
        <v>11882</v>
      </c>
      <c r="D66" s="6">
        <f t="shared" si="0"/>
        <v>0.002587169710237472</v>
      </c>
      <c r="E66" s="48">
        <v>11882.01</v>
      </c>
      <c r="F66" s="6">
        <f t="shared" si="1"/>
        <v>0.004834619216726918</v>
      </c>
      <c r="G66" s="48">
        <v>0</v>
      </c>
      <c r="H66" s="6">
        <f t="shared" si="2"/>
        <v>0</v>
      </c>
      <c r="I66" s="50">
        <v>21054.82</v>
      </c>
      <c r="J66" s="6">
        <f t="shared" si="3"/>
        <v>0.01656252351802082</v>
      </c>
      <c r="K66" s="48">
        <v>44818.83</v>
      </c>
      <c r="L66" s="6">
        <f t="shared" si="4"/>
        <v>0.0050268353146122255</v>
      </c>
    </row>
    <row r="67" spans="1:12" ht="12.75">
      <c r="A67" s="2"/>
      <c r="B67" s="46" t="s">
        <v>140</v>
      </c>
      <c r="C67" s="48">
        <v>16159.75</v>
      </c>
      <c r="D67" s="6">
        <f t="shared" si="0"/>
        <v>0.003518600885794478</v>
      </c>
      <c r="E67" s="48">
        <v>16159.76</v>
      </c>
      <c r="F67" s="6">
        <f t="shared" si="1"/>
        <v>0.006575174253656997</v>
      </c>
      <c r="G67" s="48">
        <v>0</v>
      </c>
      <c r="H67" s="6">
        <f t="shared" si="2"/>
        <v>0</v>
      </c>
      <c r="I67" s="50">
        <v>18145.07</v>
      </c>
      <c r="J67" s="6">
        <f t="shared" si="3"/>
        <v>0.014273603317963965</v>
      </c>
      <c r="K67" s="48">
        <v>50464.58</v>
      </c>
      <c r="L67" s="6">
        <f t="shared" si="4"/>
        <v>0.0056600570090980466</v>
      </c>
    </row>
    <row r="68" spans="1:12" ht="12.75">
      <c r="A68" s="2"/>
      <c r="B68" s="46" t="s">
        <v>141</v>
      </c>
      <c r="C68" s="48">
        <v>0</v>
      </c>
      <c r="D68" s="6">
        <f aca="true" t="shared" si="5" ref="D68:D77">+C68/$C$78</f>
        <v>0</v>
      </c>
      <c r="E68" s="48">
        <v>0</v>
      </c>
      <c r="F68" s="6">
        <f aca="true" t="shared" si="6" ref="F68:F77">+E68/$E$78</f>
        <v>0</v>
      </c>
      <c r="G68" s="48">
        <v>0</v>
      </c>
      <c r="H68" s="6">
        <f aca="true" t="shared" si="7" ref="H68:H77">+G68/$G$78</f>
        <v>0</v>
      </c>
      <c r="I68" s="50">
        <v>9006.95</v>
      </c>
      <c r="J68" s="6">
        <f aca="true" t="shared" si="8" ref="J68:J77">+I68/$I$78</f>
        <v>0.007085209999450845</v>
      </c>
      <c r="K68" s="48">
        <v>9006.95</v>
      </c>
      <c r="L68" s="6">
        <f aca="true" t="shared" si="9" ref="L68:L77">+K68/$K$78</f>
        <v>0.0010102105373332277</v>
      </c>
    </row>
    <row r="69" spans="1:12" ht="12.75">
      <c r="A69" s="2"/>
      <c r="B69" s="46" t="s">
        <v>142</v>
      </c>
      <c r="C69" s="48">
        <v>0</v>
      </c>
      <c r="D69" s="6">
        <f t="shared" si="5"/>
        <v>0</v>
      </c>
      <c r="E69" s="48">
        <v>0</v>
      </c>
      <c r="F69" s="6">
        <f t="shared" si="6"/>
        <v>0</v>
      </c>
      <c r="G69" s="48">
        <v>0</v>
      </c>
      <c r="H69" s="6">
        <f t="shared" si="7"/>
        <v>0</v>
      </c>
      <c r="I69" s="50">
        <v>3727.68</v>
      </c>
      <c r="J69" s="6">
        <f t="shared" si="8"/>
        <v>0.002932335097980218</v>
      </c>
      <c r="K69" s="48">
        <v>3727.68</v>
      </c>
      <c r="L69" s="6">
        <f t="shared" si="9"/>
        <v>0.00041809287448096475</v>
      </c>
    </row>
    <row r="70" spans="1:12" ht="12.75">
      <c r="A70" s="2"/>
      <c r="B70" s="46" t="s">
        <v>143</v>
      </c>
      <c r="C70" s="48">
        <v>6447.45</v>
      </c>
      <c r="D70" s="6">
        <f t="shared" si="5"/>
        <v>0.001403858554811529</v>
      </c>
      <c r="E70" s="48">
        <v>6447.48</v>
      </c>
      <c r="F70" s="6">
        <f t="shared" si="6"/>
        <v>0.00262338701174822</v>
      </c>
      <c r="G70" s="48">
        <v>0</v>
      </c>
      <c r="H70" s="6">
        <f t="shared" si="7"/>
        <v>0</v>
      </c>
      <c r="I70" s="50">
        <v>45566.92</v>
      </c>
      <c r="J70" s="6">
        <f t="shared" si="8"/>
        <v>0.035844675192842936</v>
      </c>
      <c r="K70" s="48">
        <v>58461.85</v>
      </c>
      <c r="L70" s="6">
        <f t="shared" si="9"/>
        <v>0.006557022843692321</v>
      </c>
    </row>
    <row r="71" spans="1:12" ht="12.75">
      <c r="A71" s="2"/>
      <c r="B71" s="46" t="s">
        <v>145</v>
      </c>
      <c r="C71" s="48">
        <v>5723.87</v>
      </c>
      <c r="D71" s="6">
        <f t="shared" si="5"/>
        <v>0.0012463072790217943</v>
      </c>
      <c r="E71" s="48">
        <v>5723.88</v>
      </c>
      <c r="F71" s="6">
        <f t="shared" si="6"/>
        <v>0.0023289645642647055</v>
      </c>
      <c r="G71" s="48">
        <v>0</v>
      </c>
      <c r="H71" s="6">
        <f t="shared" si="7"/>
        <v>0</v>
      </c>
      <c r="I71" s="50">
        <v>497.1</v>
      </c>
      <c r="J71" s="6">
        <f t="shared" si="8"/>
        <v>0.00039103779755933086</v>
      </c>
      <c r="K71" s="48">
        <v>11944.85</v>
      </c>
      <c r="L71" s="6">
        <f t="shared" si="9"/>
        <v>0.0013397224739634176</v>
      </c>
    </row>
    <row r="72" spans="1:12" ht="12.75">
      <c r="A72" s="2"/>
      <c r="B72" s="46" t="s">
        <v>146</v>
      </c>
      <c r="C72" s="48">
        <v>5940.13</v>
      </c>
      <c r="D72" s="6">
        <f t="shared" si="5"/>
        <v>0.001293395422561262</v>
      </c>
      <c r="E72" s="48">
        <v>5940.14</v>
      </c>
      <c r="F72" s="6">
        <f t="shared" si="6"/>
        <v>0.002416957652286796</v>
      </c>
      <c r="G72" s="48">
        <v>0</v>
      </c>
      <c r="H72" s="6">
        <f t="shared" si="7"/>
        <v>0</v>
      </c>
      <c r="I72" s="50">
        <v>5608.3</v>
      </c>
      <c r="J72" s="6">
        <f t="shared" si="8"/>
        <v>0.004411702434222481</v>
      </c>
      <c r="K72" s="48">
        <v>17488.57</v>
      </c>
      <c r="L72" s="6">
        <f t="shared" si="9"/>
        <v>0.0019615005853135374</v>
      </c>
    </row>
    <row r="73" spans="1:12" ht="12.75">
      <c r="A73" s="2"/>
      <c r="B73" s="46" t="s">
        <v>162</v>
      </c>
      <c r="C73" s="48">
        <v>0</v>
      </c>
      <c r="D73" s="6">
        <f t="shared" si="5"/>
        <v>0</v>
      </c>
      <c r="E73" s="48">
        <v>0</v>
      </c>
      <c r="F73" s="6">
        <f t="shared" si="6"/>
        <v>0</v>
      </c>
      <c r="G73" s="48">
        <v>0</v>
      </c>
      <c r="H73" s="6">
        <f t="shared" si="7"/>
        <v>0</v>
      </c>
      <c r="I73" s="50">
        <v>0</v>
      </c>
      <c r="J73" s="6">
        <f t="shared" si="8"/>
        <v>0</v>
      </c>
      <c r="K73" s="48">
        <v>0</v>
      </c>
      <c r="L73" s="6">
        <f t="shared" si="9"/>
        <v>0</v>
      </c>
    </row>
    <row r="74" spans="1:12" ht="12.75">
      <c r="A74" s="2"/>
      <c r="B74" s="46" t="s">
        <v>147</v>
      </c>
      <c r="C74" s="48">
        <v>0</v>
      </c>
      <c r="D74" s="6">
        <f t="shared" si="5"/>
        <v>0</v>
      </c>
      <c r="E74" s="48">
        <v>0</v>
      </c>
      <c r="F74" s="6">
        <f t="shared" si="6"/>
        <v>0</v>
      </c>
      <c r="G74" s="48">
        <v>0</v>
      </c>
      <c r="H74" s="6">
        <f t="shared" si="7"/>
        <v>0</v>
      </c>
      <c r="I74" s="50">
        <v>591.4</v>
      </c>
      <c r="J74" s="6">
        <f t="shared" si="8"/>
        <v>0.0004652177700192884</v>
      </c>
      <c r="K74" s="48">
        <v>591.4</v>
      </c>
      <c r="L74" s="6">
        <f t="shared" si="9"/>
        <v>6.633083471972986E-05</v>
      </c>
    </row>
    <row r="75" spans="1:12" ht="12.75">
      <c r="A75" s="2"/>
      <c r="B75" s="46" t="s">
        <v>148</v>
      </c>
      <c r="C75" s="48">
        <v>0</v>
      </c>
      <c r="D75" s="6">
        <f t="shared" si="5"/>
        <v>0</v>
      </c>
      <c r="E75" s="48">
        <v>0</v>
      </c>
      <c r="F75" s="6">
        <f t="shared" si="6"/>
        <v>0</v>
      </c>
      <c r="G75" s="48">
        <v>0</v>
      </c>
      <c r="H75" s="6">
        <f t="shared" si="7"/>
        <v>0</v>
      </c>
      <c r="I75" s="50">
        <v>3397.79</v>
      </c>
      <c r="J75" s="6">
        <f t="shared" si="8"/>
        <v>0.002672831056465739</v>
      </c>
      <c r="K75" s="48">
        <v>3397.79</v>
      </c>
      <c r="L75" s="6">
        <f t="shared" si="9"/>
        <v>0.0003810927407885541</v>
      </c>
    </row>
    <row r="76" spans="1:12" ht="12.75">
      <c r="A76" s="2"/>
      <c r="B76" s="46" t="s">
        <v>149</v>
      </c>
      <c r="C76" s="48">
        <v>1811.76</v>
      </c>
      <c r="D76" s="6">
        <f t="shared" si="5"/>
        <v>0.0003944900348611212</v>
      </c>
      <c r="E76" s="48">
        <v>1811.77</v>
      </c>
      <c r="F76" s="6">
        <f t="shared" si="6"/>
        <v>0.0007371831919253837</v>
      </c>
      <c r="G76" s="48">
        <v>0</v>
      </c>
      <c r="H76" s="6">
        <f t="shared" si="7"/>
        <v>0</v>
      </c>
      <c r="I76" s="50">
        <v>3579.85</v>
      </c>
      <c r="J76" s="6">
        <f t="shared" si="8"/>
        <v>0.0028160463882373173</v>
      </c>
      <c r="K76" s="48">
        <v>7203.38</v>
      </c>
      <c r="L76" s="6">
        <f t="shared" si="9"/>
        <v>0.0008079239232387684</v>
      </c>
    </row>
    <row r="77" spans="2:12" ht="12.75">
      <c r="B77" s="2"/>
      <c r="C77" s="3"/>
      <c r="D77" s="6">
        <f t="shared" si="5"/>
        <v>0</v>
      </c>
      <c r="E77" s="3"/>
      <c r="F77" s="6">
        <f t="shared" si="6"/>
        <v>0</v>
      </c>
      <c r="G77" s="3"/>
      <c r="H77" s="6">
        <f t="shared" si="7"/>
        <v>0</v>
      </c>
      <c r="I77" s="3"/>
      <c r="J77" s="6">
        <f t="shared" si="8"/>
        <v>0</v>
      </c>
      <c r="K77" s="29"/>
      <c r="L77" s="6">
        <f t="shared" si="9"/>
        <v>0</v>
      </c>
    </row>
    <row r="78" spans="3:12" ht="12.75">
      <c r="C78" s="4">
        <f aca="true" t="shared" si="10" ref="C78:L78">SUM(C3:C77)</f>
        <v>4592663.539999999</v>
      </c>
      <c r="D78" s="7">
        <f t="shared" si="10"/>
        <v>1</v>
      </c>
      <c r="E78" s="4">
        <f t="shared" si="10"/>
        <v>2457693.0400000005</v>
      </c>
      <c r="F78" s="7">
        <f t="shared" si="10"/>
        <v>1</v>
      </c>
      <c r="G78" s="4">
        <f t="shared" si="10"/>
        <v>594324.54</v>
      </c>
      <c r="H78" s="7">
        <f t="shared" si="10"/>
        <v>1.0000000000000002</v>
      </c>
      <c r="I78" s="4">
        <f t="shared" si="10"/>
        <v>1271232.6100000006</v>
      </c>
      <c r="J78" s="7">
        <f t="shared" si="10"/>
        <v>0.9999999999999997</v>
      </c>
      <c r="K78" s="4">
        <f t="shared" si="10"/>
        <v>8915913.729999999</v>
      </c>
      <c r="L78" s="7">
        <f t="shared" si="10"/>
        <v>1</v>
      </c>
    </row>
    <row r="79" spans="3:11" ht="12.75">
      <c r="C79" s="4">
        <f>+C78-C80</f>
        <v>-0.46000000089406967</v>
      </c>
      <c r="E79" s="4">
        <f>+E78-E80</f>
        <v>0.7300000004470348</v>
      </c>
      <c r="G79" s="4">
        <f>+G78-G80</f>
        <v>0</v>
      </c>
      <c r="I79" s="4">
        <f>+I78-I80</f>
        <v>0</v>
      </c>
      <c r="K79" s="4">
        <f>+K78-K80</f>
        <v>0.26999999769032</v>
      </c>
    </row>
    <row r="80" spans="3:11" ht="12.75">
      <c r="C80" s="16">
        <f>+E89</f>
        <v>4592664</v>
      </c>
      <c r="E80" s="9">
        <f>+I89+M89</f>
        <v>2457692.31</v>
      </c>
      <c r="G80" s="9">
        <f>+Q89</f>
        <v>594324.54</v>
      </c>
      <c r="I80" s="9">
        <f>+U89</f>
        <v>1271232.61</v>
      </c>
      <c r="K80" s="4">
        <f>SUM(C80:I80)</f>
        <v>8915913.46</v>
      </c>
    </row>
    <row r="89" spans="3:21" ht="12.75">
      <c r="C89" s="13">
        <v>1</v>
      </c>
      <c r="D89" s="13">
        <v>2007</v>
      </c>
      <c r="E89" s="14">
        <v>4592664</v>
      </c>
      <c r="G89" s="13">
        <v>12</v>
      </c>
      <c r="H89" s="13">
        <v>2006</v>
      </c>
      <c r="I89" s="14">
        <v>1638461.54</v>
      </c>
      <c r="K89" s="13">
        <v>12</v>
      </c>
      <c r="L89" s="13">
        <v>2006</v>
      </c>
      <c r="M89" s="14">
        <v>819230.77</v>
      </c>
      <c r="O89" s="13">
        <v>12</v>
      </c>
      <c r="P89" s="13">
        <v>2006</v>
      </c>
      <c r="Q89" s="14">
        <v>594324.54</v>
      </c>
      <c r="S89" s="13">
        <v>12</v>
      </c>
      <c r="T89" s="13">
        <v>2006</v>
      </c>
      <c r="U89" s="14">
        <v>1271232.61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A1">
      <selection activeCell="C1" sqref="C1"/>
    </sheetView>
  </sheetViews>
  <sheetFormatPr defaultColWidth="9.140625" defaultRowHeight="12.75"/>
  <cols>
    <col min="2" max="2" width="12.7109375" style="0" customWidth="1"/>
    <col min="3" max="3" width="13.8515625" style="0" customWidth="1"/>
    <col min="5" max="5" width="15.28125" style="0" customWidth="1"/>
    <col min="7" max="7" width="18.140625" style="0" customWidth="1"/>
    <col min="9" max="9" width="14.57421875" style="0" customWidth="1"/>
    <col min="11" max="11" width="13.421875" style="0" customWidth="1"/>
    <col min="13" max="13" width="11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39479</v>
      </c>
      <c r="F1" t="s">
        <v>157</v>
      </c>
    </row>
    <row r="2" spans="2:12" ht="12.75">
      <c r="B2" s="51" t="s">
        <v>150</v>
      </c>
      <c r="C2" s="53" t="s">
        <v>151</v>
      </c>
      <c r="D2" s="1" t="s">
        <v>159</v>
      </c>
      <c r="E2" s="53" t="s">
        <v>152</v>
      </c>
      <c r="F2" s="1" t="s">
        <v>159</v>
      </c>
      <c r="G2" s="53" t="s">
        <v>153</v>
      </c>
      <c r="H2" s="1" t="s">
        <v>159</v>
      </c>
      <c r="I2" s="53" t="s">
        <v>154</v>
      </c>
      <c r="J2" s="1" t="s">
        <v>159</v>
      </c>
      <c r="K2" s="53" t="s">
        <v>155</v>
      </c>
      <c r="L2" s="1" t="s">
        <v>156</v>
      </c>
    </row>
    <row r="3" spans="2:12" ht="12.75">
      <c r="B3" s="52" t="s">
        <v>2</v>
      </c>
      <c r="C3" s="54">
        <v>22488.79</v>
      </c>
      <c r="D3" s="6">
        <f>+C3/$C$78</f>
        <v>0.004402248886030164</v>
      </c>
      <c r="E3" s="54">
        <v>22488.86</v>
      </c>
      <c r="F3" s="6">
        <f>+E3/$E$78</f>
        <v>0.007269207080887254</v>
      </c>
      <c r="G3" s="54">
        <v>512.23</v>
      </c>
      <c r="H3" s="6">
        <f>+G3/$G$78</f>
        <v>0.0008121978052313734</v>
      </c>
      <c r="I3" s="54">
        <v>3383.89</v>
      </c>
      <c r="J3" s="6">
        <f>+I3/$I$78</f>
        <v>0.002532324216225791</v>
      </c>
      <c r="K3" s="54">
        <v>48873.77</v>
      </c>
      <c r="L3" s="6">
        <f>+K3/$K$78</f>
        <v>0.004806085353606136</v>
      </c>
    </row>
    <row r="4" spans="2:12" ht="12.75">
      <c r="B4" s="52" t="s">
        <v>6</v>
      </c>
      <c r="C4" s="54">
        <v>12739.93</v>
      </c>
      <c r="D4" s="6">
        <f aca="true" t="shared" si="0" ref="D4:D67">+C4/$C$78</f>
        <v>0.002493879957552286</v>
      </c>
      <c r="E4" s="54">
        <v>12739.94</v>
      </c>
      <c r="F4" s="6">
        <f aca="true" t="shared" si="1" ref="F4:F67">+E4/$E$78</f>
        <v>0.004118006073143715</v>
      </c>
      <c r="G4" s="54">
        <v>296.13</v>
      </c>
      <c r="H4" s="6">
        <f aca="true" t="shared" si="2" ref="H4:H67">+G4/$G$78</f>
        <v>0.000469547148865093</v>
      </c>
      <c r="I4" s="54">
        <v>26931.42</v>
      </c>
      <c r="J4" s="6">
        <f aca="true" t="shared" si="3" ref="J4:J67">+I4/$I$78</f>
        <v>0.020154049642082807</v>
      </c>
      <c r="K4" s="54">
        <v>52707.42</v>
      </c>
      <c r="L4" s="6">
        <f aca="true" t="shared" si="4" ref="L4:L67">+K4/$K$78</f>
        <v>0.005183073851032305</v>
      </c>
    </row>
    <row r="5" spans="2:12" ht="12.75">
      <c r="B5" s="52" t="s">
        <v>7</v>
      </c>
      <c r="C5" s="54">
        <v>0</v>
      </c>
      <c r="D5" s="6">
        <f t="shared" si="0"/>
        <v>0</v>
      </c>
      <c r="E5" s="54">
        <v>0</v>
      </c>
      <c r="F5" s="6">
        <f t="shared" si="1"/>
        <v>0</v>
      </c>
      <c r="G5" s="54">
        <v>0</v>
      </c>
      <c r="H5" s="6">
        <f t="shared" si="2"/>
        <v>0</v>
      </c>
      <c r="I5" s="54">
        <v>2016.19</v>
      </c>
      <c r="J5" s="6">
        <f t="shared" si="3"/>
        <v>0.001508809908570396</v>
      </c>
      <c r="K5" s="54">
        <v>2016.19</v>
      </c>
      <c r="L5" s="6">
        <f t="shared" si="4"/>
        <v>0.00019826547510223085</v>
      </c>
    </row>
    <row r="6" spans="2:12" ht="12.75">
      <c r="B6" s="52" t="s">
        <v>8</v>
      </c>
      <c r="C6" s="54">
        <v>25368.54</v>
      </c>
      <c r="D6" s="6">
        <f t="shared" si="0"/>
        <v>0.004965968687297612</v>
      </c>
      <c r="E6" s="54">
        <v>25368.55</v>
      </c>
      <c r="F6" s="6">
        <f t="shared" si="1"/>
        <v>0.008200026292655224</v>
      </c>
      <c r="G6" s="54">
        <v>12243.31</v>
      </c>
      <c r="H6" s="6">
        <f t="shared" si="2"/>
        <v>0.0194131337695319</v>
      </c>
      <c r="I6" s="54">
        <v>23648.64</v>
      </c>
      <c r="J6" s="6">
        <f t="shared" si="3"/>
        <v>0.01769739079958447</v>
      </c>
      <c r="K6" s="54">
        <v>86629.04</v>
      </c>
      <c r="L6" s="6">
        <f t="shared" si="4"/>
        <v>0.0085188140865941</v>
      </c>
    </row>
    <row r="7" spans="2:12" ht="12.75">
      <c r="B7" s="52" t="s">
        <v>12</v>
      </c>
      <c r="C7" s="54">
        <v>0</v>
      </c>
      <c r="D7" s="6">
        <f t="shared" si="0"/>
        <v>0</v>
      </c>
      <c r="E7" s="54">
        <v>0</v>
      </c>
      <c r="F7" s="6">
        <f t="shared" si="1"/>
        <v>0</v>
      </c>
      <c r="G7" s="54">
        <v>0</v>
      </c>
      <c r="H7" s="6">
        <f t="shared" si="2"/>
        <v>0</v>
      </c>
      <c r="I7" s="54">
        <v>7450.65</v>
      </c>
      <c r="J7" s="6">
        <f t="shared" si="3"/>
        <v>0.0055756722061363366</v>
      </c>
      <c r="K7" s="54">
        <v>7450.65</v>
      </c>
      <c r="L7" s="6">
        <f t="shared" si="4"/>
        <v>0.0007326723483751215</v>
      </c>
    </row>
    <row r="8" spans="2:12" ht="12.75">
      <c r="B8" s="52" t="s">
        <v>15</v>
      </c>
      <c r="C8" s="54">
        <v>52896.54</v>
      </c>
      <c r="D8" s="6">
        <f t="shared" si="0"/>
        <v>0.010354658222601128</v>
      </c>
      <c r="E8" s="54">
        <v>52896.55</v>
      </c>
      <c r="F8" s="6">
        <f t="shared" si="1"/>
        <v>0.017098064366735652</v>
      </c>
      <c r="G8" s="54">
        <v>1865.35</v>
      </c>
      <c r="H8" s="6">
        <f t="shared" si="2"/>
        <v>0.0029577205083426237</v>
      </c>
      <c r="I8" s="54">
        <v>16071.53</v>
      </c>
      <c r="J8" s="6">
        <f t="shared" si="3"/>
        <v>0.01202708262112518</v>
      </c>
      <c r="K8" s="54">
        <v>123729.97</v>
      </c>
      <c r="L8" s="6">
        <f t="shared" si="4"/>
        <v>0.012167197182028862</v>
      </c>
    </row>
    <row r="9" spans="2:12" ht="12.75">
      <c r="B9" s="52" t="s">
        <v>16</v>
      </c>
      <c r="C9" s="54">
        <v>0</v>
      </c>
      <c r="D9" s="6">
        <f t="shared" si="0"/>
        <v>0</v>
      </c>
      <c r="E9" s="54">
        <v>0</v>
      </c>
      <c r="F9" s="6">
        <f t="shared" si="1"/>
        <v>0</v>
      </c>
      <c r="G9" s="54">
        <v>0</v>
      </c>
      <c r="H9" s="6">
        <f t="shared" si="2"/>
        <v>0</v>
      </c>
      <c r="I9" s="54">
        <v>2762.52</v>
      </c>
      <c r="J9" s="6">
        <f t="shared" si="3"/>
        <v>0.002067323788246093</v>
      </c>
      <c r="K9" s="54">
        <v>2762.52</v>
      </c>
      <c r="L9" s="6">
        <f t="shared" si="4"/>
        <v>0.0002716571058677083</v>
      </c>
    </row>
    <row r="10" spans="2:12" ht="12.75">
      <c r="B10" s="52" t="s">
        <v>17</v>
      </c>
      <c r="C10" s="54">
        <v>11491.66</v>
      </c>
      <c r="D10" s="6">
        <f t="shared" si="0"/>
        <v>0.002249527317104984</v>
      </c>
      <c r="E10" s="54">
        <v>11491.74</v>
      </c>
      <c r="F10" s="6">
        <f t="shared" si="1"/>
        <v>0.0037145430128390365</v>
      </c>
      <c r="G10" s="54">
        <v>539.85</v>
      </c>
      <c r="H10" s="6">
        <f t="shared" si="2"/>
        <v>0.0008559923962949395</v>
      </c>
      <c r="I10" s="54">
        <v>5065.95</v>
      </c>
      <c r="J10" s="6">
        <f t="shared" si="3"/>
        <v>0.0037910889134070685</v>
      </c>
      <c r="K10" s="54">
        <v>28589.2</v>
      </c>
      <c r="L10" s="6">
        <f t="shared" si="4"/>
        <v>0.002811367639355764</v>
      </c>
    </row>
    <row r="11" spans="2:12" ht="12.75">
      <c r="B11" s="52" t="s">
        <v>22</v>
      </c>
      <c r="C11" s="54">
        <v>0</v>
      </c>
      <c r="D11" s="6">
        <f t="shared" si="0"/>
        <v>0</v>
      </c>
      <c r="E11" s="54">
        <v>0</v>
      </c>
      <c r="F11" s="6">
        <f t="shared" si="1"/>
        <v>0</v>
      </c>
      <c r="G11" s="54">
        <v>0</v>
      </c>
      <c r="H11" s="6">
        <f t="shared" si="2"/>
        <v>0</v>
      </c>
      <c r="I11" s="54">
        <v>437.05</v>
      </c>
      <c r="J11" s="6">
        <f t="shared" si="3"/>
        <v>0.00032706509333976043</v>
      </c>
      <c r="K11" s="54">
        <v>437.05</v>
      </c>
      <c r="L11" s="6">
        <f t="shared" si="4"/>
        <v>4.297805558674033E-05</v>
      </c>
    </row>
    <row r="12" spans="2:12" ht="12.75">
      <c r="B12" s="52" t="s">
        <v>24</v>
      </c>
      <c r="C12" s="54">
        <v>539.93</v>
      </c>
      <c r="D12" s="6">
        <f t="shared" si="0"/>
        <v>0.00010569293594872228</v>
      </c>
      <c r="E12" s="54">
        <v>539.93</v>
      </c>
      <c r="F12" s="6">
        <f t="shared" si="1"/>
        <v>0.00017452476378008734</v>
      </c>
      <c r="G12" s="54">
        <v>0</v>
      </c>
      <c r="H12" s="6">
        <f t="shared" si="2"/>
        <v>0</v>
      </c>
      <c r="I12" s="54">
        <v>304.79</v>
      </c>
      <c r="J12" s="6">
        <f t="shared" si="3"/>
        <v>0.00022808870792592514</v>
      </c>
      <c r="K12" s="54">
        <v>1384.65</v>
      </c>
      <c r="L12" s="6">
        <f t="shared" si="4"/>
        <v>0.00013616191435346072</v>
      </c>
    </row>
    <row r="13" spans="2:12" ht="12.75">
      <c r="B13" s="52" t="s">
        <v>27</v>
      </c>
      <c r="C13" s="54">
        <v>501.61</v>
      </c>
      <c r="D13" s="6">
        <f t="shared" si="0"/>
        <v>9.819167966447242E-05</v>
      </c>
      <c r="E13" s="54">
        <v>501.62</v>
      </c>
      <c r="F13" s="6">
        <f t="shared" si="1"/>
        <v>0.00016214159614647716</v>
      </c>
      <c r="G13" s="54">
        <v>0</v>
      </c>
      <c r="H13" s="6">
        <f t="shared" si="2"/>
        <v>0</v>
      </c>
      <c r="I13" s="54">
        <v>6447.95</v>
      </c>
      <c r="J13" s="6">
        <f t="shared" si="3"/>
        <v>0.004825304584372745</v>
      </c>
      <c r="K13" s="54">
        <v>7451.18</v>
      </c>
      <c r="L13" s="6">
        <f t="shared" si="4"/>
        <v>0.0007327244668271544</v>
      </c>
    </row>
    <row r="14" spans="2:12" ht="12.75">
      <c r="B14" s="52" t="s">
        <v>28</v>
      </c>
      <c r="C14" s="54">
        <v>52928.74</v>
      </c>
      <c r="D14" s="6">
        <f t="shared" si="0"/>
        <v>0.010360961470313883</v>
      </c>
      <c r="E14" s="54">
        <v>52928.83</v>
      </c>
      <c r="F14" s="6">
        <f t="shared" si="1"/>
        <v>0.017108498421844316</v>
      </c>
      <c r="G14" s="54">
        <v>0</v>
      </c>
      <c r="H14" s="6">
        <f t="shared" si="2"/>
        <v>0</v>
      </c>
      <c r="I14" s="54">
        <v>12397.97</v>
      </c>
      <c r="J14" s="6">
        <f t="shared" si="3"/>
        <v>0.009277984704893145</v>
      </c>
      <c r="K14" s="54">
        <v>118255.54</v>
      </c>
      <c r="L14" s="6">
        <f t="shared" si="4"/>
        <v>0.011628859790779074</v>
      </c>
    </row>
    <row r="15" spans="2:12" ht="12.75">
      <c r="B15" s="52" t="s">
        <v>31</v>
      </c>
      <c r="C15" s="54">
        <v>0</v>
      </c>
      <c r="D15" s="6">
        <f t="shared" si="0"/>
        <v>0</v>
      </c>
      <c r="E15" s="54">
        <v>0</v>
      </c>
      <c r="F15" s="6">
        <f t="shared" si="1"/>
        <v>0</v>
      </c>
      <c r="G15" s="54">
        <v>0</v>
      </c>
      <c r="H15" s="6">
        <f t="shared" si="2"/>
        <v>0</v>
      </c>
      <c r="I15" s="54">
        <v>0</v>
      </c>
      <c r="J15" s="6">
        <f t="shared" si="3"/>
        <v>0</v>
      </c>
      <c r="K15" s="54">
        <v>0</v>
      </c>
      <c r="L15" s="6">
        <f t="shared" si="4"/>
        <v>0</v>
      </c>
    </row>
    <row r="16" spans="2:12" ht="12.75">
      <c r="B16" s="52" t="s">
        <v>33</v>
      </c>
      <c r="C16" s="54">
        <v>8944.77</v>
      </c>
      <c r="D16" s="6">
        <f t="shared" si="0"/>
        <v>0.0017509658709204021</v>
      </c>
      <c r="E16" s="54">
        <v>8944.79</v>
      </c>
      <c r="F16" s="6">
        <f t="shared" si="1"/>
        <v>0.002891277317082747</v>
      </c>
      <c r="G16" s="54">
        <v>813.87</v>
      </c>
      <c r="H16" s="6">
        <f t="shared" si="2"/>
        <v>0.001290481673747453</v>
      </c>
      <c r="I16" s="54">
        <v>1936.74</v>
      </c>
      <c r="J16" s="6">
        <f t="shared" si="3"/>
        <v>0.0014493537326961392</v>
      </c>
      <c r="K16" s="54">
        <v>20640.17</v>
      </c>
      <c r="L16" s="6">
        <f t="shared" si="4"/>
        <v>0.00202968624546338</v>
      </c>
    </row>
    <row r="17" spans="2:12" ht="12.75">
      <c r="B17" s="52" t="s">
        <v>35</v>
      </c>
      <c r="C17" s="54">
        <v>13926.03</v>
      </c>
      <c r="D17" s="6">
        <f t="shared" si="0"/>
        <v>0.002726062631841137</v>
      </c>
      <c r="E17" s="54">
        <v>13926.03</v>
      </c>
      <c r="F17" s="6">
        <f t="shared" si="1"/>
        <v>0.004501392951205545</v>
      </c>
      <c r="G17" s="54">
        <v>12822.12</v>
      </c>
      <c r="H17" s="6">
        <f t="shared" si="2"/>
        <v>0.02033090159188899</v>
      </c>
      <c r="I17" s="54">
        <v>0</v>
      </c>
      <c r="J17" s="6">
        <f t="shared" si="3"/>
        <v>0</v>
      </c>
      <c r="K17" s="54">
        <v>40674.18</v>
      </c>
      <c r="L17" s="6">
        <f t="shared" si="4"/>
        <v>0.003999764715673451</v>
      </c>
    </row>
    <row r="18" spans="2:12" ht="12.75">
      <c r="B18" s="52" t="s">
        <v>38</v>
      </c>
      <c r="C18" s="54">
        <v>33762.52</v>
      </c>
      <c r="D18" s="6">
        <f t="shared" si="0"/>
        <v>0.006609115744313995</v>
      </c>
      <c r="E18" s="54">
        <v>33762.54</v>
      </c>
      <c r="F18" s="6">
        <f t="shared" si="1"/>
        <v>0.010913265271638453</v>
      </c>
      <c r="G18" s="54">
        <v>5172.38</v>
      </c>
      <c r="H18" s="6">
        <f t="shared" si="2"/>
        <v>0.008201385478833045</v>
      </c>
      <c r="I18" s="54">
        <v>69321.63</v>
      </c>
      <c r="J18" s="6">
        <f t="shared" si="3"/>
        <v>0.0518766397126515</v>
      </c>
      <c r="K18" s="54">
        <v>142019.07</v>
      </c>
      <c r="L18" s="6">
        <f t="shared" si="4"/>
        <v>0.013965686957641383</v>
      </c>
    </row>
    <row r="19" spans="2:12" ht="12.75">
      <c r="B19" s="52" t="s">
        <v>39</v>
      </c>
      <c r="C19" s="54">
        <v>776.38</v>
      </c>
      <c r="D19" s="6">
        <f t="shared" si="0"/>
        <v>0.00015197874096988318</v>
      </c>
      <c r="E19" s="54">
        <v>776.39</v>
      </c>
      <c r="F19" s="6">
        <f t="shared" si="1"/>
        <v>0.0002509571265742263</v>
      </c>
      <c r="G19" s="54">
        <v>0</v>
      </c>
      <c r="H19" s="6">
        <f t="shared" si="2"/>
        <v>0</v>
      </c>
      <c r="I19" s="54">
        <v>36764.05</v>
      </c>
      <c r="J19" s="6">
        <f t="shared" si="3"/>
        <v>0.02751226963687821</v>
      </c>
      <c r="K19" s="54">
        <v>38316.82</v>
      </c>
      <c r="L19" s="6">
        <f t="shared" si="4"/>
        <v>0.003767949707967335</v>
      </c>
    </row>
    <row r="20" spans="2:12" ht="12.75">
      <c r="B20" s="52" t="s">
        <v>40</v>
      </c>
      <c r="C20" s="54">
        <v>349639.86</v>
      </c>
      <c r="D20" s="6">
        <f t="shared" si="0"/>
        <v>0.0684430635973186</v>
      </c>
      <c r="E20" s="54">
        <v>349639.93</v>
      </c>
      <c r="F20" s="6">
        <f t="shared" si="1"/>
        <v>0.11301618022954138</v>
      </c>
      <c r="G20" s="54">
        <v>43258.23</v>
      </c>
      <c r="H20" s="6">
        <f t="shared" si="2"/>
        <v>0.06859074920288533</v>
      </c>
      <c r="I20" s="54">
        <v>35259.77</v>
      </c>
      <c r="J20" s="6">
        <f t="shared" si="3"/>
        <v>0.02638654608440335</v>
      </c>
      <c r="K20" s="54">
        <v>777797.79</v>
      </c>
      <c r="L20" s="6">
        <f t="shared" si="4"/>
        <v>0.07648606945169611</v>
      </c>
    </row>
    <row r="21" spans="2:12" ht="12.75">
      <c r="B21" s="52" t="s">
        <v>42</v>
      </c>
      <c r="C21" s="54">
        <v>0</v>
      </c>
      <c r="D21" s="6">
        <f t="shared" si="0"/>
        <v>0</v>
      </c>
      <c r="E21" s="54">
        <v>0</v>
      </c>
      <c r="F21" s="6">
        <f t="shared" si="1"/>
        <v>0</v>
      </c>
      <c r="G21" s="54">
        <v>0</v>
      </c>
      <c r="H21" s="6">
        <f t="shared" si="2"/>
        <v>0</v>
      </c>
      <c r="I21" s="54">
        <v>3262.15</v>
      </c>
      <c r="J21" s="6">
        <f t="shared" si="3"/>
        <v>0.0024412204421423167</v>
      </c>
      <c r="K21" s="54">
        <v>3262.15</v>
      </c>
      <c r="L21" s="6">
        <f t="shared" si="4"/>
        <v>0.000320789072262407</v>
      </c>
    </row>
    <row r="22" spans="2:12" ht="12.75">
      <c r="B22" s="52" t="s">
        <v>43</v>
      </c>
      <c r="C22" s="54">
        <v>11218.27</v>
      </c>
      <c r="D22" s="6">
        <f t="shared" si="0"/>
        <v>0.002196010394987263</v>
      </c>
      <c r="E22" s="54">
        <v>11218.27</v>
      </c>
      <c r="F22" s="6">
        <f t="shared" si="1"/>
        <v>0.003626147689091624</v>
      </c>
      <c r="G22" s="54">
        <v>0</v>
      </c>
      <c r="H22" s="6">
        <f t="shared" si="2"/>
        <v>0</v>
      </c>
      <c r="I22" s="54">
        <v>3115.99</v>
      </c>
      <c r="J22" s="6">
        <f t="shared" si="3"/>
        <v>0.0023318420322520537</v>
      </c>
      <c r="K22" s="54">
        <v>25552.53</v>
      </c>
      <c r="L22" s="6">
        <f t="shared" si="4"/>
        <v>0.002512751526648781</v>
      </c>
    </row>
    <row r="23" spans="2:12" ht="12.75">
      <c r="B23" s="52" t="s">
        <v>44</v>
      </c>
      <c r="C23" s="54">
        <v>29721.73</v>
      </c>
      <c r="D23" s="6">
        <f t="shared" si="0"/>
        <v>0.0058181188398037115</v>
      </c>
      <c r="E23" s="54">
        <v>29721.74</v>
      </c>
      <c r="F23" s="6">
        <f t="shared" si="1"/>
        <v>0.009607133614789275</v>
      </c>
      <c r="G23" s="54">
        <v>1591.37</v>
      </c>
      <c r="H23" s="6">
        <f t="shared" si="2"/>
        <v>0.0025232946553521863</v>
      </c>
      <c r="I23" s="54">
        <v>24618.54</v>
      </c>
      <c r="J23" s="6">
        <f t="shared" si="3"/>
        <v>0.018423212636972032</v>
      </c>
      <c r="K23" s="54">
        <v>85653.38</v>
      </c>
      <c r="L23" s="6">
        <f t="shared" si="4"/>
        <v>0.008422870899970696</v>
      </c>
    </row>
    <row r="24" spans="2:12" ht="12.75">
      <c r="B24" s="52" t="s">
        <v>45</v>
      </c>
      <c r="C24" s="54">
        <v>454217.57</v>
      </c>
      <c r="D24" s="6">
        <f t="shared" si="0"/>
        <v>0.0889144676769105</v>
      </c>
      <c r="E24" s="54">
        <v>454217.64</v>
      </c>
      <c r="F24" s="6">
        <f t="shared" si="1"/>
        <v>0.14681945127284787</v>
      </c>
      <c r="G24" s="54">
        <v>152179.7</v>
      </c>
      <c r="H24" s="6">
        <f t="shared" si="2"/>
        <v>0.24129789028516258</v>
      </c>
      <c r="I24" s="54">
        <v>51708.46</v>
      </c>
      <c r="J24" s="6">
        <f t="shared" si="3"/>
        <v>0.038695875291969495</v>
      </c>
      <c r="K24" s="54">
        <v>1112323.37</v>
      </c>
      <c r="L24" s="6">
        <f t="shared" si="4"/>
        <v>0.1093822117064188</v>
      </c>
    </row>
    <row r="25" spans="2:12" ht="12.75">
      <c r="B25" s="52" t="s">
        <v>46</v>
      </c>
      <c r="C25" s="54">
        <v>162411.59</v>
      </c>
      <c r="D25" s="6">
        <f t="shared" si="0"/>
        <v>0.03179256158983599</v>
      </c>
      <c r="E25" s="54">
        <v>162411.61</v>
      </c>
      <c r="F25" s="6">
        <f t="shared" si="1"/>
        <v>0.052497264220164964</v>
      </c>
      <c r="G25" s="54">
        <v>21563.02</v>
      </c>
      <c r="H25" s="6">
        <f t="shared" si="2"/>
        <v>0.03419057360591962</v>
      </c>
      <c r="I25" s="54">
        <v>94013.58</v>
      </c>
      <c r="J25" s="6">
        <f t="shared" si="3"/>
        <v>0.07035478850910659</v>
      </c>
      <c r="K25" s="54">
        <v>440399.8</v>
      </c>
      <c r="L25" s="6">
        <f t="shared" si="4"/>
        <v>0.043307463870928556</v>
      </c>
    </row>
    <row r="26" spans="2:12" ht="12.75">
      <c r="B26" s="52" t="s">
        <v>48</v>
      </c>
      <c r="C26" s="54">
        <v>252620.07</v>
      </c>
      <c r="D26" s="6">
        <f t="shared" si="0"/>
        <v>0.0494511452926708</v>
      </c>
      <c r="E26" s="54">
        <v>252620.16</v>
      </c>
      <c r="F26" s="6">
        <f t="shared" si="1"/>
        <v>0.08165590678437551</v>
      </c>
      <c r="G26" s="54">
        <v>49583.94</v>
      </c>
      <c r="H26" s="6">
        <f t="shared" si="2"/>
        <v>0.07862086805287488</v>
      </c>
      <c r="I26" s="54">
        <v>62252.44</v>
      </c>
      <c r="J26" s="6">
        <f t="shared" si="3"/>
        <v>0.046586431985420056</v>
      </c>
      <c r="K26" s="54">
        <v>617076.61</v>
      </c>
      <c r="L26" s="6">
        <f t="shared" si="4"/>
        <v>0.06068127867717031</v>
      </c>
    </row>
    <row r="27" spans="2:12" ht="12.75">
      <c r="B27" s="52" t="s">
        <v>51</v>
      </c>
      <c r="C27" s="54">
        <v>198398.45</v>
      </c>
      <c r="D27" s="6">
        <f t="shared" si="0"/>
        <v>0.038837098639038</v>
      </c>
      <c r="E27" s="54">
        <v>198398.52</v>
      </c>
      <c r="F27" s="6">
        <f t="shared" si="1"/>
        <v>0.06412952574837281</v>
      </c>
      <c r="G27" s="54">
        <v>91786.95</v>
      </c>
      <c r="H27" s="6">
        <f t="shared" si="2"/>
        <v>0.14553844823396092</v>
      </c>
      <c r="I27" s="54">
        <v>89270.73</v>
      </c>
      <c r="J27" s="6">
        <f t="shared" si="3"/>
        <v>0.06680549053874511</v>
      </c>
      <c r="K27" s="54">
        <v>577854.65</v>
      </c>
      <c r="L27" s="6">
        <f t="shared" si="4"/>
        <v>0.05682432048680101</v>
      </c>
    </row>
    <row r="28" spans="2:12" ht="12.75">
      <c r="B28" s="52" t="s">
        <v>52</v>
      </c>
      <c r="C28" s="54">
        <v>2408.67</v>
      </c>
      <c r="D28" s="6">
        <f t="shared" si="0"/>
        <v>0.0004715044617480209</v>
      </c>
      <c r="E28" s="54">
        <v>2408.7</v>
      </c>
      <c r="F28" s="6">
        <f t="shared" si="1"/>
        <v>0.0007785783314820372</v>
      </c>
      <c r="G28" s="54">
        <v>0</v>
      </c>
      <c r="H28" s="6">
        <f t="shared" si="2"/>
        <v>0</v>
      </c>
      <c r="I28" s="54">
        <v>22001.99</v>
      </c>
      <c r="J28" s="6">
        <f t="shared" si="3"/>
        <v>0.01646512507267012</v>
      </c>
      <c r="K28" s="54">
        <v>26819.36</v>
      </c>
      <c r="L28" s="6">
        <f t="shared" si="4"/>
        <v>0.00263732741077863</v>
      </c>
    </row>
    <row r="29" spans="2:12" ht="12.75">
      <c r="B29" s="52" t="s">
        <v>53</v>
      </c>
      <c r="C29" s="54">
        <v>3224.78</v>
      </c>
      <c r="D29" s="6">
        <f t="shared" si="0"/>
        <v>0.0006312604707808803</v>
      </c>
      <c r="E29" s="54">
        <v>3224.79</v>
      </c>
      <c r="F29" s="6">
        <f t="shared" si="1"/>
        <v>0.0010423679236019258</v>
      </c>
      <c r="G29" s="54">
        <v>0</v>
      </c>
      <c r="H29" s="6">
        <f t="shared" si="2"/>
        <v>0</v>
      </c>
      <c r="I29" s="54">
        <v>702.28</v>
      </c>
      <c r="J29" s="6">
        <f t="shared" si="3"/>
        <v>0.0005255491905975219</v>
      </c>
      <c r="K29" s="54">
        <v>7151.85</v>
      </c>
      <c r="L29" s="6">
        <f t="shared" si="4"/>
        <v>0.0007032893418328083</v>
      </c>
    </row>
    <row r="30" spans="2:12" ht="12.75">
      <c r="B30" s="52" t="s">
        <v>54</v>
      </c>
      <c r="C30" s="54">
        <v>5256.29</v>
      </c>
      <c r="D30" s="6">
        <f t="shared" si="0"/>
        <v>0.0010289347180151307</v>
      </c>
      <c r="E30" s="54">
        <v>5256.31</v>
      </c>
      <c r="F30" s="6">
        <f t="shared" si="1"/>
        <v>0.0016990281353229325</v>
      </c>
      <c r="G30" s="54">
        <v>0</v>
      </c>
      <c r="H30" s="6">
        <f t="shared" si="2"/>
        <v>0</v>
      </c>
      <c r="I30" s="54">
        <v>9948.95</v>
      </c>
      <c r="J30" s="6">
        <f t="shared" si="3"/>
        <v>0.007445267727680151</v>
      </c>
      <c r="K30" s="54">
        <v>20461.55</v>
      </c>
      <c r="L30" s="6">
        <f t="shared" si="4"/>
        <v>0.002012121343761278</v>
      </c>
    </row>
    <row r="31" spans="2:12" ht="12.75">
      <c r="B31" s="52" t="s">
        <v>55</v>
      </c>
      <c r="C31" s="54">
        <v>4572.2</v>
      </c>
      <c r="D31" s="6">
        <f t="shared" si="0"/>
        <v>0.0008950220246045748</v>
      </c>
      <c r="E31" s="54">
        <v>4572.21</v>
      </c>
      <c r="F31" s="6">
        <f t="shared" si="1"/>
        <v>0.0014779024506935217</v>
      </c>
      <c r="G31" s="54">
        <v>0</v>
      </c>
      <c r="H31" s="6">
        <f t="shared" si="2"/>
        <v>0</v>
      </c>
      <c r="I31" s="54">
        <v>5560.02</v>
      </c>
      <c r="J31" s="6">
        <f t="shared" si="3"/>
        <v>0.004160824757512721</v>
      </c>
      <c r="K31" s="54">
        <v>14704.43</v>
      </c>
      <c r="L31" s="6">
        <f t="shared" si="4"/>
        <v>0.001445985150237575</v>
      </c>
    </row>
    <row r="32" spans="2:12" ht="12.75">
      <c r="B32" s="52" t="s">
        <v>58</v>
      </c>
      <c r="C32" s="54">
        <v>1532707.94</v>
      </c>
      <c r="D32" s="6">
        <f t="shared" si="0"/>
        <v>0.30003223034563387</v>
      </c>
      <c r="E32" s="54">
        <v>0</v>
      </c>
      <c r="F32" s="6">
        <f t="shared" si="1"/>
        <v>0</v>
      </c>
      <c r="G32" s="54">
        <v>0</v>
      </c>
      <c r="H32" s="6">
        <f t="shared" si="2"/>
        <v>0</v>
      </c>
      <c r="I32" s="54">
        <v>0</v>
      </c>
      <c r="J32" s="6">
        <f t="shared" si="3"/>
        <v>0</v>
      </c>
      <c r="K32" s="54">
        <v>1532707.94</v>
      </c>
      <c r="L32" s="6">
        <f t="shared" si="4"/>
        <v>0.15072144387039987</v>
      </c>
    </row>
    <row r="33" spans="2:12" ht="12.75">
      <c r="B33" s="52" t="s">
        <v>61</v>
      </c>
      <c r="C33" s="54">
        <v>403280.26</v>
      </c>
      <c r="D33" s="6">
        <f t="shared" si="0"/>
        <v>0.0789433346722058</v>
      </c>
      <c r="E33" s="54">
        <v>0</v>
      </c>
      <c r="F33" s="6">
        <f t="shared" si="1"/>
        <v>0</v>
      </c>
      <c r="G33" s="54">
        <v>0</v>
      </c>
      <c r="H33" s="6">
        <f t="shared" si="2"/>
        <v>0</v>
      </c>
      <c r="I33" s="54">
        <v>0</v>
      </c>
      <c r="J33" s="6">
        <f t="shared" si="3"/>
        <v>0</v>
      </c>
      <c r="K33" s="54">
        <v>403280.26</v>
      </c>
      <c r="L33" s="6">
        <f t="shared" si="4"/>
        <v>0.03965725072947053</v>
      </c>
    </row>
    <row r="34" spans="2:12" ht="12.75">
      <c r="B34" s="52" t="s">
        <v>63</v>
      </c>
      <c r="C34" s="54">
        <v>85969.17</v>
      </c>
      <c r="D34" s="6">
        <f t="shared" si="0"/>
        <v>0.016828725905904132</v>
      </c>
      <c r="E34" s="54">
        <v>7193.96</v>
      </c>
      <c r="F34" s="6">
        <f t="shared" si="1"/>
        <v>0.0023253461923645603</v>
      </c>
      <c r="G34" s="54">
        <v>4887.13</v>
      </c>
      <c r="H34" s="6">
        <f t="shared" si="2"/>
        <v>0.007749089783652659</v>
      </c>
      <c r="I34" s="54">
        <v>7726.38</v>
      </c>
      <c r="J34" s="6">
        <f t="shared" si="3"/>
        <v>0.005782013947782767</v>
      </c>
      <c r="K34" s="54">
        <v>105776.64</v>
      </c>
      <c r="L34" s="6">
        <f t="shared" si="4"/>
        <v>0.010401725920829701</v>
      </c>
    </row>
    <row r="35" spans="2:12" ht="12.75">
      <c r="B35" s="52" t="s">
        <v>67</v>
      </c>
      <c r="C35" s="54">
        <v>117604.55</v>
      </c>
      <c r="D35" s="6">
        <f t="shared" si="0"/>
        <v>0.02302144754028913</v>
      </c>
      <c r="E35" s="54">
        <v>117604.58</v>
      </c>
      <c r="F35" s="6">
        <f t="shared" si="1"/>
        <v>0.03801402319551865</v>
      </c>
      <c r="G35" s="54">
        <v>10220.13</v>
      </c>
      <c r="H35" s="6">
        <f t="shared" si="2"/>
        <v>0.016205156189952392</v>
      </c>
      <c r="I35" s="54">
        <v>9955.57</v>
      </c>
      <c r="J35" s="6">
        <f t="shared" si="3"/>
        <v>0.007450221785380434</v>
      </c>
      <c r="K35" s="54">
        <v>255384.83</v>
      </c>
      <c r="L35" s="6">
        <f t="shared" si="4"/>
        <v>0.02511370190996506</v>
      </c>
    </row>
    <row r="36" spans="2:12" ht="12.75">
      <c r="B36" s="52" t="s">
        <v>68</v>
      </c>
      <c r="C36" s="54">
        <v>23898.42</v>
      </c>
      <c r="D36" s="6">
        <f t="shared" si="0"/>
        <v>0.0046781882361336905</v>
      </c>
      <c r="E36" s="54">
        <v>23898.45</v>
      </c>
      <c r="F36" s="6">
        <f t="shared" si="1"/>
        <v>0.007724837184376176</v>
      </c>
      <c r="G36" s="54">
        <v>886.4</v>
      </c>
      <c r="H36" s="6">
        <f t="shared" si="2"/>
        <v>0.0014054860796069916</v>
      </c>
      <c r="I36" s="54">
        <v>47440.82</v>
      </c>
      <c r="J36" s="6">
        <f t="shared" si="3"/>
        <v>0.035502199339697456</v>
      </c>
      <c r="K36" s="54">
        <v>96124.09</v>
      </c>
      <c r="L36" s="6">
        <f t="shared" si="4"/>
        <v>0.009452525988433429</v>
      </c>
    </row>
    <row r="37" spans="2:12" ht="12.75">
      <c r="B37" s="52" t="s">
        <v>70</v>
      </c>
      <c r="C37" s="54">
        <v>13218.73</v>
      </c>
      <c r="D37" s="6">
        <f t="shared" si="0"/>
        <v>0.0025876065104984977</v>
      </c>
      <c r="E37" s="54">
        <v>13218.8</v>
      </c>
      <c r="F37" s="6">
        <f t="shared" si="1"/>
        <v>0.0042727908200252225</v>
      </c>
      <c r="G37" s="54">
        <v>297.15</v>
      </c>
      <c r="H37" s="6">
        <f t="shared" si="2"/>
        <v>0.0004711644726480342</v>
      </c>
      <c r="I37" s="54">
        <v>26356.43</v>
      </c>
      <c r="J37" s="6">
        <f t="shared" si="3"/>
        <v>0.019723757551888484</v>
      </c>
      <c r="K37" s="54">
        <v>53091.11</v>
      </c>
      <c r="L37" s="6">
        <f t="shared" si="4"/>
        <v>0.005220804660203056</v>
      </c>
    </row>
    <row r="38" spans="2:12" ht="12.75">
      <c r="B38" s="52" t="s">
        <v>73</v>
      </c>
      <c r="C38" s="54">
        <v>8583.93</v>
      </c>
      <c r="D38" s="6">
        <f t="shared" si="0"/>
        <v>0.0016803303459306128</v>
      </c>
      <c r="E38" s="54">
        <v>8583.94</v>
      </c>
      <c r="F38" s="6">
        <f t="shared" si="1"/>
        <v>0.0027746376396985593</v>
      </c>
      <c r="G38" s="54">
        <v>0</v>
      </c>
      <c r="H38" s="6">
        <f t="shared" si="2"/>
        <v>0</v>
      </c>
      <c r="I38" s="54">
        <v>14764.6</v>
      </c>
      <c r="J38" s="6">
        <f t="shared" si="3"/>
        <v>0.011049045365803058</v>
      </c>
      <c r="K38" s="54">
        <v>31932.47</v>
      </c>
      <c r="L38" s="6">
        <f t="shared" si="4"/>
        <v>0.003140133784880261</v>
      </c>
    </row>
    <row r="39" spans="2:12" ht="12.75">
      <c r="B39" s="52" t="s">
        <v>75</v>
      </c>
      <c r="C39" s="54">
        <v>16557.1</v>
      </c>
      <c r="D39" s="6">
        <f t="shared" si="0"/>
        <v>0.0032411025684747834</v>
      </c>
      <c r="E39" s="54">
        <v>16557.11</v>
      </c>
      <c r="F39" s="6">
        <f t="shared" si="1"/>
        <v>0.005351852483897768</v>
      </c>
      <c r="G39" s="54">
        <v>849.99</v>
      </c>
      <c r="H39" s="6">
        <f t="shared" si="2"/>
        <v>0.0013477539630021964</v>
      </c>
      <c r="I39" s="54">
        <v>21945.8</v>
      </c>
      <c r="J39" s="6">
        <f t="shared" si="3"/>
        <v>0.016423075449984472</v>
      </c>
      <c r="K39" s="54">
        <v>55910</v>
      </c>
      <c r="L39" s="6">
        <f t="shared" si="4"/>
        <v>0.00549800500595962</v>
      </c>
    </row>
    <row r="40" spans="2:12" ht="12.75">
      <c r="B40" s="52" t="s">
        <v>78</v>
      </c>
      <c r="C40" s="54">
        <v>1295.32</v>
      </c>
      <c r="D40" s="6">
        <f t="shared" si="0"/>
        <v>0.00025356282072323995</v>
      </c>
      <c r="E40" s="54">
        <v>1295.35</v>
      </c>
      <c r="F40" s="6">
        <f t="shared" si="1"/>
        <v>0.0004187036333645771</v>
      </c>
      <c r="G40" s="54">
        <v>0</v>
      </c>
      <c r="H40" s="6">
        <f t="shared" si="2"/>
        <v>0</v>
      </c>
      <c r="I40" s="54">
        <v>0</v>
      </c>
      <c r="J40" s="6">
        <f t="shared" si="3"/>
        <v>0</v>
      </c>
      <c r="K40" s="54">
        <v>2590.67</v>
      </c>
      <c r="L40" s="6">
        <f t="shared" si="4"/>
        <v>0.0002547579436378002</v>
      </c>
    </row>
    <row r="41" spans="2:12" ht="12.75">
      <c r="B41" s="52" t="s">
        <v>79</v>
      </c>
      <c r="C41" s="54">
        <v>158610.94</v>
      </c>
      <c r="D41" s="6">
        <f t="shared" si="0"/>
        <v>0.031048572819044388</v>
      </c>
      <c r="E41" s="54">
        <v>158610.97</v>
      </c>
      <c r="F41" s="6">
        <f t="shared" si="1"/>
        <v>0.05126876089896935</v>
      </c>
      <c r="G41" s="54">
        <v>48827</v>
      </c>
      <c r="H41" s="6">
        <f t="shared" si="2"/>
        <v>0.07742065524477727</v>
      </c>
      <c r="I41" s="54">
        <v>20731.51</v>
      </c>
      <c r="J41" s="6">
        <f t="shared" si="3"/>
        <v>0.015514365068582945</v>
      </c>
      <c r="K41" s="54">
        <v>386780.42</v>
      </c>
      <c r="L41" s="6">
        <f t="shared" si="4"/>
        <v>0.038034710881186984</v>
      </c>
    </row>
    <row r="42" spans="2:12" ht="12.75">
      <c r="B42" s="52" t="s">
        <v>81</v>
      </c>
      <c r="C42" s="54">
        <v>2011.32</v>
      </c>
      <c r="D42" s="6">
        <f t="shared" si="0"/>
        <v>0.0003937219934665311</v>
      </c>
      <c r="E42" s="54">
        <v>2011.32</v>
      </c>
      <c r="F42" s="6">
        <f t="shared" si="1"/>
        <v>0.0006501308463803924</v>
      </c>
      <c r="G42" s="54">
        <v>0</v>
      </c>
      <c r="H42" s="6">
        <f t="shared" si="2"/>
        <v>0</v>
      </c>
      <c r="I42" s="54">
        <v>0</v>
      </c>
      <c r="J42" s="6">
        <f t="shared" si="3"/>
        <v>0</v>
      </c>
      <c r="K42" s="54">
        <v>4022.64</v>
      </c>
      <c r="L42" s="6">
        <f t="shared" si="4"/>
        <v>0.00039557315072747995</v>
      </c>
    </row>
    <row r="43" spans="2:12" ht="12.75">
      <c r="B43" s="52" t="s">
        <v>82</v>
      </c>
      <c r="C43" s="54">
        <v>0</v>
      </c>
      <c r="D43" s="6">
        <f t="shared" si="0"/>
        <v>0</v>
      </c>
      <c r="E43" s="54">
        <v>0</v>
      </c>
      <c r="F43" s="6">
        <f t="shared" si="1"/>
        <v>0</v>
      </c>
      <c r="G43" s="54">
        <v>7177.58</v>
      </c>
      <c r="H43" s="6">
        <f t="shared" si="2"/>
        <v>0.011380853762709331</v>
      </c>
      <c r="I43" s="54">
        <v>0</v>
      </c>
      <c r="J43" s="6">
        <f t="shared" si="3"/>
        <v>0</v>
      </c>
      <c r="K43" s="54">
        <v>7177.58</v>
      </c>
      <c r="L43" s="6">
        <f t="shared" si="4"/>
        <v>0.0007058195451739519</v>
      </c>
    </row>
    <row r="44" spans="2:12" ht="12.75">
      <c r="B44" s="52" t="s">
        <v>88</v>
      </c>
      <c r="C44" s="54">
        <v>0</v>
      </c>
      <c r="D44" s="6">
        <f t="shared" si="0"/>
        <v>0</v>
      </c>
      <c r="E44" s="54">
        <v>0</v>
      </c>
      <c r="F44" s="6">
        <f t="shared" si="1"/>
        <v>0</v>
      </c>
      <c r="G44" s="54">
        <v>0</v>
      </c>
      <c r="H44" s="6">
        <f t="shared" si="2"/>
        <v>0</v>
      </c>
      <c r="I44" s="54">
        <v>27793.58</v>
      </c>
      <c r="J44" s="6">
        <f t="shared" si="3"/>
        <v>0.020799244564571787</v>
      </c>
      <c r="K44" s="54">
        <v>27793.58</v>
      </c>
      <c r="L44" s="6">
        <f t="shared" si="4"/>
        <v>0.0027331289925512287</v>
      </c>
    </row>
    <row r="45" spans="2:12" ht="12.75">
      <c r="B45" s="52" t="s">
        <v>89</v>
      </c>
      <c r="C45" s="54">
        <v>54648.76</v>
      </c>
      <c r="D45" s="6">
        <f t="shared" si="0"/>
        <v>0.010697660604813766</v>
      </c>
      <c r="E45" s="54">
        <v>54648.77</v>
      </c>
      <c r="F45" s="6">
        <f t="shared" si="1"/>
        <v>0.017664444789365887</v>
      </c>
      <c r="G45" s="54">
        <v>6438.87</v>
      </c>
      <c r="H45" s="6">
        <f t="shared" si="2"/>
        <v>0.010209546653202922</v>
      </c>
      <c r="I45" s="54">
        <v>53668.95</v>
      </c>
      <c r="J45" s="6">
        <f t="shared" si="3"/>
        <v>0.04016300226792572</v>
      </c>
      <c r="K45" s="54">
        <v>169405.35</v>
      </c>
      <c r="L45" s="6">
        <f t="shared" si="4"/>
        <v>0.01665876341148885</v>
      </c>
    </row>
    <row r="46" spans="2:12" ht="12.75">
      <c r="B46" s="52" t="s">
        <v>93</v>
      </c>
      <c r="C46" s="54">
        <v>140.91</v>
      </c>
      <c r="D46" s="6">
        <f t="shared" si="0"/>
        <v>2.7583560099521155E-05</v>
      </c>
      <c r="E46" s="54">
        <v>140.93</v>
      </c>
      <c r="F46" s="6">
        <f t="shared" si="1"/>
        <v>4.555363650756156E-05</v>
      </c>
      <c r="G46" s="54">
        <v>0</v>
      </c>
      <c r="H46" s="6">
        <f t="shared" si="2"/>
        <v>0</v>
      </c>
      <c r="I46" s="54">
        <v>5779.26</v>
      </c>
      <c r="J46" s="6">
        <f t="shared" si="3"/>
        <v>0.004324892372348115</v>
      </c>
      <c r="K46" s="54">
        <v>6061.1</v>
      </c>
      <c r="L46" s="6">
        <f t="shared" si="4"/>
        <v>0.0005960285841821115</v>
      </c>
    </row>
    <row r="47" spans="2:12" ht="12.75">
      <c r="B47" s="52" t="s">
        <v>97</v>
      </c>
      <c r="C47" s="54">
        <v>0</v>
      </c>
      <c r="D47" s="6">
        <f t="shared" si="0"/>
        <v>0</v>
      </c>
      <c r="E47" s="54">
        <v>0</v>
      </c>
      <c r="F47" s="6">
        <f t="shared" si="1"/>
        <v>0</v>
      </c>
      <c r="G47" s="54">
        <v>0</v>
      </c>
      <c r="H47" s="6">
        <f t="shared" si="2"/>
        <v>0</v>
      </c>
      <c r="I47" s="54">
        <v>4050.84</v>
      </c>
      <c r="J47" s="6">
        <f t="shared" si="3"/>
        <v>0.0030314343043231556</v>
      </c>
      <c r="K47" s="54">
        <v>4050.84</v>
      </c>
      <c r="L47" s="6">
        <f t="shared" si="4"/>
        <v>0.0003983462457224373</v>
      </c>
    </row>
    <row r="48" spans="2:12" ht="12.75">
      <c r="B48" s="52" t="s">
        <v>99</v>
      </c>
      <c r="C48" s="54">
        <v>257617.24</v>
      </c>
      <c r="D48" s="6">
        <f t="shared" si="0"/>
        <v>0.05042935648437134</v>
      </c>
      <c r="E48" s="54">
        <v>257617.39</v>
      </c>
      <c r="F48" s="6">
        <f t="shared" si="1"/>
        <v>0.08327119096066646</v>
      </c>
      <c r="G48" s="54">
        <v>41194.87</v>
      </c>
      <c r="H48" s="6">
        <f t="shared" si="2"/>
        <v>0.06531906175115035</v>
      </c>
      <c r="I48" s="54">
        <v>64515.17</v>
      </c>
      <c r="J48" s="6">
        <f t="shared" si="3"/>
        <v>0.04827973938423638</v>
      </c>
      <c r="K48" s="54">
        <v>620944.67</v>
      </c>
      <c r="L48" s="6">
        <f t="shared" si="4"/>
        <v>0.061061650940510546</v>
      </c>
    </row>
    <row r="49" spans="2:12" ht="12.75">
      <c r="B49" s="52" t="s">
        <v>106</v>
      </c>
      <c r="C49" s="54">
        <v>0</v>
      </c>
      <c r="D49" s="6">
        <f t="shared" si="0"/>
        <v>0</v>
      </c>
      <c r="E49" s="54">
        <v>0</v>
      </c>
      <c r="F49" s="6">
        <f t="shared" si="1"/>
        <v>0</v>
      </c>
      <c r="G49" s="54">
        <v>0</v>
      </c>
      <c r="H49" s="6">
        <f t="shared" si="2"/>
        <v>0</v>
      </c>
      <c r="I49" s="54">
        <v>3123.6</v>
      </c>
      <c r="J49" s="6">
        <f t="shared" si="3"/>
        <v>0.0023375369535661265</v>
      </c>
      <c r="K49" s="54">
        <v>3123.6</v>
      </c>
      <c r="L49" s="6">
        <f t="shared" si="4"/>
        <v>0.00030716452220739523</v>
      </c>
    </row>
    <row r="50" spans="2:12" ht="12.75">
      <c r="B50" s="52" t="s">
        <v>110</v>
      </c>
      <c r="C50" s="54">
        <v>0</v>
      </c>
      <c r="D50" s="6">
        <f t="shared" si="0"/>
        <v>0</v>
      </c>
      <c r="E50" s="54">
        <v>0</v>
      </c>
      <c r="F50" s="6">
        <f t="shared" si="1"/>
        <v>0</v>
      </c>
      <c r="G50" s="54">
        <v>0</v>
      </c>
      <c r="H50" s="6">
        <f t="shared" si="2"/>
        <v>0</v>
      </c>
      <c r="I50" s="54">
        <v>2066.23</v>
      </c>
      <c r="J50" s="6">
        <f t="shared" si="3"/>
        <v>0.0015462571966855354</v>
      </c>
      <c r="K50" s="54">
        <v>2066.23</v>
      </c>
      <c r="L50" s="6">
        <f t="shared" si="4"/>
        <v>0.00020318624366775077</v>
      </c>
    </row>
    <row r="51" spans="2:12" ht="12.75">
      <c r="B51" s="52" t="s">
        <v>112</v>
      </c>
      <c r="C51" s="54">
        <v>0</v>
      </c>
      <c r="D51" s="6">
        <f t="shared" si="0"/>
        <v>0</v>
      </c>
      <c r="E51" s="54">
        <v>0</v>
      </c>
      <c r="F51" s="6">
        <f t="shared" si="1"/>
        <v>0</v>
      </c>
      <c r="G51" s="54">
        <v>0</v>
      </c>
      <c r="H51" s="6">
        <f t="shared" si="2"/>
        <v>0</v>
      </c>
      <c r="I51" s="54">
        <v>25055.77</v>
      </c>
      <c r="J51" s="6">
        <f t="shared" si="3"/>
        <v>0.018750412432787026</v>
      </c>
      <c r="K51" s="54">
        <v>25055.77</v>
      </c>
      <c r="L51" s="6">
        <f t="shared" si="4"/>
        <v>0.002463901786588676</v>
      </c>
    </row>
    <row r="52" spans="2:12" ht="12.75">
      <c r="B52" s="52" t="s">
        <v>115</v>
      </c>
      <c r="C52" s="54">
        <v>145037.79</v>
      </c>
      <c r="D52" s="6">
        <f t="shared" si="0"/>
        <v>0.02839158751803796</v>
      </c>
      <c r="E52" s="54">
        <v>145037.87</v>
      </c>
      <c r="F52" s="6">
        <f t="shared" si="1"/>
        <v>0.04688144759675702</v>
      </c>
      <c r="G52" s="54">
        <v>4597</v>
      </c>
      <c r="H52" s="6">
        <f t="shared" si="2"/>
        <v>0.007289056304098985</v>
      </c>
      <c r="I52" s="54">
        <v>9800.4</v>
      </c>
      <c r="J52" s="6">
        <f t="shared" si="3"/>
        <v>0.007334100768257609</v>
      </c>
      <c r="K52" s="54">
        <v>304473.06</v>
      </c>
      <c r="L52" s="6">
        <f t="shared" si="4"/>
        <v>0.029940876552671147</v>
      </c>
    </row>
    <row r="53" spans="2:12" ht="12.75">
      <c r="B53" s="52" t="s">
        <v>120</v>
      </c>
      <c r="C53" s="54">
        <v>0</v>
      </c>
      <c r="D53" s="6">
        <f t="shared" si="0"/>
        <v>0</v>
      </c>
      <c r="E53" s="54">
        <v>0</v>
      </c>
      <c r="F53" s="6">
        <f t="shared" si="1"/>
        <v>0</v>
      </c>
      <c r="G53" s="54">
        <v>0</v>
      </c>
      <c r="H53" s="6">
        <f t="shared" si="2"/>
        <v>0</v>
      </c>
      <c r="I53" s="54">
        <v>2564.35</v>
      </c>
      <c r="J53" s="6">
        <f t="shared" si="3"/>
        <v>0.0019190238464839597</v>
      </c>
      <c r="K53" s="54">
        <v>2564.35</v>
      </c>
      <c r="L53" s="6">
        <f t="shared" si="4"/>
        <v>0.0002521697216425067</v>
      </c>
    </row>
    <row r="54" spans="2:12" ht="12.75">
      <c r="B54" s="52" t="s">
        <v>121</v>
      </c>
      <c r="C54" s="54">
        <v>961.75</v>
      </c>
      <c r="D54" s="6">
        <f t="shared" si="0"/>
        <v>0.0001882654809858383</v>
      </c>
      <c r="E54" s="54">
        <v>961.75</v>
      </c>
      <c r="F54" s="6">
        <f t="shared" si="1"/>
        <v>0.00031087213447205937</v>
      </c>
      <c r="G54" s="54">
        <v>0</v>
      </c>
      <c r="H54" s="6">
        <f t="shared" si="2"/>
        <v>0</v>
      </c>
      <c r="I54" s="54">
        <v>3757.17</v>
      </c>
      <c r="J54" s="6">
        <f t="shared" si="3"/>
        <v>0.0028116672159783727</v>
      </c>
      <c r="K54" s="54">
        <v>5680.67</v>
      </c>
      <c r="L54" s="6">
        <f t="shared" si="4"/>
        <v>0.0005586183526597145</v>
      </c>
    </row>
    <row r="55" spans="2:12" ht="12.75">
      <c r="B55" s="52" t="s">
        <v>122</v>
      </c>
      <c r="C55" s="54">
        <v>17364.39</v>
      </c>
      <c r="D55" s="6">
        <f t="shared" si="0"/>
        <v>0.003399132035742844</v>
      </c>
      <c r="E55" s="54">
        <v>17364.41</v>
      </c>
      <c r="F55" s="6">
        <f t="shared" si="1"/>
        <v>0.005612800832386766</v>
      </c>
      <c r="G55" s="54">
        <v>294.95</v>
      </c>
      <c r="H55" s="6">
        <f t="shared" si="2"/>
        <v>0.0004676761272338472</v>
      </c>
      <c r="I55" s="54">
        <v>17398.6</v>
      </c>
      <c r="J55" s="6">
        <f t="shared" si="3"/>
        <v>0.013020191586731851</v>
      </c>
      <c r="K55" s="54">
        <v>52422.35</v>
      </c>
      <c r="L55" s="6">
        <f t="shared" si="4"/>
        <v>0.00515504100740775</v>
      </c>
    </row>
    <row r="56" spans="2:12" ht="12.75">
      <c r="B56" s="52" t="s">
        <v>123</v>
      </c>
      <c r="C56" s="54">
        <v>547.46</v>
      </c>
      <c r="D56" s="6">
        <f t="shared" si="0"/>
        <v>0.00010716695629894155</v>
      </c>
      <c r="E56" s="54">
        <v>547.48</v>
      </c>
      <c r="F56" s="6">
        <f t="shared" si="1"/>
        <v>0.00017696519488511885</v>
      </c>
      <c r="G56" s="54">
        <v>0</v>
      </c>
      <c r="H56" s="6">
        <f t="shared" si="2"/>
        <v>0</v>
      </c>
      <c r="I56" s="54">
        <v>400.39</v>
      </c>
      <c r="J56" s="6">
        <f t="shared" si="3"/>
        <v>0.0002996306892170385</v>
      </c>
      <c r="K56" s="54">
        <v>1495.33</v>
      </c>
      <c r="L56" s="6">
        <f t="shared" si="4"/>
        <v>0.00014704582052515826</v>
      </c>
    </row>
    <row r="57" spans="2:12" ht="12.75">
      <c r="B57" s="52" t="s">
        <v>127</v>
      </c>
      <c r="C57" s="54">
        <v>79669.48</v>
      </c>
      <c r="D57" s="6">
        <f t="shared" si="0"/>
        <v>0.01559554247163153</v>
      </c>
      <c r="E57" s="54">
        <v>79669.5</v>
      </c>
      <c r="F57" s="6">
        <f t="shared" si="1"/>
        <v>0.02575204316851753</v>
      </c>
      <c r="G57" s="54">
        <v>5981.7</v>
      </c>
      <c r="H57" s="6">
        <f t="shared" si="2"/>
        <v>0.009484652620019338</v>
      </c>
      <c r="I57" s="54">
        <v>66294.44</v>
      </c>
      <c r="J57" s="6">
        <f t="shared" si="3"/>
        <v>0.04961125090151504</v>
      </c>
      <c r="K57" s="54">
        <v>231615.12</v>
      </c>
      <c r="L57" s="6">
        <f t="shared" si="4"/>
        <v>0.022776267022284708</v>
      </c>
    </row>
    <row r="58" spans="2:12" ht="12.75">
      <c r="B58" s="52" t="s">
        <v>128</v>
      </c>
      <c r="C58" s="54">
        <v>0</v>
      </c>
      <c r="D58" s="6">
        <f t="shared" si="0"/>
        <v>0</v>
      </c>
      <c r="E58" s="54">
        <v>0</v>
      </c>
      <c r="F58" s="6">
        <f t="shared" si="1"/>
        <v>0</v>
      </c>
      <c r="G58" s="54">
        <v>0</v>
      </c>
      <c r="H58" s="6">
        <f t="shared" si="2"/>
        <v>0</v>
      </c>
      <c r="I58" s="54">
        <v>10357.69</v>
      </c>
      <c r="J58" s="6">
        <f t="shared" si="3"/>
        <v>0.007751147115053892</v>
      </c>
      <c r="K58" s="54">
        <v>10357.69</v>
      </c>
      <c r="L58" s="6">
        <f t="shared" si="4"/>
        <v>0.001018541074408476</v>
      </c>
    </row>
    <row r="59" spans="2:12" ht="12.75">
      <c r="B59" s="52" t="s">
        <v>130</v>
      </c>
      <c r="C59" s="54">
        <v>0</v>
      </c>
      <c r="D59" s="6">
        <f t="shared" si="0"/>
        <v>0</v>
      </c>
      <c r="E59" s="54">
        <v>0</v>
      </c>
      <c r="F59" s="6">
        <f t="shared" si="1"/>
        <v>0</v>
      </c>
      <c r="G59" s="54">
        <v>0</v>
      </c>
      <c r="H59" s="6">
        <f t="shared" si="2"/>
        <v>0</v>
      </c>
      <c r="I59" s="54">
        <v>5393.32</v>
      </c>
      <c r="J59" s="6">
        <f t="shared" si="3"/>
        <v>0.004036075298504054</v>
      </c>
      <c r="K59" s="54">
        <v>5393.32</v>
      </c>
      <c r="L59" s="6">
        <f t="shared" si="4"/>
        <v>0.0005303613013547154</v>
      </c>
    </row>
    <row r="60" spans="2:12" ht="12.75">
      <c r="B60" s="52" t="s">
        <v>131</v>
      </c>
      <c r="C60" s="54">
        <v>8996.13</v>
      </c>
      <c r="D60" s="6">
        <f t="shared" si="0"/>
        <v>0.001761019746775284</v>
      </c>
      <c r="E60" s="54">
        <v>8996.14</v>
      </c>
      <c r="F60" s="6">
        <f t="shared" si="1"/>
        <v>0.0029078754809560405</v>
      </c>
      <c r="G60" s="54">
        <v>0</v>
      </c>
      <c r="H60" s="6">
        <f t="shared" si="2"/>
        <v>0</v>
      </c>
      <c r="I60" s="54">
        <v>9873.23</v>
      </c>
      <c r="J60" s="6">
        <f t="shared" si="3"/>
        <v>0.007388602886431582</v>
      </c>
      <c r="K60" s="54">
        <v>27865.5</v>
      </c>
      <c r="L60" s="6">
        <f t="shared" si="4"/>
        <v>0.002740201368155389</v>
      </c>
    </row>
    <row r="61" spans="2:12" ht="12.75">
      <c r="B61" s="52" t="s">
        <v>132</v>
      </c>
      <c r="C61" s="54">
        <v>24054.62</v>
      </c>
      <c r="D61" s="6">
        <f t="shared" si="0"/>
        <v>0.004708764860131599</v>
      </c>
      <c r="E61" s="54">
        <v>24054.63</v>
      </c>
      <c r="F61" s="6">
        <f t="shared" si="1"/>
        <v>0.007775320168479993</v>
      </c>
      <c r="G61" s="54">
        <v>1469.19</v>
      </c>
      <c r="H61" s="6">
        <f t="shared" si="2"/>
        <v>0.0023295646359406544</v>
      </c>
      <c r="I61" s="54">
        <v>54016.18</v>
      </c>
      <c r="J61" s="6">
        <f t="shared" si="3"/>
        <v>0.040422850826123555</v>
      </c>
      <c r="K61" s="54">
        <v>103594.62</v>
      </c>
      <c r="L61" s="6">
        <f t="shared" si="4"/>
        <v>0.010187153270443294</v>
      </c>
    </row>
    <row r="62" spans="2:12" ht="12.75">
      <c r="B62" s="52" t="s">
        <v>134</v>
      </c>
      <c r="C62" s="54">
        <v>2747.2</v>
      </c>
      <c r="D62" s="6">
        <f t="shared" si="0"/>
        <v>0.0005377727365368287</v>
      </c>
      <c r="E62" s="54">
        <v>2747.21</v>
      </c>
      <c r="F62" s="6">
        <f t="shared" si="1"/>
        <v>0.0008879969186825954</v>
      </c>
      <c r="G62" s="54">
        <v>0</v>
      </c>
      <c r="H62" s="6">
        <f t="shared" si="2"/>
        <v>0</v>
      </c>
      <c r="I62" s="54">
        <v>6312.47</v>
      </c>
      <c r="J62" s="6">
        <f t="shared" si="3"/>
        <v>0.004723918521346385</v>
      </c>
      <c r="K62" s="54">
        <v>11806.88</v>
      </c>
      <c r="L62" s="6">
        <f t="shared" si="4"/>
        <v>0.0011610496395057148</v>
      </c>
    </row>
    <row r="63" spans="2:12" ht="12.75">
      <c r="B63" s="52" t="s">
        <v>135</v>
      </c>
      <c r="C63" s="54">
        <v>184880.41</v>
      </c>
      <c r="D63" s="6">
        <f t="shared" si="0"/>
        <v>0.03619090128776604</v>
      </c>
      <c r="E63" s="54">
        <v>184880.46</v>
      </c>
      <c r="F63" s="6">
        <f t="shared" si="1"/>
        <v>0.059760003350534115</v>
      </c>
      <c r="G63" s="54">
        <v>50627.32</v>
      </c>
      <c r="H63" s="6">
        <f t="shared" si="2"/>
        <v>0.08027526343389964</v>
      </c>
      <c r="I63" s="54">
        <v>19193.89</v>
      </c>
      <c r="J63" s="6">
        <f t="shared" si="3"/>
        <v>0.01436369162430636</v>
      </c>
      <c r="K63" s="54">
        <v>439582.08</v>
      </c>
      <c r="L63" s="6">
        <f t="shared" si="4"/>
        <v>0.04322705198301095</v>
      </c>
    </row>
    <row r="64" spans="2:12" ht="12.75">
      <c r="B64" s="52" t="s">
        <v>136</v>
      </c>
      <c r="C64" s="54">
        <v>921.91</v>
      </c>
      <c r="D64" s="6">
        <f t="shared" si="0"/>
        <v>0.00018046668008906075</v>
      </c>
      <c r="E64" s="54">
        <v>921.92</v>
      </c>
      <c r="F64" s="6">
        <f t="shared" si="1"/>
        <v>0.0002979976482583633</v>
      </c>
      <c r="G64" s="54">
        <v>0</v>
      </c>
      <c r="H64" s="6">
        <f t="shared" si="2"/>
        <v>0</v>
      </c>
      <c r="I64" s="54">
        <v>7932.89</v>
      </c>
      <c r="J64" s="6">
        <f t="shared" si="3"/>
        <v>0.0059365551042307564</v>
      </c>
      <c r="K64" s="54">
        <v>9776.72</v>
      </c>
      <c r="L64" s="6">
        <f t="shared" si="4"/>
        <v>0.0009614104006772587</v>
      </c>
    </row>
    <row r="65" spans="2:12" ht="12.75">
      <c r="B65" s="52" t="s">
        <v>137</v>
      </c>
      <c r="C65" s="54">
        <v>172956.89</v>
      </c>
      <c r="D65" s="6">
        <f t="shared" si="0"/>
        <v>0.033856836065156985</v>
      </c>
      <c r="E65" s="54">
        <v>172956.91</v>
      </c>
      <c r="F65" s="6">
        <f t="shared" si="1"/>
        <v>0.05590588384028268</v>
      </c>
      <c r="G65" s="54">
        <v>52693.76</v>
      </c>
      <c r="H65" s="6">
        <f t="shared" si="2"/>
        <v>0.08355183456921447</v>
      </c>
      <c r="I65" s="54">
        <v>61072.94</v>
      </c>
      <c r="J65" s="6">
        <f t="shared" si="3"/>
        <v>0.04570375659909299</v>
      </c>
      <c r="K65" s="54">
        <v>459680.5</v>
      </c>
      <c r="L65" s="6">
        <f t="shared" si="4"/>
        <v>0.045203464320193544</v>
      </c>
    </row>
    <row r="66" spans="2:12" ht="12.75">
      <c r="B66" s="52" t="s">
        <v>139</v>
      </c>
      <c r="C66" s="54">
        <v>13281.69</v>
      </c>
      <c r="D66" s="6">
        <f t="shared" si="0"/>
        <v>0.0025999311215542486</v>
      </c>
      <c r="E66" s="54">
        <v>13281.73</v>
      </c>
      <c r="F66" s="6">
        <f t="shared" si="1"/>
        <v>0.0042931320557125915</v>
      </c>
      <c r="G66" s="54">
        <v>0</v>
      </c>
      <c r="H66" s="6">
        <f t="shared" si="2"/>
        <v>0</v>
      </c>
      <c r="I66" s="54">
        <v>23731.43</v>
      </c>
      <c r="J66" s="6">
        <f t="shared" si="3"/>
        <v>0.01775934645472141</v>
      </c>
      <c r="K66" s="54">
        <v>50294.85</v>
      </c>
      <c r="L66" s="6">
        <f t="shared" si="4"/>
        <v>0.004945829674011594</v>
      </c>
    </row>
    <row r="67" spans="2:12" ht="12.75">
      <c r="B67" s="52" t="s">
        <v>140</v>
      </c>
      <c r="C67" s="54">
        <v>18201.6</v>
      </c>
      <c r="D67" s="6">
        <f t="shared" si="0"/>
        <v>0.0035630184338048703</v>
      </c>
      <c r="E67" s="54">
        <v>18201.62</v>
      </c>
      <c r="F67" s="6">
        <f t="shared" si="1"/>
        <v>0.005883417166882583</v>
      </c>
      <c r="G67" s="54">
        <v>0</v>
      </c>
      <c r="H67" s="6">
        <f t="shared" si="2"/>
        <v>0</v>
      </c>
      <c r="I67" s="54">
        <v>23095.06</v>
      </c>
      <c r="J67" s="6">
        <f t="shared" si="3"/>
        <v>0.017283120820472182</v>
      </c>
      <c r="K67" s="54">
        <v>59498.28</v>
      </c>
      <c r="L67" s="6">
        <f t="shared" si="4"/>
        <v>0.005850864626828602</v>
      </c>
    </row>
    <row r="68" spans="2:12" ht="12.75">
      <c r="B68" s="52" t="s">
        <v>141</v>
      </c>
      <c r="C68" s="54">
        <v>0</v>
      </c>
      <c r="D68" s="6">
        <f aca="true" t="shared" si="5" ref="D68:D77">+C68/$C$78</f>
        <v>0</v>
      </c>
      <c r="E68" s="54">
        <v>0</v>
      </c>
      <c r="F68" s="6">
        <f aca="true" t="shared" si="6" ref="F68:F77">+E68/$E$78</f>
        <v>0</v>
      </c>
      <c r="G68" s="54">
        <v>0</v>
      </c>
      <c r="H68" s="6">
        <f aca="true" t="shared" si="7" ref="H68:H77">+G68/$G$78</f>
        <v>0</v>
      </c>
      <c r="I68" s="54">
        <v>3370.03</v>
      </c>
      <c r="J68" s="6">
        <f aca="true" t="shared" si="8" ref="J68:J77">+I68/$I$78</f>
        <v>0.002521952125632749</v>
      </c>
      <c r="K68" s="54">
        <v>3370.03</v>
      </c>
      <c r="L68" s="6">
        <f aca="true" t="shared" si="9" ref="L68:L77">+K68/$K$78</f>
        <v>0.0003313976356686478</v>
      </c>
    </row>
    <row r="69" spans="2:12" ht="12.75">
      <c r="B69" s="52" t="s">
        <v>142</v>
      </c>
      <c r="C69" s="54">
        <v>0</v>
      </c>
      <c r="D69" s="6">
        <f t="shared" si="5"/>
        <v>0</v>
      </c>
      <c r="E69" s="54">
        <v>0</v>
      </c>
      <c r="F69" s="6">
        <f t="shared" si="6"/>
        <v>0</v>
      </c>
      <c r="G69" s="54">
        <v>0</v>
      </c>
      <c r="H69" s="6">
        <f t="shared" si="7"/>
        <v>0</v>
      </c>
      <c r="I69" s="54">
        <v>3256.96</v>
      </c>
      <c r="J69" s="6">
        <f t="shared" si="8"/>
        <v>0.0024373365207730605</v>
      </c>
      <c r="K69" s="54">
        <v>3256.96</v>
      </c>
      <c r="L69" s="6">
        <f t="shared" si="9"/>
        <v>0.0003202787047792925</v>
      </c>
    </row>
    <row r="70" spans="2:12" ht="12.75">
      <c r="B70" s="52" t="s">
        <v>143</v>
      </c>
      <c r="C70" s="54">
        <v>7314.43</v>
      </c>
      <c r="D70" s="6">
        <f t="shared" si="5"/>
        <v>0.001431821868559652</v>
      </c>
      <c r="E70" s="54">
        <v>7314.43</v>
      </c>
      <c r="F70" s="6">
        <f t="shared" si="6"/>
        <v>0.0023642864221954407</v>
      </c>
      <c r="G70" s="54">
        <v>0</v>
      </c>
      <c r="H70" s="6">
        <f t="shared" si="7"/>
        <v>0</v>
      </c>
      <c r="I70" s="54">
        <v>41888.72</v>
      </c>
      <c r="J70" s="6">
        <f t="shared" si="8"/>
        <v>0.03134730149109505</v>
      </c>
      <c r="K70" s="54">
        <v>56517.58</v>
      </c>
      <c r="L70" s="6">
        <f t="shared" si="9"/>
        <v>0.005557752419329696</v>
      </c>
    </row>
    <row r="71" spans="2:12" ht="12.75">
      <c r="B71" s="52" t="s">
        <v>145</v>
      </c>
      <c r="C71" s="54">
        <v>4167.97</v>
      </c>
      <c r="D71" s="6">
        <f t="shared" si="5"/>
        <v>0.0008158927754453283</v>
      </c>
      <c r="E71" s="54">
        <v>4167.97</v>
      </c>
      <c r="F71" s="6">
        <f t="shared" si="6"/>
        <v>0.0013472375672633316</v>
      </c>
      <c r="G71" s="54">
        <v>0</v>
      </c>
      <c r="H71" s="6">
        <f t="shared" si="7"/>
        <v>0</v>
      </c>
      <c r="I71" s="54">
        <v>519.89</v>
      </c>
      <c r="J71" s="6">
        <f t="shared" si="8"/>
        <v>0.0003890581658309302</v>
      </c>
      <c r="K71" s="54">
        <v>8855.83</v>
      </c>
      <c r="L71" s="6">
        <f t="shared" si="9"/>
        <v>0.0008708531152195919</v>
      </c>
    </row>
    <row r="72" spans="2:12" ht="12.75">
      <c r="B72" s="52" t="s">
        <v>146</v>
      </c>
      <c r="C72" s="54">
        <v>28669.29</v>
      </c>
      <c r="D72" s="6">
        <f t="shared" si="5"/>
        <v>0.005612100516113838</v>
      </c>
      <c r="E72" s="54">
        <v>28669.32</v>
      </c>
      <c r="F72" s="6">
        <f t="shared" si="6"/>
        <v>0.009266953680543281</v>
      </c>
      <c r="G72" s="54">
        <v>0</v>
      </c>
      <c r="H72" s="6">
        <f t="shared" si="7"/>
        <v>0</v>
      </c>
      <c r="I72" s="54">
        <v>6715.84</v>
      </c>
      <c r="J72" s="6">
        <f t="shared" si="8"/>
        <v>0.005025779284875636</v>
      </c>
      <c r="K72" s="54">
        <v>64054.45</v>
      </c>
      <c r="L72" s="6">
        <f t="shared" si="9"/>
        <v>0.006298903358146846</v>
      </c>
    </row>
    <row r="73" spans="2:12" ht="12.75">
      <c r="B73" s="52" t="s">
        <v>162</v>
      </c>
      <c r="C73" s="54">
        <v>0</v>
      </c>
      <c r="D73" s="6">
        <f t="shared" si="5"/>
        <v>0</v>
      </c>
      <c r="E73" s="54">
        <v>0</v>
      </c>
      <c r="F73" s="6">
        <f t="shared" si="6"/>
        <v>0</v>
      </c>
      <c r="G73" s="54">
        <v>0</v>
      </c>
      <c r="H73" s="6">
        <f t="shared" si="7"/>
        <v>0</v>
      </c>
      <c r="I73" s="54">
        <v>0</v>
      </c>
      <c r="J73" s="6">
        <f t="shared" si="8"/>
        <v>0</v>
      </c>
      <c r="K73" s="54">
        <v>0</v>
      </c>
      <c r="L73" s="6">
        <f t="shared" si="9"/>
        <v>0</v>
      </c>
    </row>
    <row r="74" spans="2:12" ht="12.75">
      <c r="B74" s="52" t="s">
        <v>147</v>
      </c>
      <c r="C74" s="54">
        <v>0</v>
      </c>
      <c r="D74" s="6">
        <f t="shared" si="5"/>
        <v>0</v>
      </c>
      <c r="E74" s="54">
        <v>0</v>
      </c>
      <c r="F74" s="6">
        <f t="shared" si="6"/>
        <v>0</v>
      </c>
      <c r="G74" s="54">
        <v>0</v>
      </c>
      <c r="H74" s="6">
        <f t="shared" si="7"/>
        <v>0</v>
      </c>
      <c r="I74" s="54">
        <v>519.33</v>
      </c>
      <c r="J74" s="6">
        <f t="shared" si="8"/>
        <v>0.0003886390914635346</v>
      </c>
      <c r="K74" s="54">
        <v>519.33</v>
      </c>
      <c r="L74" s="6">
        <f t="shared" si="9"/>
        <v>5.1069199423090856E-05</v>
      </c>
    </row>
    <row r="75" spans="2:12" ht="12.75">
      <c r="B75" s="52" t="s">
        <v>148</v>
      </c>
      <c r="C75" s="54">
        <v>12372.51</v>
      </c>
      <c r="D75" s="6">
        <f t="shared" si="5"/>
        <v>0.002421956377595107</v>
      </c>
      <c r="E75" s="54">
        <v>12372.51</v>
      </c>
      <c r="F75" s="6">
        <f t="shared" si="6"/>
        <v>0.003999239503485208</v>
      </c>
      <c r="G75" s="54">
        <v>0</v>
      </c>
      <c r="H75" s="6">
        <f t="shared" si="7"/>
        <v>0</v>
      </c>
      <c r="I75" s="54">
        <v>2727.85</v>
      </c>
      <c r="J75" s="6">
        <f t="shared" si="8"/>
        <v>0.002041378594821795</v>
      </c>
      <c r="K75" s="54">
        <v>27472.87</v>
      </c>
      <c r="L75" s="6">
        <f t="shared" si="9"/>
        <v>0.002701591428869216</v>
      </c>
    </row>
    <row r="76" spans="2:12" ht="12.75">
      <c r="B76" s="52" t="s">
        <v>149</v>
      </c>
      <c r="C76" s="54">
        <v>132.61</v>
      </c>
      <c r="D76" s="6">
        <f t="shared" si="5"/>
        <v>2.5958809912692506E-05</v>
      </c>
      <c r="E76" s="54">
        <v>132.61</v>
      </c>
      <c r="F76" s="6">
        <f t="shared" si="6"/>
        <v>4.2864313753407635E-05</v>
      </c>
      <c r="G76" s="54">
        <v>0</v>
      </c>
      <c r="H76" s="6">
        <f t="shared" si="7"/>
        <v>0</v>
      </c>
      <c r="I76" s="54">
        <v>4454.89</v>
      </c>
      <c r="J76" s="6">
        <f t="shared" si="8"/>
        <v>0.0033338039438699585</v>
      </c>
      <c r="K76" s="54">
        <v>4720.11</v>
      </c>
      <c r="L76" s="6">
        <f t="shared" si="9"/>
        <v>0.0004641600502357371</v>
      </c>
    </row>
    <row r="77" spans="2:12" ht="12.75">
      <c r="B77" s="2"/>
      <c r="C77" s="3"/>
      <c r="D77" s="6">
        <f t="shared" si="5"/>
        <v>0</v>
      </c>
      <c r="E77" s="3"/>
      <c r="F77" s="6">
        <f t="shared" si="6"/>
        <v>0</v>
      </c>
      <c r="G77" s="3"/>
      <c r="H77" s="6">
        <f t="shared" si="7"/>
        <v>0</v>
      </c>
      <c r="I77" s="3"/>
      <c r="J77" s="6">
        <f t="shared" si="8"/>
        <v>0</v>
      </c>
      <c r="K77" s="3"/>
      <c r="L77" s="6">
        <f t="shared" si="9"/>
        <v>0</v>
      </c>
    </row>
    <row r="78" spans="3:12" ht="12.75">
      <c r="C78" s="4">
        <f aca="true" t="shared" si="10" ref="C78:L78">SUM(C3:C77)</f>
        <v>5108477.64</v>
      </c>
      <c r="D78" s="7">
        <f t="shared" si="10"/>
        <v>1.0000000000000002</v>
      </c>
      <c r="E78" s="4">
        <f t="shared" si="10"/>
        <v>3093715.6900000004</v>
      </c>
      <c r="F78" s="7">
        <f t="shared" si="10"/>
        <v>1</v>
      </c>
      <c r="G78" s="4">
        <f t="shared" si="10"/>
        <v>630671.49</v>
      </c>
      <c r="H78" s="7">
        <f t="shared" si="10"/>
        <v>1.0000000000000002</v>
      </c>
      <c r="I78" s="4">
        <f t="shared" si="10"/>
        <v>1336278.3399999996</v>
      </c>
      <c r="J78" s="7">
        <f t="shared" si="10"/>
        <v>1.0000000000000004</v>
      </c>
      <c r="K78" s="4">
        <f t="shared" si="10"/>
        <v>10169143.159999995</v>
      </c>
      <c r="L78" s="7">
        <f t="shared" si="10"/>
        <v>1.0000000000000002</v>
      </c>
    </row>
    <row r="79" spans="3:11" ht="12.75">
      <c r="C79" s="4">
        <f>+C78-C80</f>
        <v>-0.3600000003352761</v>
      </c>
      <c r="E79" s="4">
        <f>+E78-E80</f>
        <v>0.0010312390513718128</v>
      </c>
      <c r="G79" s="4">
        <f>+G78-G80</f>
        <v>0</v>
      </c>
      <c r="I79" s="4">
        <f>+I78-I80</f>
        <v>0</v>
      </c>
      <c r="K79" s="4">
        <f>+K78-K80</f>
        <v>-0.3589687664061785</v>
      </c>
    </row>
    <row r="80" spans="3:11" ht="12.75">
      <c r="C80" s="16">
        <f>+E89</f>
        <v>5108478</v>
      </c>
      <c r="E80" s="9">
        <f>+I89+M89</f>
        <v>3093715.6889687614</v>
      </c>
      <c r="G80" s="9">
        <f>+Q89</f>
        <v>630671.49</v>
      </c>
      <c r="I80" s="9">
        <f>+U89</f>
        <v>1336278.34</v>
      </c>
      <c r="K80" s="4">
        <f>SUM(C80:I80)</f>
        <v>10169143.518968761</v>
      </c>
    </row>
    <row r="89" spans="3:21" ht="12.75">
      <c r="C89" s="13">
        <v>12</v>
      </c>
      <c r="D89" s="13">
        <v>2006</v>
      </c>
      <c r="E89" s="14">
        <v>5108478</v>
      </c>
      <c r="G89" s="13">
        <v>12</v>
      </c>
      <c r="H89" s="13">
        <v>2006</v>
      </c>
      <c r="I89" s="14">
        <f>3093715.69*(0.666666666666667)</f>
        <v>2062477.1266666665</v>
      </c>
      <c r="K89" s="13">
        <v>12</v>
      </c>
      <c r="L89" s="13">
        <v>2006</v>
      </c>
      <c r="M89" s="40">
        <f>3093715.69*(0.333333333)</f>
        <v>1031238.5623020948</v>
      </c>
      <c r="O89" s="13">
        <v>12</v>
      </c>
      <c r="P89" s="13">
        <v>2006</v>
      </c>
      <c r="Q89" s="14">
        <v>630671.49</v>
      </c>
      <c r="S89" s="13">
        <v>12</v>
      </c>
      <c r="T89" s="13">
        <v>2006</v>
      </c>
      <c r="U89" s="14">
        <v>1336278.34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3"/>
  <sheetViews>
    <sheetView workbookViewId="0" topLeftCell="A1">
      <selection activeCell="B46" sqref="B46"/>
    </sheetView>
  </sheetViews>
  <sheetFormatPr defaultColWidth="9.140625" defaultRowHeight="12.75"/>
  <cols>
    <col min="2" max="2" width="13.421875" style="0" customWidth="1"/>
    <col min="3" max="3" width="15.57421875" style="0" customWidth="1"/>
    <col min="5" max="5" width="14.8515625" style="0" customWidth="1"/>
    <col min="7" max="7" width="19.7109375" style="0" customWidth="1"/>
    <col min="9" max="9" width="14.421875" style="0" customWidth="1"/>
    <col min="11" max="11" width="15.140625" style="0" customWidth="1"/>
    <col min="12" max="12" width="10.28125" style="0" bestFit="1" customWidth="1"/>
    <col min="13" max="13" width="12.57421875" style="0" customWidth="1"/>
    <col min="17" max="17" width="14.28125" style="0" customWidth="1"/>
    <col min="21" max="21" width="15.421875" style="0" customWidth="1"/>
  </cols>
  <sheetData>
    <row r="1" spans="4:6" ht="12.75">
      <c r="D1" s="5">
        <v>39508</v>
      </c>
      <c r="F1" t="s">
        <v>157</v>
      </c>
    </row>
    <row r="2" spans="2:12" ht="12.75">
      <c r="B2" s="57" t="s">
        <v>150</v>
      </c>
      <c r="C2" s="59" t="s">
        <v>151</v>
      </c>
      <c r="D2" s="1" t="s">
        <v>159</v>
      </c>
      <c r="E2" s="59" t="s">
        <v>152</v>
      </c>
      <c r="F2" s="1" t="s">
        <v>159</v>
      </c>
      <c r="G2" s="59" t="s">
        <v>153</v>
      </c>
      <c r="H2" s="1" t="s">
        <v>159</v>
      </c>
      <c r="I2" s="59" t="s">
        <v>154</v>
      </c>
      <c r="J2" s="1" t="s">
        <v>159</v>
      </c>
      <c r="K2" s="59" t="s">
        <v>155</v>
      </c>
      <c r="L2" s="1" t="s">
        <v>156</v>
      </c>
    </row>
    <row r="3" spans="1:12" ht="12.75">
      <c r="A3" s="2"/>
      <c r="B3" s="58" t="s">
        <v>2</v>
      </c>
      <c r="C3" s="60">
        <v>22216.76</v>
      </c>
      <c r="D3" s="6">
        <f>+C3/$C$78</f>
        <v>0.004016824393167931</v>
      </c>
      <c r="E3" s="60">
        <v>22216.79</v>
      </c>
      <c r="F3" s="6">
        <f>+E3/$E$78</f>
        <v>0.006875256584776028</v>
      </c>
      <c r="G3" s="60">
        <v>576.12</v>
      </c>
      <c r="H3" s="6">
        <f>+G3/$G$78</f>
        <v>0.0010054137583365209</v>
      </c>
      <c r="I3" s="60">
        <v>2812.52</v>
      </c>
      <c r="J3" s="6">
        <f>+I3/$I$78</f>
        <v>0.0022308491862760827</v>
      </c>
      <c r="K3" s="60">
        <v>47822.19</v>
      </c>
      <c r="L3" s="6">
        <f>+K3/$K$78</f>
        <v>0.004513189434169667</v>
      </c>
    </row>
    <row r="4" spans="1:12" ht="12.75">
      <c r="A4" s="2"/>
      <c r="B4" s="58" t="s">
        <v>6</v>
      </c>
      <c r="C4" s="60">
        <v>12854.96</v>
      </c>
      <c r="D4" s="6">
        <f aca="true" t="shared" si="0" ref="D4:D67">+C4/$C$78</f>
        <v>0.0023241965480654257</v>
      </c>
      <c r="E4" s="60">
        <v>12854.96</v>
      </c>
      <c r="F4" s="6">
        <f aca="true" t="shared" si="1" ref="F4:F67">+E4/$E$78</f>
        <v>0.003978124129860003</v>
      </c>
      <c r="G4" s="60">
        <v>359.99</v>
      </c>
      <c r="H4" s="6">
        <f aca="true" t="shared" si="2" ref="H4:H67">+G4/$G$78</f>
        <v>0.0006282352615142057</v>
      </c>
      <c r="I4" s="60">
        <v>26342.29</v>
      </c>
      <c r="J4" s="6">
        <f aca="true" t="shared" si="3" ref="J4:J67">+I4/$I$78</f>
        <v>0.02089431407106388</v>
      </c>
      <c r="K4" s="60">
        <v>52412.2</v>
      </c>
      <c r="L4" s="6">
        <f aca="true" t="shared" si="4" ref="L4:L67">+K4/$K$78</f>
        <v>0.004946368772772376</v>
      </c>
    </row>
    <row r="5" spans="1:12" ht="12.75">
      <c r="A5" s="2"/>
      <c r="B5" s="58" t="s">
        <v>7</v>
      </c>
      <c r="C5" s="60">
        <v>0</v>
      </c>
      <c r="D5" s="6">
        <f t="shared" si="0"/>
        <v>0</v>
      </c>
      <c r="E5" s="60">
        <v>0</v>
      </c>
      <c r="F5" s="6">
        <f t="shared" si="1"/>
        <v>0</v>
      </c>
      <c r="G5" s="60">
        <v>0</v>
      </c>
      <c r="H5" s="6">
        <f t="shared" si="2"/>
        <v>0</v>
      </c>
      <c r="I5" s="60">
        <v>1909.48</v>
      </c>
      <c r="J5" s="6">
        <f t="shared" si="3"/>
        <v>0.0015145712401015653</v>
      </c>
      <c r="K5" s="60">
        <v>1909.48</v>
      </c>
      <c r="L5" s="6">
        <f t="shared" si="4"/>
        <v>0.00018020598723643346</v>
      </c>
    </row>
    <row r="6" spans="1:12" ht="12.75">
      <c r="A6" s="2"/>
      <c r="B6" s="58" t="s">
        <v>8</v>
      </c>
      <c r="C6" s="60">
        <v>24698.14</v>
      </c>
      <c r="D6" s="6">
        <f t="shared" si="0"/>
        <v>0.004465461715294067</v>
      </c>
      <c r="E6" s="60">
        <v>24698.15</v>
      </c>
      <c r="F6" s="6">
        <f t="shared" si="1"/>
        <v>0.007643143695344199</v>
      </c>
      <c r="G6" s="60">
        <v>14082.31</v>
      </c>
      <c r="H6" s="6">
        <f t="shared" si="2"/>
        <v>0.024575692951398966</v>
      </c>
      <c r="I6" s="60">
        <v>21310.75</v>
      </c>
      <c r="J6" s="6">
        <f t="shared" si="3"/>
        <v>0.01690337110364834</v>
      </c>
      <c r="K6" s="60">
        <v>84789.35</v>
      </c>
      <c r="L6" s="6">
        <f t="shared" si="4"/>
        <v>0.008001942164298913</v>
      </c>
    </row>
    <row r="7" spans="1:12" ht="12.75">
      <c r="A7" s="2"/>
      <c r="B7" s="58" t="s">
        <v>12</v>
      </c>
      <c r="C7" s="60">
        <v>0</v>
      </c>
      <c r="D7" s="6">
        <f t="shared" si="0"/>
        <v>0</v>
      </c>
      <c r="E7" s="60">
        <v>0</v>
      </c>
      <c r="F7" s="6">
        <f t="shared" si="1"/>
        <v>0</v>
      </c>
      <c r="G7" s="60">
        <v>0</v>
      </c>
      <c r="H7" s="6">
        <f t="shared" si="2"/>
        <v>0</v>
      </c>
      <c r="I7" s="60">
        <v>8485.16</v>
      </c>
      <c r="J7" s="6">
        <f t="shared" si="3"/>
        <v>0.006730303173460941</v>
      </c>
      <c r="K7" s="60">
        <v>8485.16</v>
      </c>
      <c r="L7" s="6">
        <f t="shared" si="4"/>
        <v>0.0008007816969327229</v>
      </c>
    </row>
    <row r="8" spans="1:12" ht="12.75">
      <c r="A8" s="2"/>
      <c r="B8" s="58" t="s">
        <v>15</v>
      </c>
      <c r="C8" s="60">
        <v>63827.1</v>
      </c>
      <c r="D8" s="6">
        <f t="shared" si="0"/>
        <v>0.011540037891446317</v>
      </c>
      <c r="E8" s="60">
        <v>63827.14</v>
      </c>
      <c r="F8" s="6">
        <f t="shared" si="1"/>
        <v>0.019752086803378047</v>
      </c>
      <c r="G8" s="60">
        <v>2024.31</v>
      </c>
      <c r="H8" s="6">
        <f t="shared" si="2"/>
        <v>0.003532717359470601</v>
      </c>
      <c r="I8" s="60">
        <v>12981.88</v>
      </c>
      <c r="J8" s="6">
        <f t="shared" si="3"/>
        <v>0.01029703484218201</v>
      </c>
      <c r="K8" s="60">
        <v>142660.43</v>
      </c>
      <c r="L8" s="6">
        <f t="shared" si="4"/>
        <v>0.013463489341456369</v>
      </c>
    </row>
    <row r="9" spans="1:12" ht="12.75">
      <c r="A9" s="2"/>
      <c r="B9" s="58" t="s">
        <v>16</v>
      </c>
      <c r="C9" s="60">
        <v>0</v>
      </c>
      <c r="D9" s="6">
        <f t="shared" si="0"/>
        <v>0</v>
      </c>
      <c r="E9" s="60">
        <v>0</v>
      </c>
      <c r="F9" s="6">
        <f t="shared" si="1"/>
        <v>0</v>
      </c>
      <c r="G9" s="60">
        <v>0</v>
      </c>
      <c r="H9" s="6">
        <f t="shared" si="2"/>
        <v>0</v>
      </c>
      <c r="I9" s="60">
        <v>2647.26</v>
      </c>
      <c r="J9" s="6">
        <f t="shared" si="3"/>
        <v>0.0020997674032046786</v>
      </c>
      <c r="K9" s="60">
        <v>2647.26</v>
      </c>
      <c r="L9" s="6">
        <f t="shared" si="4"/>
        <v>0.00024983351581138366</v>
      </c>
    </row>
    <row r="10" spans="1:12" ht="12.75">
      <c r="A10" s="2"/>
      <c r="B10" s="58" t="s">
        <v>17</v>
      </c>
      <c r="C10" s="60">
        <v>16340.29</v>
      </c>
      <c r="D10" s="6">
        <f t="shared" si="0"/>
        <v>0.002954349574980241</v>
      </c>
      <c r="E10" s="60">
        <v>16340.33</v>
      </c>
      <c r="F10" s="6">
        <f t="shared" si="1"/>
        <v>0.005056714378175842</v>
      </c>
      <c r="G10" s="60">
        <v>594.38</v>
      </c>
      <c r="H10" s="6">
        <f t="shared" si="2"/>
        <v>0.001037280132055928</v>
      </c>
      <c r="I10" s="60">
        <v>4128.92</v>
      </c>
      <c r="J10" s="6">
        <f t="shared" si="3"/>
        <v>0.0032749981590171956</v>
      </c>
      <c r="K10" s="60">
        <v>37403.92</v>
      </c>
      <c r="L10" s="6">
        <f t="shared" si="4"/>
        <v>0.0035299716834491994</v>
      </c>
    </row>
    <row r="11" spans="1:12" ht="12.75">
      <c r="A11" s="2"/>
      <c r="B11" s="58" t="s">
        <v>22</v>
      </c>
      <c r="C11" s="60">
        <v>0</v>
      </c>
      <c r="D11" s="6">
        <f t="shared" si="0"/>
        <v>0</v>
      </c>
      <c r="E11" s="60">
        <v>0</v>
      </c>
      <c r="F11" s="6">
        <f t="shared" si="1"/>
        <v>0</v>
      </c>
      <c r="G11" s="60">
        <v>0</v>
      </c>
      <c r="H11" s="6">
        <f t="shared" si="2"/>
        <v>0</v>
      </c>
      <c r="I11" s="60">
        <v>326.57</v>
      </c>
      <c r="J11" s="6">
        <f t="shared" si="3"/>
        <v>0.0002590304846764397</v>
      </c>
      <c r="K11" s="60">
        <v>326.57</v>
      </c>
      <c r="L11" s="6">
        <f t="shared" si="4"/>
        <v>3.0819840612000165E-05</v>
      </c>
    </row>
    <row r="12" spans="1:12" ht="12.75">
      <c r="A12" s="2"/>
      <c r="B12" s="58" t="s">
        <v>24</v>
      </c>
      <c r="C12" s="60">
        <v>678.71</v>
      </c>
      <c r="D12" s="6">
        <f t="shared" si="0"/>
        <v>0.00012271181233838808</v>
      </c>
      <c r="E12" s="60">
        <v>678.72</v>
      </c>
      <c r="F12" s="6">
        <f t="shared" si="1"/>
        <v>0.00021003818054809832</v>
      </c>
      <c r="G12" s="60">
        <v>0</v>
      </c>
      <c r="H12" s="6">
        <f t="shared" si="2"/>
        <v>0</v>
      </c>
      <c r="I12" s="60">
        <v>269.7</v>
      </c>
      <c r="J12" s="6">
        <f t="shared" si="3"/>
        <v>0.000213922043412548</v>
      </c>
      <c r="K12" s="60">
        <v>1627.13</v>
      </c>
      <c r="L12" s="6">
        <f t="shared" si="4"/>
        <v>0.00015355938161804155</v>
      </c>
    </row>
    <row r="13" spans="1:12" ht="12.75">
      <c r="A13" s="2"/>
      <c r="B13" s="58" t="s">
        <v>27</v>
      </c>
      <c r="C13" s="60">
        <v>537.24</v>
      </c>
      <c r="D13" s="6">
        <f t="shared" si="0"/>
        <v>9.713381865697517E-05</v>
      </c>
      <c r="E13" s="60">
        <v>537.25</v>
      </c>
      <c r="F13" s="6">
        <f t="shared" si="1"/>
        <v>0.00016625856391364011</v>
      </c>
      <c r="G13" s="60">
        <v>0</v>
      </c>
      <c r="H13" s="6">
        <f t="shared" si="2"/>
        <v>0</v>
      </c>
      <c r="I13" s="60">
        <v>6559.39</v>
      </c>
      <c r="J13" s="6">
        <f t="shared" si="3"/>
        <v>0.005202810946755036</v>
      </c>
      <c r="K13" s="60">
        <v>7633.88</v>
      </c>
      <c r="L13" s="6">
        <f t="shared" si="4"/>
        <v>0.0007204426764587556</v>
      </c>
    </row>
    <row r="14" spans="1:12" ht="12.75">
      <c r="A14" s="2"/>
      <c r="B14" s="58" t="s">
        <v>28</v>
      </c>
      <c r="C14" s="60">
        <v>64931.44</v>
      </c>
      <c r="D14" s="6">
        <f t="shared" si="0"/>
        <v>0.011739704262706171</v>
      </c>
      <c r="E14" s="60">
        <v>64931.52</v>
      </c>
      <c r="F14" s="6">
        <f t="shared" si="1"/>
        <v>0.020093850661572453</v>
      </c>
      <c r="G14" s="60">
        <v>0</v>
      </c>
      <c r="H14" s="6">
        <f t="shared" si="2"/>
        <v>0</v>
      </c>
      <c r="I14" s="60">
        <v>12028.01</v>
      </c>
      <c r="J14" s="6">
        <f t="shared" si="3"/>
        <v>0.00954043929323901</v>
      </c>
      <c r="K14" s="60">
        <v>141890.97</v>
      </c>
      <c r="L14" s="6">
        <f t="shared" si="4"/>
        <v>0.01339087203258749</v>
      </c>
    </row>
    <row r="15" spans="1:12" ht="12.75">
      <c r="A15" s="2"/>
      <c r="B15" s="58" t="s">
        <v>31</v>
      </c>
      <c r="C15" s="60">
        <v>21.68</v>
      </c>
      <c r="D15" s="6">
        <f t="shared" si="0"/>
        <v>3.9197773592495375E-06</v>
      </c>
      <c r="E15" s="60">
        <v>21.68</v>
      </c>
      <c r="F15" s="6">
        <f t="shared" si="1"/>
        <v>6.709140373471788E-06</v>
      </c>
      <c r="G15" s="60">
        <v>0</v>
      </c>
      <c r="H15" s="6">
        <f t="shared" si="2"/>
        <v>0</v>
      </c>
      <c r="I15" s="60">
        <v>0</v>
      </c>
      <c r="J15" s="6">
        <f t="shared" si="3"/>
        <v>0</v>
      </c>
      <c r="K15" s="60">
        <v>43.36</v>
      </c>
      <c r="L15" s="6">
        <f t="shared" si="4"/>
        <v>4.092073028558432E-06</v>
      </c>
    </row>
    <row r="16" spans="1:12" ht="12.75">
      <c r="A16" s="2"/>
      <c r="B16" s="58" t="s">
        <v>33</v>
      </c>
      <c r="C16" s="60">
        <v>12718.72</v>
      </c>
      <c r="D16" s="6">
        <f t="shared" si="0"/>
        <v>0.0022995641464314703</v>
      </c>
      <c r="E16" s="60">
        <v>12718.73</v>
      </c>
      <c r="F16" s="6">
        <f t="shared" si="1"/>
        <v>0.003935966095123931</v>
      </c>
      <c r="G16" s="60">
        <v>963.07</v>
      </c>
      <c r="H16" s="6">
        <f t="shared" si="2"/>
        <v>0.0016806981674671133</v>
      </c>
      <c r="I16" s="60">
        <v>36544.42</v>
      </c>
      <c r="J16" s="6">
        <f t="shared" si="3"/>
        <v>0.028986492405362947</v>
      </c>
      <c r="K16" s="60">
        <v>62944.94</v>
      </c>
      <c r="L16" s="6">
        <f t="shared" si="4"/>
        <v>0.005940389558538487</v>
      </c>
    </row>
    <row r="17" spans="1:12" ht="12.75">
      <c r="A17" s="2"/>
      <c r="B17" s="58" t="s">
        <v>35</v>
      </c>
      <c r="C17" s="60">
        <v>17106.3</v>
      </c>
      <c r="D17" s="6">
        <f t="shared" si="0"/>
        <v>0.0030928453616480794</v>
      </c>
      <c r="E17" s="60">
        <v>17106.3</v>
      </c>
      <c r="F17" s="6">
        <f t="shared" si="1"/>
        <v>0.005293753135180832</v>
      </c>
      <c r="G17" s="60">
        <v>12893.88</v>
      </c>
      <c r="H17" s="6">
        <f t="shared" si="2"/>
        <v>0.02250170858560734</v>
      </c>
      <c r="I17" s="60">
        <v>0</v>
      </c>
      <c r="J17" s="6">
        <f t="shared" si="3"/>
        <v>0</v>
      </c>
      <c r="K17" s="60">
        <v>47106.48</v>
      </c>
      <c r="L17" s="6">
        <f t="shared" si="4"/>
        <v>0.0044456447481164025</v>
      </c>
    </row>
    <row r="18" spans="1:12" ht="12.75">
      <c r="A18" s="2"/>
      <c r="B18" s="58" t="s">
        <v>38</v>
      </c>
      <c r="C18" s="60">
        <v>34124.48</v>
      </c>
      <c r="D18" s="6">
        <f t="shared" si="0"/>
        <v>0.006169758491704967</v>
      </c>
      <c r="E18" s="60">
        <v>34124.48</v>
      </c>
      <c r="F18" s="6">
        <f t="shared" si="1"/>
        <v>0.01056023646179569</v>
      </c>
      <c r="G18" s="60">
        <v>5114.34</v>
      </c>
      <c r="H18" s="6">
        <f t="shared" si="2"/>
        <v>0.008925272166928422</v>
      </c>
      <c r="I18" s="60">
        <v>50446.98</v>
      </c>
      <c r="J18" s="6">
        <f t="shared" si="3"/>
        <v>0.04001379698031865</v>
      </c>
      <c r="K18" s="60">
        <v>123810.28</v>
      </c>
      <c r="L18" s="6">
        <f t="shared" si="4"/>
        <v>0.011684518160661149</v>
      </c>
    </row>
    <row r="19" spans="1:12" ht="12.75">
      <c r="A19" s="2"/>
      <c r="B19" s="58" t="s">
        <v>39</v>
      </c>
      <c r="C19" s="60">
        <v>689.78</v>
      </c>
      <c r="D19" s="6">
        <f t="shared" si="0"/>
        <v>0.00012471328537191632</v>
      </c>
      <c r="E19" s="60">
        <v>689.77</v>
      </c>
      <c r="F19" s="6">
        <f t="shared" si="1"/>
        <v>0.00021345773779564734</v>
      </c>
      <c r="G19" s="60">
        <v>0</v>
      </c>
      <c r="H19" s="6">
        <f t="shared" si="2"/>
        <v>0</v>
      </c>
      <c r="I19" s="60">
        <v>5158</v>
      </c>
      <c r="J19" s="6">
        <f t="shared" si="3"/>
        <v>0.004091249165450213</v>
      </c>
      <c r="K19" s="60">
        <v>6537.55</v>
      </c>
      <c r="L19" s="6">
        <f t="shared" si="4"/>
        <v>0.0006169772146644875</v>
      </c>
    </row>
    <row r="20" spans="1:12" ht="12.75">
      <c r="A20" s="2"/>
      <c r="B20" s="58" t="s">
        <v>40</v>
      </c>
      <c r="C20" s="60">
        <v>342112.24</v>
      </c>
      <c r="D20" s="6">
        <f t="shared" si="0"/>
        <v>0.06185441940378893</v>
      </c>
      <c r="E20" s="60">
        <v>342112.3</v>
      </c>
      <c r="F20" s="6">
        <f t="shared" si="1"/>
        <v>0.10587082307155406</v>
      </c>
      <c r="G20" s="60">
        <v>31657.14</v>
      </c>
      <c r="H20" s="6">
        <f t="shared" si="2"/>
        <v>0.05524634469482991</v>
      </c>
      <c r="I20" s="60">
        <v>28979.81</v>
      </c>
      <c r="J20" s="6">
        <f t="shared" si="3"/>
        <v>0.022986355850602123</v>
      </c>
      <c r="K20" s="60">
        <v>744861.49</v>
      </c>
      <c r="L20" s="6">
        <f t="shared" si="4"/>
        <v>0.0702958397887649</v>
      </c>
    </row>
    <row r="21" spans="1:12" ht="12.75">
      <c r="A21" s="2"/>
      <c r="B21" s="58" t="s">
        <v>42</v>
      </c>
      <c r="C21" s="60">
        <v>0</v>
      </c>
      <c r="D21" s="6">
        <f t="shared" si="0"/>
        <v>0</v>
      </c>
      <c r="E21" s="60">
        <v>0</v>
      </c>
      <c r="F21" s="6">
        <f t="shared" si="1"/>
        <v>0</v>
      </c>
      <c r="G21" s="60">
        <v>0</v>
      </c>
      <c r="H21" s="6">
        <f t="shared" si="2"/>
        <v>0</v>
      </c>
      <c r="I21" s="60">
        <v>3696.58</v>
      </c>
      <c r="J21" s="6">
        <f t="shared" si="3"/>
        <v>0.002932072477708404</v>
      </c>
      <c r="K21" s="60">
        <v>3696.58</v>
      </c>
      <c r="L21" s="6">
        <f t="shared" si="4"/>
        <v>0.0003488624380975214</v>
      </c>
    </row>
    <row r="22" spans="1:12" ht="12.75">
      <c r="A22" s="2"/>
      <c r="B22" s="58" t="s">
        <v>43</v>
      </c>
      <c r="C22" s="60">
        <v>11385.78</v>
      </c>
      <c r="D22" s="6">
        <f t="shared" si="0"/>
        <v>0.002058566543422334</v>
      </c>
      <c r="E22" s="60">
        <v>11385.79</v>
      </c>
      <c r="F22" s="6">
        <f t="shared" si="1"/>
        <v>0.003523471557789269</v>
      </c>
      <c r="G22" s="60">
        <v>0</v>
      </c>
      <c r="H22" s="6">
        <f t="shared" si="2"/>
        <v>0</v>
      </c>
      <c r="I22" s="60">
        <v>2994.38</v>
      </c>
      <c r="J22" s="6">
        <f t="shared" si="3"/>
        <v>0.0023750978433580475</v>
      </c>
      <c r="K22" s="60">
        <v>25765.95</v>
      </c>
      <c r="L22" s="6">
        <f t="shared" si="4"/>
        <v>0.002431645503924934</v>
      </c>
    </row>
    <row r="23" spans="1:12" ht="12.75">
      <c r="A23" s="2"/>
      <c r="B23" s="58" t="s">
        <v>44</v>
      </c>
      <c r="C23" s="60">
        <v>38076.4</v>
      </c>
      <c r="D23" s="6">
        <f t="shared" si="0"/>
        <v>0.006884271708566841</v>
      </c>
      <c r="E23" s="60">
        <v>38076.47</v>
      </c>
      <c r="F23" s="6">
        <f t="shared" si="1"/>
        <v>0.011783227959238345</v>
      </c>
      <c r="G23" s="60">
        <v>1776.66</v>
      </c>
      <c r="H23" s="6">
        <f t="shared" si="2"/>
        <v>0.003100531847334172</v>
      </c>
      <c r="I23" s="60">
        <v>27115.84</v>
      </c>
      <c r="J23" s="6">
        <f t="shared" si="3"/>
        <v>0.02150788246810421</v>
      </c>
      <c r="K23" s="60">
        <v>105045.37</v>
      </c>
      <c r="L23" s="6">
        <f t="shared" si="4"/>
        <v>0.009913591451843657</v>
      </c>
    </row>
    <row r="24" spans="1:12" ht="12.75">
      <c r="A24" s="2"/>
      <c r="B24" s="58" t="s">
        <v>45</v>
      </c>
      <c r="C24" s="60">
        <v>516018.08</v>
      </c>
      <c r="D24" s="6">
        <f t="shared" si="0"/>
        <v>0.09329686286657826</v>
      </c>
      <c r="E24" s="60">
        <v>516018.12</v>
      </c>
      <c r="F24" s="6">
        <f t="shared" si="1"/>
        <v>0.1596880997386997</v>
      </c>
      <c r="G24" s="60">
        <v>153099.03</v>
      </c>
      <c r="H24" s="6">
        <f t="shared" si="2"/>
        <v>0.2671802248663052</v>
      </c>
      <c r="I24" s="60">
        <v>26773.95</v>
      </c>
      <c r="J24" s="6">
        <f t="shared" si="3"/>
        <v>0.02123670038644935</v>
      </c>
      <c r="K24" s="60">
        <v>1211909.18</v>
      </c>
      <c r="L24" s="6">
        <f t="shared" si="4"/>
        <v>0.1143731750124623</v>
      </c>
    </row>
    <row r="25" spans="1:12" ht="12.75">
      <c r="A25" s="2"/>
      <c r="B25" s="58" t="s">
        <v>46</v>
      </c>
      <c r="C25" s="60">
        <v>206771.01</v>
      </c>
      <c r="D25" s="6">
        <f t="shared" si="0"/>
        <v>0.037384516768780435</v>
      </c>
      <c r="E25" s="60">
        <v>206771.04</v>
      </c>
      <c r="F25" s="6">
        <f t="shared" si="1"/>
        <v>0.06398781976608625</v>
      </c>
      <c r="G25" s="60">
        <v>34208.27</v>
      </c>
      <c r="H25" s="6">
        <f t="shared" si="2"/>
        <v>0.05969844009388748</v>
      </c>
      <c r="I25" s="60">
        <v>75935.98</v>
      </c>
      <c r="J25" s="6">
        <f t="shared" si="3"/>
        <v>0.060231294067980626</v>
      </c>
      <c r="K25" s="60">
        <v>523686.3</v>
      </c>
      <c r="L25" s="6">
        <f t="shared" si="4"/>
        <v>0.049422568811244454</v>
      </c>
    </row>
    <row r="26" spans="1:12" ht="12.75">
      <c r="A26" s="2"/>
      <c r="B26" s="58" t="s">
        <v>48</v>
      </c>
      <c r="C26" s="60">
        <v>192857.41</v>
      </c>
      <c r="D26" s="6">
        <f t="shared" si="0"/>
        <v>0.034868916479774234</v>
      </c>
      <c r="E26" s="60">
        <v>192857.46</v>
      </c>
      <c r="F26" s="6">
        <f t="shared" si="1"/>
        <v>0.05968209276804522</v>
      </c>
      <c r="G26" s="60">
        <v>40805.28</v>
      </c>
      <c r="H26" s="6">
        <f t="shared" si="2"/>
        <v>0.07121118851068192</v>
      </c>
      <c r="I26" s="60">
        <v>50481.6</v>
      </c>
      <c r="J26" s="6">
        <f t="shared" si="3"/>
        <v>0.0400412570512973</v>
      </c>
      <c r="K26" s="60">
        <v>477001.75</v>
      </c>
      <c r="L26" s="6">
        <f t="shared" si="4"/>
        <v>0.04501674344442279</v>
      </c>
    </row>
    <row r="27" spans="1:12" ht="12.75">
      <c r="A27" s="2"/>
      <c r="B27" s="58" t="s">
        <v>51</v>
      </c>
      <c r="C27" s="60">
        <v>142803.58</v>
      </c>
      <c r="D27" s="6">
        <f t="shared" si="0"/>
        <v>0.02581910699740683</v>
      </c>
      <c r="E27" s="60">
        <v>142803.69</v>
      </c>
      <c r="F27" s="6">
        <f t="shared" si="1"/>
        <v>0.04419234326843863</v>
      </c>
      <c r="G27" s="60">
        <v>45642.27</v>
      </c>
      <c r="H27" s="6">
        <f t="shared" si="2"/>
        <v>0.07965244431665319</v>
      </c>
      <c r="I27" s="60">
        <v>89844.71</v>
      </c>
      <c r="J27" s="6">
        <f t="shared" si="3"/>
        <v>0.07126349259550532</v>
      </c>
      <c r="K27" s="60">
        <v>421094.25</v>
      </c>
      <c r="L27" s="6">
        <f t="shared" si="4"/>
        <v>0.03974050790834966</v>
      </c>
    </row>
    <row r="28" spans="1:12" ht="12.75">
      <c r="A28" s="2"/>
      <c r="B28" s="58" t="s">
        <v>52</v>
      </c>
      <c r="C28" s="60">
        <v>2243.04</v>
      </c>
      <c r="D28" s="6">
        <f t="shared" si="0"/>
        <v>0.0004055450833898101</v>
      </c>
      <c r="E28" s="60">
        <v>2243.07</v>
      </c>
      <c r="F28" s="6">
        <f t="shared" si="1"/>
        <v>0.0006941453642769079</v>
      </c>
      <c r="G28" s="60">
        <v>0</v>
      </c>
      <c r="H28" s="6">
        <f t="shared" si="2"/>
        <v>0</v>
      </c>
      <c r="I28" s="60">
        <v>23322.61</v>
      </c>
      <c r="J28" s="6">
        <f t="shared" si="3"/>
        <v>0.01849914864261745</v>
      </c>
      <c r="K28" s="60">
        <v>27808.72</v>
      </c>
      <c r="L28" s="6">
        <f t="shared" si="4"/>
        <v>0.0026244306520003097</v>
      </c>
    </row>
    <row r="29" spans="1:12" ht="12.75">
      <c r="A29" s="2"/>
      <c r="B29" s="58" t="s">
        <v>53</v>
      </c>
      <c r="C29" s="60">
        <v>2772.89</v>
      </c>
      <c r="D29" s="6">
        <f t="shared" si="0"/>
        <v>0.0005013427786757127</v>
      </c>
      <c r="E29" s="60">
        <v>2772.89</v>
      </c>
      <c r="F29" s="6">
        <f t="shared" si="1"/>
        <v>0.0008581046240865399</v>
      </c>
      <c r="G29" s="60">
        <v>0</v>
      </c>
      <c r="H29" s="6">
        <f t="shared" si="2"/>
        <v>0</v>
      </c>
      <c r="I29" s="60">
        <v>10008.4</v>
      </c>
      <c r="J29" s="6">
        <f t="shared" si="3"/>
        <v>0.00793851456911437</v>
      </c>
      <c r="K29" s="60">
        <v>15554.18</v>
      </c>
      <c r="L29" s="6">
        <f t="shared" si="4"/>
        <v>0.0014679160622542203</v>
      </c>
    </row>
    <row r="30" spans="1:12" ht="12.75">
      <c r="A30" s="2"/>
      <c r="B30" s="58" t="s">
        <v>54</v>
      </c>
      <c r="C30" s="60">
        <v>6399.68</v>
      </c>
      <c r="D30" s="6">
        <f t="shared" si="0"/>
        <v>0.0011570719912565536</v>
      </c>
      <c r="E30" s="60">
        <v>6399.71</v>
      </c>
      <c r="F30" s="6">
        <f t="shared" si="1"/>
        <v>0.001980468299792949</v>
      </c>
      <c r="G30" s="60">
        <v>0</v>
      </c>
      <c r="H30" s="6">
        <f t="shared" si="2"/>
        <v>0</v>
      </c>
      <c r="I30" s="60">
        <v>12976.51</v>
      </c>
      <c r="J30" s="6">
        <f t="shared" si="3"/>
        <v>0.010292775437758113</v>
      </c>
      <c r="K30" s="60">
        <v>25775.9</v>
      </c>
      <c r="L30" s="6">
        <f t="shared" si="4"/>
        <v>0.002432584528985685</v>
      </c>
    </row>
    <row r="31" spans="1:12" ht="12.75">
      <c r="A31" s="2"/>
      <c r="B31" s="58" t="s">
        <v>55</v>
      </c>
      <c r="C31" s="60">
        <v>7089.02</v>
      </c>
      <c r="D31" s="6">
        <f t="shared" si="0"/>
        <v>0.0012817057239514372</v>
      </c>
      <c r="E31" s="60">
        <v>7089.07</v>
      </c>
      <c r="F31" s="6">
        <f t="shared" si="1"/>
        <v>0.0021937991580889132</v>
      </c>
      <c r="G31" s="60">
        <v>0</v>
      </c>
      <c r="H31" s="6">
        <f t="shared" si="2"/>
        <v>0</v>
      </c>
      <c r="I31" s="60">
        <v>7012.09</v>
      </c>
      <c r="J31" s="6">
        <f t="shared" si="3"/>
        <v>0.005561885878356298</v>
      </c>
      <c r="K31" s="60">
        <v>21190.18</v>
      </c>
      <c r="L31" s="6">
        <f t="shared" si="4"/>
        <v>0.0019998100564644445</v>
      </c>
    </row>
    <row r="32" spans="1:12" ht="12.75">
      <c r="A32" s="2"/>
      <c r="B32" s="58" t="s">
        <v>58</v>
      </c>
      <c r="C32" s="60">
        <v>1707093.89</v>
      </c>
      <c r="D32" s="6">
        <f t="shared" si="0"/>
        <v>0.3086452020357574</v>
      </c>
      <c r="E32" s="60">
        <v>0</v>
      </c>
      <c r="F32" s="6">
        <f t="shared" si="1"/>
        <v>0</v>
      </c>
      <c r="G32" s="60">
        <v>0</v>
      </c>
      <c r="H32" s="6">
        <f t="shared" si="2"/>
        <v>0</v>
      </c>
      <c r="I32" s="60">
        <v>0</v>
      </c>
      <c r="J32" s="6">
        <f t="shared" si="3"/>
        <v>0</v>
      </c>
      <c r="K32" s="60">
        <v>1707093.89</v>
      </c>
      <c r="L32" s="6">
        <f t="shared" si="4"/>
        <v>0.16110592399644588</v>
      </c>
    </row>
    <row r="33" spans="1:12" ht="12.75">
      <c r="A33" s="2"/>
      <c r="B33" s="58" t="s">
        <v>61</v>
      </c>
      <c r="C33" s="60">
        <v>478079.38</v>
      </c>
      <c r="D33" s="6">
        <f t="shared" si="0"/>
        <v>0.08643748752989189</v>
      </c>
      <c r="E33" s="60">
        <v>0</v>
      </c>
      <c r="F33" s="6">
        <f t="shared" si="1"/>
        <v>0</v>
      </c>
      <c r="G33" s="60">
        <v>0</v>
      </c>
      <c r="H33" s="6">
        <f t="shared" si="2"/>
        <v>0</v>
      </c>
      <c r="I33" s="60">
        <v>0</v>
      </c>
      <c r="J33" s="6">
        <f t="shared" si="3"/>
        <v>0</v>
      </c>
      <c r="K33" s="60">
        <v>478079.38</v>
      </c>
      <c r="L33" s="6">
        <f t="shared" si="4"/>
        <v>0.04511844410534911</v>
      </c>
    </row>
    <row r="34" spans="1:12" ht="12.75">
      <c r="A34" s="2"/>
      <c r="B34" s="58" t="s">
        <v>63</v>
      </c>
      <c r="C34" s="60">
        <v>124395.92</v>
      </c>
      <c r="D34" s="6">
        <f t="shared" si="0"/>
        <v>0.0224909737453421</v>
      </c>
      <c r="E34" s="60">
        <v>10053.95</v>
      </c>
      <c r="F34" s="6">
        <f t="shared" si="1"/>
        <v>0.0031113174288683893</v>
      </c>
      <c r="G34" s="60">
        <v>5950.88</v>
      </c>
      <c r="H34" s="6">
        <f t="shared" si="2"/>
        <v>0.010385156957247857</v>
      </c>
      <c r="I34" s="60">
        <v>9065.76</v>
      </c>
      <c r="J34" s="6">
        <f t="shared" si="3"/>
        <v>0.007190826489758032</v>
      </c>
      <c r="K34" s="60">
        <v>149466.51</v>
      </c>
      <c r="L34" s="6">
        <f t="shared" si="4"/>
        <v>0.014105808907835774</v>
      </c>
    </row>
    <row r="35" spans="1:12" ht="12.75">
      <c r="A35" s="2"/>
      <c r="B35" s="58" t="s">
        <v>67</v>
      </c>
      <c r="C35" s="60">
        <v>127596.22</v>
      </c>
      <c r="D35" s="6">
        <f t="shared" si="0"/>
        <v>0.023069592909678183</v>
      </c>
      <c r="E35" s="60">
        <v>127596.23</v>
      </c>
      <c r="F35" s="6">
        <f t="shared" si="1"/>
        <v>0.03948620932637417</v>
      </c>
      <c r="G35" s="60">
        <v>9920.09</v>
      </c>
      <c r="H35" s="6">
        <f t="shared" si="2"/>
        <v>0.017312009598584564</v>
      </c>
      <c r="I35" s="60">
        <v>9918.65</v>
      </c>
      <c r="J35" s="6">
        <f t="shared" si="3"/>
        <v>0.00786732619908739</v>
      </c>
      <c r="K35" s="60">
        <v>275031.19</v>
      </c>
      <c r="L35" s="6">
        <f t="shared" si="4"/>
        <v>0.025955897477198557</v>
      </c>
    </row>
    <row r="36" spans="1:12" ht="12.75">
      <c r="A36" s="2"/>
      <c r="B36" s="58" t="s">
        <v>68</v>
      </c>
      <c r="C36" s="60">
        <v>24187.71</v>
      </c>
      <c r="D36" s="6">
        <f t="shared" si="0"/>
        <v>0.0043731751858899276</v>
      </c>
      <c r="E36" s="60">
        <v>24187.72</v>
      </c>
      <c r="F36" s="6">
        <f t="shared" si="1"/>
        <v>0.007485184907482981</v>
      </c>
      <c r="G36" s="60">
        <v>987.49</v>
      </c>
      <c r="H36" s="6">
        <f t="shared" si="2"/>
        <v>0.0017233146431641516</v>
      </c>
      <c r="I36" s="60">
        <v>48277.24</v>
      </c>
      <c r="J36" s="6">
        <f t="shared" si="3"/>
        <v>0.03829279136491657</v>
      </c>
      <c r="K36" s="60">
        <v>97640.16</v>
      </c>
      <c r="L36" s="6">
        <f t="shared" si="4"/>
        <v>0.00921472936439414</v>
      </c>
    </row>
    <row r="37" spans="1:12" ht="12.75">
      <c r="A37" s="2"/>
      <c r="B37" s="58" t="s">
        <v>70</v>
      </c>
      <c r="C37" s="60">
        <v>13114.16</v>
      </c>
      <c r="D37" s="6">
        <f t="shared" si="0"/>
        <v>0.002371060306899258</v>
      </c>
      <c r="E37" s="60">
        <v>13114.2</v>
      </c>
      <c r="F37" s="6">
        <f t="shared" si="1"/>
        <v>0.004058349109122865</v>
      </c>
      <c r="G37" s="60">
        <v>327.87</v>
      </c>
      <c r="H37" s="6">
        <f t="shared" si="2"/>
        <v>0.000572181158345128</v>
      </c>
      <c r="I37" s="60">
        <v>22302.34</v>
      </c>
      <c r="J37" s="6">
        <f t="shared" si="3"/>
        <v>0.017689885597632203</v>
      </c>
      <c r="K37" s="60">
        <v>48858.57</v>
      </c>
      <c r="L37" s="6">
        <f t="shared" si="4"/>
        <v>0.0046109971520049385</v>
      </c>
    </row>
    <row r="38" spans="1:12" ht="12.75">
      <c r="A38" s="2"/>
      <c r="B38" s="58" t="s">
        <v>73</v>
      </c>
      <c r="C38" s="60">
        <v>9324.59</v>
      </c>
      <c r="D38" s="6">
        <f t="shared" si="0"/>
        <v>0.0016859002198470778</v>
      </c>
      <c r="E38" s="60">
        <v>9324.61</v>
      </c>
      <c r="F38" s="6">
        <f t="shared" si="1"/>
        <v>0.0028856142720423785</v>
      </c>
      <c r="G38" s="60">
        <v>0</v>
      </c>
      <c r="H38" s="6">
        <f t="shared" si="2"/>
        <v>0</v>
      </c>
      <c r="I38" s="60">
        <v>18568.75</v>
      </c>
      <c r="J38" s="6">
        <f t="shared" si="3"/>
        <v>0.0147284573363617</v>
      </c>
      <c r="K38" s="60">
        <v>37217.95</v>
      </c>
      <c r="L38" s="6">
        <f t="shared" si="4"/>
        <v>0.0035124208803790653</v>
      </c>
    </row>
    <row r="39" spans="1:12" ht="12.75">
      <c r="A39" s="2"/>
      <c r="B39" s="58" t="s">
        <v>75</v>
      </c>
      <c r="C39" s="60">
        <v>18632.71</v>
      </c>
      <c r="D39" s="6">
        <f t="shared" si="0"/>
        <v>0.003368822638351589</v>
      </c>
      <c r="E39" s="60">
        <v>18632.73</v>
      </c>
      <c r="F39" s="6">
        <f t="shared" si="1"/>
        <v>0.005766125512499953</v>
      </c>
      <c r="G39" s="60">
        <v>780.22</v>
      </c>
      <c r="H39" s="6">
        <f t="shared" si="2"/>
        <v>0.0013615981436668062</v>
      </c>
      <c r="I39" s="60">
        <v>22811.98</v>
      </c>
      <c r="J39" s="6">
        <f t="shared" si="3"/>
        <v>0.018094124493460054</v>
      </c>
      <c r="K39" s="60">
        <v>60857.64</v>
      </c>
      <c r="L39" s="6">
        <f t="shared" si="4"/>
        <v>0.005743401919412333</v>
      </c>
    </row>
    <row r="40" spans="1:12" ht="12.75">
      <c r="A40" s="2"/>
      <c r="B40" s="58" t="s">
        <v>78</v>
      </c>
      <c r="C40" s="60">
        <v>1228.52</v>
      </c>
      <c r="D40" s="6">
        <f t="shared" si="0"/>
        <v>0.00022211830633695764</v>
      </c>
      <c r="E40" s="60">
        <v>1228.54</v>
      </c>
      <c r="F40" s="6">
        <f t="shared" si="1"/>
        <v>0.00038018668424469695</v>
      </c>
      <c r="G40" s="60">
        <v>0</v>
      </c>
      <c r="H40" s="6">
        <f t="shared" si="2"/>
        <v>0</v>
      </c>
      <c r="I40" s="60">
        <v>195.1</v>
      </c>
      <c r="J40" s="6">
        <f t="shared" si="3"/>
        <v>0.00015475042888315948</v>
      </c>
      <c r="K40" s="60">
        <v>2652.16</v>
      </c>
      <c r="L40" s="6">
        <f t="shared" si="4"/>
        <v>0.0002502959502634117</v>
      </c>
    </row>
    <row r="41" spans="1:12" ht="12.75">
      <c r="A41" s="2"/>
      <c r="B41" s="58" t="s">
        <v>79</v>
      </c>
      <c r="C41" s="60">
        <v>176605.29</v>
      </c>
      <c r="D41" s="6">
        <f t="shared" si="0"/>
        <v>0.03193050817646212</v>
      </c>
      <c r="E41" s="60">
        <v>176605.32</v>
      </c>
      <c r="F41" s="6">
        <f t="shared" si="1"/>
        <v>0.054652669860788955</v>
      </c>
      <c r="G41" s="60">
        <v>46950.63</v>
      </c>
      <c r="H41" s="6">
        <f t="shared" si="2"/>
        <v>0.08193572409318789</v>
      </c>
      <c r="I41" s="60">
        <v>27961.07</v>
      </c>
      <c r="J41" s="6">
        <f t="shared" si="3"/>
        <v>0.022178306378944357</v>
      </c>
      <c r="K41" s="60">
        <v>428122.31</v>
      </c>
      <c r="L41" s="6">
        <f t="shared" si="4"/>
        <v>0.04040377669914972</v>
      </c>
    </row>
    <row r="42" spans="1:12" ht="12.75">
      <c r="A42" s="2"/>
      <c r="B42" s="58" t="s">
        <v>81</v>
      </c>
      <c r="C42" s="60">
        <v>2630.63</v>
      </c>
      <c r="D42" s="6">
        <f t="shared" si="0"/>
        <v>0.00047562195177871825</v>
      </c>
      <c r="E42" s="60">
        <v>2630.64</v>
      </c>
      <c r="F42" s="6">
        <f t="shared" si="1"/>
        <v>0.0008140836269404899</v>
      </c>
      <c r="G42" s="60">
        <v>0</v>
      </c>
      <c r="H42" s="6">
        <f t="shared" si="2"/>
        <v>0</v>
      </c>
      <c r="I42" s="60">
        <v>0</v>
      </c>
      <c r="J42" s="6">
        <f t="shared" si="3"/>
        <v>0</v>
      </c>
      <c r="K42" s="60">
        <v>5261.27</v>
      </c>
      <c r="L42" s="6">
        <f t="shared" si="4"/>
        <v>0.0004965290835554341</v>
      </c>
    </row>
    <row r="43" spans="1:12" ht="12.75">
      <c r="A43" s="2"/>
      <c r="B43" s="58" t="s">
        <v>82</v>
      </c>
      <c r="C43" s="60">
        <v>0</v>
      </c>
      <c r="D43" s="6">
        <f t="shared" si="0"/>
        <v>0</v>
      </c>
      <c r="E43" s="60">
        <v>0</v>
      </c>
      <c r="F43" s="6">
        <f t="shared" si="1"/>
        <v>0</v>
      </c>
      <c r="G43" s="60">
        <v>7472.72</v>
      </c>
      <c r="H43" s="6">
        <f t="shared" si="2"/>
        <v>0.01304099059257878</v>
      </c>
      <c r="I43" s="60">
        <v>0</v>
      </c>
      <c r="J43" s="6">
        <f t="shared" si="3"/>
        <v>0</v>
      </c>
      <c r="K43" s="60">
        <v>7472.72</v>
      </c>
      <c r="L43" s="6">
        <f t="shared" si="4"/>
        <v>0.000705233301705931</v>
      </c>
    </row>
    <row r="44" spans="1:12" ht="12.75">
      <c r="A44" s="2"/>
      <c r="B44" s="58" t="s">
        <v>88</v>
      </c>
      <c r="C44" s="60">
        <v>0</v>
      </c>
      <c r="D44" s="6">
        <f t="shared" si="0"/>
        <v>0</v>
      </c>
      <c r="E44" s="60">
        <v>0</v>
      </c>
      <c r="F44" s="6">
        <f t="shared" si="1"/>
        <v>0</v>
      </c>
      <c r="G44" s="60">
        <v>0</v>
      </c>
      <c r="H44" s="6">
        <f t="shared" si="2"/>
        <v>0</v>
      </c>
      <c r="I44" s="60">
        <v>29088.24</v>
      </c>
      <c r="J44" s="6">
        <f t="shared" si="3"/>
        <v>0.02307236091981689</v>
      </c>
      <c r="K44" s="60">
        <v>29088.24</v>
      </c>
      <c r="L44" s="6">
        <f t="shared" si="4"/>
        <v>0.00274518455609397</v>
      </c>
    </row>
    <row r="45" spans="1:12" ht="12.75">
      <c r="A45" s="2"/>
      <c r="B45" s="58" t="s">
        <v>89</v>
      </c>
      <c r="C45" s="60">
        <v>64113.99</v>
      </c>
      <c r="D45" s="6">
        <f t="shared" si="0"/>
        <v>0.01159190804488705</v>
      </c>
      <c r="E45" s="60">
        <v>64113.99</v>
      </c>
      <c r="F45" s="6">
        <f t="shared" si="1"/>
        <v>0.019840856033826865</v>
      </c>
      <c r="G45" s="60">
        <v>7025.84</v>
      </c>
      <c r="H45" s="6">
        <f t="shared" si="2"/>
        <v>0.012261119558201524</v>
      </c>
      <c r="I45" s="60">
        <v>52168.92</v>
      </c>
      <c r="J45" s="6">
        <f t="shared" si="3"/>
        <v>0.04137961427150813</v>
      </c>
      <c r="K45" s="60">
        <v>187422.74</v>
      </c>
      <c r="L45" s="6">
        <f t="shared" si="4"/>
        <v>0.01768790450397877</v>
      </c>
    </row>
    <row r="46" spans="1:12" ht="12.75">
      <c r="A46" s="2"/>
      <c r="B46" s="58" t="s">
        <v>93</v>
      </c>
      <c r="C46" s="60">
        <v>108.25</v>
      </c>
      <c r="D46" s="6">
        <f t="shared" si="0"/>
        <v>1.957176656544107E-05</v>
      </c>
      <c r="E46" s="60">
        <v>108.26</v>
      </c>
      <c r="F46" s="6">
        <f t="shared" si="1"/>
        <v>3.350237716015017E-05</v>
      </c>
      <c r="G46" s="60">
        <v>0</v>
      </c>
      <c r="H46" s="6">
        <f t="shared" si="2"/>
        <v>0</v>
      </c>
      <c r="I46" s="60">
        <v>5526</v>
      </c>
      <c r="J46" s="6">
        <f t="shared" si="3"/>
        <v>0.0043831413121903605</v>
      </c>
      <c r="K46" s="60">
        <v>5742.51</v>
      </c>
      <c r="L46" s="6">
        <f t="shared" si="4"/>
        <v>0.0005419458092072667</v>
      </c>
    </row>
    <row r="47" spans="1:12" ht="12.75">
      <c r="A47" s="2"/>
      <c r="B47" s="58" t="s">
        <v>97</v>
      </c>
      <c r="C47" s="60">
        <v>0</v>
      </c>
      <c r="D47" s="6">
        <f t="shared" si="0"/>
        <v>0</v>
      </c>
      <c r="E47" s="60">
        <v>0</v>
      </c>
      <c r="F47" s="6">
        <f t="shared" si="1"/>
        <v>0</v>
      </c>
      <c r="G47" s="60">
        <v>0</v>
      </c>
      <c r="H47" s="6">
        <f t="shared" si="2"/>
        <v>0</v>
      </c>
      <c r="I47" s="60">
        <v>1323.66</v>
      </c>
      <c r="J47" s="6">
        <f t="shared" si="3"/>
        <v>0.00104990749715778</v>
      </c>
      <c r="K47" s="60">
        <v>1323.66</v>
      </c>
      <c r="L47" s="6">
        <f t="shared" si="4"/>
        <v>0.00012491958913703077</v>
      </c>
    </row>
    <row r="48" spans="1:12" ht="12.75">
      <c r="A48" s="2"/>
      <c r="B48" s="58" t="s">
        <v>99</v>
      </c>
      <c r="C48" s="60">
        <v>305175.44</v>
      </c>
      <c r="D48" s="6">
        <f t="shared" si="0"/>
        <v>0.05517618912873688</v>
      </c>
      <c r="E48" s="60">
        <v>305175.63</v>
      </c>
      <c r="F48" s="6">
        <f t="shared" si="1"/>
        <v>0.09444032012143395</v>
      </c>
      <c r="G48" s="60">
        <v>46803.96</v>
      </c>
      <c r="H48" s="6">
        <f t="shared" si="2"/>
        <v>0.08167976346704192</v>
      </c>
      <c r="I48" s="60">
        <v>58980.06</v>
      </c>
      <c r="J48" s="6">
        <f t="shared" si="3"/>
        <v>0.04678210958767032</v>
      </c>
      <c r="K48" s="60">
        <v>716135.09</v>
      </c>
      <c r="L48" s="6">
        <f t="shared" si="4"/>
        <v>0.06758480365759376</v>
      </c>
    </row>
    <row r="49" spans="1:12" ht="12.75">
      <c r="A49" s="2"/>
      <c r="B49" s="58" t="s">
        <v>106</v>
      </c>
      <c r="C49" s="60">
        <v>0</v>
      </c>
      <c r="D49" s="6">
        <f t="shared" si="0"/>
        <v>0</v>
      </c>
      <c r="E49" s="60">
        <v>0</v>
      </c>
      <c r="F49" s="6">
        <f t="shared" si="1"/>
        <v>0</v>
      </c>
      <c r="G49" s="60">
        <v>0</v>
      </c>
      <c r="H49" s="6">
        <f t="shared" si="2"/>
        <v>0</v>
      </c>
      <c r="I49" s="60">
        <v>2825.97</v>
      </c>
      <c r="J49" s="6">
        <f t="shared" si="3"/>
        <v>0.002241517526965362</v>
      </c>
      <c r="K49" s="60">
        <v>2825.97</v>
      </c>
      <c r="L49" s="6">
        <f t="shared" si="4"/>
        <v>0.0002666991608974924</v>
      </c>
    </row>
    <row r="50" spans="1:12" ht="12.75">
      <c r="A50" s="2"/>
      <c r="B50" s="58" t="s">
        <v>110</v>
      </c>
      <c r="C50" s="60">
        <v>0</v>
      </c>
      <c r="D50" s="6">
        <f t="shared" si="0"/>
        <v>0</v>
      </c>
      <c r="E50" s="60">
        <v>0</v>
      </c>
      <c r="F50" s="6">
        <f t="shared" si="1"/>
        <v>0</v>
      </c>
      <c r="G50" s="60">
        <v>0</v>
      </c>
      <c r="H50" s="6">
        <f t="shared" si="2"/>
        <v>0</v>
      </c>
      <c r="I50" s="60">
        <v>1998.19</v>
      </c>
      <c r="J50" s="6">
        <f t="shared" si="3"/>
        <v>0.0015849346975399306</v>
      </c>
      <c r="K50" s="60">
        <v>1998.19</v>
      </c>
      <c r="L50" s="6">
        <f t="shared" si="4"/>
        <v>0.0001885779383057005</v>
      </c>
    </row>
    <row r="51" spans="1:12" ht="12.75">
      <c r="A51" s="2"/>
      <c r="B51" s="58" t="s">
        <v>112</v>
      </c>
      <c r="C51" s="60">
        <v>0</v>
      </c>
      <c r="D51" s="6">
        <f t="shared" si="0"/>
        <v>0</v>
      </c>
      <c r="E51" s="60">
        <v>0</v>
      </c>
      <c r="F51" s="6">
        <f t="shared" si="1"/>
        <v>0</v>
      </c>
      <c r="G51" s="60">
        <v>0</v>
      </c>
      <c r="H51" s="6">
        <f t="shared" si="2"/>
        <v>0</v>
      </c>
      <c r="I51" s="60">
        <v>20395.71</v>
      </c>
      <c r="J51" s="6">
        <f t="shared" si="3"/>
        <v>0.016177574935297513</v>
      </c>
      <c r="K51" s="60">
        <v>20395.71</v>
      </c>
      <c r="L51" s="6">
        <f t="shared" si="4"/>
        <v>0.0019248324444026636</v>
      </c>
    </row>
    <row r="52" spans="1:12" ht="12.75">
      <c r="A52" s="2"/>
      <c r="B52" s="58" t="s">
        <v>115</v>
      </c>
      <c r="C52" s="60">
        <v>163592</v>
      </c>
      <c r="D52" s="6">
        <f t="shared" si="0"/>
        <v>0.029577685320772616</v>
      </c>
      <c r="E52" s="60">
        <v>163592.08</v>
      </c>
      <c r="F52" s="6">
        <f t="shared" si="1"/>
        <v>0.05062556405480749</v>
      </c>
      <c r="G52" s="60">
        <v>4546.76</v>
      </c>
      <c r="H52" s="6">
        <f t="shared" si="2"/>
        <v>0.00793476195906089</v>
      </c>
      <c r="I52" s="60">
        <v>11273.47</v>
      </c>
      <c r="J52" s="6">
        <f t="shared" si="3"/>
        <v>0.008941949346496319</v>
      </c>
      <c r="K52" s="60">
        <v>343004.31</v>
      </c>
      <c r="L52" s="6">
        <f t="shared" si="4"/>
        <v>0.03237081839553264</v>
      </c>
    </row>
    <row r="53" spans="1:12" ht="12.75">
      <c r="A53" s="2"/>
      <c r="B53" s="58" t="s">
        <v>120</v>
      </c>
      <c r="C53" s="60">
        <v>0</v>
      </c>
      <c r="D53" s="6">
        <f t="shared" si="0"/>
        <v>0</v>
      </c>
      <c r="E53" s="60">
        <v>0</v>
      </c>
      <c r="F53" s="6">
        <f t="shared" si="1"/>
        <v>0</v>
      </c>
      <c r="G53" s="60">
        <v>0</v>
      </c>
      <c r="H53" s="6">
        <f t="shared" si="2"/>
        <v>0</v>
      </c>
      <c r="I53" s="60">
        <v>463.06</v>
      </c>
      <c r="J53" s="6">
        <f t="shared" si="3"/>
        <v>0.00036729233008014265</v>
      </c>
      <c r="K53" s="60">
        <v>463.06</v>
      </c>
      <c r="L53" s="6">
        <f t="shared" si="4"/>
        <v>4.370099946043052E-05</v>
      </c>
    </row>
    <row r="54" spans="1:12" ht="12.75">
      <c r="A54" s="2"/>
      <c r="B54" s="58" t="s">
        <v>121</v>
      </c>
      <c r="C54" s="60">
        <v>992.17</v>
      </c>
      <c r="D54" s="6">
        <f t="shared" si="0"/>
        <v>0.00017938586266266667</v>
      </c>
      <c r="E54" s="60">
        <v>992.18</v>
      </c>
      <c r="F54" s="6">
        <f t="shared" si="1"/>
        <v>0.00030704219998852573</v>
      </c>
      <c r="G54" s="60">
        <v>0</v>
      </c>
      <c r="H54" s="6">
        <f t="shared" si="2"/>
        <v>0</v>
      </c>
      <c r="I54" s="60">
        <v>3464.83</v>
      </c>
      <c r="J54" s="6">
        <f t="shared" si="3"/>
        <v>0.002748251811928434</v>
      </c>
      <c r="K54" s="60">
        <v>5449.18</v>
      </c>
      <c r="L54" s="6">
        <f t="shared" si="4"/>
        <v>0.0005142629729188201</v>
      </c>
    </row>
    <row r="55" spans="1:12" ht="12.75">
      <c r="A55" s="2"/>
      <c r="B55" s="58" t="s">
        <v>122</v>
      </c>
      <c r="C55" s="60">
        <v>20529.18</v>
      </c>
      <c r="D55" s="6">
        <f t="shared" si="0"/>
        <v>0.003711707332470407</v>
      </c>
      <c r="E55" s="60">
        <v>20529.2</v>
      </c>
      <c r="F55" s="6">
        <f t="shared" si="1"/>
        <v>0.0063530112802157295</v>
      </c>
      <c r="G55" s="60">
        <v>327.66</v>
      </c>
      <c r="H55" s="6">
        <f t="shared" si="2"/>
        <v>0.0005718146775958906</v>
      </c>
      <c r="I55" s="60">
        <v>23214.83</v>
      </c>
      <c r="J55" s="6">
        <f t="shared" si="3"/>
        <v>0.018413659143770567</v>
      </c>
      <c r="K55" s="60">
        <v>64600.87</v>
      </c>
      <c r="L55" s="6">
        <f t="shared" si="4"/>
        <v>0.006096666922241918</v>
      </c>
    </row>
    <row r="56" spans="1:12" ht="12.75">
      <c r="A56" s="2"/>
      <c r="B56" s="58" t="s">
        <v>123</v>
      </c>
      <c r="C56" s="60">
        <v>784.84</v>
      </c>
      <c r="D56" s="6">
        <f t="shared" si="0"/>
        <v>0.00014190027964176234</v>
      </c>
      <c r="E56" s="60">
        <v>784.84</v>
      </c>
      <c r="F56" s="6">
        <f t="shared" si="1"/>
        <v>0.00024287830861234307</v>
      </c>
      <c r="G56" s="60">
        <v>0</v>
      </c>
      <c r="H56" s="6">
        <f t="shared" si="2"/>
        <v>0</v>
      </c>
      <c r="I56" s="60">
        <v>376.72</v>
      </c>
      <c r="J56" s="6">
        <f t="shared" si="3"/>
        <v>0.0002988087215215984</v>
      </c>
      <c r="K56" s="60">
        <v>1946.4</v>
      </c>
      <c r="L56" s="6">
        <f t="shared" si="4"/>
        <v>0.00018369028927089787</v>
      </c>
    </row>
    <row r="57" spans="1:12" ht="12.75">
      <c r="A57" s="2"/>
      <c r="B57" s="58" t="s">
        <v>127</v>
      </c>
      <c r="C57" s="60">
        <v>91407.69</v>
      </c>
      <c r="D57" s="6">
        <f t="shared" si="0"/>
        <v>0.01652665100199725</v>
      </c>
      <c r="E57" s="60">
        <v>91407.71</v>
      </c>
      <c r="F57" s="6">
        <f t="shared" si="1"/>
        <v>0.02828723051695576</v>
      </c>
      <c r="G57" s="60">
        <v>7095.21</v>
      </c>
      <c r="H57" s="6">
        <f t="shared" si="2"/>
        <v>0.012382180365699623</v>
      </c>
      <c r="I57" s="60">
        <v>67702.1</v>
      </c>
      <c r="J57" s="6">
        <f t="shared" si="3"/>
        <v>0.05370030246689161</v>
      </c>
      <c r="K57" s="60">
        <v>257612.71</v>
      </c>
      <c r="L57" s="6">
        <f t="shared" si="4"/>
        <v>0.02431203926210436</v>
      </c>
    </row>
    <row r="58" spans="1:12" ht="12.75">
      <c r="A58" s="2"/>
      <c r="B58" s="58" t="s">
        <v>128</v>
      </c>
      <c r="C58" s="60">
        <v>0</v>
      </c>
      <c r="D58" s="6">
        <f t="shared" si="0"/>
        <v>0</v>
      </c>
      <c r="E58" s="60">
        <v>0</v>
      </c>
      <c r="F58" s="6">
        <f t="shared" si="1"/>
        <v>0</v>
      </c>
      <c r="G58" s="60">
        <v>0</v>
      </c>
      <c r="H58" s="6">
        <f t="shared" si="2"/>
        <v>0</v>
      </c>
      <c r="I58" s="60">
        <v>14523.53</v>
      </c>
      <c r="J58" s="6">
        <f t="shared" si="3"/>
        <v>0.011519848777024262</v>
      </c>
      <c r="K58" s="60">
        <v>14523.53</v>
      </c>
      <c r="L58" s="6">
        <f t="shared" si="4"/>
        <v>0.0013706491096046873</v>
      </c>
    </row>
    <row r="59" spans="1:12" ht="12.75">
      <c r="A59" s="2"/>
      <c r="B59" s="58" t="s">
        <v>130</v>
      </c>
      <c r="C59" s="60">
        <v>0</v>
      </c>
      <c r="D59" s="6">
        <f t="shared" si="0"/>
        <v>0</v>
      </c>
      <c r="E59" s="60">
        <v>0</v>
      </c>
      <c r="F59" s="6">
        <f t="shared" si="1"/>
        <v>0</v>
      </c>
      <c r="G59" s="60">
        <v>0</v>
      </c>
      <c r="H59" s="6">
        <f t="shared" si="2"/>
        <v>0</v>
      </c>
      <c r="I59" s="60">
        <v>6063.62</v>
      </c>
      <c r="J59" s="6">
        <f t="shared" si="3"/>
        <v>0.004809573529392637</v>
      </c>
      <c r="K59" s="60">
        <v>6063.62</v>
      </c>
      <c r="L59" s="6">
        <f t="shared" si="4"/>
        <v>0.0005722503657155783</v>
      </c>
    </row>
    <row r="60" spans="1:12" ht="12.75">
      <c r="A60" s="2"/>
      <c r="B60" s="58" t="s">
        <v>131</v>
      </c>
      <c r="C60" s="60">
        <v>10405.35</v>
      </c>
      <c r="D60" s="6">
        <f t="shared" si="0"/>
        <v>0.0018813032908241317</v>
      </c>
      <c r="E60" s="60">
        <v>10405.36</v>
      </c>
      <c r="F60" s="6">
        <f t="shared" si="1"/>
        <v>0.003220065538584336</v>
      </c>
      <c r="G60" s="60">
        <v>0</v>
      </c>
      <c r="H60" s="6">
        <f t="shared" si="2"/>
        <v>0</v>
      </c>
      <c r="I60" s="60">
        <v>9649.26</v>
      </c>
      <c r="J60" s="6">
        <f t="shared" si="3"/>
        <v>0.007653650043081064</v>
      </c>
      <c r="K60" s="60">
        <v>30459.97</v>
      </c>
      <c r="L60" s="6">
        <f t="shared" si="4"/>
        <v>0.0028746407215797737</v>
      </c>
    </row>
    <row r="61" spans="1:12" ht="12.75">
      <c r="A61" s="2"/>
      <c r="B61" s="58" t="s">
        <v>132</v>
      </c>
      <c r="C61" s="60">
        <v>29546.95</v>
      </c>
      <c r="D61" s="6">
        <f t="shared" si="0"/>
        <v>0.005342134024210246</v>
      </c>
      <c r="E61" s="60">
        <v>29546.96</v>
      </c>
      <c r="F61" s="6">
        <f t="shared" si="1"/>
        <v>0.009143667077922323</v>
      </c>
      <c r="G61" s="60">
        <v>1521.43</v>
      </c>
      <c r="H61" s="6">
        <f t="shared" si="2"/>
        <v>0.002655118125296697</v>
      </c>
      <c r="I61" s="60">
        <v>48335.89</v>
      </c>
      <c r="J61" s="6">
        <f t="shared" si="3"/>
        <v>0.038339311675803275</v>
      </c>
      <c r="K61" s="60">
        <v>108951.23</v>
      </c>
      <c r="L61" s="6">
        <f t="shared" si="4"/>
        <v>0.010282204559761676</v>
      </c>
    </row>
    <row r="62" spans="1:12" ht="12.75">
      <c r="A62" s="2"/>
      <c r="B62" s="58" t="s">
        <v>134</v>
      </c>
      <c r="C62" s="60">
        <v>3271.81</v>
      </c>
      <c r="D62" s="6">
        <f t="shared" si="0"/>
        <v>0.000591548282369291</v>
      </c>
      <c r="E62" s="60">
        <v>3271.81</v>
      </c>
      <c r="F62" s="6">
        <f t="shared" si="1"/>
        <v>0.0010125015020908085</v>
      </c>
      <c r="G62" s="60">
        <v>0</v>
      </c>
      <c r="H62" s="6">
        <f t="shared" si="2"/>
        <v>0</v>
      </c>
      <c r="I62" s="60">
        <v>6481.44</v>
      </c>
      <c r="J62" s="6">
        <f t="shared" si="3"/>
        <v>0.005140982161868094</v>
      </c>
      <c r="K62" s="60">
        <v>13025.06</v>
      </c>
      <c r="L62" s="6">
        <f t="shared" si="4"/>
        <v>0.0012292319354556109</v>
      </c>
    </row>
    <row r="63" spans="1:12" ht="12.75">
      <c r="A63" s="2"/>
      <c r="B63" s="58" t="s">
        <v>135</v>
      </c>
      <c r="C63" s="60">
        <v>190839.18</v>
      </c>
      <c r="D63" s="6">
        <f t="shared" si="0"/>
        <v>0.03450401739030199</v>
      </c>
      <c r="E63" s="60">
        <v>190839.22</v>
      </c>
      <c r="F63" s="6">
        <f t="shared" si="1"/>
        <v>0.05905752378892364</v>
      </c>
      <c r="G63" s="60">
        <v>50000.78</v>
      </c>
      <c r="H63" s="6">
        <f t="shared" si="2"/>
        <v>0.0872586824612191</v>
      </c>
      <c r="I63" s="60">
        <v>15649.14</v>
      </c>
      <c r="J63" s="6">
        <f t="shared" si="3"/>
        <v>0.01241266594901387</v>
      </c>
      <c r="K63" s="60">
        <v>447328.32</v>
      </c>
      <c r="L63" s="6">
        <f t="shared" si="4"/>
        <v>0.04221633194608753</v>
      </c>
    </row>
    <row r="64" spans="1:12" ht="12.75">
      <c r="A64" s="2"/>
      <c r="B64" s="58" t="s">
        <v>136</v>
      </c>
      <c r="C64" s="60">
        <v>564.17</v>
      </c>
      <c r="D64" s="6">
        <f t="shared" si="0"/>
        <v>0.00010200280409445625</v>
      </c>
      <c r="E64" s="60">
        <v>564.17</v>
      </c>
      <c r="F64" s="6">
        <f t="shared" si="1"/>
        <v>0.00017458928618549715</v>
      </c>
      <c r="G64" s="60">
        <v>0</v>
      </c>
      <c r="H64" s="6">
        <f t="shared" si="2"/>
        <v>0</v>
      </c>
      <c r="I64" s="60">
        <v>5581.74</v>
      </c>
      <c r="J64" s="6">
        <f t="shared" si="3"/>
        <v>0.004427353454199316</v>
      </c>
      <c r="K64" s="60">
        <v>6710.08</v>
      </c>
      <c r="L64" s="6">
        <f t="shared" si="4"/>
        <v>0.0006332596260947731</v>
      </c>
    </row>
    <row r="65" spans="1:12" ht="12.75">
      <c r="A65" s="2"/>
      <c r="B65" s="58" t="s">
        <v>137</v>
      </c>
      <c r="C65" s="60">
        <v>154377.21</v>
      </c>
      <c r="D65" s="6">
        <f t="shared" si="0"/>
        <v>0.02791163710987598</v>
      </c>
      <c r="E65" s="60">
        <v>154377.24</v>
      </c>
      <c r="F65" s="6">
        <f t="shared" si="1"/>
        <v>0.04777391944783873</v>
      </c>
      <c r="G65" s="60">
        <v>39509.23</v>
      </c>
      <c r="H65" s="6">
        <f t="shared" si="2"/>
        <v>0.06894939148663824</v>
      </c>
      <c r="I65" s="60">
        <v>60740.28</v>
      </c>
      <c r="J65" s="6">
        <f t="shared" si="3"/>
        <v>0.04817829000760222</v>
      </c>
      <c r="K65" s="60">
        <v>409003.96</v>
      </c>
      <c r="L65" s="6">
        <f t="shared" si="4"/>
        <v>0.038599494310184314</v>
      </c>
    </row>
    <row r="66" spans="1:12" ht="12.75">
      <c r="A66" s="2"/>
      <c r="B66" s="58" t="s">
        <v>139</v>
      </c>
      <c r="C66" s="60">
        <v>15135.24</v>
      </c>
      <c r="D66" s="6">
        <f t="shared" si="0"/>
        <v>0.002736474680756825</v>
      </c>
      <c r="E66" s="60">
        <v>15135.26</v>
      </c>
      <c r="F66" s="6">
        <f t="shared" si="1"/>
        <v>0.0046837907716325</v>
      </c>
      <c r="G66" s="60">
        <v>0</v>
      </c>
      <c r="H66" s="6">
        <f t="shared" si="2"/>
        <v>0</v>
      </c>
      <c r="I66" s="60">
        <v>21192.73</v>
      </c>
      <c r="J66" s="6">
        <f t="shared" si="3"/>
        <v>0.01680975938854434</v>
      </c>
      <c r="K66" s="60">
        <v>51463.23</v>
      </c>
      <c r="L66" s="6">
        <f t="shared" si="4"/>
        <v>0.004856810319315018</v>
      </c>
    </row>
    <row r="67" spans="1:12" ht="12.75">
      <c r="A67" s="2"/>
      <c r="B67" s="58" t="s">
        <v>140</v>
      </c>
      <c r="C67" s="60">
        <v>20785.01</v>
      </c>
      <c r="D67" s="6">
        <f t="shared" si="0"/>
        <v>0.0037579617901187835</v>
      </c>
      <c r="E67" s="60">
        <v>20785.01</v>
      </c>
      <c r="F67" s="6">
        <f t="shared" si="1"/>
        <v>0.006432174804151976</v>
      </c>
      <c r="G67" s="60">
        <v>0</v>
      </c>
      <c r="H67" s="6">
        <f t="shared" si="2"/>
        <v>0</v>
      </c>
      <c r="I67" s="60">
        <v>18204.74</v>
      </c>
      <c r="J67" s="6">
        <f t="shared" si="3"/>
        <v>0.014439729998495177</v>
      </c>
      <c r="K67" s="60">
        <v>59774.76</v>
      </c>
      <c r="L67" s="6">
        <f t="shared" si="4"/>
        <v>0.005641205793001693</v>
      </c>
    </row>
    <row r="68" spans="1:12" ht="12.75">
      <c r="A68" s="2"/>
      <c r="B68" s="58" t="s">
        <v>141</v>
      </c>
      <c r="C68" s="60">
        <v>0</v>
      </c>
      <c r="D68" s="6">
        <f aca="true" t="shared" si="5" ref="D68:D77">+C68/$C$78</f>
        <v>0</v>
      </c>
      <c r="E68" s="60">
        <v>0</v>
      </c>
      <c r="F68" s="6">
        <f aca="true" t="shared" si="6" ref="F68:F77">+E68/$E$78</f>
        <v>0</v>
      </c>
      <c r="G68" s="60">
        <v>0</v>
      </c>
      <c r="H68" s="6">
        <f aca="true" t="shared" si="7" ref="H68:H77">+G68/$G$78</f>
        <v>0</v>
      </c>
      <c r="I68" s="60">
        <v>5342.05</v>
      </c>
      <c r="J68" s="6">
        <f aca="true" t="shared" si="8" ref="J68:J77">+I68/$I$78</f>
        <v>0.004237234898079355</v>
      </c>
      <c r="K68" s="60">
        <v>5342.05</v>
      </c>
      <c r="L68" s="6">
        <f aca="true" t="shared" si="9" ref="L68:L77">+K68/$K$78</f>
        <v>0.0005041526458074393</v>
      </c>
    </row>
    <row r="69" spans="1:12" ht="12.75">
      <c r="A69" s="2"/>
      <c r="B69" s="58" t="s">
        <v>142</v>
      </c>
      <c r="C69" s="60">
        <v>0</v>
      </c>
      <c r="D69" s="6">
        <f t="shared" si="5"/>
        <v>0</v>
      </c>
      <c r="E69" s="60">
        <v>0</v>
      </c>
      <c r="F69" s="6">
        <f t="shared" si="6"/>
        <v>0</v>
      </c>
      <c r="G69" s="60">
        <v>0</v>
      </c>
      <c r="H69" s="6">
        <f t="shared" si="7"/>
        <v>0</v>
      </c>
      <c r="I69" s="60">
        <v>3304.57</v>
      </c>
      <c r="J69" s="6">
        <f t="shared" si="8"/>
        <v>0.0026211359547638254</v>
      </c>
      <c r="K69" s="60">
        <v>3304.57</v>
      </c>
      <c r="L69" s="6">
        <f t="shared" si="9"/>
        <v>0.0003118667381914976</v>
      </c>
    </row>
    <row r="70" spans="1:12" ht="12.75">
      <c r="A70" s="2"/>
      <c r="B70" s="58" t="s">
        <v>143</v>
      </c>
      <c r="C70" s="60">
        <v>9321.84</v>
      </c>
      <c r="D70" s="6">
        <f t="shared" si="5"/>
        <v>0.0016854030156156232</v>
      </c>
      <c r="E70" s="60">
        <v>9321.85</v>
      </c>
      <c r="F70" s="6">
        <f t="shared" si="6"/>
        <v>0.002884760156385977</v>
      </c>
      <c r="G70" s="60">
        <v>0</v>
      </c>
      <c r="H70" s="6">
        <f t="shared" si="7"/>
        <v>0</v>
      </c>
      <c r="I70" s="60">
        <v>43710.84</v>
      </c>
      <c r="J70" s="6">
        <f t="shared" si="8"/>
        <v>0.034670790552758395</v>
      </c>
      <c r="K70" s="60">
        <v>62354.53</v>
      </c>
      <c r="L70" s="6">
        <f t="shared" si="9"/>
        <v>0.005884669982044225</v>
      </c>
    </row>
    <row r="71" spans="1:12" ht="12.75">
      <c r="A71" s="2"/>
      <c r="B71" s="58" t="s">
        <v>145</v>
      </c>
      <c r="C71" s="60">
        <v>4766.31</v>
      </c>
      <c r="D71" s="6">
        <f t="shared" si="5"/>
        <v>0.0008617561819725399</v>
      </c>
      <c r="E71" s="60">
        <v>4766.32</v>
      </c>
      <c r="F71" s="6">
        <f t="shared" si="6"/>
        <v>0.0014749958461663306</v>
      </c>
      <c r="G71" s="60">
        <v>0</v>
      </c>
      <c r="H71" s="6">
        <f t="shared" si="7"/>
        <v>0</v>
      </c>
      <c r="I71" s="60">
        <v>444.09</v>
      </c>
      <c r="J71" s="6">
        <f t="shared" si="8"/>
        <v>0.0003522456071897606</v>
      </c>
      <c r="K71" s="60">
        <v>9976.72</v>
      </c>
      <c r="L71" s="6">
        <f t="shared" si="9"/>
        <v>0.0009415467441300617</v>
      </c>
    </row>
    <row r="72" spans="1:12" ht="12.75">
      <c r="A72" s="2"/>
      <c r="B72" s="58" t="s">
        <v>146</v>
      </c>
      <c r="C72" s="60">
        <v>16131.28</v>
      </c>
      <c r="D72" s="6">
        <f t="shared" si="5"/>
        <v>0.002916560245374303</v>
      </c>
      <c r="E72" s="60">
        <v>16131.29</v>
      </c>
      <c r="F72" s="6">
        <f t="shared" si="6"/>
        <v>0.0049920244010692675</v>
      </c>
      <c r="G72" s="60">
        <v>0</v>
      </c>
      <c r="H72" s="6">
        <f t="shared" si="7"/>
        <v>0</v>
      </c>
      <c r="I72" s="60">
        <v>7628.69</v>
      </c>
      <c r="J72" s="6">
        <f t="shared" si="8"/>
        <v>0.006050963861182316</v>
      </c>
      <c r="K72" s="60">
        <v>39891.26</v>
      </c>
      <c r="L72" s="6">
        <f t="shared" si="9"/>
        <v>0.0037647128487364352</v>
      </c>
    </row>
    <row r="73" spans="1:12" ht="12.75">
      <c r="A73" s="2"/>
      <c r="B73" s="58" t="s">
        <v>162</v>
      </c>
      <c r="C73" s="60">
        <v>0</v>
      </c>
      <c r="D73" s="6">
        <f t="shared" si="5"/>
        <v>0</v>
      </c>
      <c r="E73" s="60">
        <v>0</v>
      </c>
      <c r="F73" s="6">
        <f t="shared" si="6"/>
        <v>0</v>
      </c>
      <c r="G73" s="60">
        <v>0</v>
      </c>
      <c r="H73" s="6">
        <f t="shared" si="7"/>
        <v>0</v>
      </c>
      <c r="I73" s="60">
        <v>0</v>
      </c>
      <c r="J73" s="6">
        <f t="shared" si="8"/>
        <v>0</v>
      </c>
      <c r="K73" s="60">
        <v>0</v>
      </c>
      <c r="L73" s="6">
        <f t="shared" si="9"/>
        <v>0</v>
      </c>
    </row>
    <row r="74" spans="1:12" ht="12.75">
      <c r="A74" s="2"/>
      <c r="B74" s="58" t="s">
        <v>147</v>
      </c>
      <c r="C74" s="60">
        <v>0</v>
      </c>
      <c r="D74" s="6">
        <f t="shared" si="5"/>
        <v>0</v>
      </c>
      <c r="E74" s="60">
        <v>0</v>
      </c>
      <c r="F74" s="6">
        <f t="shared" si="6"/>
        <v>0</v>
      </c>
      <c r="G74" s="60">
        <v>0</v>
      </c>
      <c r="H74" s="6">
        <f t="shared" si="7"/>
        <v>0</v>
      </c>
      <c r="I74" s="60">
        <v>548.5</v>
      </c>
      <c r="J74" s="6">
        <f t="shared" si="8"/>
        <v>0.00043506207197546373</v>
      </c>
      <c r="K74" s="60">
        <v>548.5</v>
      </c>
      <c r="L74" s="6">
        <f t="shared" si="9"/>
        <v>5.17643463137523E-05</v>
      </c>
    </row>
    <row r="75" spans="1:12" ht="12.75">
      <c r="A75" s="2"/>
      <c r="B75" s="58" t="s">
        <v>148</v>
      </c>
      <c r="C75" s="60">
        <v>6827.88</v>
      </c>
      <c r="D75" s="6">
        <f t="shared" si="5"/>
        <v>0.0012344912101325061</v>
      </c>
      <c r="E75" s="60">
        <v>6827.89</v>
      </c>
      <c r="F75" s="6">
        <f t="shared" si="6"/>
        <v>0.0021129738221690167</v>
      </c>
      <c r="G75" s="60">
        <v>0</v>
      </c>
      <c r="H75" s="6">
        <f t="shared" si="7"/>
        <v>0</v>
      </c>
      <c r="I75" s="60">
        <v>409.71</v>
      </c>
      <c r="J75" s="6">
        <f t="shared" si="8"/>
        <v>0.0003249759006546349</v>
      </c>
      <c r="K75" s="60">
        <v>14065.48</v>
      </c>
      <c r="L75" s="6">
        <f t="shared" si="9"/>
        <v>0.001327420925777861</v>
      </c>
    </row>
    <row r="76" spans="1:12" ht="12.75">
      <c r="A76" s="2"/>
      <c r="B76" s="58" t="s">
        <v>149</v>
      </c>
      <c r="C76" s="60">
        <v>86.84</v>
      </c>
      <c r="D76" s="6">
        <f t="shared" si="5"/>
        <v>1.5700805621643444E-05</v>
      </c>
      <c r="E76" s="60">
        <v>86.85</v>
      </c>
      <c r="F76" s="6">
        <f t="shared" si="6"/>
        <v>2.687679157915243E-05</v>
      </c>
      <c r="G76" s="60">
        <v>0</v>
      </c>
      <c r="H76" s="6">
        <f t="shared" si="7"/>
        <v>0</v>
      </c>
      <c r="I76" s="60">
        <v>3932.38</v>
      </c>
      <c r="J76" s="6">
        <f t="shared" si="8"/>
        <v>0.003119105543472879</v>
      </c>
      <c r="K76" s="60">
        <v>4106.07</v>
      </c>
      <c r="L76" s="6">
        <f t="shared" si="9"/>
        <v>0.00038750780213037177</v>
      </c>
    </row>
    <row r="77" spans="2:12" ht="12.75">
      <c r="B77" s="21"/>
      <c r="C77" s="22"/>
      <c r="D77" s="6">
        <f t="shared" si="5"/>
        <v>0</v>
      </c>
      <c r="E77" s="22"/>
      <c r="F77" s="6">
        <f t="shared" si="6"/>
        <v>0</v>
      </c>
      <c r="G77" s="22"/>
      <c r="H77" s="6">
        <f t="shared" si="7"/>
        <v>0</v>
      </c>
      <c r="I77" s="22"/>
      <c r="J77" s="6">
        <f t="shared" si="8"/>
        <v>0</v>
      </c>
      <c r="K77" s="22"/>
      <c r="L77" s="6">
        <f t="shared" si="9"/>
        <v>0</v>
      </c>
    </row>
    <row r="78" spans="3:12" ht="12.75">
      <c r="C78" s="4">
        <f aca="true" t="shared" si="10" ref="C78:L78">SUM(C3:C77)</f>
        <v>5530926.379999999</v>
      </c>
      <c r="D78" s="7">
        <f t="shared" si="10"/>
        <v>1.0000000000000002</v>
      </c>
      <c r="E78" s="4">
        <f t="shared" si="10"/>
        <v>3231412.49</v>
      </c>
      <c r="F78" s="7">
        <f t="shared" si="10"/>
        <v>0.9999999999999998</v>
      </c>
      <c r="G78" s="4">
        <f t="shared" si="10"/>
        <v>573017.82</v>
      </c>
      <c r="H78" s="7">
        <f t="shared" si="10"/>
        <v>1</v>
      </c>
      <c r="I78" s="4">
        <f t="shared" si="10"/>
        <v>1260739.6399999994</v>
      </c>
      <c r="J78" s="7">
        <f t="shared" si="10"/>
        <v>1.0000000000000004</v>
      </c>
      <c r="K78" s="4">
        <f t="shared" si="10"/>
        <v>10596096.330000004</v>
      </c>
      <c r="L78" s="7">
        <f t="shared" si="10"/>
        <v>0.9999999999999996</v>
      </c>
    </row>
    <row r="79" spans="3:11" ht="12.75">
      <c r="C79" s="4">
        <f>+C78-C80</f>
        <v>0.3799999989569187</v>
      </c>
      <c r="E79" s="4">
        <f>+E78-E80</f>
        <v>0</v>
      </c>
      <c r="G79" s="4">
        <f>+G78-G80</f>
        <v>0</v>
      </c>
      <c r="I79" s="4">
        <f>+I78-I80</f>
        <v>0</v>
      </c>
      <c r="K79" s="4">
        <f>+K78-K80</f>
        <v>0.380000002682209</v>
      </c>
    </row>
    <row r="80" spans="3:11" ht="12.75">
      <c r="C80" s="16">
        <f>+E89</f>
        <v>5530926</v>
      </c>
      <c r="E80" s="9">
        <f>+I89+M89</f>
        <v>3231412.4899999998</v>
      </c>
      <c r="G80" s="9">
        <f>+Q89</f>
        <v>573017.82</v>
      </c>
      <c r="I80" s="9">
        <f>+U89</f>
        <v>1260739.64</v>
      </c>
      <c r="K80" s="4">
        <f>SUM(C80:I80)</f>
        <v>10596095.950000001</v>
      </c>
    </row>
    <row r="89" spans="3:21" ht="12.75">
      <c r="C89" s="13">
        <v>12</v>
      </c>
      <c r="D89" s="13">
        <v>2006</v>
      </c>
      <c r="E89" s="14">
        <v>5530926</v>
      </c>
      <c r="G89" s="13">
        <v>12</v>
      </c>
      <c r="H89" s="13">
        <v>2006</v>
      </c>
      <c r="I89" s="14">
        <f>3231412.49*(0.666666666666667)</f>
        <v>2154274.993333333</v>
      </c>
      <c r="K89" s="13">
        <v>12</v>
      </c>
      <c r="L89" s="13">
        <v>2006</v>
      </c>
      <c r="M89" s="14">
        <f>3231412.49*(0.333333333333333)</f>
        <v>1077137.4966666666</v>
      </c>
      <c r="O89" s="13">
        <v>12</v>
      </c>
      <c r="P89" s="13">
        <v>2006</v>
      </c>
      <c r="Q89" s="14">
        <v>573017.82</v>
      </c>
      <c r="S89" s="13">
        <v>12</v>
      </c>
      <c r="T89" s="13">
        <v>2006</v>
      </c>
      <c r="U89" s="14">
        <v>1260739.64</v>
      </c>
    </row>
    <row r="92" spans="3:21" ht="12.75">
      <c r="C92" s="13">
        <v>7</v>
      </c>
      <c r="D92" s="13">
        <v>2007</v>
      </c>
      <c r="E92" s="14"/>
      <c r="G92" s="13">
        <v>7</v>
      </c>
      <c r="H92" s="13">
        <v>2007</v>
      </c>
      <c r="I92" s="15"/>
      <c r="K92" s="13">
        <v>7</v>
      </c>
      <c r="L92" s="13">
        <v>2007</v>
      </c>
      <c r="M92" s="15"/>
      <c r="O92" s="13">
        <v>7</v>
      </c>
      <c r="P92" s="13">
        <v>2007</v>
      </c>
      <c r="Q92" s="15"/>
      <c r="S92" s="13">
        <v>7</v>
      </c>
      <c r="T92" s="13">
        <v>2007</v>
      </c>
      <c r="U92" s="15"/>
    </row>
    <row r="93" spans="3:21" ht="12.75">
      <c r="C93" s="13">
        <v>8</v>
      </c>
      <c r="D93" s="13">
        <v>2007</v>
      </c>
      <c r="E93" s="14"/>
      <c r="G93" s="13">
        <v>8</v>
      </c>
      <c r="H93" s="13">
        <v>2007</v>
      </c>
      <c r="I93" s="15"/>
      <c r="K93" s="13">
        <v>8</v>
      </c>
      <c r="L93" s="13">
        <v>2007</v>
      </c>
      <c r="M93" s="15"/>
      <c r="O93" s="13">
        <v>8</v>
      </c>
      <c r="P93" s="13">
        <v>2007</v>
      </c>
      <c r="Q93" s="15"/>
      <c r="S93" s="13">
        <v>8</v>
      </c>
      <c r="T93" s="13">
        <v>2007</v>
      </c>
      <c r="U93" s="15"/>
    </row>
    <row r="94" spans="3:21" ht="12.75">
      <c r="C94" s="13">
        <v>9</v>
      </c>
      <c r="D94" s="13">
        <v>2007</v>
      </c>
      <c r="E94" s="14"/>
      <c r="G94" s="13">
        <v>9</v>
      </c>
      <c r="H94" s="13">
        <v>2007</v>
      </c>
      <c r="I94" s="15"/>
      <c r="K94" s="13">
        <v>9</v>
      </c>
      <c r="L94" s="13">
        <v>2007</v>
      </c>
      <c r="M94" s="15"/>
      <c r="O94" s="13">
        <v>9</v>
      </c>
      <c r="P94" s="13">
        <v>2007</v>
      </c>
      <c r="Q94" s="15"/>
      <c r="S94" s="13">
        <v>9</v>
      </c>
      <c r="T94" s="13">
        <v>2007</v>
      </c>
      <c r="U94" s="15"/>
    </row>
    <row r="97" spans="5:9" ht="12.75">
      <c r="E97" s="15"/>
      <c r="I97" s="15"/>
    </row>
    <row r="98" spans="5:9" ht="12.75">
      <c r="E98" s="15"/>
      <c r="I98" s="15"/>
    </row>
    <row r="99" spans="5:9" ht="12.75">
      <c r="E99" s="15"/>
      <c r="I99" s="15"/>
    </row>
    <row r="100" spans="5:9" ht="12.75">
      <c r="E100" s="15"/>
      <c r="I100" s="15"/>
    </row>
    <row r="101" spans="5:9" ht="12.75">
      <c r="E101" s="15"/>
      <c r="I101" s="15"/>
    </row>
    <row r="102" spans="5:9" ht="12.75">
      <c r="E102" s="15"/>
      <c r="I102" s="15"/>
    </row>
    <row r="103" spans="5:9" ht="12.75">
      <c r="E103" s="15"/>
      <c r="I103" s="1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A1">
      <selection activeCell="B1" sqref="B1"/>
    </sheetView>
  </sheetViews>
  <sheetFormatPr defaultColWidth="9.140625" defaultRowHeight="12.75"/>
  <cols>
    <col min="3" max="3" width="18.421875" style="0" customWidth="1"/>
    <col min="4" max="4" width="11.28125" style="0" customWidth="1"/>
    <col min="5" max="5" width="13.28125" style="0" customWidth="1"/>
    <col min="7" max="7" width="21.7109375" style="0" customWidth="1"/>
    <col min="9" max="9" width="14.8515625" style="0" customWidth="1"/>
    <col min="11" max="11" width="13.57421875" style="0" customWidth="1"/>
    <col min="13" max="13" width="12.7109375" style="0" customWidth="1"/>
    <col min="17" max="17" width="12.8515625" style="0" customWidth="1"/>
    <col min="18" max="18" width="12.140625" style="0" customWidth="1"/>
    <col min="21" max="21" width="14.28125" style="0" customWidth="1"/>
    <col min="22" max="22" width="13.57421875" style="0" customWidth="1"/>
  </cols>
  <sheetData>
    <row r="1" spans="4:6" ht="12.75">
      <c r="D1" s="5">
        <v>39539</v>
      </c>
      <c r="F1" t="s">
        <v>157</v>
      </c>
    </row>
    <row r="2" spans="2:12" ht="12.75">
      <c r="B2" s="61" t="s">
        <v>150</v>
      </c>
      <c r="C2" s="61" t="s">
        <v>151</v>
      </c>
      <c r="D2" s="1" t="s">
        <v>159</v>
      </c>
      <c r="E2" s="61" t="s">
        <v>152</v>
      </c>
      <c r="F2" s="1" t="s">
        <v>159</v>
      </c>
      <c r="G2" s="61" t="s">
        <v>153</v>
      </c>
      <c r="H2" s="1" t="s">
        <v>159</v>
      </c>
      <c r="I2" s="64" t="s">
        <v>154</v>
      </c>
      <c r="J2" s="1" t="s">
        <v>159</v>
      </c>
      <c r="K2" s="64" t="s">
        <v>155</v>
      </c>
      <c r="L2" s="1" t="s">
        <v>156</v>
      </c>
    </row>
    <row r="3" spans="2:12" ht="12.75">
      <c r="B3" s="62" t="s">
        <v>2</v>
      </c>
      <c r="C3" s="63">
        <v>21616.74</v>
      </c>
      <c r="D3" s="6">
        <f>+C3/$C$78</f>
        <v>0.003648473977741736</v>
      </c>
      <c r="E3" s="63">
        <v>21616.79</v>
      </c>
      <c r="F3" s="6">
        <f>+E3/$E$78</f>
        <v>0.006469314727925758</v>
      </c>
      <c r="G3" s="63">
        <v>580.5</v>
      </c>
      <c r="H3" s="6">
        <f>+G3/$G$78</f>
        <v>0.0009893639540198857</v>
      </c>
      <c r="I3" s="63">
        <v>2830.4</v>
      </c>
      <c r="J3" s="6">
        <f>+I3/$I$78</f>
        <v>0.002053865913497357</v>
      </c>
      <c r="K3" s="63">
        <v>46644.43</v>
      </c>
      <c r="L3" s="6">
        <f>+K3/$K$78</f>
        <v>0.004153137515280473</v>
      </c>
    </row>
    <row r="4" spans="2:12" ht="12.75">
      <c r="B4" s="62" t="s">
        <v>6</v>
      </c>
      <c r="C4" s="63">
        <v>12299.42</v>
      </c>
      <c r="D4" s="6">
        <f aca="true" t="shared" si="0" ref="D4:D67">+C4/$C$78</f>
        <v>0.0020758964492942162</v>
      </c>
      <c r="E4" s="63">
        <v>12299.42</v>
      </c>
      <c r="F4" s="6">
        <f aca="true" t="shared" si="1" ref="F4:F67">+E4/$E$78</f>
        <v>0.0036808804152209753</v>
      </c>
      <c r="G4" s="63">
        <v>440.87</v>
      </c>
      <c r="H4" s="6">
        <f aca="true" t="shared" si="2" ref="H4:H67">+G4/$G$78</f>
        <v>0.0007513882625473678</v>
      </c>
      <c r="I4" s="63">
        <v>29743.65</v>
      </c>
      <c r="J4" s="6">
        <f aca="true" t="shared" si="3" ref="J4:J67">+I4/$I$78</f>
        <v>0.021583334114611243</v>
      </c>
      <c r="K4" s="63">
        <v>54783.36</v>
      </c>
      <c r="L4" s="6">
        <f aca="true" t="shared" si="4" ref="L4:L67">+K4/$K$78</f>
        <v>0.004877813441585966</v>
      </c>
    </row>
    <row r="5" spans="2:12" ht="12.75">
      <c r="B5" s="62" t="s">
        <v>7</v>
      </c>
      <c r="C5" s="63">
        <v>0</v>
      </c>
      <c r="D5" s="6">
        <f t="shared" si="0"/>
        <v>0</v>
      </c>
      <c r="E5" s="63">
        <v>0</v>
      </c>
      <c r="F5" s="6">
        <f t="shared" si="1"/>
        <v>0</v>
      </c>
      <c r="G5" s="63">
        <v>0</v>
      </c>
      <c r="H5" s="6">
        <f t="shared" si="2"/>
        <v>0</v>
      </c>
      <c r="I5" s="63">
        <v>2008.21</v>
      </c>
      <c r="J5" s="6">
        <f t="shared" si="3"/>
        <v>0.0014572477622048217</v>
      </c>
      <c r="K5" s="63">
        <v>2008.21</v>
      </c>
      <c r="L5" s="6">
        <f t="shared" si="4"/>
        <v>0.00017880746510486674</v>
      </c>
    </row>
    <row r="6" spans="2:12" ht="12.75">
      <c r="B6" s="62" t="s">
        <v>8</v>
      </c>
      <c r="C6" s="63">
        <v>24303.94</v>
      </c>
      <c r="D6" s="6">
        <f t="shared" si="0"/>
        <v>0.004102019668395719</v>
      </c>
      <c r="E6" s="63">
        <v>24303.96</v>
      </c>
      <c r="F6" s="6">
        <f t="shared" si="1"/>
        <v>0.007273511301859273</v>
      </c>
      <c r="G6" s="63">
        <v>11879.11</v>
      </c>
      <c r="H6" s="6">
        <f t="shared" si="2"/>
        <v>0.020245931507040765</v>
      </c>
      <c r="I6" s="63">
        <v>26210.82</v>
      </c>
      <c r="J6" s="6">
        <f t="shared" si="3"/>
        <v>0.019019753307947567</v>
      </c>
      <c r="K6" s="63">
        <v>86697.83</v>
      </c>
      <c r="L6" s="6">
        <f t="shared" si="4"/>
        <v>0.007719421381425582</v>
      </c>
    </row>
    <row r="7" spans="2:12" ht="12.75">
      <c r="B7" s="62" t="s">
        <v>12</v>
      </c>
      <c r="C7" s="63">
        <v>0</v>
      </c>
      <c r="D7" s="6">
        <f t="shared" si="0"/>
        <v>0</v>
      </c>
      <c r="E7" s="63">
        <v>0</v>
      </c>
      <c r="F7" s="6">
        <f t="shared" si="1"/>
        <v>0</v>
      </c>
      <c r="G7" s="63">
        <v>0</v>
      </c>
      <c r="H7" s="6">
        <f t="shared" si="2"/>
        <v>0</v>
      </c>
      <c r="I7" s="63">
        <v>12447.71</v>
      </c>
      <c r="J7" s="6">
        <f t="shared" si="3"/>
        <v>0.009032619866485367</v>
      </c>
      <c r="K7" s="63">
        <v>12447.71</v>
      </c>
      <c r="L7" s="6">
        <f t="shared" si="4"/>
        <v>0.0011083220736180482</v>
      </c>
    </row>
    <row r="8" spans="2:12" ht="12.75">
      <c r="B8" s="62" t="s">
        <v>15</v>
      </c>
      <c r="C8" s="63">
        <v>63706.83</v>
      </c>
      <c r="D8" s="6">
        <f t="shared" si="0"/>
        <v>0.010752440537260315</v>
      </c>
      <c r="E8" s="63">
        <v>63706.87</v>
      </c>
      <c r="F8" s="6">
        <f t="shared" si="1"/>
        <v>0.019065725871466193</v>
      </c>
      <c r="G8" s="63">
        <v>2608.68</v>
      </c>
      <c r="H8" s="6">
        <f t="shared" si="2"/>
        <v>0.004446053332597063</v>
      </c>
      <c r="I8" s="63">
        <v>10065.97</v>
      </c>
      <c r="J8" s="6">
        <f t="shared" si="3"/>
        <v>0.007304321887113831</v>
      </c>
      <c r="K8" s="63">
        <v>140088.35</v>
      </c>
      <c r="L8" s="6">
        <f t="shared" si="4"/>
        <v>0.012473218813880698</v>
      </c>
    </row>
    <row r="9" spans="2:12" ht="12.75">
      <c r="B9" s="62" t="s">
        <v>16</v>
      </c>
      <c r="C9" s="63">
        <v>0</v>
      </c>
      <c r="D9" s="6">
        <f t="shared" si="0"/>
        <v>0</v>
      </c>
      <c r="E9" s="63">
        <v>0</v>
      </c>
      <c r="F9" s="6">
        <f t="shared" si="1"/>
        <v>0</v>
      </c>
      <c r="G9" s="63">
        <v>0</v>
      </c>
      <c r="H9" s="6">
        <f t="shared" si="2"/>
        <v>0</v>
      </c>
      <c r="I9" s="63">
        <v>2910.01</v>
      </c>
      <c r="J9" s="6">
        <f t="shared" si="3"/>
        <v>0.00211163452054001</v>
      </c>
      <c r="K9" s="63">
        <v>2910.01</v>
      </c>
      <c r="L9" s="6">
        <f t="shared" si="4"/>
        <v>0.00025910214147415524</v>
      </c>
    </row>
    <row r="10" spans="2:12" ht="12.75">
      <c r="B10" s="62" t="s">
        <v>17</v>
      </c>
      <c r="C10" s="63">
        <v>12903.67</v>
      </c>
      <c r="D10" s="6">
        <f t="shared" si="0"/>
        <v>0.0021778817810810835</v>
      </c>
      <c r="E10" s="63">
        <v>12903.76</v>
      </c>
      <c r="F10" s="6">
        <f t="shared" si="1"/>
        <v>0.0038617428680955534</v>
      </c>
      <c r="G10" s="63">
        <v>552.91</v>
      </c>
      <c r="H10" s="6">
        <f t="shared" si="2"/>
        <v>0.0009423414708305512</v>
      </c>
      <c r="I10" s="63">
        <v>4086.6</v>
      </c>
      <c r="J10" s="6">
        <f t="shared" si="3"/>
        <v>0.0029654212980844753</v>
      </c>
      <c r="K10" s="63">
        <v>30446.94</v>
      </c>
      <c r="L10" s="6">
        <f t="shared" si="4"/>
        <v>0.0027109416652640766</v>
      </c>
    </row>
    <row r="11" spans="2:12" ht="12.75">
      <c r="B11" s="62" t="s">
        <v>22</v>
      </c>
      <c r="C11" s="63">
        <v>0</v>
      </c>
      <c r="D11" s="6">
        <f t="shared" si="0"/>
        <v>0</v>
      </c>
      <c r="E11" s="63">
        <v>0</v>
      </c>
      <c r="F11" s="6">
        <f t="shared" si="1"/>
        <v>0</v>
      </c>
      <c r="G11" s="63">
        <v>0</v>
      </c>
      <c r="H11" s="6">
        <f t="shared" si="2"/>
        <v>0</v>
      </c>
      <c r="I11" s="63">
        <v>381.26</v>
      </c>
      <c r="J11" s="6">
        <f t="shared" si="3"/>
        <v>0.0002766594538510466</v>
      </c>
      <c r="K11" s="63">
        <v>381.26</v>
      </c>
      <c r="L11" s="6">
        <f t="shared" si="4"/>
        <v>3.394671580456301E-05</v>
      </c>
    </row>
    <row r="12" spans="2:12" ht="12.75">
      <c r="B12" s="62" t="s">
        <v>24</v>
      </c>
      <c r="C12" s="63">
        <v>869.32</v>
      </c>
      <c r="D12" s="6">
        <f t="shared" si="0"/>
        <v>0.00014672385375086373</v>
      </c>
      <c r="E12" s="63">
        <v>869.32</v>
      </c>
      <c r="F12" s="6">
        <f t="shared" si="1"/>
        <v>0.0002601637282538444</v>
      </c>
      <c r="G12" s="63">
        <v>0</v>
      </c>
      <c r="H12" s="6">
        <f t="shared" si="2"/>
        <v>0</v>
      </c>
      <c r="I12" s="63">
        <v>0</v>
      </c>
      <c r="J12" s="6">
        <f t="shared" si="3"/>
        <v>0</v>
      </c>
      <c r="K12" s="63">
        <v>1738.64</v>
      </c>
      <c r="L12" s="6">
        <f t="shared" si="4"/>
        <v>0.0001548054292777775</v>
      </c>
    </row>
    <row r="13" spans="2:12" ht="12.75">
      <c r="B13" s="62" t="s">
        <v>27</v>
      </c>
      <c r="C13" s="63">
        <v>772.53</v>
      </c>
      <c r="D13" s="6">
        <f t="shared" si="0"/>
        <v>0.000130387634861909</v>
      </c>
      <c r="E13" s="63">
        <v>772.53</v>
      </c>
      <c r="F13" s="6">
        <f t="shared" si="1"/>
        <v>0.00023119712532547552</v>
      </c>
      <c r="G13" s="63">
        <v>0</v>
      </c>
      <c r="H13" s="6">
        <f t="shared" si="2"/>
        <v>0</v>
      </c>
      <c r="I13" s="63">
        <v>7099.31</v>
      </c>
      <c r="J13" s="6">
        <f t="shared" si="3"/>
        <v>0.005151579571209342</v>
      </c>
      <c r="K13" s="63">
        <v>8644.37</v>
      </c>
      <c r="L13" s="6">
        <f t="shared" si="4"/>
        <v>0.0007696794095879201</v>
      </c>
    </row>
    <row r="14" spans="2:12" ht="12.75">
      <c r="B14" s="62" t="s">
        <v>28</v>
      </c>
      <c r="C14" s="63">
        <v>64311.03</v>
      </c>
      <c r="D14" s="6">
        <f t="shared" si="0"/>
        <v>0.010854417430045792</v>
      </c>
      <c r="E14" s="63">
        <v>64311.08</v>
      </c>
      <c r="F14" s="6">
        <f t="shared" si="1"/>
        <v>0.019246549418892058</v>
      </c>
      <c r="G14" s="63">
        <v>0</v>
      </c>
      <c r="H14" s="6">
        <f t="shared" si="2"/>
        <v>0</v>
      </c>
      <c r="I14" s="63">
        <v>13753.19</v>
      </c>
      <c r="J14" s="6">
        <f t="shared" si="3"/>
        <v>0.00997993504199149</v>
      </c>
      <c r="K14" s="63">
        <v>142375.3</v>
      </c>
      <c r="L14" s="6">
        <f t="shared" si="4"/>
        <v>0.0126768447953874</v>
      </c>
    </row>
    <row r="15" spans="2:12" ht="12.75">
      <c r="B15" s="62" t="s">
        <v>31</v>
      </c>
      <c r="C15" s="63">
        <v>9.6</v>
      </c>
      <c r="D15" s="6">
        <f t="shared" si="0"/>
        <v>1.620288266700745E-06</v>
      </c>
      <c r="E15" s="63">
        <v>9.6</v>
      </c>
      <c r="F15" s="6">
        <f t="shared" si="1"/>
        <v>2.8730177509282033E-06</v>
      </c>
      <c r="G15" s="63">
        <v>0</v>
      </c>
      <c r="H15" s="6">
        <f t="shared" si="2"/>
        <v>0</v>
      </c>
      <c r="I15" s="63">
        <v>0</v>
      </c>
      <c r="J15" s="6">
        <f t="shared" si="3"/>
        <v>0</v>
      </c>
      <c r="K15" s="63">
        <v>19.2</v>
      </c>
      <c r="L15" s="6">
        <f t="shared" si="4"/>
        <v>1.7095340278225092E-06</v>
      </c>
    </row>
    <row r="16" spans="2:12" ht="12.75">
      <c r="B16" s="62" t="s">
        <v>33</v>
      </c>
      <c r="C16" s="63">
        <v>11796.19</v>
      </c>
      <c r="D16" s="6">
        <f t="shared" si="0"/>
        <v>0.001990961275913819</v>
      </c>
      <c r="E16" s="63">
        <v>11796.2</v>
      </c>
      <c r="F16" s="6">
        <f t="shared" si="1"/>
        <v>0.003530280415989508</v>
      </c>
      <c r="G16" s="63">
        <v>684.04</v>
      </c>
      <c r="H16" s="6">
        <f t="shared" si="2"/>
        <v>0.0011658303516068262</v>
      </c>
      <c r="I16" s="63">
        <v>3582.94</v>
      </c>
      <c r="J16" s="6">
        <f t="shared" si="3"/>
        <v>0.0025999428830222656</v>
      </c>
      <c r="K16" s="63">
        <v>27859.37</v>
      </c>
      <c r="L16" s="6">
        <f t="shared" si="4"/>
        <v>0.0024805490108696653</v>
      </c>
    </row>
    <row r="17" spans="2:12" ht="12.75">
      <c r="B17" s="62" t="s">
        <v>35</v>
      </c>
      <c r="C17" s="63">
        <v>22527.48</v>
      </c>
      <c r="D17" s="6">
        <f t="shared" si="0"/>
        <v>0.003802188700243302</v>
      </c>
      <c r="E17" s="63">
        <v>22527.48</v>
      </c>
      <c r="F17" s="6">
        <f t="shared" si="1"/>
        <v>0.006741859367050009</v>
      </c>
      <c r="G17" s="63">
        <v>17082.71</v>
      </c>
      <c r="H17" s="6">
        <f t="shared" si="2"/>
        <v>0.029114586582213678</v>
      </c>
      <c r="I17" s="63">
        <v>0</v>
      </c>
      <c r="J17" s="6">
        <f t="shared" si="3"/>
        <v>0</v>
      </c>
      <c r="K17" s="63">
        <v>62137.67</v>
      </c>
      <c r="L17" s="6">
        <f t="shared" si="4"/>
        <v>0.005532628191385724</v>
      </c>
    </row>
    <row r="18" spans="2:12" ht="12.75">
      <c r="B18" s="62" t="s">
        <v>38</v>
      </c>
      <c r="C18" s="63">
        <v>34806.16</v>
      </c>
      <c r="D18" s="6">
        <f t="shared" si="0"/>
        <v>0.0058745846517613345</v>
      </c>
      <c r="E18" s="63">
        <v>34806.19</v>
      </c>
      <c r="F18" s="6">
        <f t="shared" si="1"/>
        <v>0.010416541845018721</v>
      </c>
      <c r="G18" s="63">
        <v>5362.93</v>
      </c>
      <c r="H18" s="6">
        <f t="shared" si="2"/>
        <v>0.009140206080847315</v>
      </c>
      <c r="I18" s="63">
        <v>49007.44</v>
      </c>
      <c r="J18" s="6">
        <f t="shared" si="3"/>
        <v>0.03556200908838571</v>
      </c>
      <c r="K18" s="63">
        <v>123982.72</v>
      </c>
      <c r="L18" s="6">
        <f t="shared" si="4"/>
        <v>0.011039202015728665</v>
      </c>
    </row>
    <row r="19" spans="2:12" ht="12.75">
      <c r="B19" s="62" t="s">
        <v>39</v>
      </c>
      <c r="C19" s="63">
        <v>628.8</v>
      </c>
      <c r="D19" s="6">
        <f t="shared" si="0"/>
        <v>0.00010612888146889879</v>
      </c>
      <c r="E19" s="63">
        <v>628.81</v>
      </c>
      <c r="F19" s="6">
        <f t="shared" si="1"/>
        <v>0.00018818565541262118</v>
      </c>
      <c r="G19" s="63">
        <v>0</v>
      </c>
      <c r="H19" s="6">
        <f t="shared" si="2"/>
        <v>0</v>
      </c>
      <c r="I19" s="63">
        <v>7108.28</v>
      </c>
      <c r="J19" s="6">
        <f t="shared" si="3"/>
        <v>0.005158088607827512</v>
      </c>
      <c r="K19" s="63">
        <v>8365.89</v>
      </c>
      <c r="L19" s="6">
        <f t="shared" si="4"/>
        <v>0.0007448840431260443</v>
      </c>
    </row>
    <row r="20" spans="2:12" ht="12.75">
      <c r="B20" s="62" t="s">
        <v>40</v>
      </c>
      <c r="C20" s="63">
        <v>401156.64</v>
      </c>
      <c r="D20" s="6">
        <f t="shared" si="0"/>
        <v>0.06770722884386404</v>
      </c>
      <c r="E20" s="63">
        <v>401156.74</v>
      </c>
      <c r="F20" s="6">
        <f t="shared" si="1"/>
        <v>0.12005525363796771</v>
      </c>
      <c r="G20" s="63">
        <v>43208.91</v>
      </c>
      <c r="H20" s="6">
        <f t="shared" si="2"/>
        <v>0.07364227053658809</v>
      </c>
      <c r="I20" s="63">
        <v>31418.18</v>
      </c>
      <c r="J20" s="6">
        <f t="shared" si="3"/>
        <v>0.022798448617200533</v>
      </c>
      <c r="K20" s="63">
        <v>876940.47</v>
      </c>
      <c r="L20" s="6">
        <f t="shared" si="4"/>
        <v>0.07808122780414918</v>
      </c>
    </row>
    <row r="21" spans="2:12" ht="12.75">
      <c r="B21" s="62" t="s">
        <v>42</v>
      </c>
      <c r="C21" s="63">
        <v>0</v>
      </c>
      <c r="D21" s="6">
        <f t="shared" si="0"/>
        <v>0</v>
      </c>
      <c r="E21" s="63">
        <v>0</v>
      </c>
      <c r="F21" s="6">
        <f t="shared" si="1"/>
        <v>0</v>
      </c>
      <c r="G21" s="63">
        <v>0</v>
      </c>
      <c r="H21" s="6">
        <f t="shared" si="2"/>
        <v>0</v>
      </c>
      <c r="I21" s="63">
        <v>4318.25</v>
      </c>
      <c r="J21" s="6">
        <f t="shared" si="3"/>
        <v>0.003133516987337465</v>
      </c>
      <c r="K21" s="63">
        <v>4318.25</v>
      </c>
      <c r="L21" s="6">
        <f t="shared" si="4"/>
        <v>0.000384489339356487</v>
      </c>
    </row>
    <row r="22" spans="2:12" ht="12.75">
      <c r="B22" s="62" t="s">
        <v>43</v>
      </c>
      <c r="C22" s="63">
        <v>9440.61</v>
      </c>
      <c r="D22" s="6">
        <f t="shared" si="0"/>
        <v>0.0015933864180726794</v>
      </c>
      <c r="E22" s="63">
        <v>9440.61</v>
      </c>
      <c r="F22" s="6">
        <f t="shared" si="1"/>
        <v>0.002825316678082324</v>
      </c>
      <c r="G22" s="63">
        <v>0</v>
      </c>
      <c r="H22" s="6">
        <f t="shared" si="2"/>
        <v>0</v>
      </c>
      <c r="I22" s="63">
        <v>3459.26</v>
      </c>
      <c r="J22" s="6">
        <f t="shared" si="3"/>
        <v>0.0025101950960729463</v>
      </c>
      <c r="K22" s="63">
        <v>22340.48</v>
      </c>
      <c r="L22" s="6">
        <f t="shared" si="4"/>
        <v>0.0019891568103066774</v>
      </c>
    </row>
    <row r="23" spans="2:12" ht="12.75">
      <c r="B23" s="62" t="s">
        <v>44</v>
      </c>
      <c r="C23" s="63">
        <v>30741.86</v>
      </c>
      <c r="D23" s="6">
        <f t="shared" si="0"/>
        <v>0.005188611984849684</v>
      </c>
      <c r="E23" s="63">
        <v>30741.93</v>
      </c>
      <c r="F23" s="6">
        <f t="shared" si="1"/>
        <v>0.009200219852895028</v>
      </c>
      <c r="G23" s="63">
        <v>1367.53</v>
      </c>
      <c r="H23" s="6">
        <f t="shared" si="2"/>
        <v>0.002330723321345072</v>
      </c>
      <c r="I23" s="63">
        <v>33284.54</v>
      </c>
      <c r="J23" s="6">
        <f t="shared" si="3"/>
        <v>0.02415276362084487</v>
      </c>
      <c r="K23" s="63">
        <v>96135.86</v>
      </c>
      <c r="L23" s="6">
        <f t="shared" si="4"/>
        <v>0.008559766873124004</v>
      </c>
    </row>
    <row r="24" spans="2:12" ht="12.75">
      <c r="B24" s="62" t="s">
        <v>45</v>
      </c>
      <c r="C24" s="63">
        <v>507847.87</v>
      </c>
      <c r="D24" s="6">
        <f t="shared" si="0"/>
        <v>0.08571457760728805</v>
      </c>
      <c r="E24" s="63">
        <v>507847.93</v>
      </c>
      <c r="F24" s="6">
        <f t="shared" si="1"/>
        <v>0.1519850122564733</v>
      </c>
      <c r="G24" s="63">
        <v>133635.34</v>
      </c>
      <c r="H24" s="6">
        <f t="shared" si="2"/>
        <v>0.2277588085774191</v>
      </c>
      <c r="I24" s="63">
        <v>55397.16</v>
      </c>
      <c r="J24" s="6">
        <f t="shared" si="3"/>
        <v>0.040198678147455924</v>
      </c>
      <c r="K24" s="63">
        <v>1204728.3</v>
      </c>
      <c r="L24" s="6">
        <f t="shared" si="4"/>
        <v>0.1072668762047273</v>
      </c>
    </row>
    <row r="25" spans="2:12" ht="12.75">
      <c r="B25" s="62" t="s">
        <v>46</v>
      </c>
      <c r="C25" s="63">
        <v>169901.2</v>
      </c>
      <c r="D25" s="6">
        <f t="shared" si="0"/>
        <v>0.0286759292560809</v>
      </c>
      <c r="E25" s="63">
        <v>169901.23</v>
      </c>
      <c r="F25" s="6">
        <f t="shared" si="1"/>
        <v>0.050846796843180775</v>
      </c>
      <c r="G25" s="63">
        <v>20639.77</v>
      </c>
      <c r="H25" s="6">
        <f t="shared" si="2"/>
        <v>0.03517699303576403</v>
      </c>
      <c r="I25" s="63">
        <v>83231.5</v>
      </c>
      <c r="J25" s="6">
        <f t="shared" si="3"/>
        <v>0.060396530801037046</v>
      </c>
      <c r="K25" s="63">
        <v>443673.7</v>
      </c>
      <c r="L25" s="6">
        <f t="shared" si="4"/>
        <v>0.0395039212187456</v>
      </c>
    </row>
    <row r="26" spans="2:12" ht="12.75">
      <c r="B26" s="62" t="s">
        <v>48</v>
      </c>
      <c r="C26" s="63">
        <v>198280.47</v>
      </c>
      <c r="D26" s="6">
        <f t="shared" si="0"/>
        <v>0.03346578323509469</v>
      </c>
      <c r="E26" s="63">
        <v>198280.55</v>
      </c>
      <c r="F26" s="6">
        <f t="shared" si="1"/>
        <v>0.059339952063938245</v>
      </c>
      <c r="G26" s="63">
        <v>40776.77</v>
      </c>
      <c r="H26" s="6">
        <f t="shared" si="2"/>
        <v>0.06949709974049863</v>
      </c>
      <c r="I26" s="63">
        <v>69891.22</v>
      </c>
      <c r="J26" s="6">
        <f t="shared" si="3"/>
        <v>0.050716221880562726</v>
      </c>
      <c r="K26" s="63">
        <v>507229.01</v>
      </c>
      <c r="L26" s="6">
        <f t="shared" si="4"/>
        <v>0.04516277356738145</v>
      </c>
    </row>
    <row r="27" spans="2:12" ht="12.75">
      <c r="B27" s="62" t="s">
        <v>51</v>
      </c>
      <c r="C27" s="63">
        <v>153454.28</v>
      </c>
      <c r="D27" s="6">
        <f t="shared" si="0"/>
        <v>0.025900017641563626</v>
      </c>
      <c r="E27" s="63">
        <v>153454.38</v>
      </c>
      <c r="F27" s="6">
        <f t="shared" si="1"/>
        <v>0.045924703926841864</v>
      </c>
      <c r="G27" s="63">
        <v>51243.62</v>
      </c>
      <c r="H27" s="6">
        <f t="shared" si="2"/>
        <v>0.08733607321531868</v>
      </c>
      <c r="I27" s="63">
        <v>91958.15</v>
      </c>
      <c r="J27" s="6">
        <f t="shared" si="3"/>
        <v>0.06672898168219225</v>
      </c>
      <c r="K27" s="63">
        <v>450110.43</v>
      </c>
      <c r="L27" s="6">
        <f t="shared" si="4"/>
        <v>0.04007703626889696</v>
      </c>
    </row>
    <row r="28" spans="2:12" ht="12.75">
      <c r="B28" s="62" t="s">
        <v>52</v>
      </c>
      <c r="C28" s="63">
        <v>2459.7</v>
      </c>
      <c r="D28" s="6">
        <f t="shared" si="0"/>
        <v>0.00041514823433373146</v>
      </c>
      <c r="E28" s="63">
        <v>2459.71</v>
      </c>
      <c r="F28" s="6">
        <f t="shared" si="1"/>
        <v>0.0007361240095974595</v>
      </c>
      <c r="G28" s="63">
        <v>0</v>
      </c>
      <c r="H28" s="6">
        <f t="shared" si="2"/>
        <v>0</v>
      </c>
      <c r="I28" s="63">
        <v>29225.84</v>
      </c>
      <c r="J28" s="6">
        <f t="shared" si="3"/>
        <v>0.021207587821271762</v>
      </c>
      <c r="K28" s="63">
        <v>34145.25</v>
      </c>
      <c r="L28" s="6">
        <f t="shared" si="4"/>
        <v>0.003040232643932632</v>
      </c>
    </row>
    <row r="29" spans="2:12" ht="12.75">
      <c r="B29" s="62" t="s">
        <v>53</v>
      </c>
      <c r="C29" s="63">
        <v>4674.73</v>
      </c>
      <c r="D29" s="6">
        <f t="shared" si="0"/>
        <v>0.0007890010592702055</v>
      </c>
      <c r="E29" s="63">
        <v>4674.74</v>
      </c>
      <c r="F29" s="6">
        <f t="shared" si="1"/>
        <v>0.0013990219792681363</v>
      </c>
      <c r="G29" s="63">
        <v>1111.22</v>
      </c>
      <c r="H29" s="6">
        <f t="shared" si="2"/>
        <v>0.0018938863272798922</v>
      </c>
      <c r="I29" s="63">
        <v>8509.74</v>
      </c>
      <c r="J29" s="6">
        <f t="shared" si="3"/>
        <v>0.006175051200793173</v>
      </c>
      <c r="K29" s="63">
        <v>18970.43</v>
      </c>
      <c r="L29" s="6">
        <f t="shared" si="4"/>
        <v>0.0016890935212200502</v>
      </c>
    </row>
    <row r="30" spans="2:12" ht="12.75">
      <c r="B30" s="62" t="s">
        <v>54</v>
      </c>
      <c r="C30" s="63">
        <v>6344.77</v>
      </c>
      <c r="D30" s="6">
        <f t="shared" si="0"/>
        <v>0.001070870456866134</v>
      </c>
      <c r="E30" s="63">
        <v>6344.8</v>
      </c>
      <c r="F30" s="6">
        <f t="shared" si="1"/>
        <v>0.0018988253152176318</v>
      </c>
      <c r="G30" s="63">
        <v>0</v>
      </c>
      <c r="H30" s="6">
        <f t="shared" si="2"/>
        <v>0</v>
      </c>
      <c r="I30" s="63">
        <v>12186.48</v>
      </c>
      <c r="J30" s="6">
        <f t="shared" si="3"/>
        <v>0.00884305959493968</v>
      </c>
      <c r="K30" s="63">
        <v>24876.05</v>
      </c>
      <c r="L30" s="6">
        <f t="shared" si="4"/>
        <v>0.0022149194767090694</v>
      </c>
    </row>
    <row r="31" spans="2:12" ht="12.75">
      <c r="B31" s="62" t="s">
        <v>55</v>
      </c>
      <c r="C31" s="63">
        <v>6678.88</v>
      </c>
      <c r="D31" s="6">
        <f t="shared" si="0"/>
        <v>0.0011272615519481533</v>
      </c>
      <c r="E31" s="63">
        <v>6678.93</v>
      </c>
      <c r="F31" s="6">
        <f t="shared" si="1"/>
        <v>0.001998821296584053</v>
      </c>
      <c r="G31" s="63">
        <v>0</v>
      </c>
      <c r="H31" s="6">
        <f t="shared" si="2"/>
        <v>0</v>
      </c>
      <c r="I31" s="63">
        <v>6555.57</v>
      </c>
      <c r="J31" s="6">
        <f t="shared" si="3"/>
        <v>0.004757017300221124</v>
      </c>
      <c r="K31" s="63">
        <v>19913.38</v>
      </c>
      <c r="L31" s="6">
        <f t="shared" si="4"/>
        <v>0.001773052120779177</v>
      </c>
    </row>
    <row r="32" spans="2:12" ht="12.75">
      <c r="B32" s="62" t="s">
        <v>58</v>
      </c>
      <c r="C32" s="63">
        <v>1943769.07</v>
      </c>
      <c r="D32" s="6">
        <f t="shared" si="0"/>
        <v>0.32806939763508536</v>
      </c>
      <c r="E32" s="63">
        <v>0</v>
      </c>
      <c r="F32" s="6">
        <f t="shared" si="1"/>
        <v>0</v>
      </c>
      <c r="G32" s="63">
        <v>0</v>
      </c>
      <c r="H32" s="6">
        <f t="shared" si="2"/>
        <v>0</v>
      </c>
      <c r="I32" s="63">
        <v>0</v>
      </c>
      <c r="J32" s="6">
        <f t="shared" si="3"/>
        <v>0</v>
      </c>
      <c r="K32" s="63">
        <v>1943769.07</v>
      </c>
      <c r="L32" s="6">
        <f t="shared" si="4"/>
        <v>0.17306975871843297</v>
      </c>
    </row>
    <row r="33" spans="2:12" ht="12.75">
      <c r="B33" s="62" t="s">
        <v>61</v>
      </c>
      <c r="C33" s="63">
        <v>508935.24</v>
      </c>
      <c r="D33" s="6">
        <f t="shared" si="0"/>
        <v>0.08589810394609664</v>
      </c>
      <c r="E33" s="63">
        <v>0</v>
      </c>
      <c r="F33" s="6">
        <f t="shared" si="1"/>
        <v>0</v>
      </c>
      <c r="G33" s="63">
        <v>0</v>
      </c>
      <c r="H33" s="6">
        <f t="shared" si="2"/>
        <v>0</v>
      </c>
      <c r="I33" s="63">
        <v>0</v>
      </c>
      <c r="J33" s="6">
        <f t="shared" si="3"/>
        <v>0</v>
      </c>
      <c r="K33" s="63">
        <v>508935.24</v>
      </c>
      <c r="L33" s="6">
        <f t="shared" si="4"/>
        <v>0.04531469326760497</v>
      </c>
    </row>
    <row r="34" spans="2:12" ht="12.75">
      <c r="B34" s="62" t="s">
        <v>63</v>
      </c>
      <c r="C34" s="63">
        <v>140687.05</v>
      </c>
      <c r="D34" s="6">
        <f t="shared" si="0"/>
        <v>0.023745164207473024</v>
      </c>
      <c r="E34" s="63">
        <v>9952.45</v>
      </c>
      <c r="F34" s="6">
        <f t="shared" si="1"/>
        <v>0.002978496407835979</v>
      </c>
      <c r="G34" s="63">
        <v>6849.87</v>
      </c>
      <c r="H34" s="6">
        <f t="shared" si="2"/>
        <v>0.011674443527514547</v>
      </c>
      <c r="I34" s="63">
        <v>8942.12</v>
      </c>
      <c r="J34" s="6">
        <f t="shared" si="3"/>
        <v>0.006488805632561824</v>
      </c>
      <c r="K34" s="63">
        <v>166431.49</v>
      </c>
      <c r="L34" s="6">
        <f t="shared" si="4"/>
        <v>0.014818765388343836</v>
      </c>
    </row>
    <row r="35" spans="2:12" ht="12.75">
      <c r="B35" s="62" t="s">
        <v>67</v>
      </c>
      <c r="C35" s="63">
        <v>120634.89</v>
      </c>
      <c r="D35" s="6">
        <f t="shared" si="0"/>
        <v>0.0203607600855974</v>
      </c>
      <c r="E35" s="63">
        <v>120634.93</v>
      </c>
      <c r="F35" s="6">
        <f t="shared" si="1"/>
        <v>0.03610273909083138</v>
      </c>
      <c r="G35" s="63">
        <v>9031.1</v>
      </c>
      <c r="H35" s="6">
        <f t="shared" si="2"/>
        <v>0.015391980715157606</v>
      </c>
      <c r="I35" s="63">
        <v>10544.77</v>
      </c>
      <c r="J35" s="6">
        <f t="shared" si="3"/>
        <v>0.007651760764792795</v>
      </c>
      <c r="K35" s="63">
        <v>260845.69</v>
      </c>
      <c r="L35" s="6">
        <f t="shared" si="4"/>
        <v>0.023225238701345918</v>
      </c>
    </row>
    <row r="36" spans="2:12" ht="12.75">
      <c r="B36" s="62" t="s">
        <v>68</v>
      </c>
      <c r="C36" s="63">
        <v>24397.1</v>
      </c>
      <c r="D36" s="6">
        <f t="shared" si="0"/>
        <v>0.0041177432157838275</v>
      </c>
      <c r="E36" s="63">
        <v>24397.13</v>
      </c>
      <c r="F36" s="6">
        <f t="shared" si="1"/>
        <v>0.007301394537677396</v>
      </c>
      <c r="G36" s="63">
        <v>2735.19</v>
      </c>
      <c r="H36" s="6">
        <f t="shared" si="2"/>
        <v>0.004661668205677263</v>
      </c>
      <c r="I36" s="63">
        <v>55497.13</v>
      </c>
      <c r="J36" s="6">
        <f t="shared" si="3"/>
        <v>0.04027122088889611</v>
      </c>
      <c r="K36" s="63">
        <v>107026.55</v>
      </c>
      <c r="L36" s="6">
        <f t="shared" si="4"/>
        <v>0.009529454640908708</v>
      </c>
    </row>
    <row r="37" spans="2:12" ht="12.75">
      <c r="B37" s="62" t="s">
        <v>70</v>
      </c>
      <c r="C37" s="63">
        <v>13325.46</v>
      </c>
      <c r="D37" s="6">
        <f t="shared" si="0"/>
        <v>0.0022490715089989698</v>
      </c>
      <c r="E37" s="63">
        <v>13325.5</v>
      </c>
      <c r="F37" s="6">
        <f t="shared" si="1"/>
        <v>0.003987958129166018</v>
      </c>
      <c r="G37" s="63">
        <v>334.48</v>
      </c>
      <c r="H37" s="6">
        <f t="shared" si="2"/>
        <v>0.0005700645225505106</v>
      </c>
      <c r="I37" s="63">
        <v>25451.55</v>
      </c>
      <c r="J37" s="6">
        <f t="shared" si="3"/>
        <v>0.01846879274684626</v>
      </c>
      <c r="K37" s="63">
        <v>52436.99</v>
      </c>
      <c r="L37" s="6">
        <f t="shared" si="4"/>
        <v>0.004668896808416075</v>
      </c>
    </row>
    <row r="38" spans="2:12" ht="12.75">
      <c r="B38" s="62" t="s">
        <v>73</v>
      </c>
      <c r="C38" s="63">
        <v>9395.1</v>
      </c>
      <c r="D38" s="6">
        <f t="shared" si="0"/>
        <v>0.001585705239008351</v>
      </c>
      <c r="E38" s="63">
        <v>9395.1</v>
      </c>
      <c r="F38" s="6">
        <f t="shared" si="1"/>
        <v>0.00281169677830683</v>
      </c>
      <c r="G38" s="63">
        <v>0</v>
      </c>
      <c r="H38" s="6">
        <f t="shared" si="2"/>
        <v>0</v>
      </c>
      <c r="I38" s="63">
        <v>18532.87</v>
      </c>
      <c r="J38" s="6">
        <f t="shared" si="3"/>
        <v>0.013448286451483098</v>
      </c>
      <c r="K38" s="63">
        <v>37323.07</v>
      </c>
      <c r="L38" s="6">
        <f t="shared" si="4"/>
        <v>0.0033231801139479928</v>
      </c>
    </row>
    <row r="39" spans="2:12" ht="12.75">
      <c r="B39" s="62" t="s">
        <v>75</v>
      </c>
      <c r="C39" s="63">
        <v>18380.05</v>
      </c>
      <c r="D39" s="6">
        <f t="shared" si="0"/>
        <v>0.0031021853496221905</v>
      </c>
      <c r="E39" s="63">
        <v>18380.07</v>
      </c>
      <c r="F39" s="6">
        <f t="shared" si="1"/>
        <v>0.005500652851385723</v>
      </c>
      <c r="G39" s="63">
        <v>842.57</v>
      </c>
      <c r="H39" s="6">
        <f t="shared" si="2"/>
        <v>0.0014360178927451078</v>
      </c>
      <c r="I39" s="63">
        <v>23077.35</v>
      </c>
      <c r="J39" s="6">
        <f t="shared" si="3"/>
        <v>0.016745966131588547</v>
      </c>
      <c r="K39" s="63">
        <v>60680.04</v>
      </c>
      <c r="L39" s="6">
        <f t="shared" si="4"/>
        <v>0.00540284339529328</v>
      </c>
    </row>
    <row r="40" spans="2:12" ht="12.75">
      <c r="B40" s="62" t="s">
        <v>78</v>
      </c>
      <c r="C40" s="63">
        <v>1226.55</v>
      </c>
      <c r="D40" s="6">
        <f t="shared" si="0"/>
        <v>0.00020701714307518737</v>
      </c>
      <c r="E40" s="63">
        <v>1226.57</v>
      </c>
      <c r="F40" s="6">
        <f t="shared" si="1"/>
        <v>0.00036707889403708396</v>
      </c>
      <c r="G40" s="63">
        <v>0</v>
      </c>
      <c r="H40" s="6">
        <f t="shared" si="2"/>
        <v>0</v>
      </c>
      <c r="I40" s="63">
        <v>0</v>
      </c>
      <c r="J40" s="6">
        <f t="shared" si="3"/>
        <v>0</v>
      </c>
      <c r="K40" s="63">
        <v>2453.12</v>
      </c>
      <c r="L40" s="6">
        <f t="shared" si="4"/>
        <v>0.0002184214642881226</v>
      </c>
    </row>
    <row r="41" spans="2:12" ht="12.75">
      <c r="B41" s="62" t="s">
        <v>79</v>
      </c>
      <c r="C41" s="63">
        <v>211878.36</v>
      </c>
      <c r="D41" s="6">
        <f t="shared" si="0"/>
        <v>0.03576083548706213</v>
      </c>
      <c r="E41" s="63">
        <v>211878.39</v>
      </c>
      <c r="F41" s="6">
        <f t="shared" si="1"/>
        <v>0.06340941411542592</v>
      </c>
      <c r="G41" s="63">
        <v>50989.99</v>
      </c>
      <c r="H41" s="6">
        <f t="shared" si="2"/>
        <v>0.08690380382744949</v>
      </c>
      <c r="I41" s="63">
        <v>27537.92</v>
      </c>
      <c r="J41" s="6">
        <f t="shared" si="3"/>
        <v>0.01998275693068723</v>
      </c>
      <c r="K41" s="63">
        <v>502284.66</v>
      </c>
      <c r="L41" s="6">
        <f t="shared" si="4"/>
        <v>0.04472253739183643</v>
      </c>
    </row>
    <row r="42" spans="2:12" ht="12.75">
      <c r="B42" s="62" t="s">
        <v>81</v>
      </c>
      <c r="C42" s="63">
        <v>2591.07</v>
      </c>
      <c r="D42" s="6">
        <f t="shared" si="0"/>
        <v>0.0004373208665833645</v>
      </c>
      <c r="E42" s="63">
        <v>2591.07</v>
      </c>
      <c r="F42" s="6">
        <f t="shared" si="1"/>
        <v>0.0007754364691559938</v>
      </c>
      <c r="G42" s="63">
        <v>0</v>
      </c>
      <c r="H42" s="6">
        <f t="shared" si="2"/>
        <v>0</v>
      </c>
      <c r="I42" s="63">
        <v>0</v>
      </c>
      <c r="J42" s="6">
        <f t="shared" si="3"/>
        <v>0</v>
      </c>
      <c r="K42" s="63">
        <v>5182.14</v>
      </c>
      <c r="L42" s="6">
        <f t="shared" si="4"/>
        <v>0.0004614085764031322</v>
      </c>
    </row>
    <row r="43" spans="2:12" ht="12.75">
      <c r="B43" s="62" t="s">
        <v>82</v>
      </c>
      <c r="C43" s="63">
        <v>4359.57</v>
      </c>
      <c r="D43" s="6">
        <f t="shared" si="0"/>
        <v>0.0007358083457146424</v>
      </c>
      <c r="E43" s="63">
        <v>4359.57</v>
      </c>
      <c r="F43" s="6">
        <f t="shared" si="1"/>
        <v>0.0013047002079597987</v>
      </c>
      <c r="G43" s="63">
        <v>7828.32</v>
      </c>
      <c r="H43" s="6">
        <f t="shared" si="2"/>
        <v>0.013342045871719124</v>
      </c>
      <c r="I43" s="63">
        <v>0</v>
      </c>
      <c r="J43" s="6">
        <f t="shared" si="3"/>
        <v>0</v>
      </c>
      <c r="K43" s="63">
        <v>16547.46</v>
      </c>
      <c r="L43" s="6">
        <f t="shared" si="4"/>
        <v>0.0014733565595849926</v>
      </c>
    </row>
    <row r="44" spans="2:12" ht="12.75">
      <c r="B44" s="62" t="s">
        <v>88</v>
      </c>
      <c r="C44" s="63">
        <v>0</v>
      </c>
      <c r="D44" s="6">
        <f t="shared" si="0"/>
        <v>0</v>
      </c>
      <c r="E44" s="63">
        <v>0</v>
      </c>
      <c r="F44" s="6">
        <f t="shared" si="1"/>
        <v>0</v>
      </c>
      <c r="G44" s="63">
        <v>0</v>
      </c>
      <c r="H44" s="6">
        <f t="shared" si="2"/>
        <v>0</v>
      </c>
      <c r="I44" s="63">
        <v>28952.98</v>
      </c>
      <c r="J44" s="6">
        <f t="shared" si="3"/>
        <v>0.021009588297120796</v>
      </c>
      <c r="K44" s="63">
        <v>28952.98</v>
      </c>
      <c r="L44" s="6">
        <f t="shared" si="4"/>
        <v>0.0025779221102533623</v>
      </c>
    </row>
    <row r="45" spans="2:12" ht="12.75">
      <c r="B45" s="62" t="s">
        <v>89</v>
      </c>
      <c r="C45" s="63">
        <v>64359.82</v>
      </c>
      <c r="D45" s="6">
        <f t="shared" si="0"/>
        <v>0.010862652207601244</v>
      </c>
      <c r="E45" s="63">
        <v>64359.84</v>
      </c>
      <c r="F45" s="6">
        <f t="shared" si="1"/>
        <v>0.019261141954885312</v>
      </c>
      <c r="G45" s="63">
        <v>8176.93</v>
      </c>
      <c r="H45" s="6">
        <f t="shared" si="2"/>
        <v>0.013936192586638802</v>
      </c>
      <c r="I45" s="63">
        <v>50270.07</v>
      </c>
      <c r="J45" s="6">
        <f t="shared" si="3"/>
        <v>0.03647823037101684</v>
      </c>
      <c r="K45" s="63">
        <v>187166.66</v>
      </c>
      <c r="L45" s="6">
        <f t="shared" si="4"/>
        <v>0.016664988236660735</v>
      </c>
    </row>
    <row r="46" spans="2:12" ht="12.75">
      <c r="B46" s="62" t="s">
        <v>93</v>
      </c>
      <c r="C46" s="63">
        <v>0</v>
      </c>
      <c r="D46" s="6">
        <f t="shared" si="0"/>
        <v>0</v>
      </c>
      <c r="E46" s="63">
        <v>0</v>
      </c>
      <c r="F46" s="6">
        <f t="shared" si="1"/>
        <v>0</v>
      </c>
      <c r="G46" s="63">
        <v>0</v>
      </c>
      <c r="H46" s="6">
        <f t="shared" si="2"/>
        <v>0</v>
      </c>
      <c r="I46" s="63">
        <v>6369.43</v>
      </c>
      <c r="J46" s="6">
        <f t="shared" si="3"/>
        <v>0.0046219457198302255</v>
      </c>
      <c r="K46" s="63">
        <v>6369.43</v>
      </c>
      <c r="L46" s="6">
        <f t="shared" si="4"/>
        <v>0.0005671227772309127</v>
      </c>
    </row>
    <row r="47" spans="2:12" ht="12.75">
      <c r="B47" s="62" t="s">
        <v>97</v>
      </c>
      <c r="C47" s="63">
        <v>-45.86</v>
      </c>
      <c r="D47" s="6">
        <f t="shared" si="0"/>
        <v>-7.740252074051684E-06</v>
      </c>
      <c r="E47" s="63">
        <v>-45.87</v>
      </c>
      <c r="F47" s="6">
        <f t="shared" si="1"/>
        <v>-1.372763794115382E-05</v>
      </c>
      <c r="G47" s="63">
        <v>0</v>
      </c>
      <c r="H47" s="6">
        <f t="shared" si="2"/>
        <v>0</v>
      </c>
      <c r="I47" s="63">
        <v>1521.78</v>
      </c>
      <c r="J47" s="6">
        <f t="shared" si="3"/>
        <v>0.0011042722123523205</v>
      </c>
      <c r="K47" s="63">
        <v>1430.05</v>
      </c>
      <c r="L47" s="6">
        <f t="shared" si="4"/>
        <v>0.00012732912169206143</v>
      </c>
    </row>
    <row r="48" spans="2:12" ht="12.75">
      <c r="B48" s="62" t="s">
        <v>99</v>
      </c>
      <c r="C48" s="63">
        <v>349129.6</v>
      </c>
      <c r="D48" s="6">
        <f t="shared" si="0"/>
        <v>0.05892610358728379</v>
      </c>
      <c r="E48" s="63">
        <v>349129.76</v>
      </c>
      <c r="F48" s="6">
        <f t="shared" si="1"/>
        <v>0.10448499977680244</v>
      </c>
      <c r="G48" s="63">
        <v>64255.14</v>
      </c>
      <c r="H48" s="6">
        <f t="shared" si="2"/>
        <v>0.10951200581653973</v>
      </c>
      <c r="I48" s="63">
        <v>63522.96</v>
      </c>
      <c r="J48" s="6">
        <f t="shared" si="3"/>
        <v>0.04609512516550878</v>
      </c>
      <c r="K48" s="63">
        <v>826037.46</v>
      </c>
      <c r="L48" s="6">
        <f t="shared" si="4"/>
        <v>0.07354891386073306</v>
      </c>
    </row>
    <row r="49" spans="2:12" ht="12.75">
      <c r="B49" s="62" t="s">
        <v>106</v>
      </c>
      <c r="C49" s="63">
        <v>0</v>
      </c>
      <c r="D49" s="6">
        <f t="shared" si="0"/>
        <v>0</v>
      </c>
      <c r="E49" s="63">
        <v>0</v>
      </c>
      <c r="F49" s="6">
        <f t="shared" si="1"/>
        <v>0</v>
      </c>
      <c r="G49" s="63">
        <v>0</v>
      </c>
      <c r="H49" s="6">
        <f t="shared" si="2"/>
        <v>0</v>
      </c>
      <c r="I49" s="63">
        <v>3476.72</v>
      </c>
      <c r="J49" s="6">
        <f t="shared" si="3"/>
        <v>0.0025228648596574794</v>
      </c>
      <c r="K49" s="63">
        <v>3476.72</v>
      </c>
      <c r="L49" s="6">
        <f t="shared" si="4"/>
        <v>0.0003095609971464101</v>
      </c>
    </row>
    <row r="50" spans="2:12" ht="12.75">
      <c r="B50" s="62" t="s">
        <v>110</v>
      </c>
      <c r="C50" s="63">
        <v>0</v>
      </c>
      <c r="D50" s="6">
        <f t="shared" si="0"/>
        <v>0</v>
      </c>
      <c r="E50" s="63">
        <v>0</v>
      </c>
      <c r="F50" s="6">
        <f t="shared" si="1"/>
        <v>0</v>
      </c>
      <c r="G50" s="63">
        <v>0</v>
      </c>
      <c r="H50" s="6">
        <f t="shared" si="2"/>
        <v>0</v>
      </c>
      <c r="I50" s="63">
        <v>2137.22</v>
      </c>
      <c r="J50" s="6">
        <f t="shared" si="3"/>
        <v>0.0015508632375794307</v>
      </c>
      <c r="K50" s="63">
        <v>2137.22</v>
      </c>
      <c r="L50" s="6">
        <f t="shared" si="4"/>
        <v>0.00019029428723660535</v>
      </c>
    </row>
    <row r="51" spans="2:12" ht="12.75">
      <c r="B51" s="62" t="s">
        <v>112</v>
      </c>
      <c r="C51" s="63">
        <v>0</v>
      </c>
      <c r="D51" s="6">
        <f t="shared" si="0"/>
        <v>0</v>
      </c>
      <c r="E51" s="63">
        <v>0</v>
      </c>
      <c r="F51" s="6">
        <f t="shared" si="1"/>
        <v>0</v>
      </c>
      <c r="G51" s="63">
        <v>0</v>
      </c>
      <c r="H51" s="6">
        <f t="shared" si="2"/>
        <v>0</v>
      </c>
      <c r="I51" s="63">
        <v>22701.74</v>
      </c>
      <c r="J51" s="6">
        <f t="shared" si="3"/>
        <v>0.016473406572597334</v>
      </c>
      <c r="K51" s="63">
        <v>22701.74</v>
      </c>
      <c r="L51" s="6">
        <f t="shared" si="4"/>
        <v>0.002021322761498926</v>
      </c>
    </row>
    <row r="52" spans="2:12" ht="12.75">
      <c r="B52" s="62" t="s">
        <v>115</v>
      </c>
      <c r="C52" s="63">
        <v>156304.69</v>
      </c>
      <c r="D52" s="6">
        <f t="shared" si="0"/>
        <v>0.0263811099205518</v>
      </c>
      <c r="E52" s="63">
        <v>156304.74</v>
      </c>
      <c r="F52" s="6">
        <f t="shared" si="1"/>
        <v>0.046777738809814326</v>
      </c>
      <c r="G52" s="63">
        <v>4207.12</v>
      </c>
      <c r="H52" s="6">
        <f t="shared" si="2"/>
        <v>0.007170323648985601</v>
      </c>
      <c r="I52" s="63">
        <v>12176.79</v>
      </c>
      <c r="J52" s="6">
        <f t="shared" si="3"/>
        <v>0.008836028093843797</v>
      </c>
      <c r="K52" s="63">
        <v>328993.34</v>
      </c>
      <c r="L52" s="6">
        <f t="shared" si="4"/>
        <v>0.029292984877967724</v>
      </c>
    </row>
    <row r="53" spans="2:12" ht="12.75">
      <c r="B53" s="62" t="s">
        <v>120</v>
      </c>
      <c r="C53" s="63">
        <v>0</v>
      </c>
      <c r="D53" s="6">
        <f t="shared" si="0"/>
        <v>0</v>
      </c>
      <c r="E53" s="63">
        <v>0</v>
      </c>
      <c r="F53" s="6">
        <f t="shared" si="1"/>
        <v>0</v>
      </c>
      <c r="G53" s="63">
        <v>0</v>
      </c>
      <c r="H53" s="6">
        <f t="shared" si="2"/>
        <v>0</v>
      </c>
      <c r="I53" s="63">
        <v>2046.66</v>
      </c>
      <c r="J53" s="6">
        <f t="shared" si="3"/>
        <v>0.0014851488166048971</v>
      </c>
      <c r="K53" s="63">
        <v>2046.66</v>
      </c>
      <c r="L53" s="6">
        <f t="shared" si="4"/>
        <v>0.00018223098507204254</v>
      </c>
    </row>
    <row r="54" spans="2:12" ht="12.75">
      <c r="B54" s="62" t="s">
        <v>121</v>
      </c>
      <c r="C54" s="63">
        <v>1158.12</v>
      </c>
      <c r="D54" s="6">
        <f t="shared" si="0"/>
        <v>0.0001954675257741111</v>
      </c>
      <c r="E54" s="63">
        <v>1158.13</v>
      </c>
      <c r="F54" s="6">
        <f t="shared" si="1"/>
        <v>0.00034659667165442507</v>
      </c>
      <c r="G54" s="63">
        <v>0</v>
      </c>
      <c r="H54" s="6">
        <f t="shared" si="2"/>
        <v>0</v>
      </c>
      <c r="I54" s="63">
        <v>4750.21</v>
      </c>
      <c r="J54" s="6">
        <f t="shared" si="3"/>
        <v>0.003446966648160783</v>
      </c>
      <c r="K54" s="63">
        <v>7066.46</v>
      </c>
      <c r="L54" s="6">
        <f t="shared" si="4"/>
        <v>0.000629185095117013</v>
      </c>
    </row>
    <row r="55" spans="2:12" ht="12.75">
      <c r="B55" s="62" t="s">
        <v>122</v>
      </c>
      <c r="C55" s="63">
        <v>18446.09</v>
      </c>
      <c r="D55" s="6">
        <f t="shared" si="0"/>
        <v>0.0031133315826568694</v>
      </c>
      <c r="E55" s="63">
        <v>18446.12</v>
      </c>
      <c r="F55" s="6">
        <f t="shared" si="1"/>
        <v>0.005520419812057474</v>
      </c>
      <c r="G55" s="63">
        <v>325.78</v>
      </c>
      <c r="H55" s="6">
        <f t="shared" si="2"/>
        <v>0.0005552368457202383</v>
      </c>
      <c r="I55" s="63">
        <v>21270.27</v>
      </c>
      <c r="J55" s="6">
        <f t="shared" si="3"/>
        <v>0.015434667369942562</v>
      </c>
      <c r="K55" s="63">
        <v>58488.26</v>
      </c>
      <c r="L55" s="6">
        <f t="shared" si="4"/>
        <v>0.005207691182194279</v>
      </c>
    </row>
    <row r="56" spans="2:12" ht="12.75">
      <c r="B56" s="62" t="s">
        <v>123</v>
      </c>
      <c r="C56" s="63">
        <v>872.19</v>
      </c>
      <c r="D56" s="6">
        <f t="shared" si="0"/>
        <v>0.00014720825243059614</v>
      </c>
      <c r="E56" s="63">
        <v>872.2</v>
      </c>
      <c r="F56" s="6">
        <f t="shared" si="1"/>
        <v>0.00026102563357912283</v>
      </c>
      <c r="G56" s="63">
        <v>0</v>
      </c>
      <c r="H56" s="6">
        <f t="shared" si="2"/>
        <v>0</v>
      </c>
      <c r="I56" s="63">
        <v>393.46</v>
      </c>
      <c r="J56" s="6">
        <f t="shared" si="3"/>
        <v>0.00028551232416784553</v>
      </c>
      <c r="K56" s="63">
        <v>2137.85</v>
      </c>
      <c r="L56" s="6">
        <f t="shared" si="4"/>
        <v>0.0001903503813218933</v>
      </c>
    </row>
    <row r="57" spans="2:12" ht="12.75">
      <c r="B57" s="62" t="s">
        <v>127</v>
      </c>
      <c r="C57" s="63">
        <v>104172.95</v>
      </c>
      <c r="D57" s="6">
        <f t="shared" si="0"/>
        <v>0.017582313395062853</v>
      </c>
      <c r="E57" s="63">
        <v>104172.98</v>
      </c>
      <c r="F57" s="6">
        <f t="shared" si="1"/>
        <v>0.031176127156988406</v>
      </c>
      <c r="G57" s="63">
        <v>8634.26</v>
      </c>
      <c r="H57" s="6">
        <f t="shared" si="2"/>
        <v>0.014715634132016776</v>
      </c>
      <c r="I57" s="63">
        <v>94404.39</v>
      </c>
      <c r="J57" s="6">
        <f t="shared" si="3"/>
        <v>0.06850408377102556</v>
      </c>
      <c r="K57" s="63">
        <v>311384.58</v>
      </c>
      <c r="L57" s="6">
        <f t="shared" si="4"/>
        <v>0.027725132044230227</v>
      </c>
    </row>
    <row r="58" spans="2:12" ht="12.75">
      <c r="B58" s="62" t="s">
        <v>128</v>
      </c>
      <c r="C58" s="63">
        <v>0</v>
      </c>
      <c r="D58" s="6">
        <f t="shared" si="0"/>
        <v>0</v>
      </c>
      <c r="E58" s="63">
        <v>0</v>
      </c>
      <c r="F58" s="6">
        <f t="shared" si="1"/>
        <v>0</v>
      </c>
      <c r="G58" s="63">
        <v>0</v>
      </c>
      <c r="H58" s="6">
        <f t="shared" si="2"/>
        <v>0</v>
      </c>
      <c r="I58" s="63">
        <v>12847.91</v>
      </c>
      <c r="J58" s="6">
        <f t="shared" si="3"/>
        <v>0.00932302303868069</v>
      </c>
      <c r="K58" s="63">
        <v>12847.91</v>
      </c>
      <c r="L58" s="6">
        <f t="shared" si="4"/>
        <v>0.0011439551735104737</v>
      </c>
    </row>
    <row r="59" spans="2:12" ht="12.75">
      <c r="B59" s="62" t="s">
        <v>130</v>
      </c>
      <c r="C59" s="63">
        <v>0</v>
      </c>
      <c r="D59" s="6">
        <f t="shared" si="0"/>
        <v>0</v>
      </c>
      <c r="E59" s="63">
        <v>0</v>
      </c>
      <c r="F59" s="6">
        <f t="shared" si="1"/>
        <v>0</v>
      </c>
      <c r="G59" s="63">
        <v>0</v>
      </c>
      <c r="H59" s="6">
        <f t="shared" si="2"/>
        <v>0</v>
      </c>
      <c r="I59" s="63">
        <v>5904.96</v>
      </c>
      <c r="J59" s="6">
        <f t="shared" si="3"/>
        <v>0.0042849053365479626</v>
      </c>
      <c r="K59" s="63">
        <v>5904.96</v>
      </c>
      <c r="L59" s="6">
        <f t="shared" si="4"/>
        <v>0.0005257671902568127</v>
      </c>
    </row>
    <row r="60" spans="2:12" ht="12.75">
      <c r="B60" s="62" t="s">
        <v>131</v>
      </c>
      <c r="C60" s="63">
        <v>11168.01</v>
      </c>
      <c r="D60" s="6">
        <f t="shared" si="0"/>
        <v>0.0018849370380621445</v>
      </c>
      <c r="E60" s="63">
        <v>11168.01</v>
      </c>
      <c r="F60" s="6">
        <f t="shared" si="1"/>
        <v>0.0033422803096399673</v>
      </c>
      <c r="G60" s="63">
        <v>0</v>
      </c>
      <c r="H60" s="6">
        <f t="shared" si="2"/>
        <v>0</v>
      </c>
      <c r="I60" s="63">
        <v>10576.82</v>
      </c>
      <c r="J60" s="6">
        <f t="shared" si="3"/>
        <v>0.00767501769050209</v>
      </c>
      <c r="K60" s="63">
        <v>32912.84</v>
      </c>
      <c r="L60" s="6">
        <f t="shared" si="4"/>
        <v>0.002930501038139468</v>
      </c>
    </row>
    <row r="61" spans="2:12" ht="12.75">
      <c r="B61" s="62" t="s">
        <v>132</v>
      </c>
      <c r="C61" s="63">
        <v>29903.83</v>
      </c>
      <c r="D61" s="6">
        <f t="shared" si="0"/>
        <v>0.005047169258168098</v>
      </c>
      <c r="E61" s="63">
        <v>29903.84</v>
      </c>
      <c r="F61" s="6">
        <f t="shared" si="1"/>
        <v>0.008949402410512172</v>
      </c>
      <c r="G61" s="63">
        <v>1459.54</v>
      </c>
      <c r="H61" s="6">
        <f t="shared" si="2"/>
        <v>0.0024875387863052263</v>
      </c>
      <c r="I61" s="63">
        <v>52774.93</v>
      </c>
      <c r="J61" s="6">
        <f t="shared" si="3"/>
        <v>0.038295869776077254</v>
      </c>
      <c r="K61" s="63">
        <v>114042.14</v>
      </c>
      <c r="L61" s="6">
        <f t="shared" si="4"/>
        <v>0.010154110361234297</v>
      </c>
    </row>
    <row r="62" spans="2:12" ht="12.75">
      <c r="B62" s="62" t="s">
        <v>134</v>
      </c>
      <c r="C62" s="63">
        <v>2727.8</v>
      </c>
      <c r="D62" s="6">
        <f t="shared" si="0"/>
        <v>0.00046039815978190547</v>
      </c>
      <c r="E62" s="63">
        <v>2727.81</v>
      </c>
      <c r="F62" s="6">
        <f t="shared" si="1"/>
        <v>0.0008163590157457773</v>
      </c>
      <c r="G62" s="63">
        <v>0</v>
      </c>
      <c r="H62" s="6">
        <f t="shared" si="2"/>
        <v>0</v>
      </c>
      <c r="I62" s="63">
        <v>7459.59</v>
      </c>
      <c r="J62" s="6">
        <f t="shared" si="3"/>
        <v>0.005413014990695926</v>
      </c>
      <c r="K62" s="63">
        <v>12915.2</v>
      </c>
      <c r="L62" s="6">
        <f t="shared" si="4"/>
        <v>0.001149946556048608</v>
      </c>
    </row>
    <row r="63" spans="2:12" ht="12.75">
      <c r="B63" s="62" t="s">
        <v>135</v>
      </c>
      <c r="C63" s="63">
        <v>197382.99</v>
      </c>
      <c r="D63" s="6">
        <f t="shared" si="0"/>
        <v>0.033314306535761506</v>
      </c>
      <c r="E63" s="63">
        <v>197383.07</v>
      </c>
      <c r="F63" s="6">
        <f t="shared" si="1"/>
        <v>0.05907136081694835</v>
      </c>
      <c r="G63" s="63">
        <v>53469.82</v>
      </c>
      <c r="H63" s="6">
        <f t="shared" si="2"/>
        <v>0.09113025415319821</v>
      </c>
      <c r="I63" s="63">
        <v>17151.2</v>
      </c>
      <c r="J63" s="6">
        <f t="shared" si="3"/>
        <v>0.012445684375203459</v>
      </c>
      <c r="K63" s="63">
        <v>465387.08</v>
      </c>
      <c r="L63" s="6">
        <f t="shared" si="4"/>
        <v>0.041437242154633146</v>
      </c>
    </row>
    <row r="64" spans="2:12" ht="12.75">
      <c r="B64" s="62" t="s">
        <v>136</v>
      </c>
      <c r="C64" s="63">
        <v>1580.06</v>
      </c>
      <c r="D64" s="6">
        <f t="shared" si="0"/>
        <v>0.0002666825706961645</v>
      </c>
      <c r="E64" s="63">
        <v>1580.06</v>
      </c>
      <c r="F64" s="6">
        <f t="shared" si="1"/>
        <v>0.00047286879453454345</v>
      </c>
      <c r="G64" s="63">
        <v>0</v>
      </c>
      <c r="H64" s="6">
        <f t="shared" si="2"/>
        <v>0</v>
      </c>
      <c r="I64" s="63">
        <v>8444.91</v>
      </c>
      <c r="J64" s="6">
        <f t="shared" si="3"/>
        <v>0.00612800762844579</v>
      </c>
      <c r="K64" s="63">
        <v>11605.03</v>
      </c>
      <c r="L64" s="6">
        <f t="shared" si="4"/>
        <v>0.0010332913374427634</v>
      </c>
    </row>
    <row r="65" spans="2:12" ht="12.75">
      <c r="B65" s="62" t="s">
        <v>137</v>
      </c>
      <c r="C65" s="63">
        <v>159831.85</v>
      </c>
      <c r="D65" s="6">
        <f t="shared" si="0"/>
        <v>0.02697642408334099</v>
      </c>
      <c r="E65" s="63">
        <v>159831.9</v>
      </c>
      <c r="F65" s="6">
        <f t="shared" si="1"/>
        <v>0.047833321444227236</v>
      </c>
      <c r="G65" s="63">
        <v>36425.58</v>
      </c>
      <c r="H65" s="6">
        <f t="shared" si="2"/>
        <v>0.06208123317186506</v>
      </c>
      <c r="I65" s="63">
        <v>58286.65</v>
      </c>
      <c r="J65" s="6">
        <f t="shared" si="3"/>
        <v>0.04229542243038112</v>
      </c>
      <c r="K65" s="63">
        <v>414375.98</v>
      </c>
      <c r="L65" s="6">
        <f t="shared" si="4"/>
        <v>0.03689530406886977</v>
      </c>
    </row>
    <row r="66" spans="2:12" ht="12.75">
      <c r="B66" s="62" t="s">
        <v>139</v>
      </c>
      <c r="C66" s="63">
        <v>14812.33</v>
      </c>
      <c r="D66" s="6">
        <f t="shared" si="0"/>
        <v>0.0025000254689061924</v>
      </c>
      <c r="E66" s="63">
        <v>14812.35</v>
      </c>
      <c r="F66" s="6">
        <f t="shared" si="1"/>
        <v>0.0044329317169751435</v>
      </c>
      <c r="G66" s="63">
        <v>0</v>
      </c>
      <c r="H66" s="6">
        <f t="shared" si="2"/>
        <v>0</v>
      </c>
      <c r="I66" s="63">
        <v>25036.53</v>
      </c>
      <c r="J66" s="6">
        <f t="shared" si="3"/>
        <v>0.018167635514151348</v>
      </c>
      <c r="K66" s="63">
        <v>54661.21</v>
      </c>
      <c r="L66" s="6">
        <f t="shared" si="4"/>
        <v>0.004866937421716251</v>
      </c>
    </row>
    <row r="67" spans="2:12" ht="12.75">
      <c r="B67" s="62" t="s">
        <v>140</v>
      </c>
      <c r="C67" s="63">
        <v>20735.18</v>
      </c>
      <c r="D67" s="6">
        <f t="shared" si="0"/>
        <v>0.0034996842564508288</v>
      </c>
      <c r="E67" s="63">
        <v>20735.19</v>
      </c>
      <c r="F67" s="6">
        <f t="shared" si="1"/>
        <v>0.006205475931132185</v>
      </c>
      <c r="G67" s="63">
        <v>0</v>
      </c>
      <c r="H67" s="6">
        <f t="shared" si="2"/>
        <v>0</v>
      </c>
      <c r="I67" s="63">
        <v>19296.39</v>
      </c>
      <c r="J67" s="6">
        <f t="shared" si="3"/>
        <v>0.014002331004293125</v>
      </c>
      <c r="K67" s="63">
        <v>60766.76</v>
      </c>
      <c r="L67" s="6">
        <f t="shared" si="4"/>
        <v>0.0054105647906522785</v>
      </c>
    </row>
    <row r="68" spans="2:12" ht="12.75">
      <c r="B68" s="62" t="s">
        <v>141</v>
      </c>
      <c r="C68" s="63">
        <v>0</v>
      </c>
      <c r="D68" s="6">
        <f aca="true" t="shared" si="5" ref="D68:D76">+C68/$C$78</f>
        <v>0</v>
      </c>
      <c r="E68" s="63">
        <v>0</v>
      </c>
      <c r="F68" s="6">
        <f aca="true" t="shared" si="6" ref="F68:F76">+E68/$E$78</f>
        <v>0</v>
      </c>
      <c r="G68" s="63">
        <v>0</v>
      </c>
      <c r="H68" s="6">
        <f aca="true" t="shared" si="7" ref="H68:H76">+G68/$G$78</f>
        <v>0</v>
      </c>
      <c r="I68" s="63">
        <v>4931.43</v>
      </c>
      <c r="J68" s="6">
        <f aca="true" t="shared" si="8" ref="J68:J76">+I68/$I$78</f>
        <v>0.0035784680546206444</v>
      </c>
      <c r="K68" s="63">
        <v>4931.43</v>
      </c>
      <c r="L68" s="6">
        <f aca="true" t="shared" si="9" ref="L68:L76">+K68/$K$78</f>
        <v>0.0004390858016054561</v>
      </c>
    </row>
    <row r="69" spans="2:12" ht="12.75">
      <c r="B69" s="62" t="s">
        <v>142</v>
      </c>
      <c r="C69" s="63">
        <v>0</v>
      </c>
      <c r="D69" s="6">
        <f t="shared" si="5"/>
        <v>0</v>
      </c>
      <c r="E69" s="63">
        <v>0</v>
      </c>
      <c r="F69" s="6">
        <f t="shared" si="6"/>
        <v>0</v>
      </c>
      <c r="G69" s="63">
        <v>0</v>
      </c>
      <c r="H69" s="6">
        <f t="shared" si="7"/>
        <v>0</v>
      </c>
      <c r="I69" s="63">
        <v>3489.24</v>
      </c>
      <c r="J69" s="6">
        <f t="shared" si="8"/>
        <v>0.0025319499364088176</v>
      </c>
      <c r="K69" s="63">
        <v>3489.24</v>
      </c>
      <c r="L69" s="6">
        <f t="shared" si="9"/>
        <v>0.00031067575579371933</v>
      </c>
    </row>
    <row r="70" spans="2:12" ht="12.75">
      <c r="B70" s="62" t="s">
        <v>143</v>
      </c>
      <c r="C70" s="63">
        <v>12345.42</v>
      </c>
      <c r="D70" s="6">
        <f t="shared" si="5"/>
        <v>0.0020836603305721575</v>
      </c>
      <c r="E70" s="63">
        <v>12345.44</v>
      </c>
      <c r="F70" s="6">
        <f t="shared" si="6"/>
        <v>0.0036946529440644877</v>
      </c>
      <c r="G70" s="63">
        <v>0</v>
      </c>
      <c r="H70" s="6">
        <f t="shared" si="7"/>
        <v>0</v>
      </c>
      <c r="I70" s="63">
        <v>50104.8</v>
      </c>
      <c r="J70" s="6">
        <f t="shared" si="8"/>
        <v>0.036358303004028536</v>
      </c>
      <c r="K70" s="63">
        <v>74795.66</v>
      </c>
      <c r="L70" s="6">
        <f t="shared" si="9"/>
        <v>0.006659673224137653</v>
      </c>
    </row>
    <row r="71" spans="2:12" ht="12.75">
      <c r="B71" s="62" t="s">
        <v>145</v>
      </c>
      <c r="C71" s="63">
        <v>3142.92</v>
      </c>
      <c r="D71" s="6">
        <f t="shared" si="5"/>
        <v>0.0005304621249144902</v>
      </c>
      <c r="E71" s="63">
        <v>3142.93</v>
      </c>
      <c r="F71" s="6">
        <f t="shared" si="6"/>
        <v>0.000940593091658831</v>
      </c>
      <c r="G71" s="63">
        <v>0</v>
      </c>
      <c r="H71" s="6">
        <f t="shared" si="7"/>
        <v>0</v>
      </c>
      <c r="I71" s="63">
        <v>450.73</v>
      </c>
      <c r="J71" s="6">
        <f t="shared" si="8"/>
        <v>0.00032707001949924526</v>
      </c>
      <c r="K71" s="63">
        <v>6736.58</v>
      </c>
      <c r="L71" s="6">
        <f t="shared" si="9"/>
        <v>0.0005998131636014874</v>
      </c>
    </row>
    <row r="72" spans="2:12" ht="12.75">
      <c r="B72" s="62" t="s">
        <v>146</v>
      </c>
      <c r="C72" s="63">
        <v>7356.69</v>
      </c>
      <c r="D72" s="6">
        <f t="shared" si="5"/>
        <v>0.001241662342578615</v>
      </c>
      <c r="E72" s="63">
        <v>7356.7</v>
      </c>
      <c r="F72" s="6">
        <f t="shared" si="6"/>
        <v>0.0022016593425264078</v>
      </c>
      <c r="G72" s="63">
        <v>0</v>
      </c>
      <c r="H72" s="6">
        <f t="shared" si="7"/>
        <v>0</v>
      </c>
      <c r="I72" s="63">
        <v>7421.93</v>
      </c>
      <c r="J72" s="6">
        <f t="shared" si="8"/>
        <v>0.005385687195931119</v>
      </c>
      <c r="K72" s="63">
        <v>22135.32</v>
      </c>
      <c r="L72" s="6">
        <f t="shared" si="9"/>
        <v>0.0019708897269135493</v>
      </c>
    </row>
    <row r="73" spans="2:12" ht="12.75">
      <c r="B73" s="62" t="s">
        <v>162</v>
      </c>
      <c r="C73" s="63">
        <v>0</v>
      </c>
      <c r="D73" s="6">
        <f t="shared" si="5"/>
        <v>0</v>
      </c>
      <c r="E73" s="63">
        <v>0</v>
      </c>
      <c r="F73" s="6">
        <f t="shared" si="6"/>
        <v>0</v>
      </c>
      <c r="G73" s="63">
        <v>0</v>
      </c>
      <c r="H73" s="6">
        <f t="shared" si="7"/>
        <v>0</v>
      </c>
      <c r="I73" s="63">
        <v>0</v>
      </c>
      <c r="J73" s="6">
        <f t="shared" si="8"/>
        <v>0</v>
      </c>
      <c r="K73" s="63">
        <v>0</v>
      </c>
      <c r="L73" s="6">
        <f t="shared" si="9"/>
        <v>0</v>
      </c>
    </row>
    <row r="74" spans="2:12" ht="12.75">
      <c r="B74" s="62" t="s">
        <v>147</v>
      </c>
      <c r="C74" s="63">
        <v>0</v>
      </c>
      <c r="D74" s="6">
        <f t="shared" si="5"/>
        <v>0</v>
      </c>
      <c r="E74" s="63">
        <v>0</v>
      </c>
      <c r="F74" s="6">
        <f t="shared" si="6"/>
        <v>0</v>
      </c>
      <c r="G74" s="63">
        <v>0</v>
      </c>
      <c r="H74" s="6">
        <f t="shared" si="7"/>
        <v>0</v>
      </c>
      <c r="I74" s="63">
        <v>565.77</v>
      </c>
      <c r="J74" s="6">
        <f t="shared" si="8"/>
        <v>0.0004105482327160117</v>
      </c>
      <c r="K74" s="63">
        <v>565.77</v>
      </c>
      <c r="L74" s="6">
        <f t="shared" si="9"/>
        <v>5.037515973547609E-05</v>
      </c>
    </row>
    <row r="75" spans="2:12" ht="12.75">
      <c r="B75" s="62" t="s">
        <v>148</v>
      </c>
      <c r="C75" s="63">
        <v>8356.23</v>
      </c>
      <c r="D75" s="6">
        <f t="shared" si="5"/>
        <v>0.001410364731547163</v>
      </c>
      <c r="E75" s="63">
        <v>8356.24</v>
      </c>
      <c r="F75" s="6">
        <f t="shared" si="6"/>
        <v>0.0025007943594808637</v>
      </c>
      <c r="G75" s="63">
        <v>0</v>
      </c>
      <c r="H75" s="6">
        <f t="shared" si="7"/>
        <v>0</v>
      </c>
      <c r="I75" s="63">
        <v>5346.98</v>
      </c>
      <c r="J75" s="6">
        <f t="shared" si="8"/>
        <v>0.0038800098792227586</v>
      </c>
      <c r="K75" s="63">
        <v>22059.45</v>
      </c>
      <c r="L75" s="6">
        <f t="shared" si="9"/>
        <v>0.001964134396356732</v>
      </c>
    </row>
    <row r="76" spans="2:12" ht="12.75">
      <c r="B76" s="62" t="s">
        <v>149</v>
      </c>
      <c r="C76" s="63">
        <v>18.5</v>
      </c>
      <c r="D76" s="6">
        <f t="shared" si="5"/>
        <v>3.122430513954561E-06</v>
      </c>
      <c r="E76" s="63">
        <v>18.5</v>
      </c>
      <c r="F76" s="6">
        <f t="shared" si="6"/>
        <v>5.536544624184559E-06</v>
      </c>
      <c r="G76" s="63">
        <v>0</v>
      </c>
      <c r="H76" s="6">
        <f t="shared" si="7"/>
        <v>0</v>
      </c>
      <c r="I76" s="63">
        <v>3743.28</v>
      </c>
      <c r="J76" s="6">
        <f t="shared" si="8"/>
        <v>0.0027162928196284575</v>
      </c>
      <c r="K76" s="63">
        <v>3780.28</v>
      </c>
      <c r="L76" s="6">
        <f t="shared" si="9"/>
        <v>0.00033658944243212895</v>
      </c>
    </row>
    <row r="77" spans="2:12" ht="12.75">
      <c r="B77" s="25"/>
      <c r="C77" s="26"/>
      <c r="D77" s="6"/>
      <c r="E77" s="26"/>
      <c r="F77" s="6"/>
      <c r="G77" s="26"/>
      <c r="H77" s="6"/>
      <c r="I77" s="26"/>
      <c r="J77" s="6"/>
      <c r="K77" s="26"/>
      <c r="L77" s="6"/>
    </row>
    <row r="78" spans="2:12" ht="12.75">
      <c r="B78" s="25"/>
      <c r="C78" s="4">
        <f aca="true" t="shared" si="10" ref="C78:L78">SUM(C3:C77)</f>
        <v>5924871.64</v>
      </c>
      <c r="D78" s="7">
        <f t="shared" si="10"/>
        <v>1.0000000000000002</v>
      </c>
      <c r="E78" s="4">
        <f t="shared" si="10"/>
        <v>3341434.28</v>
      </c>
      <c r="F78" s="7">
        <f t="shared" si="10"/>
        <v>0.9999999999999997</v>
      </c>
      <c r="G78" s="4">
        <f t="shared" si="10"/>
        <v>586740.5999999999</v>
      </c>
      <c r="H78" s="7">
        <f t="shared" si="10"/>
        <v>1.0000000000000002</v>
      </c>
      <c r="I78" s="4">
        <f t="shared" si="10"/>
        <v>1378084.1199999994</v>
      </c>
      <c r="J78" s="7">
        <f t="shared" si="10"/>
        <v>1.0000000000000004</v>
      </c>
      <c r="K78" s="4">
        <f t="shared" si="10"/>
        <v>11231130.640000002</v>
      </c>
      <c r="L78" s="7">
        <f t="shared" si="10"/>
        <v>0.9999999999999997</v>
      </c>
    </row>
    <row r="79" spans="3:11" ht="12.75">
      <c r="C79" s="4">
        <f>+C78-C80</f>
        <v>0</v>
      </c>
      <c r="E79" s="4">
        <f>+E78-E80</f>
        <v>0</v>
      </c>
      <c r="G79" s="4">
        <f>+G78-G80</f>
        <v>0</v>
      </c>
      <c r="I79" s="4">
        <f>+I78-I80</f>
        <v>0</v>
      </c>
      <c r="K79" s="4">
        <f>+K78-K80</f>
        <v>0</v>
      </c>
    </row>
    <row r="80" spans="3:11" ht="12.75">
      <c r="C80" s="16">
        <f>+E89</f>
        <v>5924871.64</v>
      </c>
      <c r="E80" s="9">
        <f>+I89+M89</f>
        <v>3341434.28</v>
      </c>
      <c r="G80" s="9">
        <f>+Q89</f>
        <v>586740.6</v>
      </c>
      <c r="I80" s="9">
        <f>+U89</f>
        <v>1378084.12</v>
      </c>
      <c r="K80" s="4">
        <f>SUM(C80:I80)</f>
        <v>11231130.64</v>
      </c>
    </row>
    <row r="89" spans="3:21" ht="12.75">
      <c r="C89" s="13">
        <v>12</v>
      </c>
      <c r="D89" s="13">
        <v>2006</v>
      </c>
      <c r="E89" s="14">
        <v>5924871.64</v>
      </c>
      <c r="G89" s="13">
        <v>12</v>
      </c>
      <c r="H89" s="13">
        <v>2006</v>
      </c>
      <c r="I89" s="14">
        <v>3341434.28</v>
      </c>
      <c r="K89" s="13">
        <v>12</v>
      </c>
      <c r="L89" s="13">
        <v>2006</v>
      </c>
      <c r="M89" s="14">
        <v>0</v>
      </c>
      <c r="O89" s="13">
        <v>12</v>
      </c>
      <c r="P89" s="13">
        <v>2006</v>
      </c>
      <c r="Q89" s="14">
        <v>586740.6</v>
      </c>
      <c r="S89" s="13">
        <v>12</v>
      </c>
      <c r="T89" s="13">
        <v>2006</v>
      </c>
      <c r="U89" s="14">
        <v>1378084.12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A49">
      <selection activeCell="C80" sqref="C80:K80"/>
    </sheetView>
  </sheetViews>
  <sheetFormatPr defaultColWidth="9.140625" defaultRowHeight="12.75"/>
  <cols>
    <col min="3" max="3" width="15.00390625" style="4" customWidth="1"/>
    <col min="4" max="4" width="16.421875" style="0" customWidth="1"/>
    <col min="5" max="5" width="13.140625" style="0" customWidth="1"/>
    <col min="7" max="7" width="18.421875" style="0" customWidth="1"/>
    <col min="9" max="9" width="13.57421875" style="0" customWidth="1"/>
    <col min="11" max="11" width="16.421875" style="0" customWidth="1"/>
    <col min="13" max="13" width="11.281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39569</v>
      </c>
      <c r="F1" t="s">
        <v>157</v>
      </c>
    </row>
    <row r="2" spans="2:12" ht="12.75">
      <c r="B2" s="65" t="s">
        <v>150</v>
      </c>
      <c r="C2" s="67" t="s">
        <v>151</v>
      </c>
      <c r="D2" s="1" t="s">
        <v>159</v>
      </c>
      <c r="E2" s="67" t="s">
        <v>152</v>
      </c>
      <c r="F2" s="1" t="s">
        <v>159</v>
      </c>
      <c r="G2" s="67" t="s">
        <v>153</v>
      </c>
      <c r="H2" s="1" t="s">
        <v>159</v>
      </c>
      <c r="I2" s="67" t="s">
        <v>154</v>
      </c>
      <c r="J2" s="1" t="s">
        <v>159</v>
      </c>
      <c r="K2" s="67" t="s">
        <v>155</v>
      </c>
      <c r="L2" s="1" t="s">
        <v>156</v>
      </c>
    </row>
    <row r="3" spans="2:14" ht="12.75">
      <c r="B3" s="66" t="s">
        <v>2</v>
      </c>
      <c r="C3" s="68">
        <v>21746.33</v>
      </c>
      <c r="D3" s="6">
        <f>+C3/$C$78</f>
        <v>0.00482872565075822</v>
      </c>
      <c r="E3" s="68">
        <v>21746.37</v>
      </c>
      <c r="F3" s="6">
        <f>+E3/$E$78</f>
        <v>0.008399699201174617</v>
      </c>
      <c r="G3" s="68">
        <v>207.52</v>
      </c>
      <c r="H3" s="6">
        <f>+G3/$G$78</f>
        <v>0.0003570802542861546</v>
      </c>
      <c r="I3" s="68">
        <v>2661.56</v>
      </c>
      <c r="J3" s="6">
        <f>+I3/$I$78</f>
        <v>0.002070480298826389</v>
      </c>
      <c r="K3" s="68">
        <v>46361.78</v>
      </c>
      <c r="L3" s="6">
        <f>+K3/$K$78</f>
        <v>0.005174815413155818</v>
      </c>
      <c r="M3" s="4"/>
      <c r="N3" s="4"/>
    </row>
    <row r="4" spans="2:14" ht="12.75">
      <c r="B4" s="66" t="s">
        <v>6</v>
      </c>
      <c r="C4" s="68">
        <v>8568.58</v>
      </c>
      <c r="D4" s="6">
        <f aca="true" t="shared" si="0" ref="D4:D67">+C4/$C$78</f>
        <v>0.0019026346991227422</v>
      </c>
      <c r="E4" s="68">
        <v>8568.58</v>
      </c>
      <c r="F4" s="6">
        <f aca="true" t="shared" si="1" ref="F4:F67">+E4/$E$78</f>
        <v>0.0033096785615806595</v>
      </c>
      <c r="G4" s="68">
        <v>139.4</v>
      </c>
      <c r="H4" s="6">
        <f aca="true" t="shared" si="2" ref="H4:H67">+G4/$G$78</f>
        <v>0.00023986597652028696</v>
      </c>
      <c r="I4" s="68">
        <v>25144.5</v>
      </c>
      <c r="J4" s="6">
        <f aca="true" t="shared" si="3" ref="J4:J67">+I4/$I$78</f>
        <v>0.01956040512851115</v>
      </c>
      <c r="K4" s="68">
        <v>42421.06</v>
      </c>
      <c r="L4" s="6">
        <f aca="true" t="shared" si="4" ref="L4:L67">+K4/$K$78</f>
        <v>0.004734959596685195</v>
      </c>
      <c r="M4" s="4"/>
      <c r="N4" s="4"/>
    </row>
    <row r="5" spans="2:14" ht="12.75">
      <c r="B5" s="66" t="s">
        <v>7</v>
      </c>
      <c r="C5" s="68">
        <v>0</v>
      </c>
      <c r="D5" s="6">
        <f t="shared" si="0"/>
        <v>0</v>
      </c>
      <c r="E5" s="68">
        <v>0</v>
      </c>
      <c r="F5" s="6">
        <f t="shared" si="1"/>
        <v>0</v>
      </c>
      <c r="G5" s="68">
        <v>0</v>
      </c>
      <c r="H5" s="6">
        <f t="shared" si="2"/>
        <v>0</v>
      </c>
      <c r="I5" s="68">
        <v>2297.29</v>
      </c>
      <c r="J5" s="6">
        <f t="shared" si="3"/>
        <v>0.0017871074428872072</v>
      </c>
      <c r="K5" s="68">
        <v>2297.29</v>
      </c>
      <c r="L5" s="6">
        <f t="shared" si="4"/>
        <v>0.00025641922507049406</v>
      </c>
      <c r="M5" s="4"/>
      <c r="N5" s="4"/>
    </row>
    <row r="6" spans="2:14" ht="12.75">
      <c r="B6" s="66" t="s">
        <v>8</v>
      </c>
      <c r="C6" s="68">
        <v>20227.96</v>
      </c>
      <c r="D6" s="6">
        <f t="shared" si="0"/>
        <v>0.0044915748687025</v>
      </c>
      <c r="E6" s="68">
        <v>20227.96</v>
      </c>
      <c r="F6" s="6">
        <f t="shared" si="1"/>
        <v>0.007813201902358513</v>
      </c>
      <c r="G6" s="68">
        <v>13026.43</v>
      </c>
      <c r="H6" s="6">
        <f t="shared" si="2"/>
        <v>0.022414615154398576</v>
      </c>
      <c r="I6" s="68">
        <v>22373.78</v>
      </c>
      <c r="J6" s="6">
        <f t="shared" si="3"/>
        <v>0.01740500710120226</v>
      </c>
      <c r="K6" s="68">
        <v>75856.13</v>
      </c>
      <c r="L6" s="6">
        <f t="shared" si="4"/>
        <v>0.008466919749551279</v>
      </c>
      <c r="M6" s="4"/>
      <c r="N6" s="4"/>
    </row>
    <row r="7" spans="2:14" ht="12.75">
      <c r="B7" s="66" t="s">
        <v>12</v>
      </c>
      <c r="C7" s="68">
        <v>0</v>
      </c>
      <c r="D7" s="6">
        <f t="shared" si="0"/>
        <v>0</v>
      </c>
      <c r="E7" s="68">
        <v>0</v>
      </c>
      <c r="F7" s="6">
        <f t="shared" si="1"/>
        <v>0</v>
      </c>
      <c r="G7" s="68">
        <v>0</v>
      </c>
      <c r="H7" s="6">
        <f t="shared" si="2"/>
        <v>0</v>
      </c>
      <c r="I7" s="68">
        <v>10614.12</v>
      </c>
      <c r="J7" s="6">
        <f t="shared" si="3"/>
        <v>0.008256934410413124</v>
      </c>
      <c r="K7" s="68">
        <v>10614.12</v>
      </c>
      <c r="L7" s="6">
        <f t="shared" si="4"/>
        <v>0.0011847282777556305</v>
      </c>
      <c r="M7" s="4"/>
      <c r="N7" s="4"/>
    </row>
    <row r="8" spans="2:14" ht="12.75">
      <c r="B8" s="66" t="s">
        <v>15</v>
      </c>
      <c r="C8" s="68">
        <v>47567.34</v>
      </c>
      <c r="D8" s="6">
        <f t="shared" si="0"/>
        <v>0.01056222520288883</v>
      </c>
      <c r="E8" s="68">
        <v>47567.38</v>
      </c>
      <c r="F8" s="6">
        <f t="shared" si="1"/>
        <v>0.018373258791603814</v>
      </c>
      <c r="G8" s="68">
        <v>2259.51</v>
      </c>
      <c r="H8" s="6">
        <f t="shared" si="2"/>
        <v>0.0038879452841273573</v>
      </c>
      <c r="I8" s="68">
        <v>15465.57</v>
      </c>
      <c r="J8" s="6">
        <f t="shared" si="3"/>
        <v>0.012030973562542431</v>
      </c>
      <c r="K8" s="68">
        <v>112859.8</v>
      </c>
      <c r="L8" s="6">
        <f t="shared" si="4"/>
        <v>0.012597200378537732</v>
      </c>
      <c r="M8" s="4"/>
      <c r="N8" s="4"/>
    </row>
    <row r="9" spans="2:14" ht="12.75">
      <c r="B9" s="66" t="s">
        <v>16</v>
      </c>
      <c r="C9" s="68">
        <v>0</v>
      </c>
      <c r="D9" s="6">
        <f t="shared" si="0"/>
        <v>0</v>
      </c>
      <c r="E9" s="68">
        <v>0</v>
      </c>
      <c r="F9" s="6">
        <f t="shared" si="1"/>
        <v>0</v>
      </c>
      <c r="G9" s="68">
        <v>0</v>
      </c>
      <c r="H9" s="6">
        <f t="shared" si="2"/>
        <v>0</v>
      </c>
      <c r="I9" s="68">
        <v>3627.49</v>
      </c>
      <c r="J9" s="6">
        <f t="shared" si="3"/>
        <v>0.002821896398799853</v>
      </c>
      <c r="K9" s="68">
        <v>3627.49</v>
      </c>
      <c r="L9" s="6">
        <f t="shared" si="4"/>
        <v>0.0004048936680832487</v>
      </c>
      <c r="M9" s="4"/>
      <c r="N9" s="4"/>
    </row>
    <row r="10" spans="2:14" ht="12.75">
      <c r="B10" s="66" t="s">
        <v>17</v>
      </c>
      <c r="C10" s="68">
        <v>7942.46</v>
      </c>
      <c r="D10" s="6">
        <f t="shared" si="0"/>
        <v>0.0017636061042079802</v>
      </c>
      <c r="E10" s="68">
        <v>7942.51</v>
      </c>
      <c r="F10" s="6">
        <f t="shared" si="1"/>
        <v>0.0030678543086649136</v>
      </c>
      <c r="G10" s="68">
        <v>500</v>
      </c>
      <c r="H10" s="6">
        <f t="shared" si="2"/>
        <v>0.0008603514222391928</v>
      </c>
      <c r="I10" s="68">
        <v>3265.45</v>
      </c>
      <c r="J10" s="6">
        <f t="shared" si="3"/>
        <v>0.0025402583040782965</v>
      </c>
      <c r="K10" s="68">
        <v>19650.42</v>
      </c>
      <c r="L10" s="6">
        <f t="shared" si="4"/>
        <v>0.002193343229940381</v>
      </c>
      <c r="M10" s="4"/>
      <c r="N10" s="4"/>
    </row>
    <row r="11" spans="2:14" ht="12.75">
      <c r="B11" s="66" t="s">
        <v>22</v>
      </c>
      <c r="C11" s="68">
        <v>0</v>
      </c>
      <c r="D11" s="6">
        <f t="shared" si="0"/>
        <v>0</v>
      </c>
      <c r="E11" s="68">
        <v>0</v>
      </c>
      <c r="F11" s="6">
        <f t="shared" si="1"/>
        <v>0</v>
      </c>
      <c r="G11" s="68">
        <v>0</v>
      </c>
      <c r="H11" s="6">
        <f t="shared" si="2"/>
        <v>0</v>
      </c>
      <c r="I11" s="68">
        <v>351.08</v>
      </c>
      <c r="J11" s="6">
        <f t="shared" si="3"/>
        <v>0.00027311209340085085</v>
      </c>
      <c r="K11" s="68">
        <v>351.08</v>
      </c>
      <c r="L11" s="6">
        <f t="shared" si="4"/>
        <v>3.918689479245069E-05</v>
      </c>
      <c r="M11" s="4"/>
      <c r="N11" s="4"/>
    </row>
    <row r="12" spans="2:14" ht="12.75">
      <c r="B12" s="66" t="s">
        <v>24</v>
      </c>
      <c r="C12" s="68">
        <v>476.11</v>
      </c>
      <c r="D12" s="6">
        <f t="shared" si="0"/>
        <v>0.0001057191981167625</v>
      </c>
      <c r="E12" s="68">
        <v>476.12</v>
      </c>
      <c r="F12" s="6">
        <f t="shared" si="1"/>
        <v>0.0001839049360267143</v>
      </c>
      <c r="G12" s="68">
        <v>0</v>
      </c>
      <c r="H12" s="6">
        <f t="shared" si="2"/>
        <v>0</v>
      </c>
      <c r="I12" s="68">
        <v>0</v>
      </c>
      <c r="J12" s="6">
        <f t="shared" si="3"/>
        <v>0</v>
      </c>
      <c r="K12" s="68">
        <v>952.23</v>
      </c>
      <c r="L12" s="6">
        <f t="shared" si="4"/>
        <v>0.0001062861365734742</v>
      </c>
      <c r="M12" s="4"/>
      <c r="N12" s="4"/>
    </row>
    <row r="13" spans="2:14" ht="12.75">
      <c r="B13" s="66" t="s">
        <v>27</v>
      </c>
      <c r="C13" s="68">
        <v>462.61</v>
      </c>
      <c r="D13" s="6">
        <f t="shared" si="0"/>
        <v>0.00010272155224800046</v>
      </c>
      <c r="E13" s="68">
        <v>462.61</v>
      </c>
      <c r="F13" s="6">
        <f t="shared" si="1"/>
        <v>0.00017868659677249078</v>
      </c>
      <c r="G13" s="68">
        <v>0</v>
      </c>
      <c r="H13" s="6">
        <f t="shared" si="2"/>
        <v>0</v>
      </c>
      <c r="I13" s="68">
        <v>7297.08</v>
      </c>
      <c r="J13" s="6">
        <f t="shared" si="3"/>
        <v>0.005676543222380884</v>
      </c>
      <c r="K13" s="68">
        <v>8222.3</v>
      </c>
      <c r="L13" s="6">
        <f t="shared" si="4"/>
        <v>0.0009177577903952583</v>
      </c>
      <c r="M13" s="4"/>
      <c r="N13" s="4"/>
    </row>
    <row r="14" spans="2:14" ht="12.75">
      <c r="B14" s="66" t="s">
        <v>28</v>
      </c>
      <c r="C14" s="68">
        <v>51475.55</v>
      </c>
      <c r="D14" s="6">
        <f t="shared" si="0"/>
        <v>0.011430034799981757</v>
      </c>
      <c r="E14" s="68">
        <v>51475.64</v>
      </c>
      <c r="F14" s="6">
        <f t="shared" si="1"/>
        <v>0.01988285365272237</v>
      </c>
      <c r="G14" s="68">
        <v>0</v>
      </c>
      <c r="H14" s="6">
        <f t="shared" si="2"/>
        <v>0</v>
      </c>
      <c r="I14" s="68">
        <v>10551.94</v>
      </c>
      <c r="J14" s="6">
        <f t="shared" si="3"/>
        <v>0.008208563355475032</v>
      </c>
      <c r="K14" s="68">
        <v>113503.13</v>
      </c>
      <c r="L14" s="6">
        <f t="shared" si="4"/>
        <v>0.012669007673247848</v>
      </c>
      <c r="M14" s="4"/>
      <c r="N14" s="4"/>
    </row>
    <row r="15" spans="2:14" ht="12.75">
      <c r="B15" s="66" t="s">
        <v>31</v>
      </c>
      <c r="C15" s="68">
        <v>0</v>
      </c>
      <c r="D15" s="6">
        <f t="shared" si="0"/>
        <v>0</v>
      </c>
      <c r="E15" s="68">
        <v>0</v>
      </c>
      <c r="F15" s="6">
        <f t="shared" si="1"/>
        <v>0</v>
      </c>
      <c r="G15" s="68">
        <v>0</v>
      </c>
      <c r="H15" s="6">
        <f t="shared" si="2"/>
        <v>0</v>
      </c>
      <c r="I15" s="68">
        <v>0</v>
      </c>
      <c r="J15" s="6">
        <f t="shared" si="3"/>
        <v>0</v>
      </c>
      <c r="K15" s="68">
        <v>0</v>
      </c>
      <c r="L15" s="6">
        <f t="shared" si="4"/>
        <v>0</v>
      </c>
      <c r="M15" s="4"/>
      <c r="N15" s="4"/>
    </row>
    <row r="16" spans="2:14" ht="12.75">
      <c r="B16" s="66" t="s">
        <v>33</v>
      </c>
      <c r="C16" s="68">
        <v>6227.29</v>
      </c>
      <c r="D16" s="6">
        <f t="shared" si="0"/>
        <v>0.001382756306820974</v>
      </c>
      <c r="E16" s="68">
        <v>6227.3</v>
      </c>
      <c r="F16" s="6">
        <f t="shared" si="1"/>
        <v>0.002405341527596316</v>
      </c>
      <c r="G16" s="68">
        <v>408.07</v>
      </c>
      <c r="H16" s="6">
        <f t="shared" si="2"/>
        <v>0.0007021672097462947</v>
      </c>
      <c r="I16" s="68">
        <v>20312.24</v>
      </c>
      <c r="J16" s="6">
        <f t="shared" si="3"/>
        <v>0.01580129425789136</v>
      </c>
      <c r="K16" s="68">
        <v>33174.9</v>
      </c>
      <c r="L16" s="6">
        <f t="shared" si="4"/>
        <v>0.0037029204627152573</v>
      </c>
      <c r="M16" s="4"/>
      <c r="N16" s="4"/>
    </row>
    <row r="17" spans="2:14" ht="12.75">
      <c r="B17" s="66" t="s">
        <v>35</v>
      </c>
      <c r="C17" s="68">
        <v>10961.85</v>
      </c>
      <c r="D17" s="6">
        <f t="shared" si="0"/>
        <v>0.002434055138258455</v>
      </c>
      <c r="E17" s="68">
        <v>10961.85</v>
      </c>
      <c r="F17" s="6">
        <f t="shared" si="1"/>
        <v>0.004234097124641767</v>
      </c>
      <c r="G17" s="68">
        <v>12614.94</v>
      </c>
      <c r="H17" s="6">
        <f t="shared" si="2"/>
        <v>0.021706563140924166</v>
      </c>
      <c r="I17" s="68">
        <v>0</v>
      </c>
      <c r="J17" s="6">
        <f t="shared" si="3"/>
        <v>0</v>
      </c>
      <c r="K17" s="68">
        <v>34538.64</v>
      </c>
      <c r="L17" s="6">
        <f t="shared" si="4"/>
        <v>0.0038551385779717704</v>
      </c>
      <c r="M17" s="4"/>
      <c r="N17" s="4"/>
    </row>
    <row r="18" spans="2:14" ht="12.75">
      <c r="B18" s="66" t="s">
        <v>38</v>
      </c>
      <c r="C18" s="68">
        <v>29415.03</v>
      </c>
      <c r="D18" s="6">
        <f t="shared" si="0"/>
        <v>0.006531543937704548</v>
      </c>
      <c r="E18" s="68">
        <v>29415.05</v>
      </c>
      <c r="F18" s="6">
        <f t="shared" si="1"/>
        <v>0.011361784609914731</v>
      </c>
      <c r="G18" s="68">
        <v>4692.68</v>
      </c>
      <c r="H18" s="6">
        <f t="shared" si="2"/>
        <v>0.008074707824226831</v>
      </c>
      <c r="I18" s="68">
        <v>45626.33</v>
      </c>
      <c r="J18" s="6">
        <f t="shared" si="3"/>
        <v>0.03549362681012318</v>
      </c>
      <c r="K18" s="68">
        <v>109149.09</v>
      </c>
      <c r="L18" s="6">
        <f t="shared" si="4"/>
        <v>0.012183017849270058</v>
      </c>
      <c r="M18" s="4"/>
      <c r="N18" s="4"/>
    </row>
    <row r="19" spans="2:14" ht="12.75">
      <c r="B19" s="66" t="s">
        <v>39</v>
      </c>
      <c r="C19" s="68">
        <v>905.86</v>
      </c>
      <c r="D19" s="6">
        <f t="shared" si="0"/>
        <v>0.00020114425827235402</v>
      </c>
      <c r="E19" s="68">
        <v>905.87</v>
      </c>
      <c r="F19" s="6">
        <f t="shared" si="1"/>
        <v>0.0003498991103052165</v>
      </c>
      <c r="G19" s="68">
        <v>0</v>
      </c>
      <c r="H19" s="6">
        <f t="shared" si="2"/>
        <v>0</v>
      </c>
      <c r="I19" s="68">
        <v>5810.48</v>
      </c>
      <c r="J19" s="6">
        <f t="shared" si="3"/>
        <v>0.0045200876052859055</v>
      </c>
      <c r="K19" s="68">
        <v>7622.21</v>
      </c>
      <c r="L19" s="6">
        <f t="shared" si="4"/>
        <v>0.000850776863837204</v>
      </c>
      <c r="M19" s="4"/>
      <c r="N19" s="4"/>
    </row>
    <row r="20" spans="2:14" ht="12.75">
      <c r="B20" s="66" t="s">
        <v>40</v>
      </c>
      <c r="C20" s="68">
        <v>265569.87</v>
      </c>
      <c r="D20" s="6">
        <f t="shared" si="0"/>
        <v>0.05896921656838306</v>
      </c>
      <c r="E20" s="68">
        <v>265569.94</v>
      </c>
      <c r="F20" s="6">
        <f t="shared" si="1"/>
        <v>0.10257838953692</v>
      </c>
      <c r="G20" s="68">
        <v>34681.09</v>
      </c>
      <c r="H20" s="6">
        <f t="shared" si="2"/>
        <v>0.05967585021261089</v>
      </c>
      <c r="I20" s="68">
        <v>42702.49</v>
      </c>
      <c r="J20" s="6">
        <f t="shared" si="3"/>
        <v>0.03321911369866953</v>
      </c>
      <c r="K20" s="68">
        <v>608523.39</v>
      </c>
      <c r="L20" s="6">
        <f t="shared" si="4"/>
        <v>0.06792224582054074</v>
      </c>
      <c r="M20" s="4"/>
      <c r="N20" s="4"/>
    </row>
    <row r="21" spans="2:14" ht="12.75">
      <c r="B21" s="66" t="s">
        <v>42</v>
      </c>
      <c r="C21" s="68">
        <v>0</v>
      </c>
      <c r="D21" s="6">
        <f t="shared" si="0"/>
        <v>0</v>
      </c>
      <c r="E21" s="68">
        <v>0</v>
      </c>
      <c r="F21" s="6">
        <f t="shared" si="1"/>
        <v>0</v>
      </c>
      <c r="G21" s="68">
        <v>0</v>
      </c>
      <c r="H21" s="6">
        <f t="shared" si="2"/>
        <v>0</v>
      </c>
      <c r="I21" s="68">
        <v>3667.84</v>
      </c>
      <c r="J21" s="6">
        <f t="shared" si="3"/>
        <v>0.0028532854638811007</v>
      </c>
      <c r="K21" s="68">
        <v>3667.84</v>
      </c>
      <c r="L21" s="6">
        <f t="shared" si="4"/>
        <v>0.00040939745982551657</v>
      </c>
      <c r="M21" s="4"/>
      <c r="N21" s="4"/>
    </row>
    <row r="22" spans="2:14" ht="12.75">
      <c r="B22" s="66" t="s">
        <v>43</v>
      </c>
      <c r="C22" s="68">
        <v>6332.92</v>
      </c>
      <c r="D22" s="6">
        <f t="shared" si="0"/>
        <v>0.001406211220385221</v>
      </c>
      <c r="E22" s="68">
        <v>6332.92</v>
      </c>
      <c r="F22" s="6">
        <f t="shared" si="1"/>
        <v>0.0024461380481019483</v>
      </c>
      <c r="G22" s="68">
        <v>0</v>
      </c>
      <c r="H22" s="6">
        <f t="shared" si="2"/>
        <v>0</v>
      </c>
      <c r="I22" s="68">
        <v>4947.46</v>
      </c>
      <c r="J22" s="6">
        <f t="shared" si="3"/>
        <v>0.003848727234866622</v>
      </c>
      <c r="K22" s="68">
        <v>17613.3</v>
      </c>
      <c r="L22" s="6">
        <f t="shared" si="4"/>
        <v>0.0019659636950207127</v>
      </c>
      <c r="M22" s="4"/>
      <c r="N22" s="4"/>
    </row>
    <row r="23" spans="2:14" ht="12.75">
      <c r="B23" s="66" t="s">
        <v>44</v>
      </c>
      <c r="C23" s="68">
        <v>29130.58</v>
      </c>
      <c r="D23" s="6">
        <f t="shared" si="0"/>
        <v>0.0064683824290105215</v>
      </c>
      <c r="E23" s="68">
        <v>29130.61</v>
      </c>
      <c r="F23" s="6">
        <f t="shared" si="1"/>
        <v>0.011251917517577845</v>
      </c>
      <c r="G23" s="68">
        <v>1683.86</v>
      </c>
      <c r="H23" s="6">
        <f t="shared" si="2"/>
        <v>0.002897422691703374</v>
      </c>
      <c r="I23" s="68">
        <v>27563.4</v>
      </c>
      <c r="J23" s="6">
        <f t="shared" si="3"/>
        <v>0.02144211540174608</v>
      </c>
      <c r="K23" s="68">
        <v>87508.45</v>
      </c>
      <c r="L23" s="6">
        <f t="shared" si="4"/>
        <v>0.009767529974935718</v>
      </c>
      <c r="M23" s="4"/>
      <c r="N23" s="4"/>
    </row>
    <row r="24" spans="2:14" ht="12.75">
      <c r="B24" s="66" t="s">
        <v>45</v>
      </c>
      <c r="C24" s="68">
        <v>460610.21</v>
      </c>
      <c r="D24" s="6">
        <f t="shared" si="0"/>
        <v>0.10227750319378627</v>
      </c>
      <c r="E24" s="68">
        <v>460610.29</v>
      </c>
      <c r="F24" s="6">
        <f t="shared" si="1"/>
        <v>0.17791419372363335</v>
      </c>
      <c r="G24" s="68">
        <v>142095.05</v>
      </c>
      <c r="H24" s="6">
        <f t="shared" si="2"/>
        <v>0.2445033567212984</v>
      </c>
      <c r="I24" s="68">
        <v>60776.86</v>
      </c>
      <c r="J24" s="6">
        <f t="shared" si="3"/>
        <v>0.04727952450988503</v>
      </c>
      <c r="K24" s="68">
        <v>1124092.41</v>
      </c>
      <c r="L24" s="6">
        <f t="shared" si="4"/>
        <v>0.12546909823305896</v>
      </c>
      <c r="M24" s="4"/>
      <c r="N24" s="4"/>
    </row>
    <row r="25" spans="2:14" ht="12.75">
      <c r="B25" s="66" t="s">
        <v>46</v>
      </c>
      <c r="C25" s="68">
        <v>158895.79</v>
      </c>
      <c r="D25" s="6">
        <f t="shared" si="0"/>
        <v>0.03528246729312447</v>
      </c>
      <c r="E25" s="68">
        <v>158895.83</v>
      </c>
      <c r="F25" s="6">
        <f t="shared" si="1"/>
        <v>0.06137471110447296</v>
      </c>
      <c r="G25" s="68">
        <v>28860.91</v>
      </c>
      <c r="H25" s="6">
        <f t="shared" si="2"/>
        <v>0.049661049931234685</v>
      </c>
      <c r="I25" s="68">
        <v>64647.96</v>
      </c>
      <c r="J25" s="6">
        <f t="shared" si="3"/>
        <v>0.05029092995811345</v>
      </c>
      <c r="K25" s="68">
        <v>411300.49</v>
      </c>
      <c r="L25" s="6">
        <f t="shared" si="4"/>
        <v>0.045908593567601165</v>
      </c>
      <c r="M25" s="4"/>
      <c r="N25" s="4"/>
    </row>
    <row r="26" spans="2:14" ht="12.75">
      <c r="B26" s="66" t="s">
        <v>48</v>
      </c>
      <c r="C26" s="68">
        <v>162139.09</v>
      </c>
      <c r="D26" s="6">
        <f t="shared" si="0"/>
        <v>0.036002635059506384</v>
      </c>
      <c r="E26" s="68">
        <v>162139.16</v>
      </c>
      <c r="F26" s="6">
        <f t="shared" si="1"/>
        <v>0.06262747174499117</v>
      </c>
      <c r="G26" s="68">
        <v>38422.15</v>
      </c>
      <c r="H26" s="6">
        <f t="shared" si="2"/>
        <v>0.06611310279597521</v>
      </c>
      <c r="I26" s="68">
        <v>70890.02</v>
      </c>
      <c r="J26" s="6">
        <f t="shared" si="3"/>
        <v>0.055146752202997</v>
      </c>
      <c r="K26" s="68">
        <v>433590.42</v>
      </c>
      <c r="L26" s="6">
        <f t="shared" si="4"/>
        <v>0.048396553980729486</v>
      </c>
      <c r="M26" s="4"/>
      <c r="N26" s="4"/>
    </row>
    <row r="27" spans="2:14" ht="12.75">
      <c r="B27" s="66" t="s">
        <v>51</v>
      </c>
      <c r="C27" s="68">
        <v>130486.08</v>
      </c>
      <c r="D27" s="6">
        <f t="shared" si="0"/>
        <v>0.028974152492070575</v>
      </c>
      <c r="E27" s="68">
        <v>130486.2</v>
      </c>
      <c r="F27" s="6">
        <f t="shared" si="1"/>
        <v>0.050401277542151235</v>
      </c>
      <c r="G27" s="68">
        <v>56318.53</v>
      </c>
      <c r="H27" s="6">
        <f t="shared" si="2"/>
        <v>0.0969074547678413</v>
      </c>
      <c r="I27" s="68">
        <v>91417.72</v>
      </c>
      <c r="J27" s="6">
        <f t="shared" si="3"/>
        <v>0.07111565706714376</v>
      </c>
      <c r="K27" s="68">
        <v>408708.53</v>
      </c>
      <c r="L27" s="6">
        <f t="shared" si="4"/>
        <v>0.045619283826726614</v>
      </c>
      <c r="M27" s="4"/>
      <c r="N27" s="4"/>
    </row>
    <row r="28" spans="2:14" ht="12.75">
      <c r="B28" s="66" t="s">
        <v>52</v>
      </c>
      <c r="C28" s="68">
        <v>2290.37</v>
      </c>
      <c r="D28" s="6">
        <f t="shared" si="0"/>
        <v>0.0005085717161804821</v>
      </c>
      <c r="E28" s="68">
        <v>2290.44</v>
      </c>
      <c r="F28" s="6">
        <f t="shared" si="1"/>
        <v>0.0008846997010691159</v>
      </c>
      <c r="G28" s="68">
        <v>0</v>
      </c>
      <c r="H28" s="6">
        <f t="shared" si="2"/>
        <v>0</v>
      </c>
      <c r="I28" s="68">
        <v>21287.84</v>
      </c>
      <c r="J28" s="6">
        <f t="shared" si="3"/>
        <v>0.016560232842606725</v>
      </c>
      <c r="K28" s="68">
        <v>25868.65</v>
      </c>
      <c r="L28" s="6">
        <f t="shared" si="4"/>
        <v>0.0028874104647736406</v>
      </c>
      <c r="M28" s="4"/>
      <c r="N28" s="4"/>
    </row>
    <row r="29" spans="2:14" ht="12.75">
      <c r="B29" s="66" t="s">
        <v>53</v>
      </c>
      <c r="C29" s="68">
        <v>2068.07</v>
      </c>
      <c r="D29" s="6">
        <f t="shared" si="0"/>
        <v>0.0004592104808748672</v>
      </c>
      <c r="E29" s="68">
        <v>2068.08</v>
      </c>
      <c r="F29" s="6">
        <f t="shared" si="1"/>
        <v>0.0007988114763045603</v>
      </c>
      <c r="G29" s="68">
        <v>0</v>
      </c>
      <c r="H29" s="6">
        <f t="shared" si="2"/>
        <v>0</v>
      </c>
      <c r="I29" s="68">
        <v>5182.12</v>
      </c>
      <c r="J29" s="6">
        <f t="shared" si="3"/>
        <v>0.0040312739018298314</v>
      </c>
      <c r="K29" s="68">
        <v>9318.27</v>
      </c>
      <c r="L29" s="6">
        <f t="shared" si="4"/>
        <v>0.0010400879176758846</v>
      </c>
      <c r="M29" s="4"/>
      <c r="N29" s="4"/>
    </row>
    <row r="30" spans="2:14" ht="12.75">
      <c r="B30" s="66" t="s">
        <v>54</v>
      </c>
      <c r="C30" s="68">
        <v>4492.18</v>
      </c>
      <c r="D30" s="6">
        <f t="shared" si="0"/>
        <v>0.0009974788754618853</v>
      </c>
      <c r="E30" s="68">
        <v>4492.21</v>
      </c>
      <c r="F30" s="6">
        <f t="shared" si="1"/>
        <v>0.0017351499467961149</v>
      </c>
      <c r="G30" s="68">
        <v>0</v>
      </c>
      <c r="H30" s="6">
        <f t="shared" si="2"/>
        <v>0</v>
      </c>
      <c r="I30" s="68">
        <v>12885.11</v>
      </c>
      <c r="J30" s="6">
        <f t="shared" si="3"/>
        <v>0.01002358256180995</v>
      </c>
      <c r="K30" s="68">
        <v>21869.5</v>
      </c>
      <c r="L30" s="6">
        <f t="shared" si="4"/>
        <v>0.0024410328006821817</v>
      </c>
      <c r="M30" s="4"/>
      <c r="N30" s="4"/>
    </row>
    <row r="31" spans="2:14" ht="12.75">
      <c r="B31" s="66" t="s">
        <v>55</v>
      </c>
      <c r="C31" s="68">
        <v>5574.31</v>
      </c>
      <c r="D31" s="6">
        <f t="shared" si="0"/>
        <v>0.0012377635068665863</v>
      </c>
      <c r="E31" s="68">
        <v>5574.38</v>
      </c>
      <c r="F31" s="6">
        <f t="shared" si="1"/>
        <v>0.002153146259952524</v>
      </c>
      <c r="G31" s="68">
        <v>0</v>
      </c>
      <c r="H31" s="6">
        <f t="shared" si="2"/>
        <v>0</v>
      </c>
      <c r="I31" s="68">
        <v>6626.9</v>
      </c>
      <c r="J31" s="6">
        <f t="shared" si="3"/>
        <v>0.005155196911695621</v>
      </c>
      <c r="K31" s="68">
        <v>17775.59</v>
      </c>
      <c r="L31" s="6">
        <f t="shared" si="4"/>
        <v>0.001984078202129824</v>
      </c>
      <c r="M31" s="4"/>
      <c r="N31" s="4"/>
    </row>
    <row r="32" spans="2:14" ht="12.75">
      <c r="B32" s="66" t="s">
        <v>58</v>
      </c>
      <c r="C32" s="68">
        <v>1468305.47</v>
      </c>
      <c r="D32" s="6">
        <f t="shared" si="0"/>
        <v>0.3260340612019409</v>
      </c>
      <c r="E32" s="68">
        <v>0</v>
      </c>
      <c r="F32" s="6">
        <f t="shared" si="1"/>
        <v>0</v>
      </c>
      <c r="G32" s="68">
        <v>0</v>
      </c>
      <c r="H32" s="6">
        <f t="shared" si="2"/>
        <v>0</v>
      </c>
      <c r="I32" s="68">
        <v>0</v>
      </c>
      <c r="J32" s="6">
        <f t="shared" si="3"/>
        <v>0</v>
      </c>
      <c r="K32" s="68">
        <v>1468305.47</v>
      </c>
      <c r="L32" s="6">
        <f t="shared" si="4"/>
        <v>0.16388951799040066</v>
      </c>
      <c r="M32" s="4"/>
      <c r="N32" s="4"/>
    </row>
    <row r="33" spans="2:14" ht="12.75">
      <c r="B33" s="66" t="s">
        <v>61</v>
      </c>
      <c r="C33" s="68">
        <v>358746.13</v>
      </c>
      <c r="D33" s="6">
        <f t="shared" si="0"/>
        <v>0.07965880403917547</v>
      </c>
      <c r="E33" s="68">
        <v>0</v>
      </c>
      <c r="F33" s="6">
        <f t="shared" si="1"/>
        <v>0</v>
      </c>
      <c r="G33" s="68">
        <v>0</v>
      </c>
      <c r="H33" s="6">
        <f t="shared" si="2"/>
        <v>0</v>
      </c>
      <c r="I33" s="68">
        <v>0</v>
      </c>
      <c r="J33" s="6">
        <f t="shared" si="3"/>
        <v>0</v>
      </c>
      <c r="K33" s="68">
        <v>358746.13</v>
      </c>
      <c r="L33" s="6">
        <f t="shared" si="4"/>
        <v>0.040042573924771674</v>
      </c>
      <c r="M33" s="4"/>
      <c r="N33" s="4"/>
    </row>
    <row r="34" spans="2:14" ht="12.75">
      <c r="B34" s="66" t="s">
        <v>63</v>
      </c>
      <c r="C34" s="68">
        <v>93974.65</v>
      </c>
      <c r="D34" s="6">
        <f t="shared" si="0"/>
        <v>0.020866868247470992</v>
      </c>
      <c r="E34" s="68">
        <v>6437.03</v>
      </c>
      <c r="F34" s="6">
        <f t="shared" si="1"/>
        <v>0.002486351319734606</v>
      </c>
      <c r="G34" s="68">
        <v>6588.54</v>
      </c>
      <c r="H34" s="6">
        <f t="shared" si="2"/>
        <v>0.011336919518959623</v>
      </c>
      <c r="I34" s="68">
        <v>7614.41</v>
      </c>
      <c r="J34" s="6">
        <f t="shared" si="3"/>
        <v>0.005923400521568796</v>
      </c>
      <c r="K34" s="68">
        <v>114614.63</v>
      </c>
      <c r="L34" s="6">
        <f t="shared" si="4"/>
        <v>0.012793071230163105</v>
      </c>
      <c r="M34" s="4"/>
      <c r="N34" s="4"/>
    </row>
    <row r="35" spans="2:14" ht="12.75">
      <c r="B35" s="66" t="s">
        <v>67</v>
      </c>
      <c r="C35" s="68">
        <v>88955.35</v>
      </c>
      <c r="D35" s="6">
        <f t="shared" si="0"/>
        <v>0.01975234351346527</v>
      </c>
      <c r="E35" s="68">
        <v>88955.38</v>
      </c>
      <c r="F35" s="6">
        <f t="shared" si="1"/>
        <v>0.034359685516533775</v>
      </c>
      <c r="G35" s="68">
        <v>10005.29</v>
      </c>
      <c r="H35" s="6">
        <f t="shared" si="2"/>
        <v>0.017216130962831148</v>
      </c>
      <c r="I35" s="68">
        <v>9865.54</v>
      </c>
      <c r="J35" s="6">
        <f t="shared" si="3"/>
        <v>0.007674599185170988</v>
      </c>
      <c r="K35" s="68">
        <v>197781.56</v>
      </c>
      <c r="L35" s="6">
        <f t="shared" si="4"/>
        <v>0.02207600884016969</v>
      </c>
      <c r="M35" s="4"/>
      <c r="N35" s="4"/>
    </row>
    <row r="36" spans="2:14" ht="12.75">
      <c r="B36" s="66" t="s">
        <v>68</v>
      </c>
      <c r="C36" s="68">
        <v>20093.03</v>
      </c>
      <c r="D36" s="6">
        <f t="shared" si="0"/>
        <v>0.0044616139533638285</v>
      </c>
      <c r="E36" s="68">
        <v>20093.04</v>
      </c>
      <c r="F36" s="6">
        <f t="shared" si="1"/>
        <v>0.007761088036171998</v>
      </c>
      <c r="G36" s="68">
        <v>3608.48</v>
      </c>
      <c r="H36" s="6">
        <f t="shared" si="2"/>
        <v>0.006209121800243364</v>
      </c>
      <c r="I36" s="68">
        <v>49370.33</v>
      </c>
      <c r="J36" s="6">
        <f t="shared" si="3"/>
        <v>0.038406158648145235</v>
      </c>
      <c r="K36" s="68">
        <v>93164.88</v>
      </c>
      <c r="L36" s="6">
        <f t="shared" si="4"/>
        <v>0.010398890141595346</v>
      </c>
      <c r="M36" s="4"/>
      <c r="N36" s="4"/>
    </row>
    <row r="37" spans="2:14" ht="12.75">
      <c r="B37" s="66" t="s">
        <v>70</v>
      </c>
      <c r="C37" s="68">
        <v>12510.53</v>
      </c>
      <c r="D37" s="6">
        <f t="shared" si="0"/>
        <v>0.0027779361904091506</v>
      </c>
      <c r="E37" s="68">
        <v>12510.57</v>
      </c>
      <c r="F37" s="6">
        <f t="shared" si="1"/>
        <v>0.004832301889245843</v>
      </c>
      <c r="G37" s="68">
        <v>327.62</v>
      </c>
      <c r="H37" s="6">
        <f t="shared" si="2"/>
        <v>0.0005637366659080087</v>
      </c>
      <c r="I37" s="68">
        <v>23141.21</v>
      </c>
      <c r="J37" s="6">
        <f t="shared" si="3"/>
        <v>0.018002006115212212</v>
      </c>
      <c r="K37" s="68">
        <v>48489.93</v>
      </c>
      <c r="L37" s="6">
        <f t="shared" si="4"/>
        <v>0.005412355546893297</v>
      </c>
      <c r="M37" s="4"/>
      <c r="N37" s="4"/>
    </row>
    <row r="38" spans="2:14" ht="12.75">
      <c r="B38" s="66" t="s">
        <v>73</v>
      </c>
      <c r="C38" s="68">
        <v>6646.59</v>
      </c>
      <c r="D38" s="6">
        <f t="shared" si="0"/>
        <v>0.0014758609670263015</v>
      </c>
      <c r="E38" s="68">
        <v>6646.6</v>
      </c>
      <c r="F38" s="6">
        <f t="shared" si="1"/>
        <v>0.0025672993106678134</v>
      </c>
      <c r="G38" s="68">
        <v>0</v>
      </c>
      <c r="H38" s="6">
        <f t="shared" si="2"/>
        <v>0</v>
      </c>
      <c r="I38" s="68">
        <v>16529.92</v>
      </c>
      <c r="J38" s="6">
        <f t="shared" si="3"/>
        <v>0.01285895253203997</v>
      </c>
      <c r="K38" s="68">
        <v>29823.11</v>
      </c>
      <c r="L38" s="6">
        <f t="shared" si="4"/>
        <v>0.0033287999144174666</v>
      </c>
      <c r="M38" s="4"/>
      <c r="N38" s="4"/>
    </row>
    <row r="39" spans="2:14" ht="12.75">
      <c r="B39" s="66" t="s">
        <v>75</v>
      </c>
      <c r="C39" s="68">
        <v>14224.59</v>
      </c>
      <c r="D39" s="6">
        <f t="shared" si="0"/>
        <v>0.003158539514691392</v>
      </c>
      <c r="E39" s="68">
        <v>14224.61</v>
      </c>
      <c r="F39" s="6">
        <f t="shared" si="1"/>
        <v>0.005494362749002269</v>
      </c>
      <c r="G39" s="68">
        <v>1025.49</v>
      </c>
      <c r="H39" s="6">
        <f t="shared" si="2"/>
        <v>0.0017645635599841396</v>
      </c>
      <c r="I39" s="68">
        <v>24448.44</v>
      </c>
      <c r="J39" s="6">
        <f t="shared" si="3"/>
        <v>0.01901892625266349</v>
      </c>
      <c r="K39" s="68">
        <v>53923.13</v>
      </c>
      <c r="L39" s="6">
        <f t="shared" si="4"/>
        <v>0.006018799197304437</v>
      </c>
      <c r="M39" s="4"/>
      <c r="N39" s="4"/>
    </row>
    <row r="40" spans="2:14" ht="12.75">
      <c r="B40" s="66" t="s">
        <v>78</v>
      </c>
      <c r="C40" s="68">
        <v>1118.38</v>
      </c>
      <c r="D40" s="6">
        <f t="shared" si="0"/>
        <v>0.00024833386568193244</v>
      </c>
      <c r="E40" s="68">
        <v>1118.41</v>
      </c>
      <c r="F40" s="6">
        <f t="shared" si="1"/>
        <v>0.0004319942861077828</v>
      </c>
      <c r="G40" s="68">
        <v>0</v>
      </c>
      <c r="H40" s="6">
        <f t="shared" si="2"/>
        <v>0</v>
      </c>
      <c r="I40" s="68">
        <v>121.3</v>
      </c>
      <c r="J40" s="6">
        <f t="shared" si="3"/>
        <v>9.436167520087504E-05</v>
      </c>
      <c r="K40" s="68">
        <v>2358.09</v>
      </c>
      <c r="L40" s="6">
        <f t="shared" si="4"/>
        <v>0.00026320560767098685</v>
      </c>
      <c r="M40" s="4"/>
      <c r="N40" s="4"/>
    </row>
    <row r="41" spans="2:14" ht="12.75">
      <c r="B41" s="66" t="s">
        <v>79</v>
      </c>
      <c r="C41" s="68">
        <v>160080.18</v>
      </c>
      <c r="D41" s="6">
        <f t="shared" si="0"/>
        <v>0.03554545853686543</v>
      </c>
      <c r="E41" s="68">
        <v>160080.24</v>
      </c>
      <c r="F41" s="6">
        <f t="shared" si="1"/>
        <v>0.061832198387677624</v>
      </c>
      <c r="G41" s="68">
        <v>54501.96</v>
      </c>
      <c r="H41" s="6">
        <f t="shared" si="2"/>
        <v>0.09378167760164718</v>
      </c>
      <c r="I41" s="68">
        <v>22348.84</v>
      </c>
      <c r="J41" s="6">
        <f t="shared" si="3"/>
        <v>0.017385605780678683</v>
      </c>
      <c r="K41" s="68">
        <v>397011.22</v>
      </c>
      <c r="L41" s="6">
        <f t="shared" si="4"/>
        <v>0.044313651901454074</v>
      </c>
      <c r="M41" s="4"/>
      <c r="N41" s="4"/>
    </row>
    <row r="42" spans="2:14" ht="12.75">
      <c r="B42" s="66" t="s">
        <v>81</v>
      </c>
      <c r="C42" s="68">
        <v>2327.29</v>
      </c>
      <c r="D42" s="6">
        <f t="shared" si="0"/>
        <v>0.0005167697225119409</v>
      </c>
      <c r="E42" s="68">
        <v>2327.3</v>
      </c>
      <c r="F42" s="6">
        <f t="shared" si="1"/>
        <v>0.0008989371536901878</v>
      </c>
      <c r="G42" s="68">
        <v>0</v>
      </c>
      <c r="H42" s="6">
        <f t="shared" si="2"/>
        <v>0</v>
      </c>
      <c r="I42" s="68">
        <v>0</v>
      </c>
      <c r="J42" s="6">
        <f t="shared" si="3"/>
        <v>0</v>
      </c>
      <c r="K42" s="68">
        <v>4654.59</v>
      </c>
      <c r="L42" s="6">
        <f t="shared" si="4"/>
        <v>0.0005195366544149284</v>
      </c>
      <c r="M42" s="4"/>
      <c r="N42" s="4"/>
    </row>
    <row r="43" spans="2:14" ht="12.75">
      <c r="B43" s="66" t="s">
        <v>82</v>
      </c>
      <c r="C43" s="68">
        <v>3843</v>
      </c>
      <c r="D43" s="6">
        <f t="shared" si="0"/>
        <v>0.0008533298573075934</v>
      </c>
      <c r="E43" s="68">
        <v>3843.01</v>
      </c>
      <c r="F43" s="6">
        <f t="shared" si="1"/>
        <v>0.0014843915571705103</v>
      </c>
      <c r="G43" s="68">
        <v>6311.59</v>
      </c>
      <c r="H43" s="6">
        <f t="shared" si="2"/>
        <v>0.010860370866181334</v>
      </c>
      <c r="I43" s="68">
        <v>0</v>
      </c>
      <c r="J43" s="6">
        <f t="shared" si="3"/>
        <v>0</v>
      </c>
      <c r="K43" s="68">
        <v>13997.6</v>
      </c>
      <c r="L43" s="6">
        <f t="shared" si="4"/>
        <v>0.0015623860047476582</v>
      </c>
      <c r="M43" s="4"/>
      <c r="N43" s="4"/>
    </row>
    <row r="44" spans="2:14" ht="12.75">
      <c r="B44" s="66" t="s">
        <v>88</v>
      </c>
      <c r="C44" s="68">
        <v>0</v>
      </c>
      <c r="D44" s="6">
        <f t="shared" si="0"/>
        <v>0</v>
      </c>
      <c r="E44" s="68">
        <v>0</v>
      </c>
      <c r="F44" s="6">
        <f t="shared" si="1"/>
        <v>0</v>
      </c>
      <c r="G44" s="68">
        <v>0</v>
      </c>
      <c r="H44" s="6">
        <f t="shared" si="2"/>
        <v>0</v>
      </c>
      <c r="I44" s="68">
        <v>28999.08</v>
      </c>
      <c r="J44" s="6">
        <f t="shared" si="3"/>
        <v>0.02255895934117223</v>
      </c>
      <c r="K44" s="68">
        <v>28999.08</v>
      </c>
      <c r="L44" s="6">
        <f t="shared" si="4"/>
        <v>0.003236823222735163</v>
      </c>
      <c r="M44" s="4"/>
      <c r="N44" s="4"/>
    </row>
    <row r="45" spans="2:14" ht="12.75">
      <c r="B45" s="66" t="s">
        <v>89</v>
      </c>
      <c r="C45" s="68">
        <v>50740.91</v>
      </c>
      <c r="D45" s="6">
        <f t="shared" si="0"/>
        <v>0.01126690957323899</v>
      </c>
      <c r="E45" s="68">
        <v>50740.92</v>
      </c>
      <c r="F45" s="6">
        <f t="shared" si="1"/>
        <v>0.019599062518979728</v>
      </c>
      <c r="G45" s="68">
        <v>6625.52</v>
      </c>
      <c r="H45" s="6">
        <f t="shared" si="2"/>
        <v>0.011400551110148434</v>
      </c>
      <c r="I45" s="68">
        <v>61139.48</v>
      </c>
      <c r="J45" s="6">
        <f t="shared" si="3"/>
        <v>0.04756161379810714</v>
      </c>
      <c r="K45" s="68">
        <v>169246.83</v>
      </c>
      <c r="L45" s="6">
        <f t="shared" si="4"/>
        <v>0.018891015498364437</v>
      </c>
      <c r="M45" s="4"/>
      <c r="N45" s="4"/>
    </row>
    <row r="46" spans="2:14" ht="12.75">
      <c r="B46" s="66" t="s">
        <v>93</v>
      </c>
      <c r="C46" s="68">
        <v>66.74</v>
      </c>
      <c r="D46" s="6">
        <f t="shared" si="0"/>
        <v>1.481947298379099E-05</v>
      </c>
      <c r="E46" s="68">
        <v>66.76</v>
      </c>
      <c r="F46" s="6">
        <f t="shared" si="1"/>
        <v>2.578655282101875E-05</v>
      </c>
      <c r="G46" s="68">
        <v>0</v>
      </c>
      <c r="H46" s="6">
        <f t="shared" si="2"/>
        <v>0</v>
      </c>
      <c r="I46" s="68">
        <v>5756.94</v>
      </c>
      <c r="J46" s="6">
        <f t="shared" si="3"/>
        <v>0.004478437777666327</v>
      </c>
      <c r="K46" s="68">
        <v>5890.44</v>
      </c>
      <c r="L46" s="6">
        <f t="shared" si="4"/>
        <v>0.0006574799264020829</v>
      </c>
      <c r="M46" s="4"/>
      <c r="N46" s="4"/>
    </row>
    <row r="47" spans="2:14" ht="12.75">
      <c r="B47" s="66" t="s">
        <v>97</v>
      </c>
      <c r="C47" s="68">
        <v>0</v>
      </c>
      <c r="D47" s="6">
        <f t="shared" si="0"/>
        <v>0</v>
      </c>
      <c r="E47" s="68">
        <v>0</v>
      </c>
      <c r="F47" s="6">
        <f t="shared" si="1"/>
        <v>0</v>
      </c>
      <c r="G47" s="68">
        <v>0</v>
      </c>
      <c r="H47" s="6">
        <f t="shared" si="2"/>
        <v>0</v>
      </c>
      <c r="I47" s="68">
        <v>1320.63</v>
      </c>
      <c r="J47" s="6">
        <f t="shared" si="3"/>
        <v>0.0010273442631535995</v>
      </c>
      <c r="K47" s="68">
        <v>1320.63</v>
      </c>
      <c r="L47" s="6">
        <f t="shared" si="4"/>
        <v>0.00014740625746198635</v>
      </c>
      <c r="M47" s="4"/>
      <c r="N47" s="4"/>
    </row>
    <row r="48" spans="2:14" ht="12.75">
      <c r="B48" s="66" t="s">
        <v>99</v>
      </c>
      <c r="C48" s="68">
        <v>214399.05</v>
      </c>
      <c r="D48" s="6">
        <f t="shared" si="0"/>
        <v>0.04760684640733374</v>
      </c>
      <c r="E48" s="68">
        <v>214399.17</v>
      </c>
      <c r="F48" s="6">
        <f t="shared" si="1"/>
        <v>0.0828132942179086</v>
      </c>
      <c r="G48" s="68">
        <v>40597.89</v>
      </c>
      <c r="H48" s="6">
        <f t="shared" si="2"/>
        <v>0.0698569048028206</v>
      </c>
      <c r="I48" s="68">
        <v>53395.09</v>
      </c>
      <c r="J48" s="6">
        <f t="shared" si="3"/>
        <v>0.04153709925722581</v>
      </c>
      <c r="K48" s="68">
        <v>522791.2</v>
      </c>
      <c r="L48" s="6">
        <f t="shared" si="4"/>
        <v>0.0583529786738608</v>
      </c>
      <c r="M48" s="4"/>
      <c r="N48" s="4"/>
    </row>
    <row r="49" spans="2:14" ht="12.75">
      <c r="B49" s="66" t="s">
        <v>106</v>
      </c>
      <c r="C49" s="68">
        <v>0</v>
      </c>
      <c r="D49" s="6">
        <f t="shared" si="0"/>
        <v>0</v>
      </c>
      <c r="E49" s="68">
        <v>0</v>
      </c>
      <c r="F49" s="6">
        <f t="shared" si="1"/>
        <v>0</v>
      </c>
      <c r="G49" s="68">
        <v>0</v>
      </c>
      <c r="H49" s="6">
        <f t="shared" si="2"/>
        <v>0</v>
      </c>
      <c r="I49" s="68">
        <v>3875.73</v>
      </c>
      <c r="J49" s="6">
        <f t="shared" si="3"/>
        <v>0.003015007217034521</v>
      </c>
      <c r="K49" s="68">
        <v>3875.73</v>
      </c>
      <c r="L49" s="6">
        <f t="shared" si="4"/>
        <v>0.0004326017538849975</v>
      </c>
      <c r="M49" s="4"/>
      <c r="N49" s="4"/>
    </row>
    <row r="50" spans="2:14" ht="12.75">
      <c r="B50" s="66" t="s">
        <v>110</v>
      </c>
      <c r="C50" s="68">
        <v>0</v>
      </c>
      <c r="D50" s="6">
        <f t="shared" si="0"/>
        <v>0</v>
      </c>
      <c r="E50" s="68">
        <v>0</v>
      </c>
      <c r="F50" s="6">
        <f t="shared" si="1"/>
        <v>0</v>
      </c>
      <c r="G50" s="68">
        <v>0</v>
      </c>
      <c r="H50" s="6">
        <f t="shared" si="2"/>
        <v>0</v>
      </c>
      <c r="I50" s="68">
        <v>2067.27</v>
      </c>
      <c r="J50" s="6">
        <f t="shared" si="3"/>
        <v>0.0016081703239283838</v>
      </c>
      <c r="K50" s="68">
        <v>2067.27</v>
      </c>
      <c r="L50" s="6">
        <f t="shared" si="4"/>
        <v>0.00023074482168619558</v>
      </c>
      <c r="M50" s="4"/>
      <c r="N50" s="4"/>
    </row>
    <row r="51" spans="2:14" ht="12.75">
      <c r="B51" s="66" t="s">
        <v>112</v>
      </c>
      <c r="C51" s="68">
        <v>0</v>
      </c>
      <c r="D51" s="6">
        <f t="shared" si="0"/>
        <v>0</v>
      </c>
      <c r="E51" s="68">
        <v>0</v>
      </c>
      <c r="F51" s="6">
        <f t="shared" si="1"/>
        <v>0</v>
      </c>
      <c r="G51" s="68">
        <v>0</v>
      </c>
      <c r="H51" s="6">
        <f t="shared" si="2"/>
        <v>0</v>
      </c>
      <c r="I51" s="68">
        <v>23586.67</v>
      </c>
      <c r="J51" s="6">
        <f t="shared" si="3"/>
        <v>0.01834853828202987</v>
      </c>
      <c r="K51" s="68">
        <v>23586.67</v>
      </c>
      <c r="L51" s="6">
        <f t="shared" si="4"/>
        <v>0.0026327001133481056</v>
      </c>
      <c r="M51" s="4"/>
      <c r="N51" s="4"/>
    </row>
    <row r="52" spans="2:14" ht="12.75">
      <c r="B52" s="66" t="s">
        <v>115</v>
      </c>
      <c r="C52" s="68">
        <v>119617.08</v>
      </c>
      <c r="D52" s="6">
        <f t="shared" si="0"/>
        <v>0.026560714495953937</v>
      </c>
      <c r="E52" s="68">
        <v>119617.12</v>
      </c>
      <c r="F52" s="6">
        <f t="shared" si="1"/>
        <v>0.046203013528731844</v>
      </c>
      <c r="G52" s="68">
        <v>3496.96</v>
      </c>
      <c r="H52" s="6">
        <f t="shared" si="2"/>
        <v>0.006017229019027136</v>
      </c>
      <c r="I52" s="68">
        <v>12790.32</v>
      </c>
      <c r="J52" s="6">
        <f t="shared" si="3"/>
        <v>0.009949843541263445</v>
      </c>
      <c r="K52" s="68">
        <v>255521.48</v>
      </c>
      <c r="L52" s="6">
        <f t="shared" si="4"/>
        <v>0.0285208310184895</v>
      </c>
      <c r="M52" s="4"/>
      <c r="N52" s="4"/>
    </row>
    <row r="53" spans="2:14" ht="12.75">
      <c r="B53" s="66" t="s">
        <v>120</v>
      </c>
      <c r="C53" s="68">
        <v>0</v>
      </c>
      <c r="D53" s="6">
        <f t="shared" si="0"/>
        <v>0</v>
      </c>
      <c r="E53" s="68">
        <v>0</v>
      </c>
      <c r="F53" s="6">
        <f t="shared" si="1"/>
        <v>0</v>
      </c>
      <c r="G53" s="68">
        <v>0</v>
      </c>
      <c r="H53" s="6">
        <f t="shared" si="2"/>
        <v>0</v>
      </c>
      <c r="I53" s="68">
        <v>1255.92</v>
      </c>
      <c r="J53" s="6">
        <f t="shared" si="3"/>
        <v>0.000977005071049324</v>
      </c>
      <c r="K53" s="68">
        <v>1255.92</v>
      </c>
      <c r="L53" s="6">
        <f t="shared" si="4"/>
        <v>0.00014018344795412634</v>
      </c>
      <c r="M53" s="4"/>
      <c r="N53" s="4"/>
    </row>
    <row r="54" spans="2:14" ht="12.75">
      <c r="B54" s="66" t="s">
        <v>121</v>
      </c>
      <c r="C54" s="68">
        <v>954.61</v>
      </c>
      <c r="D54" s="6">
        <f t="shared" si="0"/>
        <v>0.00021196909057621694</v>
      </c>
      <c r="E54" s="68">
        <v>954.61</v>
      </c>
      <c r="F54" s="6">
        <f t="shared" si="1"/>
        <v>0.0003687253024037254</v>
      </c>
      <c r="G54" s="68">
        <v>0</v>
      </c>
      <c r="H54" s="6">
        <f t="shared" si="2"/>
        <v>0</v>
      </c>
      <c r="I54" s="68">
        <v>3566.28</v>
      </c>
      <c r="J54" s="6">
        <f t="shared" si="3"/>
        <v>0.0027742799260954383</v>
      </c>
      <c r="K54" s="68">
        <v>5475.5</v>
      </c>
      <c r="L54" s="6">
        <f t="shared" si="4"/>
        <v>0.0006111650975164172</v>
      </c>
      <c r="M54" s="4"/>
      <c r="N54" s="4"/>
    </row>
    <row r="55" spans="2:14" ht="12.75">
      <c r="B55" s="66" t="s">
        <v>122</v>
      </c>
      <c r="C55" s="68">
        <v>2458.77</v>
      </c>
      <c r="D55" s="6">
        <f t="shared" si="0"/>
        <v>0.0005459645727952619</v>
      </c>
      <c r="E55" s="68">
        <v>2458.77</v>
      </c>
      <c r="F55" s="6">
        <f t="shared" si="1"/>
        <v>0.000949718431392095</v>
      </c>
      <c r="G55" s="68">
        <v>9.69</v>
      </c>
      <c r="H55" s="6">
        <f t="shared" si="2"/>
        <v>1.6673610562995556E-05</v>
      </c>
      <c r="I55" s="68">
        <v>19010.04</v>
      </c>
      <c r="J55" s="6">
        <f t="shared" si="3"/>
        <v>0.014788287057177598</v>
      </c>
      <c r="K55" s="68">
        <v>23937.27</v>
      </c>
      <c r="L55" s="6">
        <f t="shared" si="4"/>
        <v>0.0026718334314358157</v>
      </c>
      <c r="M55" s="4"/>
      <c r="N55" s="4"/>
    </row>
    <row r="56" spans="2:14" ht="12.75">
      <c r="B56" s="66" t="s">
        <v>123</v>
      </c>
      <c r="C56" s="68">
        <v>744.9</v>
      </c>
      <c r="D56" s="6">
        <f t="shared" si="0"/>
        <v>0.00016540343760302532</v>
      </c>
      <c r="E56" s="68">
        <v>744.91</v>
      </c>
      <c r="F56" s="6">
        <f t="shared" si="1"/>
        <v>0.00028772709799138816</v>
      </c>
      <c r="G56" s="68">
        <v>0</v>
      </c>
      <c r="H56" s="6">
        <f t="shared" si="2"/>
        <v>0</v>
      </c>
      <c r="I56" s="68">
        <v>336.26</v>
      </c>
      <c r="J56" s="6">
        <f t="shared" si="3"/>
        <v>0.0002615833215420135</v>
      </c>
      <c r="K56" s="68">
        <v>1826.07</v>
      </c>
      <c r="L56" s="6">
        <f t="shared" si="4"/>
        <v>0.00020382252755397754</v>
      </c>
      <c r="M56" s="4"/>
      <c r="N56" s="4"/>
    </row>
    <row r="57" spans="2:14" ht="12.75">
      <c r="B57" s="66" t="s">
        <v>127</v>
      </c>
      <c r="C57" s="68">
        <v>93367.66</v>
      </c>
      <c r="D57" s="6">
        <f t="shared" si="0"/>
        <v>0.02073208742777619</v>
      </c>
      <c r="E57" s="68">
        <v>93367.72</v>
      </c>
      <c r="F57" s="6">
        <f t="shared" si="1"/>
        <v>0.036063985074267356</v>
      </c>
      <c r="G57" s="68">
        <v>8664.84</v>
      </c>
      <c r="H57" s="6">
        <f t="shared" si="2"/>
        <v>0.014909614834950095</v>
      </c>
      <c r="I57" s="68">
        <v>67792.74</v>
      </c>
      <c r="J57" s="6">
        <f t="shared" si="3"/>
        <v>0.05273731667648285</v>
      </c>
      <c r="K57" s="68">
        <v>263192.96</v>
      </c>
      <c r="L57" s="6">
        <f t="shared" si="4"/>
        <v>0.029377107307832072</v>
      </c>
      <c r="M57" s="4"/>
      <c r="N57" s="4"/>
    </row>
    <row r="58" spans="2:14" ht="12.75">
      <c r="B58" s="66" t="s">
        <v>128</v>
      </c>
      <c r="C58" s="68">
        <v>0</v>
      </c>
      <c r="D58" s="6">
        <f t="shared" si="0"/>
        <v>0</v>
      </c>
      <c r="E58" s="68">
        <v>0</v>
      </c>
      <c r="F58" s="6">
        <f t="shared" si="1"/>
        <v>0</v>
      </c>
      <c r="G58" s="68">
        <v>0</v>
      </c>
      <c r="H58" s="6">
        <f t="shared" si="2"/>
        <v>0</v>
      </c>
      <c r="I58" s="68">
        <v>14840.27</v>
      </c>
      <c r="J58" s="6">
        <f t="shared" si="3"/>
        <v>0.011544540293761665</v>
      </c>
      <c r="K58" s="68">
        <v>14840.27</v>
      </c>
      <c r="L58" s="6">
        <f t="shared" si="4"/>
        <v>0.0016564432584640601</v>
      </c>
      <c r="M58" s="4"/>
      <c r="N58" s="4"/>
    </row>
    <row r="59" spans="2:14" ht="12.75">
      <c r="B59" s="66" t="s">
        <v>130</v>
      </c>
      <c r="C59" s="68">
        <v>0</v>
      </c>
      <c r="D59" s="6">
        <f t="shared" si="0"/>
        <v>0</v>
      </c>
      <c r="E59" s="68">
        <v>0</v>
      </c>
      <c r="F59" s="6">
        <f t="shared" si="1"/>
        <v>0</v>
      </c>
      <c r="G59" s="68">
        <v>0</v>
      </c>
      <c r="H59" s="6">
        <f t="shared" si="2"/>
        <v>0</v>
      </c>
      <c r="I59" s="68">
        <v>5887.77</v>
      </c>
      <c r="J59" s="6">
        <f t="shared" si="3"/>
        <v>0.004580213028833108</v>
      </c>
      <c r="K59" s="68">
        <v>5887.77</v>
      </c>
      <c r="L59" s="6">
        <f t="shared" si="4"/>
        <v>0.0006571819059819626</v>
      </c>
      <c r="M59" s="4"/>
      <c r="N59" s="4"/>
    </row>
    <row r="60" spans="2:14" ht="12.75">
      <c r="B60" s="66" t="s">
        <v>131</v>
      </c>
      <c r="C60" s="68">
        <v>7084.84</v>
      </c>
      <c r="D60" s="6">
        <f t="shared" si="0"/>
        <v>0.0015731734338400025</v>
      </c>
      <c r="E60" s="68">
        <v>7084.85</v>
      </c>
      <c r="F60" s="6">
        <f t="shared" si="1"/>
        <v>0.002736576673966367</v>
      </c>
      <c r="G60" s="68">
        <v>0</v>
      </c>
      <c r="H60" s="6">
        <f t="shared" si="2"/>
        <v>0</v>
      </c>
      <c r="I60" s="68">
        <v>10846.07</v>
      </c>
      <c r="J60" s="6">
        <f t="shared" si="3"/>
        <v>0.008437372914641013</v>
      </c>
      <c r="K60" s="68">
        <v>25015.76</v>
      </c>
      <c r="L60" s="6">
        <f t="shared" si="4"/>
        <v>0.0027922124737188</v>
      </c>
      <c r="M60" s="4"/>
      <c r="N60" s="4"/>
    </row>
    <row r="61" spans="2:14" ht="12.75">
      <c r="B61" s="66" t="s">
        <v>132</v>
      </c>
      <c r="C61" s="68">
        <v>18642.46</v>
      </c>
      <c r="D61" s="6">
        <f t="shared" si="0"/>
        <v>0.0041395180150045575</v>
      </c>
      <c r="E61" s="68">
        <v>18642.46</v>
      </c>
      <c r="F61" s="6">
        <f t="shared" si="1"/>
        <v>0.007200790585735907</v>
      </c>
      <c r="G61" s="68">
        <v>1716.39</v>
      </c>
      <c r="H61" s="6">
        <f t="shared" si="2"/>
        <v>0.0029533971552342564</v>
      </c>
      <c r="I61" s="68">
        <v>40785.39</v>
      </c>
      <c r="J61" s="6">
        <f t="shared" si="3"/>
        <v>0.03172776359539173</v>
      </c>
      <c r="K61" s="68">
        <v>79786.7</v>
      </c>
      <c r="L61" s="6">
        <f t="shared" si="4"/>
        <v>0.008905642641952904</v>
      </c>
      <c r="M61" s="4"/>
      <c r="N61" s="4"/>
    </row>
    <row r="62" spans="2:14" ht="12.75">
      <c r="B62" s="66" t="s">
        <v>134</v>
      </c>
      <c r="C62" s="68">
        <v>2038.68</v>
      </c>
      <c r="D62" s="6">
        <f t="shared" si="0"/>
        <v>0.0004526844947946512</v>
      </c>
      <c r="E62" s="68">
        <v>2038.69</v>
      </c>
      <c r="F62" s="6">
        <f t="shared" si="1"/>
        <v>0.0007874593674458165</v>
      </c>
      <c r="G62" s="68">
        <v>0</v>
      </c>
      <c r="H62" s="6">
        <f t="shared" si="2"/>
        <v>0</v>
      </c>
      <c r="I62" s="68">
        <v>6561.52</v>
      </c>
      <c r="J62" s="6">
        <f t="shared" si="3"/>
        <v>0.005104336513306229</v>
      </c>
      <c r="K62" s="68">
        <v>10638.89</v>
      </c>
      <c r="L62" s="6">
        <f t="shared" si="4"/>
        <v>0.001187493058956522</v>
      </c>
      <c r="M62" s="4"/>
      <c r="N62" s="4"/>
    </row>
    <row r="63" spans="2:14" ht="12.75">
      <c r="B63" s="66" t="s">
        <v>135</v>
      </c>
      <c r="C63" s="68">
        <v>157262.6</v>
      </c>
      <c r="D63" s="6">
        <f t="shared" si="0"/>
        <v>0.03491982097783532</v>
      </c>
      <c r="E63" s="68">
        <v>157262.66</v>
      </c>
      <c r="F63" s="6">
        <f t="shared" si="1"/>
        <v>0.06074388689131085</v>
      </c>
      <c r="G63" s="68">
        <v>59498.83</v>
      </c>
      <c r="H63" s="6">
        <f t="shared" si="2"/>
        <v>0.1023798060241359</v>
      </c>
      <c r="I63" s="68">
        <v>16700.99</v>
      </c>
      <c r="J63" s="6">
        <f t="shared" si="3"/>
        <v>0.012992031277106861</v>
      </c>
      <c r="K63" s="68">
        <v>390725.08</v>
      </c>
      <c r="L63" s="6">
        <f t="shared" si="4"/>
        <v>0.04361200467908135</v>
      </c>
      <c r="M63" s="4"/>
      <c r="N63" s="4"/>
    </row>
    <row r="64" spans="2:14" ht="12.75">
      <c r="B64" s="66" t="s">
        <v>136</v>
      </c>
      <c r="C64" s="68">
        <v>1490.07</v>
      </c>
      <c r="D64" s="6">
        <f t="shared" si="0"/>
        <v>0.00033086682812342587</v>
      </c>
      <c r="E64" s="68">
        <v>1490.08</v>
      </c>
      <c r="F64" s="6">
        <f t="shared" si="1"/>
        <v>0.0005755546229410368</v>
      </c>
      <c r="G64" s="68">
        <v>0</v>
      </c>
      <c r="H64" s="6">
        <f t="shared" si="2"/>
        <v>0</v>
      </c>
      <c r="I64" s="68">
        <v>6223.77</v>
      </c>
      <c r="J64" s="6">
        <f t="shared" si="3"/>
        <v>0.004841594091219704</v>
      </c>
      <c r="K64" s="68">
        <v>9203.92</v>
      </c>
      <c r="L64" s="6">
        <f t="shared" si="4"/>
        <v>0.0010273243839527537</v>
      </c>
      <c r="M64" s="4"/>
      <c r="N64" s="4"/>
    </row>
    <row r="65" spans="2:14" ht="12.75">
      <c r="B65" s="66" t="s">
        <v>137</v>
      </c>
      <c r="C65" s="68">
        <v>119421.24</v>
      </c>
      <c r="D65" s="6">
        <f t="shared" si="0"/>
        <v>0.026517228646551098</v>
      </c>
      <c r="E65" s="68">
        <v>119421.24</v>
      </c>
      <c r="F65" s="6">
        <f t="shared" si="1"/>
        <v>0.04612735340340859</v>
      </c>
      <c r="G65" s="68">
        <v>42268.64</v>
      </c>
      <c r="H65" s="6">
        <f t="shared" si="2"/>
        <v>0.07273176908023286</v>
      </c>
      <c r="I65" s="68">
        <v>54226.68</v>
      </c>
      <c r="J65" s="6">
        <f t="shared" si="3"/>
        <v>0.04218400960743435</v>
      </c>
      <c r="K65" s="68">
        <v>335337.8</v>
      </c>
      <c r="L65" s="6">
        <f t="shared" si="4"/>
        <v>0.037429779789597446</v>
      </c>
      <c r="M65" s="4"/>
      <c r="N65" s="4"/>
    </row>
    <row r="66" spans="2:14" ht="12.75">
      <c r="B66" s="66" t="s">
        <v>139</v>
      </c>
      <c r="C66" s="68">
        <v>11107.75</v>
      </c>
      <c r="D66" s="6">
        <f t="shared" si="0"/>
        <v>0.0024664519184252978</v>
      </c>
      <c r="E66" s="68">
        <v>11107.79</v>
      </c>
      <c r="F66" s="6">
        <f t="shared" si="1"/>
        <v>0.004290467548828398</v>
      </c>
      <c r="G66" s="68">
        <v>0</v>
      </c>
      <c r="H66" s="6">
        <f t="shared" si="2"/>
        <v>0</v>
      </c>
      <c r="I66" s="68">
        <v>19647.78</v>
      </c>
      <c r="J66" s="6">
        <f t="shared" si="3"/>
        <v>0.015284397648625297</v>
      </c>
      <c r="K66" s="68">
        <v>41863.32</v>
      </c>
      <c r="L66" s="6">
        <f t="shared" si="4"/>
        <v>0.004672705698139162</v>
      </c>
      <c r="M66" s="4"/>
      <c r="N66" s="4"/>
    </row>
    <row r="67" spans="2:14" ht="12.75">
      <c r="B67" s="66" t="s">
        <v>140</v>
      </c>
      <c r="C67" s="68">
        <v>15633.95</v>
      </c>
      <c r="D67" s="6">
        <f t="shared" si="0"/>
        <v>0.0034714848614764635</v>
      </c>
      <c r="E67" s="68">
        <v>15633.96</v>
      </c>
      <c r="F67" s="6">
        <f t="shared" si="1"/>
        <v>0.006038734801403448</v>
      </c>
      <c r="G67" s="68">
        <v>0</v>
      </c>
      <c r="H67" s="6">
        <f t="shared" si="2"/>
        <v>0</v>
      </c>
      <c r="I67" s="68">
        <v>15778.61</v>
      </c>
      <c r="J67" s="6">
        <f t="shared" si="3"/>
        <v>0.012274493585665944</v>
      </c>
      <c r="K67" s="68">
        <v>47046.52</v>
      </c>
      <c r="L67" s="6">
        <f t="shared" si="4"/>
        <v>0.00525124481483117</v>
      </c>
      <c r="M67" s="4"/>
      <c r="N67" s="4"/>
    </row>
    <row r="68" spans="2:14" ht="12.75">
      <c r="B68" s="66" t="s">
        <v>141</v>
      </c>
      <c r="C68" s="68">
        <v>0</v>
      </c>
      <c r="D68" s="6">
        <f aca="true" t="shared" si="5" ref="D68:D76">+C68/$C$78</f>
        <v>0</v>
      </c>
      <c r="E68" s="68">
        <v>0</v>
      </c>
      <c r="F68" s="6">
        <f aca="true" t="shared" si="6" ref="F68:F76">+E68/$E$78</f>
        <v>0</v>
      </c>
      <c r="G68" s="68">
        <v>0</v>
      </c>
      <c r="H68" s="6">
        <f aca="true" t="shared" si="7" ref="H68:H76">+G68/$G$78</f>
        <v>0</v>
      </c>
      <c r="I68" s="68">
        <v>6973.82</v>
      </c>
      <c r="J68" s="6">
        <f aca="true" t="shared" si="8" ref="J68:J76">+I68/$I$78</f>
        <v>0.00542507285860978</v>
      </c>
      <c r="K68" s="68">
        <v>6973.82</v>
      </c>
      <c r="L68" s="6">
        <f aca="true" t="shared" si="9" ref="L68:L76">+K68/$K$78</f>
        <v>0.0007784047813646134</v>
      </c>
      <c r="M68" s="4"/>
      <c r="N68" s="4"/>
    </row>
    <row r="69" spans="2:14" ht="12.75">
      <c r="B69" s="66" t="s">
        <v>142</v>
      </c>
      <c r="C69" s="68">
        <v>0</v>
      </c>
      <c r="D69" s="6">
        <f t="shared" si="5"/>
        <v>0</v>
      </c>
      <c r="E69" s="68">
        <v>0</v>
      </c>
      <c r="F69" s="6">
        <f t="shared" si="6"/>
        <v>0</v>
      </c>
      <c r="G69" s="68">
        <v>0</v>
      </c>
      <c r="H69" s="6">
        <f t="shared" si="7"/>
        <v>0</v>
      </c>
      <c r="I69" s="68">
        <v>3248.54</v>
      </c>
      <c r="J69" s="6">
        <f t="shared" si="8"/>
        <v>0.0025271036797778284</v>
      </c>
      <c r="K69" s="68">
        <v>3248.54</v>
      </c>
      <c r="L69" s="6">
        <f t="shared" si="9"/>
        <v>0.00036259597587178925</v>
      </c>
      <c r="M69" s="4"/>
      <c r="N69" s="4"/>
    </row>
    <row r="70" spans="2:14" ht="12.75">
      <c r="B70" s="66" t="s">
        <v>143</v>
      </c>
      <c r="C70" s="68">
        <v>8807.48</v>
      </c>
      <c r="D70" s="6">
        <f t="shared" si="5"/>
        <v>0.0019556819286077236</v>
      </c>
      <c r="E70" s="68">
        <v>8807.49</v>
      </c>
      <c r="F70" s="6">
        <f t="shared" si="6"/>
        <v>0.0034019593484960215</v>
      </c>
      <c r="G70" s="68">
        <v>0</v>
      </c>
      <c r="H70" s="6">
        <f t="shared" si="7"/>
        <v>0</v>
      </c>
      <c r="I70" s="68">
        <v>44086.8</v>
      </c>
      <c r="J70" s="6">
        <f t="shared" si="8"/>
        <v>0.034295995896504027</v>
      </c>
      <c r="K70" s="68">
        <v>61701.77</v>
      </c>
      <c r="L70" s="6">
        <f t="shared" si="9"/>
        <v>0.006887036485980376</v>
      </c>
      <c r="M70" s="4"/>
      <c r="N70" s="4"/>
    </row>
    <row r="71" spans="2:14" ht="12.75">
      <c r="B71" s="66" t="s">
        <v>145</v>
      </c>
      <c r="C71" s="68">
        <v>1881.6</v>
      </c>
      <c r="D71" s="6">
        <f t="shared" si="5"/>
        <v>0.00041780521975278887</v>
      </c>
      <c r="E71" s="68">
        <v>1881.61</v>
      </c>
      <c r="F71" s="6">
        <f t="shared" si="6"/>
        <v>0.0007267860343552589</v>
      </c>
      <c r="G71" s="68">
        <v>0</v>
      </c>
      <c r="H71" s="6">
        <f t="shared" si="7"/>
        <v>0</v>
      </c>
      <c r="I71" s="68">
        <v>488.47</v>
      </c>
      <c r="J71" s="6">
        <f t="shared" si="8"/>
        <v>0.0003799904986427983</v>
      </c>
      <c r="K71" s="68">
        <v>4251.68</v>
      </c>
      <c r="L71" s="6">
        <f t="shared" si="9"/>
        <v>0.00047456459169182744</v>
      </c>
      <c r="M71" s="4"/>
      <c r="N71" s="4"/>
    </row>
    <row r="72" spans="2:14" ht="12.75">
      <c r="B72" s="66" t="s">
        <v>146</v>
      </c>
      <c r="C72" s="68">
        <v>5766.4</v>
      </c>
      <c r="D72" s="6">
        <f t="shared" si="5"/>
        <v>0.001280416676861438</v>
      </c>
      <c r="E72" s="68">
        <v>5766.4</v>
      </c>
      <c r="F72" s="6">
        <f t="shared" si="6"/>
        <v>0.002227315431203153</v>
      </c>
      <c r="G72" s="68">
        <v>0</v>
      </c>
      <c r="H72" s="6">
        <f t="shared" si="7"/>
        <v>0</v>
      </c>
      <c r="I72" s="68">
        <v>6840.48</v>
      </c>
      <c r="J72" s="6">
        <f t="shared" si="8"/>
        <v>0.005321345028673386</v>
      </c>
      <c r="K72" s="68">
        <v>18373.28</v>
      </c>
      <c r="L72" s="6">
        <f t="shared" si="9"/>
        <v>0.0020507912451641747</v>
      </c>
      <c r="M72" s="4"/>
      <c r="N72" s="4"/>
    </row>
    <row r="73" spans="2:14" ht="12.75">
      <c r="B73" s="66" t="s">
        <v>162</v>
      </c>
      <c r="C73" s="68">
        <v>0</v>
      </c>
      <c r="D73" s="6">
        <f t="shared" si="5"/>
        <v>0</v>
      </c>
      <c r="E73" s="68">
        <v>0</v>
      </c>
      <c r="F73" s="6">
        <f t="shared" si="6"/>
        <v>0</v>
      </c>
      <c r="G73" s="68">
        <v>0</v>
      </c>
      <c r="H73" s="6">
        <f t="shared" si="7"/>
        <v>0</v>
      </c>
      <c r="I73" s="68">
        <v>0</v>
      </c>
      <c r="J73" s="6">
        <f t="shared" si="8"/>
        <v>0</v>
      </c>
      <c r="K73" s="68">
        <v>0</v>
      </c>
      <c r="L73" s="6">
        <f t="shared" si="9"/>
        <v>0</v>
      </c>
      <c r="M73" s="4"/>
      <c r="N73" s="4"/>
    </row>
    <row r="74" spans="2:14" ht="12.75">
      <c r="B74" s="66" t="s">
        <v>147</v>
      </c>
      <c r="C74" s="68">
        <v>0</v>
      </c>
      <c r="D74" s="6">
        <f t="shared" si="5"/>
        <v>0</v>
      </c>
      <c r="E74" s="68">
        <v>0</v>
      </c>
      <c r="F74" s="6">
        <f t="shared" si="6"/>
        <v>0</v>
      </c>
      <c r="G74" s="68">
        <v>0</v>
      </c>
      <c r="H74" s="6">
        <f t="shared" si="7"/>
        <v>0</v>
      </c>
      <c r="I74" s="68">
        <v>485.2</v>
      </c>
      <c r="J74" s="6">
        <f t="shared" si="8"/>
        <v>0.00037744670080350017</v>
      </c>
      <c r="K74" s="68">
        <v>485.2</v>
      </c>
      <c r="L74" s="6">
        <f t="shared" si="9"/>
        <v>5.4157119042090337E-05</v>
      </c>
      <c r="M74" s="4"/>
      <c r="N74" s="4"/>
    </row>
    <row r="75" spans="2:14" ht="12.75">
      <c r="B75" s="66" t="s">
        <v>148</v>
      </c>
      <c r="C75" s="68">
        <v>7446.13</v>
      </c>
      <c r="D75" s="6">
        <f t="shared" si="5"/>
        <v>0.0016533970987233386</v>
      </c>
      <c r="E75" s="68">
        <v>7446.14</v>
      </c>
      <c r="F75" s="6">
        <f t="shared" si="6"/>
        <v>0.0028761276576198406</v>
      </c>
      <c r="G75" s="68">
        <v>0</v>
      </c>
      <c r="H75" s="6">
        <f t="shared" si="7"/>
        <v>0</v>
      </c>
      <c r="I75" s="68">
        <v>2301.25</v>
      </c>
      <c r="J75" s="6">
        <f t="shared" si="8"/>
        <v>0.001790188005408192</v>
      </c>
      <c r="K75" s="68">
        <v>17193.52</v>
      </c>
      <c r="L75" s="6">
        <f t="shared" si="9"/>
        <v>0.0019191086343622447</v>
      </c>
      <c r="M75" s="4"/>
      <c r="N75" s="4"/>
    </row>
    <row r="76" spans="2:14" ht="12.75">
      <c r="B76" s="66" t="s">
        <v>149</v>
      </c>
      <c r="C76" s="68">
        <v>209.42</v>
      </c>
      <c r="D76" s="6">
        <f t="shared" si="5"/>
        <v>4.650125909897377E-05</v>
      </c>
      <c r="E76" s="68">
        <v>209.44</v>
      </c>
      <c r="F76" s="6">
        <f t="shared" si="6"/>
        <v>8.089777745407679E-05</v>
      </c>
      <c r="G76" s="68">
        <v>0</v>
      </c>
      <c r="H76" s="6">
        <f t="shared" si="7"/>
        <v>0</v>
      </c>
      <c r="I76" s="68">
        <v>3229.03</v>
      </c>
      <c r="J76" s="6">
        <f t="shared" si="8"/>
        <v>0.0025119264639231783</v>
      </c>
      <c r="K76" s="68">
        <v>3647.89</v>
      </c>
      <c r="L76" s="6">
        <f t="shared" si="9"/>
        <v>0.0004071706780347298</v>
      </c>
      <c r="M76" s="4"/>
      <c r="N76" s="4"/>
    </row>
    <row r="77" spans="2:12" ht="12.75">
      <c r="B77" s="2"/>
      <c r="C77" s="3"/>
      <c r="D77" s="18"/>
      <c r="E77" s="3"/>
      <c r="F77" s="18"/>
      <c r="G77" s="3"/>
      <c r="H77" s="18"/>
      <c r="I77" s="3"/>
      <c r="J77" s="18"/>
      <c r="K77" s="3"/>
      <c r="L77" s="18"/>
    </row>
    <row r="78" spans="3:12" ht="12.75">
      <c r="C78" s="4">
        <f aca="true" t="shared" si="10" ref="C78:L78">SUM(C3:C77)</f>
        <v>4503533.970000001</v>
      </c>
      <c r="D78" s="7">
        <f t="shared" si="10"/>
        <v>0.9999999999999997</v>
      </c>
      <c r="E78" s="4">
        <f t="shared" si="10"/>
        <v>2588946.2800000003</v>
      </c>
      <c r="F78" s="7">
        <f t="shared" si="10"/>
        <v>0.9999999999999999</v>
      </c>
      <c r="G78" s="4">
        <f t="shared" si="10"/>
        <v>581157.8700000001</v>
      </c>
      <c r="H78" s="7">
        <f t="shared" si="10"/>
        <v>0.9999999999999998</v>
      </c>
      <c r="I78" s="4">
        <f>SUM(I3:I77)</f>
        <v>1285479.51</v>
      </c>
      <c r="J78" s="7">
        <f t="shared" si="10"/>
        <v>1.0000000000000002</v>
      </c>
      <c r="K78" s="4">
        <f t="shared" si="10"/>
        <v>8959117.629999995</v>
      </c>
      <c r="L78" s="7">
        <f t="shared" si="10"/>
        <v>1.0000000000000007</v>
      </c>
    </row>
    <row r="79" spans="3:11" ht="12.75">
      <c r="C79" s="4">
        <f>+C78-C80</f>
        <v>0</v>
      </c>
      <c r="E79" s="4">
        <f>+E78-E80</f>
        <v>0</v>
      </c>
      <c r="G79" s="4">
        <f>+G78-G80</f>
        <v>0</v>
      </c>
      <c r="I79" s="4">
        <f>+I78-I80</f>
        <v>0</v>
      </c>
      <c r="K79" s="4">
        <f>+K78-K80</f>
        <v>0</v>
      </c>
    </row>
    <row r="80" spans="3:11" ht="12.75">
      <c r="C80" s="16">
        <f>+E89</f>
        <v>4503533.97</v>
      </c>
      <c r="E80" s="9">
        <f>+I89+M89</f>
        <v>2588946.28</v>
      </c>
      <c r="G80" s="9">
        <f>+Q89</f>
        <v>581157.87</v>
      </c>
      <c r="I80" s="9">
        <f>+U89</f>
        <v>1285479.51</v>
      </c>
      <c r="K80" s="4">
        <f>SUM(C80:I80)</f>
        <v>8959117.63</v>
      </c>
    </row>
    <row r="89" spans="3:21" ht="12.75">
      <c r="C89" s="16">
        <v>12</v>
      </c>
      <c r="D89" s="13">
        <v>2006</v>
      </c>
      <c r="E89" s="14">
        <v>4503533.97</v>
      </c>
      <c r="G89" s="13">
        <v>12</v>
      </c>
      <c r="H89" s="13">
        <v>2006</v>
      </c>
      <c r="I89" s="14">
        <v>2588946.28</v>
      </c>
      <c r="K89" s="13">
        <v>12</v>
      </c>
      <c r="L89" s="13">
        <v>2006</v>
      </c>
      <c r="M89" s="14">
        <v>0</v>
      </c>
      <c r="O89" s="13">
        <v>12</v>
      </c>
      <c r="P89" s="13">
        <v>2006</v>
      </c>
      <c r="Q89" s="14">
        <v>581157.87</v>
      </c>
      <c r="S89" s="13">
        <v>12</v>
      </c>
      <c r="T89" s="13">
        <v>2006</v>
      </c>
      <c r="U89" s="14">
        <v>1285479.51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AEAGLE</cp:lastModifiedBy>
  <dcterms:created xsi:type="dcterms:W3CDTF">1996-10-14T23:33:28Z</dcterms:created>
  <dcterms:modified xsi:type="dcterms:W3CDTF">2012-01-04T14:38:01Z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