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2795" windowHeight="8865" tabRatio="780" activeTab="13"/>
  </bookViews>
  <sheets>
    <sheet name="ZipListing" sheetId="1" r:id="rId1"/>
    <sheet name="Oct2010" sheetId="2" r:id="rId2"/>
    <sheet name="Nov2010" sheetId="3" r:id="rId3"/>
    <sheet name="Dec2010" sheetId="4" r:id="rId4"/>
    <sheet name="Jan2011" sheetId="5" r:id="rId5"/>
    <sheet name="Feb2011" sheetId="6" r:id="rId6"/>
    <sheet name="Mar2011" sheetId="7" r:id="rId7"/>
    <sheet name="Apr2011" sheetId="8" r:id="rId8"/>
    <sheet name="May2011" sheetId="9" r:id="rId9"/>
    <sheet name="June2011" sheetId="10" r:id="rId10"/>
    <sheet name="July2011" sheetId="11" r:id="rId11"/>
    <sheet name="Aug2011" sheetId="12" r:id="rId12"/>
    <sheet name="Sept2011" sheetId="13" r:id="rId13"/>
    <sheet name="FY20102011" sheetId="14" r:id="rId14"/>
  </sheets>
  <definedNames>
    <definedName name="_xlnm.Print_Area" localSheetId="13">'FY20102011'!$C$90:$L$93</definedName>
  </definedNames>
  <calcPr fullCalcOnLoad="1"/>
</workbook>
</file>

<file path=xl/sharedStrings.xml><?xml version="1.0" encoding="utf-8"?>
<sst xmlns="http://schemas.openxmlformats.org/spreadsheetml/2006/main" count="2000" uniqueCount="167">
  <si>
    <t>ZIPCode</t>
  </si>
  <si>
    <t>City</t>
  </si>
  <si>
    <t>33010</t>
  </si>
  <si>
    <t>Hialeah Gardens</t>
  </si>
  <si>
    <t>Miami</t>
  </si>
  <si>
    <t>Hialeah</t>
  </si>
  <si>
    <t>33012</t>
  </si>
  <si>
    <t>33013</t>
  </si>
  <si>
    <t>33014</t>
  </si>
  <si>
    <t>Hialeah Lakes</t>
  </si>
  <si>
    <t>Miami Lakes</t>
  </si>
  <si>
    <t>Opa Locka</t>
  </si>
  <si>
    <t>33015</t>
  </si>
  <si>
    <t>Palm Springs North</t>
  </si>
  <si>
    <t>Miami Gardens</t>
  </si>
  <si>
    <t>33016</t>
  </si>
  <si>
    <t>33018</t>
  </si>
  <si>
    <t>33030</t>
  </si>
  <si>
    <t>Homestead</t>
  </si>
  <si>
    <t>Modello</t>
  </si>
  <si>
    <t>Leisure City</t>
  </si>
  <si>
    <t>Everglades National Park</t>
  </si>
  <si>
    <t>33031</t>
  </si>
  <si>
    <t>Redland</t>
  </si>
  <si>
    <t>33032</t>
  </si>
  <si>
    <t>Naranja</t>
  </si>
  <si>
    <t>Princeton</t>
  </si>
  <si>
    <t>33033</t>
  </si>
  <si>
    <t>33034</t>
  </si>
  <si>
    <t>Flamingo Lodge</t>
  </si>
  <si>
    <t>Florida City</t>
  </si>
  <si>
    <t>33035</t>
  </si>
  <si>
    <t>33054</t>
  </si>
  <si>
    <t>33056</t>
  </si>
  <si>
    <t>Carol City</t>
  </si>
  <si>
    <t>33109</t>
  </si>
  <si>
    <t>Miami Beach</t>
  </si>
  <si>
    <t>Fisher Island</t>
  </si>
  <si>
    <t>33122</t>
  </si>
  <si>
    <t>33125</t>
  </si>
  <si>
    <t>33126</t>
  </si>
  <si>
    <t>Blue Lagoon</t>
  </si>
  <si>
    <t>33128</t>
  </si>
  <si>
    <t>33129</t>
  </si>
  <si>
    <t>33130</t>
  </si>
  <si>
    <t>33131</t>
  </si>
  <si>
    <t>33132</t>
  </si>
  <si>
    <t>Seybold</t>
  </si>
  <si>
    <t>33133</t>
  </si>
  <si>
    <t>Coconut Grove</t>
  </si>
  <si>
    <t>Coral Gables</t>
  </si>
  <si>
    <t>33134</t>
  </si>
  <si>
    <t>33135</t>
  </si>
  <si>
    <t>33136</t>
  </si>
  <si>
    <t>33137</t>
  </si>
  <si>
    <t>33138</t>
  </si>
  <si>
    <t>El Portal</t>
  </si>
  <si>
    <t>Miami Shores</t>
  </si>
  <si>
    <t>33139</t>
  </si>
  <si>
    <t>Venetian Islands</t>
  </si>
  <si>
    <t>Carl Fisher</t>
  </si>
  <si>
    <t>33140</t>
  </si>
  <si>
    <t>Sunset Island</t>
  </si>
  <si>
    <t>33141</t>
  </si>
  <si>
    <t>North Bay Village</t>
  </si>
  <si>
    <t>Normandy Isle</t>
  </si>
  <si>
    <t>Normandy</t>
  </si>
  <si>
    <t>33142</t>
  </si>
  <si>
    <t>33143</t>
  </si>
  <si>
    <t>South Miami</t>
  </si>
  <si>
    <t>33144</t>
  </si>
  <si>
    <t>Sweetwater</t>
  </si>
  <si>
    <t>West Miami</t>
  </si>
  <si>
    <t>33145</t>
  </si>
  <si>
    <t>Coral</t>
  </si>
  <si>
    <t>33146</t>
  </si>
  <si>
    <t>University of Miami</t>
  </si>
  <si>
    <t>Hibiscus</t>
  </si>
  <si>
    <t>33147</t>
  </si>
  <si>
    <t>33149</t>
  </si>
  <si>
    <t>Key Biscayne</t>
  </si>
  <si>
    <t>33150</t>
  </si>
  <si>
    <t>33154</t>
  </si>
  <si>
    <t>Bay Harbor Islands</t>
  </si>
  <si>
    <t>Surfside</t>
  </si>
  <si>
    <t>Indian Creek Village</t>
  </si>
  <si>
    <t>Bal Harbour</t>
  </si>
  <si>
    <t>Indian Creek</t>
  </si>
  <si>
    <t>33155</t>
  </si>
  <si>
    <t>33156</t>
  </si>
  <si>
    <t>Kendall</t>
  </si>
  <si>
    <t>Gables by the Sea</t>
  </si>
  <si>
    <t>Richmond Heights</t>
  </si>
  <si>
    <t>33157</t>
  </si>
  <si>
    <t>South Miami Heights</t>
  </si>
  <si>
    <t>Perrine</t>
  </si>
  <si>
    <t>Cutler Ridge</t>
  </si>
  <si>
    <t>33158</t>
  </si>
  <si>
    <t>Gables</t>
  </si>
  <si>
    <t>33160</t>
  </si>
  <si>
    <t>North Miami Beach</t>
  </si>
  <si>
    <t>Aventura</t>
  </si>
  <si>
    <t>Sunny Isles</t>
  </si>
  <si>
    <t>Ventura</t>
  </si>
  <si>
    <t>Golden Beach</t>
  </si>
  <si>
    <t>Sunny Isles Beach</t>
  </si>
  <si>
    <t>33161</t>
  </si>
  <si>
    <t>Biscayne Park</t>
  </si>
  <si>
    <t>Barry University</t>
  </si>
  <si>
    <t>North Miami</t>
  </si>
  <si>
    <t>33162</t>
  </si>
  <si>
    <t>Uleta</t>
  </si>
  <si>
    <t>33165</t>
  </si>
  <si>
    <t>Olympia Heights</t>
  </si>
  <si>
    <t>Westchester</t>
  </si>
  <si>
    <t>33166</t>
  </si>
  <si>
    <t>Medley</t>
  </si>
  <si>
    <t>Miami Springs</t>
  </si>
  <si>
    <t>Milam Dairy</t>
  </si>
  <si>
    <t>Virginia Gardens</t>
  </si>
  <si>
    <t>33167</t>
  </si>
  <si>
    <t>33168</t>
  </si>
  <si>
    <t>33169</t>
  </si>
  <si>
    <t>33170</t>
  </si>
  <si>
    <t>Country Lakes</t>
  </si>
  <si>
    <t>Goulds</t>
  </si>
  <si>
    <t>Quail Heights</t>
  </si>
  <si>
    <t>33172</t>
  </si>
  <si>
    <t>33173</t>
  </si>
  <si>
    <t>Sunset</t>
  </si>
  <si>
    <t>33174</t>
  </si>
  <si>
    <t>33175</t>
  </si>
  <si>
    <t>33176</t>
  </si>
  <si>
    <t>Snapper Creek</t>
  </si>
  <si>
    <t>33177</t>
  </si>
  <si>
    <t>33178</t>
  </si>
  <si>
    <t>33179</t>
  </si>
  <si>
    <t>33180</t>
  </si>
  <si>
    <t>Ojus</t>
  </si>
  <si>
    <t>33181</t>
  </si>
  <si>
    <t>33183</t>
  </si>
  <si>
    <t>33184</t>
  </si>
  <si>
    <t>33185</t>
  </si>
  <si>
    <t>33186</t>
  </si>
  <si>
    <t>Crossings</t>
  </si>
  <si>
    <t>33187</t>
  </si>
  <si>
    <t>33189</t>
  </si>
  <si>
    <t>33193</t>
  </si>
  <si>
    <t>33196</t>
  </si>
  <si>
    <t>33299</t>
  </si>
  <si>
    <t>Zip_Code</t>
  </si>
  <si>
    <t>Convention_Tax</t>
  </si>
  <si>
    <t>Tourist_Tax</t>
  </si>
  <si>
    <t>Food_Beverage_Tax</t>
  </si>
  <si>
    <t>Homeless_Tax</t>
  </si>
  <si>
    <t>Total_tax</t>
  </si>
  <si>
    <t>Pct</t>
  </si>
  <si>
    <t>Zip Code Break Down</t>
  </si>
  <si>
    <t>Show Map</t>
  </si>
  <si>
    <t>Pct.</t>
  </si>
  <si>
    <t>Other Zips</t>
  </si>
  <si>
    <t>Homeless_Tx</t>
  </si>
  <si>
    <t>Total_Tax</t>
  </si>
  <si>
    <t>33199</t>
  </si>
  <si>
    <t>33127</t>
  </si>
  <si>
    <t>99999</t>
  </si>
  <si>
    <t>Total_Tx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</si>
</sst>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;\(&quot;$&quot;#,##0.00\)"/>
    <numFmt numFmtId="167" formatCode="0.000%"/>
    <numFmt numFmtId="168" formatCode="0.000000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.75"/>
      <name val="Arial"/>
      <family val="0"/>
    </font>
    <font>
      <b/>
      <i/>
      <sz val="10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1" fillId="0" borderId="2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0" fontId="2" fillId="0" borderId="0" xfId="20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0" fillId="0" borderId="0" xfId="0" applyNumberFormat="1" applyAlignment="1">
      <alignment/>
    </xf>
    <xf numFmtId="164" fontId="1" fillId="0" borderId="0" xfId="0" applyNumberFormat="1" applyFont="1" applyFill="1" applyAlignment="1">
      <alignment horizontal="right"/>
    </xf>
    <xf numFmtId="166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2" xfId="31" applyFont="1" applyFill="1" applyBorder="1" applyAlignment="1">
      <alignment horizontal="left" wrapText="1"/>
      <protection/>
    </xf>
    <xf numFmtId="10" fontId="1" fillId="0" borderId="0" xfId="0" applyNumberFormat="1" applyFont="1" applyFill="1" applyAlignment="1">
      <alignment horizontal="right" wrapText="1"/>
    </xf>
    <xf numFmtId="0" fontId="1" fillId="0" borderId="2" xfId="21" applyFont="1" applyFill="1" applyBorder="1" applyAlignment="1">
      <alignment horizontal="left" wrapText="1"/>
      <protection/>
    </xf>
    <xf numFmtId="164" fontId="1" fillId="0" borderId="2" xfId="57" applyNumberFormat="1" applyFont="1" applyFill="1" applyBorder="1" applyAlignment="1">
      <alignment horizontal="right" wrapText="1"/>
      <protection/>
    </xf>
    <xf numFmtId="0" fontId="1" fillId="2" borderId="1" xfId="32" applyFont="1" applyFill="1" applyBorder="1" applyAlignment="1">
      <alignment horizontal="center"/>
      <protection/>
    </xf>
    <xf numFmtId="0" fontId="1" fillId="0" borderId="2" xfId="32" applyFont="1" applyFill="1" applyBorder="1" applyAlignment="1">
      <alignment horizontal="right" wrapText="1"/>
      <protection/>
    </xf>
    <xf numFmtId="0" fontId="1" fillId="0" borderId="2" xfId="32" applyFont="1" applyFill="1" applyBorder="1" applyAlignment="1">
      <alignment horizontal="left" wrapText="1"/>
      <protection/>
    </xf>
    <xf numFmtId="165" fontId="1" fillId="2" borderId="1" xfId="51" applyNumberFormat="1" applyFont="1" applyFill="1" applyBorder="1" applyAlignment="1">
      <alignment horizontal="center"/>
      <protection/>
    </xf>
    <xf numFmtId="4" fontId="1" fillId="0" borderId="0" xfId="0" applyNumberFormat="1" applyFont="1" applyFill="1" applyAlignment="1">
      <alignment horizontal="right"/>
    </xf>
    <xf numFmtId="164" fontId="1" fillId="0" borderId="2" xfId="32" applyNumberFormat="1" applyFont="1" applyFill="1" applyBorder="1" applyAlignment="1">
      <alignment horizontal="right" wrapText="1"/>
      <protection/>
    </xf>
    <xf numFmtId="164" fontId="1" fillId="2" borderId="1" xfId="32" applyNumberFormat="1" applyFont="1" applyFill="1" applyBorder="1" applyAlignment="1">
      <alignment horizontal="center"/>
      <protection/>
    </xf>
    <xf numFmtId="165" fontId="1" fillId="2" borderId="1" xfId="41" applyNumberFormat="1" applyFont="1" applyFill="1" applyBorder="1" applyAlignment="1">
      <alignment horizontal="center"/>
      <protection/>
    </xf>
    <xf numFmtId="164" fontId="1" fillId="2" borderId="1" xfId="38" applyNumberFormat="1" applyFont="1" applyFill="1" applyBorder="1" applyAlignment="1">
      <alignment horizontal="center"/>
      <protection/>
    </xf>
    <xf numFmtId="164" fontId="1" fillId="0" borderId="2" xfId="38" applyNumberFormat="1" applyFont="1" applyFill="1" applyBorder="1" applyAlignment="1">
      <alignment horizontal="right" wrapText="1"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2" xfId="54" applyNumberFormat="1" applyFont="1" applyFill="1" applyBorder="1" applyAlignment="1">
      <alignment horizontal="right" wrapText="1"/>
      <protection/>
    </xf>
    <xf numFmtId="164" fontId="1" fillId="0" borderId="2" xfId="51" applyNumberFormat="1" applyFont="1" applyFill="1" applyBorder="1" applyAlignment="1">
      <alignment horizontal="right" wrapText="1"/>
      <protection/>
    </xf>
    <xf numFmtId="0" fontId="1" fillId="2" borderId="1" xfId="26" applyFont="1" applyFill="1" applyBorder="1" applyAlignment="1">
      <alignment horizontal="center"/>
      <protection/>
    </xf>
    <xf numFmtId="164" fontId="1" fillId="2" borderId="1" xfId="35" applyNumberFormat="1" applyFont="1" applyFill="1" applyBorder="1" applyAlignment="1">
      <alignment horizontal="center"/>
      <protection/>
    </xf>
    <xf numFmtId="164" fontId="1" fillId="2" borderId="1" xfId="29" applyNumberFormat="1" applyFont="1" applyFill="1" applyBorder="1" applyAlignment="1">
      <alignment horizontal="center"/>
      <protection/>
    </xf>
    <xf numFmtId="0" fontId="1" fillId="0" borderId="2" xfId="45" applyFont="1" applyFill="1" applyBorder="1" applyAlignment="1">
      <alignment horizontal="left" wrapText="1"/>
      <protection/>
    </xf>
    <xf numFmtId="164" fontId="1" fillId="2" borderId="1" xfId="45" applyNumberFormat="1" applyFont="1" applyFill="1" applyBorder="1" applyAlignment="1">
      <alignment horizontal="center"/>
      <protection/>
    </xf>
    <xf numFmtId="164" fontId="1" fillId="0" borderId="2" xfId="45" applyNumberFormat="1" applyFont="1" applyFill="1" applyBorder="1" applyAlignment="1">
      <alignment horizontal="right" wrapText="1"/>
      <protection/>
    </xf>
    <xf numFmtId="10" fontId="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2" xfId="48" applyFont="1" applyFill="1" applyBorder="1" applyAlignment="1">
      <alignment horizontal="left" wrapText="1"/>
      <protection/>
    </xf>
    <xf numFmtId="164" fontId="1" fillId="0" borderId="2" xfId="42" applyNumberFormat="1" applyFont="1" applyFill="1" applyBorder="1" applyAlignment="1">
      <alignment horizontal="right" wrapText="1"/>
      <protection/>
    </xf>
    <xf numFmtId="0" fontId="1" fillId="0" borderId="2" xfId="58" applyFont="1" applyFill="1" applyBorder="1" applyAlignment="1">
      <alignment horizontal="left" wrapText="1"/>
      <protection/>
    </xf>
    <xf numFmtId="164" fontId="1" fillId="2" borderId="1" xfId="58" applyNumberFormat="1" applyFont="1" applyFill="1" applyBorder="1" applyAlignment="1">
      <alignment horizontal="center"/>
      <protection/>
    </xf>
    <xf numFmtId="164" fontId="1" fillId="0" borderId="2" xfId="58" applyNumberFormat="1" applyFont="1" applyFill="1" applyBorder="1" applyAlignment="1">
      <alignment horizontal="right" wrapText="1"/>
      <protection/>
    </xf>
    <xf numFmtId="0" fontId="1" fillId="0" borderId="2" xfId="55" applyFont="1" applyFill="1" applyBorder="1" applyAlignment="1">
      <alignment horizontal="left" wrapText="1"/>
      <protection/>
    </xf>
    <xf numFmtId="164" fontId="1" fillId="2" borderId="1" xfId="55" applyNumberFormat="1" applyFont="1" applyFill="1" applyBorder="1" applyAlignment="1">
      <alignment horizontal="center"/>
      <protection/>
    </xf>
    <xf numFmtId="164" fontId="1" fillId="0" borderId="2" xfId="55" applyNumberFormat="1" applyFont="1" applyFill="1" applyBorder="1" applyAlignment="1">
      <alignment horizontal="right" wrapText="1"/>
      <protection/>
    </xf>
    <xf numFmtId="0" fontId="1" fillId="0" borderId="2" xfId="52" applyFont="1" applyFill="1" applyBorder="1" applyAlignment="1">
      <alignment horizontal="left" wrapText="1"/>
      <protection/>
    </xf>
    <xf numFmtId="164" fontId="1" fillId="0" borderId="2" xfId="33" applyNumberFormat="1" applyFont="1" applyFill="1" applyBorder="1" applyAlignment="1">
      <alignment horizontal="right" wrapText="1"/>
      <protection/>
    </xf>
    <xf numFmtId="0" fontId="1" fillId="0" borderId="2" xfId="27" applyFont="1" applyFill="1" applyBorder="1" applyAlignment="1">
      <alignment horizontal="left" wrapText="1"/>
      <protection/>
    </xf>
    <xf numFmtId="0" fontId="1" fillId="0" borderId="0" xfId="27" applyFont="1" applyFill="1" applyBorder="1" applyAlignment="1">
      <alignment horizontal="left" wrapText="1"/>
      <protection/>
    </xf>
    <xf numFmtId="42" fontId="0" fillId="0" borderId="0" xfId="0" applyNumberFormat="1" applyAlignment="1">
      <alignment/>
    </xf>
    <xf numFmtId="42" fontId="1" fillId="0" borderId="0" xfId="0" applyNumberFormat="1" applyFont="1" applyFill="1" applyAlignment="1">
      <alignment horizontal="right"/>
    </xf>
    <xf numFmtId="164" fontId="1" fillId="0" borderId="0" xfId="27" applyNumberFormat="1" applyFont="1" applyFill="1" applyBorder="1" applyAlignment="1">
      <alignment horizontal="right" wrapText="1"/>
      <protection/>
    </xf>
    <xf numFmtId="9" fontId="1" fillId="0" borderId="0" xfId="27" applyNumberFormat="1" applyFont="1" applyFill="1" applyBorder="1" applyAlignment="1">
      <alignment horizontal="right" wrapText="1"/>
      <protection/>
    </xf>
    <xf numFmtId="164" fontId="1" fillId="0" borderId="0" xfId="33" applyNumberFormat="1" applyFont="1" applyFill="1" applyBorder="1" applyAlignment="1">
      <alignment horizontal="right" wrapText="1"/>
      <protection/>
    </xf>
    <xf numFmtId="10" fontId="1" fillId="0" borderId="0" xfId="27" applyNumberFormat="1" applyFont="1" applyFill="1" applyBorder="1" applyAlignment="1">
      <alignment horizontal="right" wrapText="1"/>
      <protection/>
    </xf>
    <xf numFmtId="10" fontId="1" fillId="0" borderId="0" xfId="0" applyNumberFormat="1" applyFont="1" applyFill="1" applyAlignment="1">
      <alignment horizontal="right"/>
    </xf>
    <xf numFmtId="0" fontId="1" fillId="0" borderId="2" xfId="36" applyFont="1" applyFill="1" applyBorder="1" applyAlignment="1">
      <alignment horizontal="left" wrapText="1"/>
      <protection/>
    </xf>
    <xf numFmtId="0" fontId="1" fillId="0" borderId="2" xfId="60" applyFont="1" applyFill="1" applyBorder="1" applyAlignment="1">
      <alignment horizontal="left" wrapText="1"/>
      <protection/>
    </xf>
    <xf numFmtId="0" fontId="1" fillId="0" borderId="2" xfId="46" applyFont="1" applyFill="1" applyBorder="1" applyAlignment="1">
      <alignment horizontal="left" wrapText="1"/>
      <protection/>
    </xf>
    <xf numFmtId="164" fontId="1" fillId="2" borderId="1" xfId="22" applyNumberFormat="1" applyFont="1" applyFill="1" applyBorder="1" applyAlignment="1">
      <alignment horizontal="center"/>
      <protection/>
    </xf>
    <xf numFmtId="0" fontId="1" fillId="2" borderId="1" xfId="49" applyFont="1" applyFill="1" applyBorder="1" applyAlignment="1">
      <alignment horizontal="center"/>
      <protection/>
    </xf>
    <xf numFmtId="0" fontId="1" fillId="0" borderId="2" xfId="43" applyFont="1" applyFill="1" applyBorder="1" applyAlignment="1">
      <alignment horizontal="left" wrapText="1"/>
      <protection/>
    </xf>
    <xf numFmtId="0" fontId="1" fillId="0" borderId="0" xfId="43" applyFont="1" applyFill="1" applyBorder="1" applyAlignment="1">
      <alignment horizontal="left" wrapText="1"/>
      <protection/>
    </xf>
    <xf numFmtId="0" fontId="1" fillId="0" borderId="2" xfId="39" applyFont="1" applyFill="1" applyBorder="1" applyAlignment="1">
      <alignment horizontal="left" wrapText="1"/>
      <protection/>
    </xf>
    <xf numFmtId="0" fontId="1" fillId="0" borderId="0" xfId="39" applyFont="1" applyFill="1" applyBorder="1" applyAlignment="1">
      <alignment horizontal="left" wrapText="1"/>
      <protection/>
    </xf>
    <xf numFmtId="0" fontId="1" fillId="0" borderId="2" xfId="24" applyFont="1" applyFill="1" applyBorder="1" applyAlignment="1">
      <alignment horizontal="left" wrapText="1"/>
      <protection/>
    </xf>
    <xf numFmtId="5" fontId="1" fillId="2" borderId="1" xfId="24" applyNumberFormat="1" applyFont="1" applyFill="1" applyBorder="1" applyAlignment="1">
      <alignment horizontal="center"/>
      <protection/>
    </xf>
    <xf numFmtId="0" fontId="1" fillId="2" borderId="1" xfId="34" applyFont="1" applyFill="1" applyBorder="1" applyAlignment="1">
      <alignment horizontal="center"/>
      <protection/>
    </xf>
    <xf numFmtId="0" fontId="1" fillId="0" borderId="2" xfId="34" applyFont="1" applyFill="1" applyBorder="1" applyAlignment="1">
      <alignment horizontal="left" wrapText="1"/>
      <protection/>
    </xf>
    <xf numFmtId="164" fontId="1" fillId="2" borderId="1" xfId="34" applyNumberFormat="1" applyFont="1" applyFill="1" applyBorder="1" applyAlignment="1">
      <alignment horizontal="center"/>
      <protection/>
    </xf>
    <xf numFmtId="164" fontId="1" fillId="0" borderId="2" xfId="34" applyNumberFormat="1" applyFont="1" applyFill="1" applyBorder="1" applyAlignment="1">
      <alignment horizontal="right" wrapText="1"/>
      <protection/>
    </xf>
    <xf numFmtId="0" fontId="1" fillId="2" borderId="1" xfId="56" applyFont="1" applyFill="1" applyBorder="1" applyAlignment="1">
      <alignment horizontal="center"/>
      <protection/>
    </xf>
    <xf numFmtId="0" fontId="1" fillId="0" borderId="2" xfId="56" applyFont="1" applyFill="1" applyBorder="1" applyAlignment="1">
      <alignment horizontal="left" wrapText="1"/>
      <protection/>
    </xf>
    <xf numFmtId="164" fontId="1" fillId="2" borderId="1" xfId="56" applyNumberFormat="1" applyFont="1" applyFill="1" applyBorder="1" applyAlignment="1">
      <alignment horizontal="center"/>
      <protection/>
    </xf>
    <xf numFmtId="164" fontId="1" fillId="0" borderId="2" xfId="56" applyNumberFormat="1" applyFont="1" applyFill="1" applyBorder="1" applyAlignment="1">
      <alignment horizontal="right" wrapText="1"/>
      <protection/>
    </xf>
    <xf numFmtId="0" fontId="1" fillId="2" borderId="1" xfId="53" applyFont="1" applyFill="1" applyBorder="1" applyAlignment="1">
      <alignment horizontal="center"/>
      <protection/>
    </xf>
    <xf numFmtId="0" fontId="1" fillId="0" borderId="2" xfId="53" applyFont="1" applyFill="1" applyBorder="1" applyAlignment="1">
      <alignment horizontal="left" wrapText="1"/>
      <protection/>
    </xf>
    <xf numFmtId="164" fontId="1" fillId="0" borderId="2" xfId="53" applyNumberFormat="1" applyFont="1" applyFill="1" applyBorder="1" applyAlignment="1">
      <alignment horizontal="right" wrapText="1"/>
      <protection/>
    </xf>
    <xf numFmtId="164" fontId="1" fillId="2" borderId="1" xfId="53" applyNumberFormat="1" applyFont="1" applyFill="1" applyBorder="1" applyAlignment="1">
      <alignment horizontal="center"/>
      <protection/>
    </xf>
    <xf numFmtId="0" fontId="1" fillId="2" borderId="1" xfId="28" applyFont="1" applyFill="1" applyBorder="1" applyAlignment="1">
      <alignment horizontal="center"/>
      <protection/>
    </xf>
    <xf numFmtId="0" fontId="1" fillId="0" borderId="2" xfId="28" applyFont="1" applyFill="1" applyBorder="1" applyAlignment="1">
      <alignment horizontal="left" wrapText="1"/>
      <protection/>
    </xf>
    <xf numFmtId="164" fontId="1" fillId="2" borderId="1" xfId="28" applyNumberFormat="1" applyFont="1" applyFill="1" applyBorder="1" applyAlignment="1">
      <alignment horizontal="center"/>
      <protection/>
    </xf>
    <xf numFmtId="164" fontId="1" fillId="0" borderId="2" xfId="28" applyNumberFormat="1" applyFont="1" applyFill="1" applyBorder="1" applyAlignment="1">
      <alignment horizontal="right" wrapText="1"/>
      <protection/>
    </xf>
    <xf numFmtId="0" fontId="1" fillId="2" borderId="1" xfId="37" applyFont="1" applyFill="1" applyBorder="1" applyAlignment="1">
      <alignment horizontal="center"/>
      <protection/>
    </xf>
    <xf numFmtId="0" fontId="1" fillId="0" borderId="2" xfId="37" applyFont="1" applyFill="1" applyBorder="1" applyAlignment="1">
      <alignment horizontal="left" wrapText="1"/>
      <protection/>
    </xf>
    <xf numFmtId="164" fontId="1" fillId="2" borderId="1" xfId="37" applyNumberFormat="1" applyFont="1" applyFill="1" applyBorder="1" applyAlignment="1">
      <alignment horizontal="center"/>
      <protection/>
    </xf>
    <xf numFmtId="164" fontId="1" fillId="0" borderId="2" xfId="37" applyNumberFormat="1" applyFont="1" applyFill="1" applyBorder="1" applyAlignment="1">
      <alignment horizontal="right" wrapText="1"/>
      <protection/>
    </xf>
    <xf numFmtId="0" fontId="1" fillId="2" borderId="1" xfId="30" applyFont="1" applyFill="1" applyBorder="1" applyAlignment="1">
      <alignment horizontal="center"/>
      <protection/>
    </xf>
    <xf numFmtId="0" fontId="1" fillId="0" borderId="2" xfId="30" applyFont="1" applyFill="1" applyBorder="1" applyAlignment="1">
      <alignment horizontal="left" wrapText="1"/>
      <protection/>
    </xf>
    <xf numFmtId="164" fontId="1" fillId="2" borderId="1" xfId="30" applyNumberFormat="1" applyFont="1" applyFill="1" applyBorder="1" applyAlignment="1">
      <alignment horizontal="center"/>
      <protection/>
    </xf>
    <xf numFmtId="164" fontId="1" fillId="0" borderId="2" xfId="30" applyNumberFormat="1" applyFont="1" applyFill="1" applyBorder="1" applyAlignment="1">
      <alignment horizontal="right" wrapText="1"/>
      <protection/>
    </xf>
    <xf numFmtId="0" fontId="1" fillId="2" borderId="1" xfId="47" applyFont="1" applyFill="1" applyBorder="1" applyAlignment="1">
      <alignment horizontal="center"/>
      <protection/>
    </xf>
    <xf numFmtId="0" fontId="1" fillId="0" borderId="2" xfId="47" applyFont="1" applyFill="1" applyBorder="1" applyAlignment="1">
      <alignment horizontal="left" wrapText="1"/>
      <protection/>
    </xf>
    <xf numFmtId="164" fontId="1" fillId="2" borderId="1" xfId="47" applyNumberFormat="1" applyFont="1" applyFill="1" applyBorder="1" applyAlignment="1">
      <alignment horizontal="center"/>
      <protection/>
    </xf>
    <xf numFmtId="164" fontId="1" fillId="0" borderId="2" xfId="47" applyNumberFormat="1" applyFont="1" applyFill="1" applyBorder="1" applyAlignment="1">
      <alignment horizontal="right" wrapText="1"/>
      <protection/>
    </xf>
    <xf numFmtId="0" fontId="1" fillId="2" borderId="1" xfId="23" applyFont="1" applyFill="1" applyBorder="1" applyAlignment="1">
      <alignment horizontal="center"/>
      <protection/>
    </xf>
    <xf numFmtId="0" fontId="1" fillId="0" borderId="2" xfId="23" applyFont="1" applyFill="1" applyBorder="1" applyAlignment="1">
      <alignment horizontal="left" wrapText="1"/>
      <protection/>
    </xf>
    <xf numFmtId="164" fontId="1" fillId="2" borderId="1" xfId="23" applyNumberFormat="1" applyFont="1" applyFill="1" applyBorder="1" applyAlignment="1">
      <alignment horizontal="center"/>
      <protection/>
    </xf>
    <xf numFmtId="164" fontId="1" fillId="0" borderId="2" xfId="23" applyNumberFormat="1" applyFont="1" applyFill="1" applyBorder="1" applyAlignment="1">
      <alignment horizontal="right" wrapText="1"/>
      <protection/>
    </xf>
    <xf numFmtId="0" fontId="1" fillId="2" borderId="1" xfId="50" applyFont="1" applyFill="1" applyBorder="1" applyAlignment="1">
      <alignment horizontal="center"/>
      <protection/>
    </xf>
    <xf numFmtId="0" fontId="1" fillId="0" borderId="2" xfId="50" applyFont="1" applyFill="1" applyBorder="1" applyAlignment="1">
      <alignment horizontal="left" wrapText="1"/>
      <protection/>
    </xf>
    <xf numFmtId="164" fontId="1" fillId="2" borderId="1" xfId="50" applyNumberFormat="1" applyFont="1" applyFill="1" applyBorder="1" applyAlignment="1">
      <alignment horizontal="center"/>
      <protection/>
    </xf>
    <xf numFmtId="164" fontId="1" fillId="0" borderId="2" xfId="50" applyNumberFormat="1" applyFont="1" applyFill="1" applyBorder="1" applyAlignment="1">
      <alignment horizontal="right" wrapText="1"/>
      <protection/>
    </xf>
    <xf numFmtId="0" fontId="1" fillId="2" borderId="1" xfId="44" applyFont="1" applyFill="1" applyBorder="1" applyAlignment="1">
      <alignment horizontal="center"/>
      <protection/>
    </xf>
    <xf numFmtId="164" fontId="1" fillId="2" borderId="1" xfId="44" applyNumberFormat="1" applyFont="1" applyFill="1" applyBorder="1" applyAlignment="1">
      <alignment horizontal="center"/>
      <protection/>
    </xf>
    <xf numFmtId="164" fontId="1" fillId="0" borderId="2" xfId="44" applyNumberFormat="1" applyFont="1" applyFill="1" applyBorder="1" applyAlignment="1">
      <alignment horizontal="right" wrapText="1"/>
      <protection/>
    </xf>
    <xf numFmtId="0" fontId="1" fillId="0" borderId="2" xfId="44" applyFont="1" applyFill="1" applyBorder="1" applyAlignment="1">
      <alignment horizontal="left" wrapText="1"/>
      <protection/>
    </xf>
    <xf numFmtId="0" fontId="1" fillId="2" borderId="1" xfId="40" applyFont="1" applyFill="1" applyBorder="1" applyAlignment="1">
      <alignment horizontal="center"/>
      <protection/>
    </xf>
    <xf numFmtId="0" fontId="1" fillId="0" borderId="2" xfId="40" applyFont="1" applyFill="1" applyBorder="1" applyAlignment="1">
      <alignment horizontal="left" wrapText="1"/>
      <protection/>
    </xf>
    <xf numFmtId="164" fontId="1" fillId="2" borderId="1" xfId="40" applyNumberFormat="1" applyFont="1" applyFill="1" applyBorder="1" applyAlignment="1">
      <alignment horizontal="center"/>
      <protection/>
    </xf>
    <xf numFmtId="164" fontId="1" fillId="0" borderId="2" xfId="40" applyNumberFormat="1" applyFont="1" applyFill="1" applyBorder="1" applyAlignment="1">
      <alignment horizontal="right" wrapText="1"/>
      <protection/>
    </xf>
    <xf numFmtId="0" fontId="1" fillId="2" borderId="1" xfId="25" applyFont="1" applyFill="1" applyBorder="1" applyAlignment="1">
      <alignment horizontal="center"/>
      <protection/>
    </xf>
    <xf numFmtId="0" fontId="1" fillId="0" borderId="2" xfId="25" applyFont="1" applyFill="1" applyBorder="1" applyAlignment="1">
      <alignment horizontal="left" wrapText="1"/>
      <protection/>
    </xf>
    <xf numFmtId="164" fontId="1" fillId="2" borderId="1" xfId="25" applyNumberFormat="1" applyFont="1" applyFill="1" applyBorder="1" applyAlignment="1">
      <alignment horizontal="center"/>
      <protection/>
    </xf>
    <xf numFmtId="164" fontId="1" fillId="0" borderId="2" xfId="25" applyNumberFormat="1" applyFont="1" applyFill="1" applyBorder="1" applyAlignment="1">
      <alignment horizontal="right" wrapText="1"/>
      <protection/>
    </xf>
    <xf numFmtId="0" fontId="1" fillId="2" borderId="1" xfId="59" applyFont="1" applyFill="1" applyBorder="1" applyAlignment="1">
      <alignment horizontal="center"/>
      <protection/>
    </xf>
    <xf numFmtId="0" fontId="1" fillId="0" borderId="2" xfId="59" applyFont="1" applyFill="1" applyBorder="1" applyAlignment="1">
      <alignment horizontal="left" wrapText="1"/>
      <protection/>
    </xf>
    <xf numFmtId="164" fontId="1" fillId="2" borderId="1" xfId="59" applyNumberFormat="1" applyFont="1" applyFill="1" applyBorder="1" applyAlignment="1">
      <alignment horizontal="center"/>
      <protection/>
    </xf>
    <xf numFmtId="164" fontId="1" fillId="0" borderId="2" xfId="59" applyNumberFormat="1" applyFont="1" applyFill="1" applyBorder="1" applyAlignment="1">
      <alignment horizontal="right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pr2007" xfId="21"/>
    <cellStyle name="Normal_Apr2010" xfId="22"/>
    <cellStyle name="Normal_Apr2011" xfId="23"/>
    <cellStyle name="Normal_Aug2010" xfId="24"/>
    <cellStyle name="Normal_Aug2011" xfId="25"/>
    <cellStyle name="Normal_Dec2008" xfId="26"/>
    <cellStyle name="Normal_Dec2009" xfId="27"/>
    <cellStyle name="Normal_Dec2010" xfId="28"/>
    <cellStyle name="Normal_Feb2009" xfId="29"/>
    <cellStyle name="Normal_Feb2011" xfId="30"/>
    <cellStyle name="Normal_FY20062007" xfId="31"/>
    <cellStyle name="Normal_FY20072008" xfId="32"/>
    <cellStyle name="Normal_FY20092010" xfId="33"/>
    <cellStyle name="Normal_FY20102011" xfId="34"/>
    <cellStyle name="Normal_Jan2009" xfId="35"/>
    <cellStyle name="Normal_Jan2010" xfId="36"/>
    <cellStyle name="Normal_Jan2011" xfId="37"/>
    <cellStyle name="Normal_July2008" xfId="38"/>
    <cellStyle name="Normal_July2010" xfId="39"/>
    <cellStyle name="Normal_July2011" xfId="40"/>
    <cellStyle name="Normal_June2008" xfId="41"/>
    <cellStyle name="Normal_June2009" xfId="42"/>
    <cellStyle name="Normal_June2010" xfId="43"/>
    <cellStyle name="Normal_June2011" xfId="44"/>
    <cellStyle name="Normal_Mar2009" xfId="45"/>
    <cellStyle name="Normal_Mar2010" xfId="46"/>
    <cellStyle name="Normal_Mar2011" xfId="47"/>
    <cellStyle name="Normal_May2009" xfId="48"/>
    <cellStyle name="Normal_May2010" xfId="49"/>
    <cellStyle name="Normal_May2011" xfId="50"/>
    <cellStyle name="Normal_Nov2007" xfId="51"/>
    <cellStyle name="Normal_Nov2009" xfId="52"/>
    <cellStyle name="Normal_Nov2010" xfId="53"/>
    <cellStyle name="Normal_Oct2008" xfId="54"/>
    <cellStyle name="Normal_Oct2009" xfId="55"/>
    <cellStyle name="Normal_Oct2010" xfId="56"/>
    <cellStyle name="Normal_Sept2007" xfId="57"/>
    <cellStyle name="Normal_Sept2009" xfId="58"/>
    <cellStyle name="Normal_Sept2011" xfId="59"/>
    <cellStyle name="Normal_Sheet2" xfId="60"/>
    <cellStyle name="Percen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Convention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88"/>
          <c:w val="0.7945"/>
          <c:h val="0.73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'FY20102011'!$X$2:$X$14</c:f>
              <c:strCache/>
            </c:strRef>
          </c:cat>
          <c:val>
            <c:numRef>
              <c:f>'FY20102011'!$Y$2:$Y$14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205"/>
          <c:w val="0.126"/>
          <c:h val="0.7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46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325"/>
          <c:h val="0.7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'FY20102011'!$AI$2:$AI$12</c:f>
              <c:strCache/>
            </c:strRef>
          </c:cat>
          <c:val>
            <c:numRef>
              <c:f>'FY20102011'!$AJ$2:$AJ$12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2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'FY20102011'!$AR$1</c:f>
              <c:strCache>
                <c:ptCount val="1"/>
                <c:pt idx="0">
                  <c:v>Food_Beverage_Tax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'FY20102011'!$AW$2:$AW$12</c:f>
              <c:strCache/>
            </c:strRef>
          </c:cat>
          <c:val>
            <c:numRef>
              <c:f>'FY20102011'!$AX$2:$AX$12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Homeless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8775"/>
          <c:w val="0.794"/>
          <c:h val="0.73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'FY20102011'!$BI$2:$BI$22</c:f>
              <c:strCache/>
            </c:strRef>
          </c:cat>
          <c:val>
            <c:numRef>
              <c:f>'FY20102011'!$BJ$2:$BJ$22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'FY20102011'!$BI$2:$BI$22</c:f>
              <c:strCache/>
            </c:strRef>
          </c:cat>
          <c:val>
            <c:numRef>
              <c:f>'FY20102011'!$BK$2:$BK$22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5"/>
          <c:y val="0"/>
          <c:w val="0.126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Collections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'FY20102011'!$BW$2:$BW$19</c:f>
              <c:strCache/>
            </c:strRef>
          </c:cat>
          <c:val>
            <c:numRef>
              <c:f>'FY20102011'!$BX$2:$BX$19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180975</xdr:colOff>
      <xdr:row>15</xdr:row>
      <xdr:rowOff>19050</xdr:rowOff>
    </xdr:from>
    <xdr:to>
      <xdr:col>25</xdr:col>
      <xdr:colOff>447675</xdr:colOff>
      <xdr:row>39</xdr:row>
      <xdr:rowOff>76200</xdr:rowOff>
    </xdr:to>
    <xdr:graphicFrame>
      <xdr:nvGraphicFramePr>
        <xdr:cNvPr id="1" name="Chart 3"/>
        <xdr:cNvGraphicFramePr/>
      </xdr:nvGraphicFramePr>
      <xdr:xfrm>
        <a:off x="14525625" y="2524125"/>
        <a:ext cx="62103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123825</xdr:colOff>
      <xdr:row>14</xdr:row>
      <xdr:rowOff>114300</xdr:rowOff>
    </xdr:from>
    <xdr:to>
      <xdr:col>40</xdr:col>
      <xdr:colOff>542925</xdr:colOff>
      <xdr:row>40</xdr:row>
      <xdr:rowOff>152400</xdr:rowOff>
    </xdr:to>
    <xdr:graphicFrame>
      <xdr:nvGraphicFramePr>
        <xdr:cNvPr id="2" name="Chart 4"/>
        <xdr:cNvGraphicFramePr/>
      </xdr:nvGraphicFramePr>
      <xdr:xfrm>
        <a:off x="25317450" y="2457450"/>
        <a:ext cx="630555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161925</xdr:colOff>
      <xdr:row>14</xdr:row>
      <xdr:rowOff>142875</xdr:rowOff>
    </xdr:from>
    <xdr:to>
      <xdr:col>53</xdr:col>
      <xdr:colOff>542925</xdr:colOff>
      <xdr:row>39</xdr:row>
      <xdr:rowOff>38100</xdr:rowOff>
    </xdr:to>
    <xdr:graphicFrame>
      <xdr:nvGraphicFramePr>
        <xdr:cNvPr id="3" name="Chart 5"/>
        <xdr:cNvGraphicFramePr/>
      </xdr:nvGraphicFramePr>
      <xdr:xfrm>
        <a:off x="35004375" y="2486025"/>
        <a:ext cx="58959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59</xdr:col>
      <xdr:colOff>161925</xdr:colOff>
      <xdr:row>24</xdr:row>
      <xdr:rowOff>114300</xdr:rowOff>
    </xdr:from>
    <xdr:to>
      <xdr:col>68</xdr:col>
      <xdr:colOff>200025</xdr:colOff>
      <xdr:row>49</xdr:row>
      <xdr:rowOff>9525</xdr:rowOff>
    </xdr:to>
    <xdr:graphicFrame>
      <xdr:nvGraphicFramePr>
        <xdr:cNvPr id="4" name="Chart 6"/>
        <xdr:cNvGraphicFramePr/>
      </xdr:nvGraphicFramePr>
      <xdr:xfrm>
        <a:off x="44519850" y="4076700"/>
        <a:ext cx="60293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72</xdr:col>
      <xdr:colOff>466725</xdr:colOff>
      <xdr:row>25</xdr:row>
      <xdr:rowOff>47625</xdr:rowOff>
    </xdr:from>
    <xdr:to>
      <xdr:col>82</xdr:col>
      <xdr:colOff>0</xdr:colOff>
      <xdr:row>49</xdr:row>
      <xdr:rowOff>104775</xdr:rowOff>
    </xdr:to>
    <xdr:graphicFrame>
      <xdr:nvGraphicFramePr>
        <xdr:cNvPr id="5" name="Chart 7"/>
        <xdr:cNvGraphicFramePr/>
      </xdr:nvGraphicFramePr>
      <xdr:xfrm>
        <a:off x="53978175" y="4171950"/>
        <a:ext cx="6181725" cy="394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amidade.gov/planzone/Library/Census/Maps/zip_code_map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:H241"/>
  <sheetViews>
    <sheetView workbookViewId="0" topLeftCell="A1">
      <selection activeCell="F20" sqref="F20"/>
    </sheetView>
  </sheetViews>
  <sheetFormatPr defaultColWidth="9.140625" defaultRowHeight="12.75"/>
  <cols>
    <col min="5" max="5" width="13.140625" style="0" customWidth="1"/>
    <col min="6" max="6" width="33.00390625" style="0" customWidth="1"/>
    <col min="8" max="8" width="16.421875" style="0" customWidth="1"/>
  </cols>
  <sheetData>
    <row r="3" spans="5:8" ht="12.75">
      <c r="E3" s="1" t="s">
        <v>0</v>
      </c>
      <c r="F3" s="1" t="s">
        <v>1</v>
      </c>
      <c r="H3" s="8" t="s">
        <v>158</v>
      </c>
    </row>
    <row r="4" spans="5:6" ht="12.75" customHeight="1">
      <c r="E4" s="2" t="s">
        <v>2</v>
      </c>
      <c r="F4" s="2" t="s">
        <v>3</v>
      </c>
    </row>
    <row r="5" spans="5:6" ht="12.75" customHeight="1">
      <c r="E5" s="2" t="s">
        <v>2</v>
      </c>
      <c r="F5" s="2" t="s">
        <v>4</v>
      </c>
    </row>
    <row r="6" spans="5:6" ht="12.75" customHeight="1">
      <c r="E6" s="2" t="s">
        <v>2</v>
      </c>
      <c r="F6" s="2" t="s">
        <v>5</v>
      </c>
    </row>
    <row r="7" spans="5:6" ht="12.75" customHeight="1">
      <c r="E7" s="2" t="s">
        <v>6</v>
      </c>
      <c r="F7" s="2" t="s">
        <v>4</v>
      </c>
    </row>
    <row r="8" spans="5:6" ht="12.75" customHeight="1">
      <c r="E8" s="2" t="s">
        <v>6</v>
      </c>
      <c r="F8" s="2" t="s">
        <v>5</v>
      </c>
    </row>
    <row r="9" spans="5:6" ht="12.75" customHeight="1">
      <c r="E9" s="2" t="s">
        <v>7</v>
      </c>
      <c r="F9" s="2" t="s">
        <v>5</v>
      </c>
    </row>
    <row r="10" spans="5:6" ht="12.75" customHeight="1">
      <c r="E10" s="2" t="s">
        <v>7</v>
      </c>
      <c r="F10" s="2" t="s">
        <v>4</v>
      </c>
    </row>
    <row r="11" spans="5:6" ht="12.75" customHeight="1">
      <c r="E11" s="2" t="s">
        <v>8</v>
      </c>
      <c r="F11" s="2" t="s">
        <v>9</v>
      </c>
    </row>
    <row r="12" spans="5:6" ht="12.75" customHeight="1">
      <c r="E12" s="2" t="s">
        <v>8</v>
      </c>
      <c r="F12" s="2" t="s">
        <v>5</v>
      </c>
    </row>
    <row r="13" spans="5:6" ht="12.75" customHeight="1">
      <c r="E13" s="2" t="s">
        <v>8</v>
      </c>
      <c r="F13" s="2" t="s">
        <v>10</v>
      </c>
    </row>
    <row r="14" spans="5:6" ht="12.75" customHeight="1">
      <c r="E14" s="2" t="s">
        <v>8</v>
      </c>
      <c r="F14" s="2" t="s">
        <v>4</v>
      </c>
    </row>
    <row r="15" spans="5:6" ht="12.75" customHeight="1">
      <c r="E15" s="2" t="s">
        <v>8</v>
      </c>
      <c r="F15" s="2" t="s">
        <v>11</v>
      </c>
    </row>
    <row r="16" spans="5:6" ht="12.75" customHeight="1">
      <c r="E16" s="2" t="s">
        <v>12</v>
      </c>
      <c r="F16" s="2" t="s">
        <v>13</v>
      </c>
    </row>
    <row r="17" spans="5:6" ht="12.75" customHeight="1">
      <c r="E17" s="2" t="s">
        <v>12</v>
      </c>
      <c r="F17" s="2" t="s">
        <v>5</v>
      </c>
    </row>
    <row r="18" spans="5:6" ht="12.75" customHeight="1">
      <c r="E18" s="2" t="s">
        <v>12</v>
      </c>
      <c r="F18" s="2" t="s">
        <v>9</v>
      </c>
    </row>
    <row r="19" spans="5:6" ht="12.75" customHeight="1">
      <c r="E19" s="2" t="s">
        <v>12</v>
      </c>
      <c r="F19" s="2" t="s">
        <v>10</v>
      </c>
    </row>
    <row r="20" spans="5:6" ht="12.75" customHeight="1">
      <c r="E20" s="2" t="s">
        <v>12</v>
      </c>
      <c r="F20" s="2" t="s">
        <v>4</v>
      </c>
    </row>
    <row r="21" spans="5:6" ht="12.75" customHeight="1">
      <c r="E21" s="2" t="s">
        <v>12</v>
      </c>
      <c r="F21" s="2" t="s">
        <v>14</v>
      </c>
    </row>
    <row r="22" spans="5:6" ht="12.75" customHeight="1">
      <c r="E22" s="2" t="s">
        <v>15</v>
      </c>
      <c r="F22" s="2" t="s">
        <v>4</v>
      </c>
    </row>
    <row r="23" spans="5:6" ht="12.75" customHeight="1">
      <c r="E23" s="2" t="s">
        <v>15</v>
      </c>
      <c r="F23" s="2" t="s">
        <v>3</v>
      </c>
    </row>
    <row r="24" spans="5:6" ht="12.75" customHeight="1">
      <c r="E24" s="2" t="s">
        <v>15</v>
      </c>
      <c r="F24" s="2" t="s">
        <v>10</v>
      </c>
    </row>
    <row r="25" spans="5:6" ht="12.75" customHeight="1">
      <c r="E25" s="2" t="s">
        <v>15</v>
      </c>
      <c r="F25" s="2" t="s">
        <v>5</v>
      </c>
    </row>
    <row r="26" spans="5:6" ht="12.75" customHeight="1">
      <c r="E26" s="2" t="s">
        <v>16</v>
      </c>
      <c r="F26" s="2" t="s">
        <v>10</v>
      </c>
    </row>
    <row r="27" spans="5:6" ht="12.75" customHeight="1">
      <c r="E27" s="2" t="s">
        <v>16</v>
      </c>
      <c r="F27" s="2" t="s">
        <v>4</v>
      </c>
    </row>
    <row r="28" spans="5:6" ht="12.75" customHeight="1">
      <c r="E28" s="2" t="s">
        <v>16</v>
      </c>
      <c r="F28" s="2" t="s">
        <v>5</v>
      </c>
    </row>
    <row r="29" spans="5:6" ht="12.75" customHeight="1">
      <c r="E29" s="2" t="s">
        <v>16</v>
      </c>
      <c r="F29" s="2" t="s">
        <v>3</v>
      </c>
    </row>
    <row r="30" spans="5:6" ht="12.75" customHeight="1">
      <c r="E30" s="2" t="s">
        <v>17</v>
      </c>
      <c r="F30" s="2" t="s">
        <v>18</v>
      </c>
    </row>
    <row r="31" spans="5:6" ht="12.75" customHeight="1">
      <c r="E31" s="2" t="s">
        <v>17</v>
      </c>
      <c r="F31" s="2" t="s">
        <v>19</v>
      </c>
    </row>
    <row r="32" spans="5:6" ht="12.75" customHeight="1">
      <c r="E32" s="2" t="s">
        <v>17</v>
      </c>
      <c r="F32" s="2" t="s">
        <v>20</v>
      </c>
    </row>
    <row r="33" spans="5:6" ht="12.75" customHeight="1">
      <c r="E33" s="2" t="s">
        <v>17</v>
      </c>
      <c r="F33" s="2" t="s">
        <v>21</v>
      </c>
    </row>
    <row r="34" spans="5:6" ht="12.75" customHeight="1">
      <c r="E34" s="2" t="s">
        <v>22</v>
      </c>
      <c r="F34" s="2" t="s">
        <v>23</v>
      </c>
    </row>
    <row r="35" spans="5:6" ht="12.75" customHeight="1">
      <c r="E35" s="2" t="s">
        <v>22</v>
      </c>
      <c r="F35" s="2" t="s">
        <v>18</v>
      </c>
    </row>
    <row r="36" spans="5:6" ht="12.75" customHeight="1">
      <c r="E36" s="2" t="s">
        <v>24</v>
      </c>
      <c r="F36" s="2" t="s">
        <v>18</v>
      </c>
    </row>
    <row r="37" spans="5:6" ht="12.75" customHeight="1">
      <c r="E37" s="2" t="s">
        <v>24</v>
      </c>
      <c r="F37" s="2" t="s">
        <v>25</v>
      </c>
    </row>
    <row r="38" spans="5:6" ht="12.75" customHeight="1">
      <c r="E38" s="2" t="s">
        <v>24</v>
      </c>
      <c r="F38" s="2" t="s">
        <v>23</v>
      </c>
    </row>
    <row r="39" spans="5:6" ht="12.75" customHeight="1">
      <c r="E39" s="2" t="s">
        <v>24</v>
      </c>
      <c r="F39" s="2" t="s">
        <v>26</v>
      </c>
    </row>
    <row r="40" spans="5:6" ht="12.75" customHeight="1">
      <c r="E40" s="2" t="s">
        <v>27</v>
      </c>
      <c r="F40" s="2" t="s">
        <v>18</v>
      </c>
    </row>
    <row r="41" spans="5:6" ht="12.75" customHeight="1">
      <c r="E41" s="2" t="s">
        <v>27</v>
      </c>
      <c r="F41" s="2" t="s">
        <v>20</v>
      </c>
    </row>
    <row r="42" spans="5:6" ht="12.75" customHeight="1">
      <c r="E42" s="2" t="s">
        <v>27</v>
      </c>
      <c r="F42" s="2" t="s">
        <v>25</v>
      </c>
    </row>
    <row r="43" spans="5:6" ht="12.75" customHeight="1">
      <c r="E43" s="2" t="s">
        <v>28</v>
      </c>
      <c r="F43" s="2" t="s">
        <v>29</v>
      </c>
    </row>
    <row r="44" spans="5:6" ht="12.75" customHeight="1">
      <c r="E44" s="2" t="s">
        <v>28</v>
      </c>
      <c r="F44" s="2" t="s">
        <v>18</v>
      </c>
    </row>
    <row r="45" spans="5:6" ht="12.75" customHeight="1">
      <c r="E45" s="2" t="s">
        <v>28</v>
      </c>
      <c r="F45" s="2" t="s">
        <v>30</v>
      </c>
    </row>
    <row r="46" spans="5:6" ht="12.75" customHeight="1">
      <c r="E46" s="2" t="s">
        <v>31</v>
      </c>
      <c r="F46" s="2" t="s">
        <v>18</v>
      </c>
    </row>
    <row r="47" spans="5:6" ht="12.75" customHeight="1">
      <c r="E47" s="2" t="s">
        <v>32</v>
      </c>
      <c r="F47" s="2" t="s">
        <v>11</v>
      </c>
    </row>
    <row r="48" spans="5:6" ht="12.75" customHeight="1">
      <c r="E48" s="2" t="s">
        <v>32</v>
      </c>
      <c r="F48" s="2" t="s">
        <v>4</v>
      </c>
    </row>
    <row r="49" spans="5:6" ht="12.75" customHeight="1">
      <c r="E49" s="2" t="s">
        <v>32</v>
      </c>
      <c r="F49" s="2" t="s">
        <v>5</v>
      </c>
    </row>
    <row r="50" spans="5:6" ht="12.75" customHeight="1">
      <c r="E50" s="2" t="s">
        <v>33</v>
      </c>
      <c r="F50" s="2" t="s">
        <v>4</v>
      </c>
    </row>
    <row r="51" spans="5:6" ht="12.75" customHeight="1">
      <c r="E51" s="2" t="s">
        <v>33</v>
      </c>
      <c r="F51" s="2" t="s">
        <v>34</v>
      </c>
    </row>
    <row r="52" spans="5:6" ht="12.75" customHeight="1">
      <c r="E52" s="2" t="s">
        <v>33</v>
      </c>
      <c r="F52" s="2" t="s">
        <v>11</v>
      </c>
    </row>
    <row r="53" spans="5:6" ht="12.75" customHeight="1">
      <c r="E53" s="2" t="s">
        <v>35</v>
      </c>
      <c r="F53" s="2" t="s">
        <v>36</v>
      </c>
    </row>
    <row r="54" spans="5:6" ht="12.75" customHeight="1">
      <c r="E54" s="2" t="s">
        <v>35</v>
      </c>
      <c r="F54" s="2" t="s">
        <v>37</v>
      </c>
    </row>
    <row r="55" spans="5:6" ht="12.75" customHeight="1">
      <c r="E55" s="2" t="s">
        <v>35</v>
      </c>
      <c r="F55" s="2" t="s">
        <v>4</v>
      </c>
    </row>
    <row r="56" spans="5:6" ht="12.75" customHeight="1">
      <c r="E56" s="2" t="s">
        <v>38</v>
      </c>
      <c r="F56" s="2" t="s">
        <v>4</v>
      </c>
    </row>
    <row r="57" spans="5:6" ht="12.75" customHeight="1">
      <c r="E57" s="2" t="s">
        <v>39</v>
      </c>
      <c r="F57" s="2" t="s">
        <v>4</v>
      </c>
    </row>
    <row r="58" spans="5:6" ht="12.75" customHeight="1">
      <c r="E58" s="2" t="s">
        <v>40</v>
      </c>
      <c r="F58" s="2" t="s">
        <v>4</v>
      </c>
    </row>
    <row r="59" spans="5:6" ht="12.75" customHeight="1">
      <c r="E59" s="2" t="s">
        <v>40</v>
      </c>
      <c r="F59" s="2" t="s">
        <v>41</v>
      </c>
    </row>
    <row r="60" spans="5:6" ht="12.75" customHeight="1">
      <c r="E60" s="2" t="s">
        <v>42</v>
      </c>
      <c r="F60" s="2" t="s">
        <v>4</v>
      </c>
    </row>
    <row r="61" spans="5:6" ht="12.75" customHeight="1">
      <c r="E61" s="2" t="s">
        <v>43</v>
      </c>
      <c r="F61" s="2" t="s">
        <v>4</v>
      </c>
    </row>
    <row r="62" spans="5:6" ht="12.75" customHeight="1">
      <c r="E62" s="2" t="s">
        <v>44</v>
      </c>
      <c r="F62" s="2" t="s">
        <v>4</v>
      </c>
    </row>
    <row r="63" spans="5:6" ht="12.75" customHeight="1">
      <c r="E63" s="2" t="s">
        <v>45</v>
      </c>
      <c r="F63" s="2" t="s">
        <v>4</v>
      </c>
    </row>
    <row r="64" spans="5:6" ht="12.75" customHeight="1">
      <c r="E64" s="2" t="s">
        <v>46</v>
      </c>
      <c r="F64" s="2" t="s">
        <v>47</v>
      </c>
    </row>
    <row r="65" spans="5:6" ht="12.75" customHeight="1">
      <c r="E65" s="2" t="s">
        <v>46</v>
      </c>
      <c r="F65" s="2" t="s">
        <v>4</v>
      </c>
    </row>
    <row r="66" spans="5:6" ht="12.75" customHeight="1">
      <c r="E66" s="2" t="s">
        <v>48</v>
      </c>
      <c r="F66" s="2" t="s">
        <v>49</v>
      </c>
    </row>
    <row r="67" spans="5:6" ht="12.75" customHeight="1">
      <c r="E67" s="2" t="s">
        <v>48</v>
      </c>
      <c r="F67" s="2" t="s">
        <v>50</v>
      </c>
    </row>
    <row r="68" spans="5:6" ht="12.75" customHeight="1">
      <c r="E68" s="2" t="s">
        <v>48</v>
      </c>
      <c r="F68" s="2" t="s">
        <v>4</v>
      </c>
    </row>
    <row r="69" spans="5:6" ht="12.75" customHeight="1">
      <c r="E69" s="2" t="s">
        <v>51</v>
      </c>
      <c r="F69" s="2" t="s">
        <v>49</v>
      </c>
    </row>
    <row r="70" spans="5:6" ht="12.75" customHeight="1">
      <c r="E70" s="2" t="s">
        <v>51</v>
      </c>
      <c r="F70" s="2" t="s">
        <v>4</v>
      </c>
    </row>
    <row r="71" spans="5:6" ht="12.75" customHeight="1">
      <c r="E71" s="2" t="s">
        <v>51</v>
      </c>
      <c r="F71" s="2" t="s">
        <v>50</v>
      </c>
    </row>
    <row r="72" spans="5:6" ht="12.75" customHeight="1">
      <c r="E72" s="2" t="s">
        <v>52</v>
      </c>
      <c r="F72" s="2" t="s">
        <v>4</v>
      </c>
    </row>
    <row r="73" spans="5:6" ht="12.75" customHeight="1">
      <c r="E73" s="2" t="s">
        <v>53</v>
      </c>
      <c r="F73" s="2" t="s">
        <v>4</v>
      </c>
    </row>
    <row r="74" spans="5:6" ht="12.75" customHeight="1">
      <c r="E74" s="2" t="s">
        <v>54</v>
      </c>
      <c r="F74" s="2" t="s">
        <v>4</v>
      </c>
    </row>
    <row r="75" spans="5:6" ht="12.75" customHeight="1">
      <c r="E75" s="2" t="s">
        <v>55</v>
      </c>
      <c r="F75" s="2" t="s">
        <v>56</v>
      </c>
    </row>
    <row r="76" spans="5:6" ht="12.75" customHeight="1">
      <c r="E76" s="2" t="s">
        <v>55</v>
      </c>
      <c r="F76" s="2" t="s">
        <v>57</v>
      </c>
    </row>
    <row r="77" spans="5:6" ht="12.75" customHeight="1">
      <c r="E77" s="2" t="s">
        <v>55</v>
      </c>
      <c r="F77" s="2" t="s">
        <v>4</v>
      </c>
    </row>
    <row r="78" spans="5:6" ht="12.75" customHeight="1">
      <c r="E78" s="2" t="s">
        <v>58</v>
      </c>
      <c r="F78" s="2" t="s">
        <v>36</v>
      </c>
    </row>
    <row r="79" spans="5:6" ht="12.75" customHeight="1">
      <c r="E79" s="2" t="s">
        <v>58</v>
      </c>
      <c r="F79" s="2" t="s">
        <v>37</v>
      </c>
    </row>
    <row r="80" spans="5:6" ht="12.75" customHeight="1">
      <c r="E80" s="2" t="s">
        <v>58</v>
      </c>
      <c r="F80" s="2" t="s">
        <v>59</v>
      </c>
    </row>
    <row r="81" spans="5:6" ht="12.75" customHeight="1">
      <c r="E81" s="2" t="s">
        <v>58</v>
      </c>
      <c r="F81" s="2" t="s">
        <v>4</v>
      </c>
    </row>
    <row r="82" spans="5:6" ht="12.75" customHeight="1">
      <c r="E82" s="2" t="s">
        <v>58</v>
      </c>
      <c r="F82" s="2" t="s">
        <v>60</v>
      </c>
    </row>
    <row r="83" spans="5:6" ht="12.75" customHeight="1">
      <c r="E83" s="2" t="s">
        <v>61</v>
      </c>
      <c r="F83" s="2" t="s">
        <v>62</v>
      </c>
    </row>
    <row r="84" spans="5:6" ht="12.75" customHeight="1">
      <c r="E84" s="2" t="s">
        <v>61</v>
      </c>
      <c r="F84" s="2" t="s">
        <v>36</v>
      </c>
    </row>
    <row r="85" spans="5:6" ht="12.75" customHeight="1">
      <c r="E85" s="2" t="s">
        <v>61</v>
      </c>
      <c r="F85" s="2" t="s">
        <v>4</v>
      </c>
    </row>
    <row r="86" spans="5:6" ht="12.75" customHeight="1">
      <c r="E86" s="2" t="s">
        <v>63</v>
      </c>
      <c r="F86" s="2" t="s">
        <v>36</v>
      </c>
    </row>
    <row r="87" spans="5:6" ht="12.75" customHeight="1">
      <c r="E87" s="2" t="s">
        <v>63</v>
      </c>
      <c r="F87" s="2" t="s">
        <v>64</v>
      </c>
    </row>
    <row r="88" spans="5:6" ht="12.75" customHeight="1">
      <c r="E88" s="2" t="s">
        <v>63</v>
      </c>
      <c r="F88" s="2" t="s">
        <v>65</v>
      </c>
    </row>
    <row r="89" spans="5:6" ht="12.75" customHeight="1">
      <c r="E89" s="2" t="s">
        <v>63</v>
      </c>
      <c r="F89" s="2" t="s">
        <v>66</v>
      </c>
    </row>
    <row r="90" spans="5:6" ht="12.75" customHeight="1">
      <c r="E90" s="2" t="s">
        <v>63</v>
      </c>
      <c r="F90" s="2" t="s">
        <v>4</v>
      </c>
    </row>
    <row r="91" spans="5:6" ht="12.75" customHeight="1">
      <c r="E91" s="2" t="s">
        <v>67</v>
      </c>
      <c r="F91" s="2" t="s">
        <v>4</v>
      </c>
    </row>
    <row r="92" spans="5:6" ht="12.75" customHeight="1">
      <c r="E92" s="2" t="s">
        <v>68</v>
      </c>
      <c r="F92" s="2" t="s">
        <v>69</v>
      </c>
    </row>
    <row r="93" spans="5:6" ht="12.75" customHeight="1">
      <c r="E93" s="2" t="s">
        <v>68</v>
      </c>
      <c r="F93" s="2" t="s">
        <v>4</v>
      </c>
    </row>
    <row r="94" spans="5:6" ht="12.75" customHeight="1">
      <c r="E94" s="2" t="s">
        <v>68</v>
      </c>
      <c r="F94" s="2" t="s">
        <v>50</v>
      </c>
    </row>
    <row r="95" spans="5:6" ht="12.75" customHeight="1">
      <c r="E95" s="2" t="s">
        <v>70</v>
      </c>
      <c r="F95" s="2" t="s">
        <v>4</v>
      </c>
    </row>
    <row r="96" spans="5:6" ht="12.75" customHeight="1">
      <c r="E96" s="2" t="s">
        <v>70</v>
      </c>
      <c r="F96" s="2" t="s">
        <v>71</v>
      </c>
    </row>
    <row r="97" spans="5:6" ht="12.75" customHeight="1">
      <c r="E97" s="2" t="s">
        <v>70</v>
      </c>
      <c r="F97" s="2" t="s">
        <v>72</v>
      </c>
    </row>
    <row r="98" spans="5:6" ht="12.75" customHeight="1">
      <c r="E98" s="2" t="s">
        <v>70</v>
      </c>
      <c r="F98" s="2" t="s">
        <v>50</v>
      </c>
    </row>
    <row r="99" spans="5:6" ht="12.75" customHeight="1">
      <c r="E99" s="2" t="s">
        <v>73</v>
      </c>
      <c r="F99" s="2" t="s">
        <v>74</v>
      </c>
    </row>
    <row r="100" spans="5:6" ht="12.75" customHeight="1">
      <c r="E100" s="2" t="s">
        <v>73</v>
      </c>
      <c r="F100" s="2" t="s">
        <v>4</v>
      </c>
    </row>
    <row r="101" spans="5:6" ht="12.75" customHeight="1">
      <c r="E101" s="2" t="s">
        <v>73</v>
      </c>
      <c r="F101" s="2" t="s">
        <v>50</v>
      </c>
    </row>
    <row r="102" spans="5:6" ht="12.75" customHeight="1">
      <c r="E102" s="2" t="s">
        <v>75</v>
      </c>
      <c r="F102" s="2" t="s">
        <v>49</v>
      </c>
    </row>
    <row r="103" spans="5:6" ht="12.75" customHeight="1">
      <c r="E103" s="2" t="s">
        <v>75</v>
      </c>
      <c r="F103" s="2" t="s">
        <v>76</v>
      </c>
    </row>
    <row r="104" spans="5:6" ht="12.75" customHeight="1">
      <c r="E104" s="2" t="s">
        <v>75</v>
      </c>
      <c r="F104" s="2" t="s">
        <v>4</v>
      </c>
    </row>
    <row r="105" spans="5:6" ht="12.75" customHeight="1">
      <c r="E105" s="2" t="s">
        <v>75</v>
      </c>
      <c r="F105" s="2" t="s">
        <v>50</v>
      </c>
    </row>
    <row r="106" spans="5:6" ht="12.75" customHeight="1">
      <c r="E106" s="2" t="s">
        <v>75</v>
      </c>
      <c r="F106" s="2" t="s">
        <v>69</v>
      </c>
    </row>
    <row r="107" spans="5:6" ht="12.75" customHeight="1">
      <c r="E107" s="2" t="s">
        <v>75</v>
      </c>
      <c r="F107" s="2" t="s">
        <v>77</v>
      </c>
    </row>
    <row r="108" spans="5:6" ht="12.75" customHeight="1">
      <c r="E108" s="2" t="s">
        <v>78</v>
      </c>
      <c r="F108" s="2" t="s">
        <v>4</v>
      </c>
    </row>
    <row r="109" spans="5:6" ht="12.75" customHeight="1">
      <c r="E109" s="2" t="s">
        <v>79</v>
      </c>
      <c r="F109" s="2" t="s">
        <v>80</v>
      </c>
    </row>
    <row r="110" spans="5:6" ht="12.75" customHeight="1">
      <c r="E110" s="2" t="s">
        <v>79</v>
      </c>
      <c r="F110" s="2" t="s">
        <v>4</v>
      </c>
    </row>
    <row r="111" spans="5:6" ht="12.75" customHeight="1">
      <c r="E111" s="2" t="s">
        <v>81</v>
      </c>
      <c r="F111" s="2" t="s">
        <v>4</v>
      </c>
    </row>
    <row r="112" spans="5:6" ht="12.75" customHeight="1">
      <c r="E112" s="2" t="s">
        <v>81</v>
      </c>
      <c r="F112" s="2" t="s">
        <v>56</v>
      </c>
    </row>
    <row r="113" spans="5:6" ht="12.75" customHeight="1">
      <c r="E113" s="2" t="s">
        <v>81</v>
      </c>
      <c r="F113" s="2" t="s">
        <v>57</v>
      </c>
    </row>
    <row r="114" spans="5:6" ht="12.75" customHeight="1">
      <c r="E114" s="2" t="s">
        <v>82</v>
      </c>
      <c r="F114" s="2" t="s">
        <v>83</v>
      </c>
    </row>
    <row r="115" spans="5:6" ht="12.75" customHeight="1">
      <c r="E115" s="2" t="s">
        <v>82</v>
      </c>
      <c r="F115" s="2" t="s">
        <v>84</v>
      </c>
    </row>
    <row r="116" spans="5:6" ht="12.75" customHeight="1">
      <c r="E116" s="2" t="s">
        <v>82</v>
      </c>
      <c r="F116" s="2" t="s">
        <v>85</v>
      </c>
    </row>
    <row r="117" spans="5:6" ht="12.75" customHeight="1">
      <c r="E117" s="2" t="s">
        <v>82</v>
      </c>
      <c r="F117" s="2" t="s">
        <v>86</v>
      </c>
    </row>
    <row r="118" spans="5:6" ht="12.75" customHeight="1">
      <c r="E118" s="2" t="s">
        <v>82</v>
      </c>
      <c r="F118" s="2" t="s">
        <v>4</v>
      </c>
    </row>
    <row r="119" spans="5:6" ht="12.75" customHeight="1">
      <c r="E119" s="2" t="s">
        <v>82</v>
      </c>
      <c r="F119" s="2" t="s">
        <v>87</v>
      </c>
    </row>
    <row r="120" spans="5:6" ht="12.75" customHeight="1">
      <c r="E120" s="2" t="s">
        <v>82</v>
      </c>
      <c r="F120" s="2" t="s">
        <v>36</v>
      </c>
    </row>
    <row r="121" spans="5:6" ht="12.75" customHeight="1">
      <c r="E121" s="2" t="s">
        <v>88</v>
      </c>
      <c r="F121" s="2" t="s">
        <v>69</v>
      </c>
    </row>
    <row r="122" spans="5:6" ht="12.75" customHeight="1">
      <c r="E122" s="2" t="s">
        <v>88</v>
      </c>
      <c r="F122" s="2" t="s">
        <v>72</v>
      </c>
    </row>
    <row r="123" spans="5:6" ht="12.75" customHeight="1">
      <c r="E123" s="2" t="s">
        <v>88</v>
      </c>
      <c r="F123" s="2" t="s">
        <v>4</v>
      </c>
    </row>
    <row r="124" spans="5:6" ht="12.75" customHeight="1">
      <c r="E124" s="2" t="s">
        <v>89</v>
      </c>
      <c r="F124" s="2" t="s">
        <v>90</v>
      </c>
    </row>
    <row r="125" spans="5:6" ht="12.75" customHeight="1">
      <c r="E125" s="2" t="s">
        <v>89</v>
      </c>
      <c r="F125" s="2" t="s">
        <v>69</v>
      </c>
    </row>
    <row r="126" spans="5:6" ht="12.75" customHeight="1">
      <c r="E126" s="2" t="s">
        <v>89</v>
      </c>
      <c r="F126" s="2" t="s">
        <v>91</v>
      </c>
    </row>
    <row r="127" spans="5:6" ht="12.75" customHeight="1">
      <c r="E127" s="2" t="s">
        <v>89</v>
      </c>
      <c r="F127" s="2" t="s">
        <v>50</v>
      </c>
    </row>
    <row r="128" spans="5:6" ht="12.75" customHeight="1">
      <c r="E128" s="2" t="s">
        <v>89</v>
      </c>
      <c r="F128" s="2" t="s">
        <v>92</v>
      </c>
    </row>
    <row r="129" spans="5:6" ht="12.75" customHeight="1">
      <c r="E129" s="2" t="s">
        <v>89</v>
      </c>
      <c r="F129" s="2" t="s">
        <v>4</v>
      </c>
    </row>
    <row r="130" spans="5:6" ht="12.75" customHeight="1">
      <c r="E130" s="2" t="s">
        <v>93</v>
      </c>
      <c r="F130" s="2" t="s">
        <v>4</v>
      </c>
    </row>
    <row r="131" spans="5:6" ht="12.75" customHeight="1">
      <c r="E131" s="2" t="s">
        <v>93</v>
      </c>
      <c r="F131" s="2" t="s">
        <v>94</v>
      </c>
    </row>
    <row r="132" spans="5:6" ht="12.75" customHeight="1">
      <c r="E132" s="2" t="s">
        <v>93</v>
      </c>
      <c r="F132" s="2" t="s">
        <v>95</v>
      </c>
    </row>
    <row r="133" spans="5:6" ht="12.75" customHeight="1">
      <c r="E133" s="2" t="s">
        <v>93</v>
      </c>
      <c r="F133" s="2" t="s">
        <v>96</v>
      </c>
    </row>
    <row r="134" spans="5:6" ht="12.75" customHeight="1">
      <c r="E134" s="2" t="s">
        <v>97</v>
      </c>
      <c r="F134" s="2" t="s">
        <v>90</v>
      </c>
    </row>
    <row r="135" spans="5:6" ht="12.75" customHeight="1">
      <c r="E135" s="2" t="s">
        <v>97</v>
      </c>
      <c r="F135" s="2" t="s">
        <v>50</v>
      </c>
    </row>
    <row r="136" spans="5:6" ht="12.75" customHeight="1">
      <c r="E136" s="2" t="s">
        <v>97</v>
      </c>
      <c r="F136" s="2" t="s">
        <v>4</v>
      </c>
    </row>
    <row r="137" spans="5:6" ht="12.75" customHeight="1">
      <c r="E137" s="2" t="s">
        <v>97</v>
      </c>
      <c r="F137" s="2" t="s">
        <v>50</v>
      </c>
    </row>
    <row r="138" spans="5:6" ht="12.75" customHeight="1">
      <c r="E138" s="2" t="s">
        <v>97</v>
      </c>
      <c r="F138" s="2" t="s">
        <v>92</v>
      </c>
    </row>
    <row r="139" spans="5:6" ht="12.75" customHeight="1">
      <c r="E139" s="2" t="s">
        <v>97</v>
      </c>
      <c r="F139" s="2" t="s">
        <v>50</v>
      </c>
    </row>
    <row r="140" spans="5:6" ht="12.75" customHeight="1">
      <c r="E140" s="2" t="s">
        <v>97</v>
      </c>
      <c r="F140" s="2" t="s">
        <v>98</v>
      </c>
    </row>
    <row r="141" spans="5:6" ht="12.75" customHeight="1">
      <c r="E141" s="2" t="s">
        <v>99</v>
      </c>
      <c r="F141" s="2" t="s">
        <v>100</v>
      </c>
    </row>
    <row r="142" spans="5:6" ht="12.75" customHeight="1">
      <c r="E142" s="2" t="s">
        <v>99</v>
      </c>
      <c r="F142" s="2" t="s">
        <v>101</v>
      </c>
    </row>
    <row r="143" spans="5:6" ht="12.75" customHeight="1">
      <c r="E143" s="2" t="s">
        <v>99</v>
      </c>
      <c r="F143" s="2" t="s">
        <v>102</v>
      </c>
    </row>
    <row r="144" spans="5:6" ht="12.75" customHeight="1">
      <c r="E144" s="2" t="s">
        <v>99</v>
      </c>
      <c r="F144" s="2" t="s">
        <v>103</v>
      </c>
    </row>
    <row r="145" spans="5:6" ht="12.75" customHeight="1">
      <c r="E145" s="2" t="s">
        <v>99</v>
      </c>
      <c r="F145" s="2" t="s">
        <v>104</v>
      </c>
    </row>
    <row r="146" spans="5:6" ht="12.75" customHeight="1">
      <c r="E146" s="2" t="s">
        <v>99</v>
      </c>
      <c r="F146" s="2" t="s">
        <v>105</v>
      </c>
    </row>
    <row r="147" spans="5:6" ht="12.75" customHeight="1">
      <c r="E147" s="2" t="s">
        <v>99</v>
      </c>
      <c r="F147" s="2" t="s">
        <v>4</v>
      </c>
    </row>
    <row r="148" spans="5:6" ht="12.75" customHeight="1">
      <c r="E148" s="2" t="s">
        <v>106</v>
      </c>
      <c r="F148" s="2" t="s">
        <v>107</v>
      </c>
    </row>
    <row r="149" spans="5:6" ht="12.75" customHeight="1">
      <c r="E149" s="2" t="s">
        <v>106</v>
      </c>
      <c r="F149" s="2" t="s">
        <v>108</v>
      </c>
    </row>
    <row r="150" spans="5:6" ht="12.75" customHeight="1">
      <c r="E150" s="2" t="s">
        <v>106</v>
      </c>
      <c r="F150" s="2" t="s">
        <v>100</v>
      </c>
    </row>
    <row r="151" spans="5:6" ht="12.75" customHeight="1">
      <c r="E151" s="2" t="s">
        <v>106</v>
      </c>
      <c r="F151" s="2" t="s">
        <v>4</v>
      </c>
    </row>
    <row r="152" spans="5:6" ht="12.75" customHeight="1">
      <c r="E152" s="2" t="s">
        <v>106</v>
      </c>
      <c r="F152" s="2" t="s">
        <v>57</v>
      </c>
    </row>
    <row r="153" spans="5:6" ht="12.75" customHeight="1">
      <c r="E153" s="2" t="s">
        <v>106</v>
      </c>
      <c r="F153" s="2" t="s">
        <v>109</v>
      </c>
    </row>
    <row r="154" spans="5:6" ht="12.75" customHeight="1">
      <c r="E154" s="2" t="s">
        <v>110</v>
      </c>
      <c r="F154" s="2" t="s">
        <v>109</v>
      </c>
    </row>
    <row r="155" spans="5:6" ht="12.75" customHeight="1">
      <c r="E155" s="2" t="s">
        <v>110</v>
      </c>
      <c r="F155" s="2" t="s">
        <v>4</v>
      </c>
    </row>
    <row r="156" spans="5:6" ht="12.75" customHeight="1">
      <c r="E156" s="2" t="s">
        <v>110</v>
      </c>
      <c r="F156" s="2" t="s">
        <v>100</v>
      </c>
    </row>
    <row r="157" spans="5:6" ht="12.75" customHeight="1">
      <c r="E157" s="2" t="s">
        <v>110</v>
      </c>
      <c r="F157" s="2" t="s">
        <v>111</v>
      </c>
    </row>
    <row r="158" spans="5:6" ht="12.75" customHeight="1">
      <c r="E158" s="2" t="s">
        <v>112</v>
      </c>
      <c r="F158" s="2" t="s">
        <v>113</v>
      </c>
    </row>
    <row r="159" spans="5:6" ht="12.75" customHeight="1">
      <c r="E159" s="2" t="s">
        <v>112</v>
      </c>
      <c r="F159" s="2" t="s">
        <v>4</v>
      </c>
    </row>
    <row r="160" spans="5:6" ht="12.75" customHeight="1">
      <c r="E160" s="2" t="s">
        <v>112</v>
      </c>
      <c r="F160" s="2" t="s">
        <v>114</v>
      </c>
    </row>
    <row r="161" spans="5:6" ht="12.75" customHeight="1">
      <c r="E161" s="2" t="s">
        <v>115</v>
      </c>
      <c r="F161" s="2" t="s">
        <v>116</v>
      </c>
    </row>
    <row r="162" spans="5:6" ht="12.75" customHeight="1">
      <c r="E162" s="2" t="s">
        <v>115</v>
      </c>
      <c r="F162" s="2" t="s">
        <v>117</v>
      </c>
    </row>
    <row r="163" spans="5:6" ht="12.75" customHeight="1">
      <c r="E163" s="2" t="s">
        <v>115</v>
      </c>
      <c r="F163" s="2" t="s">
        <v>4</v>
      </c>
    </row>
    <row r="164" spans="5:6" ht="12.75" customHeight="1">
      <c r="E164" s="2" t="s">
        <v>115</v>
      </c>
      <c r="F164" s="2" t="s">
        <v>118</v>
      </c>
    </row>
    <row r="165" spans="5:6" ht="12.75" customHeight="1">
      <c r="E165" s="2" t="s">
        <v>115</v>
      </c>
      <c r="F165" s="2" t="s">
        <v>119</v>
      </c>
    </row>
    <row r="166" spans="5:6" ht="12.75" customHeight="1">
      <c r="E166" s="2" t="s">
        <v>120</v>
      </c>
      <c r="F166" s="2" t="s">
        <v>4</v>
      </c>
    </row>
    <row r="167" spans="5:6" ht="12.75" customHeight="1">
      <c r="E167" s="2" t="s">
        <v>120</v>
      </c>
      <c r="F167" s="2" t="s">
        <v>109</v>
      </c>
    </row>
    <row r="168" spans="5:6" ht="12.75" customHeight="1">
      <c r="E168" s="2" t="s">
        <v>120</v>
      </c>
      <c r="F168" s="2" t="s">
        <v>57</v>
      </c>
    </row>
    <row r="169" spans="5:6" ht="12.75" customHeight="1">
      <c r="E169" s="2" t="s">
        <v>121</v>
      </c>
      <c r="F169" s="2" t="s">
        <v>109</v>
      </c>
    </row>
    <row r="170" spans="5:6" ht="12.75" customHeight="1">
      <c r="E170" s="2" t="s">
        <v>121</v>
      </c>
      <c r="F170" s="2" t="s">
        <v>4</v>
      </c>
    </row>
    <row r="171" spans="5:6" ht="12.75" customHeight="1">
      <c r="E171" s="2" t="s">
        <v>121</v>
      </c>
      <c r="F171" s="2" t="s">
        <v>57</v>
      </c>
    </row>
    <row r="172" spans="5:6" ht="12.75" customHeight="1">
      <c r="E172" s="2" t="s">
        <v>122</v>
      </c>
      <c r="F172" s="2" t="s">
        <v>109</v>
      </c>
    </row>
    <row r="173" spans="5:6" ht="12.75" customHeight="1">
      <c r="E173" s="2" t="s">
        <v>122</v>
      </c>
      <c r="F173" s="2" t="s">
        <v>100</v>
      </c>
    </row>
    <row r="174" spans="5:6" ht="12.75" customHeight="1">
      <c r="E174" s="2" t="s">
        <v>122</v>
      </c>
      <c r="F174" s="2" t="s">
        <v>4</v>
      </c>
    </row>
    <row r="175" spans="5:6" ht="12.75" customHeight="1">
      <c r="E175" s="2" t="s">
        <v>123</v>
      </c>
      <c r="F175" s="2" t="s">
        <v>96</v>
      </c>
    </row>
    <row r="176" spans="5:6" ht="12.75" customHeight="1">
      <c r="E176" s="2" t="s">
        <v>123</v>
      </c>
      <c r="F176" s="2" t="s">
        <v>95</v>
      </c>
    </row>
    <row r="177" spans="5:6" ht="12.75" customHeight="1">
      <c r="E177" s="2" t="s">
        <v>123</v>
      </c>
      <c r="F177" s="2" t="s">
        <v>4</v>
      </c>
    </row>
    <row r="178" spans="5:6" ht="12.75" customHeight="1">
      <c r="E178" s="2" t="s">
        <v>123</v>
      </c>
      <c r="F178" s="2" t="s">
        <v>124</v>
      </c>
    </row>
    <row r="179" spans="5:6" ht="12.75" customHeight="1">
      <c r="E179" s="2" t="s">
        <v>123</v>
      </c>
      <c r="F179" s="2" t="s">
        <v>125</v>
      </c>
    </row>
    <row r="180" spans="5:6" ht="12.75" customHeight="1">
      <c r="E180" s="2" t="s">
        <v>123</v>
      </c>
      <c r="F180" s="2" t="s">
        <v>126</v>
      </c>
    </row>
    <row r="181" spans="5:6" ht="12.75" customHeight="1">
      <c r="E181" s="2" t="s">
        <v>127</v>
      </c>
      <c r="F181" s="2" t="s">
        <v>4</v>
      </c>
    </row>
    <row r="182" spans="5:6" ht="12.75" customHeight="1">
      <c r="E182" s="2" t="s">
        <v>127</v>
      </c>
      <c r="F182" s="2" t="s">
        <v>72</v>
      </c>
    </row>
    <row r="183" spans="5:6" ht="12.75" customHeight="1">
      <c r="E183" s="2" t="s">
        <v>127</v>
      </c>
      <c r="F183" s="2" t="s">
        <v>71</v>
      </c>
    </row>
    <row r="184" spans="5:6" ht="12.75" customHeight="1">
      <c r="E184" s="2" t="s">
        <v>128</v>
      </c>
      <c r="F184" s="2" t="s">
        <v>129</v>
      </c>
    </row>
    <row r="185" spans="5:6" ht="12.75" customHeight="1">
      <c r="E185" s="2" t="s">
        <v>128</v>
      </c>
      <c r="F185" s="2" t="s">
        <v>69</v>
      </c>
    </row>
    <row r="186" spans="5:6" ht="12.75" customHeight="1">
      <c r="E186" s="2" t="s">
        <v>128</v>
      </c>
      <c r="F186" s="2" t="s">
        <v>90</v>
      </c>
    </row>
    <row r="187" spans="5:6" ht="12.75" customHeight="1">
      <c r="E187" s="2" t="s">
        <v>128</v>
      </c>
      <c r="F187" s="2" t="s">
        <v>4</v>
      </c>
    </row>
    <row r="188" spans="5:6" ht="12.75" customHeight="1">
      <c r="E188" s="2" t="s">
        <v>130</v>
      </c>
      <c r="F188" s="2" t="s">
        <v>72</v>
      </c>
    </row>
    <row r="189" spans="5:6" ht="12.75" customHeight="1">
      <c r="E189" s="2" t="s">
        <v>130</v>
      </c>
      <c r="F189" s="2" t="s">
        <v>113</v>
      </c>
    </row>
    <row r="190" spans="5:6" ht="12.75" customHeight="1">
      <c r="E190" s="2" t="s">
        <v>130</v>
      </c>
      <c r="F190" s="2" t="s">
        <v>4</v>
      </c>
    </row>
    <row r="191" spans="5:6" ht="12.75" customHeight="1">
      <c r="E191" s="2" t="s">
        <v>130</v>
      </c>
      <c r="F191" s="2" t="s">
        <v>71</v>
      </c>
    </row>
    <row r="192" spans="5:6" ht="12.75" customHeight="1">
      <c r="E192" s="2" t="s">
        <v>131</v>
      </c>
      <c r="F192" s="2" t="s">
        <v>4</v>
      </c>
    </row>
    <row r="193" spans="5:6" ht="12.75" customHeight="1">
      <c r="E193" s="2" t="s">
        <v>131</v>
      </c>
      <c r="F193" s="2" t="s">
        <v>113</v>
      </c>
    </row>
    <row r="194" spans="5:6" ht="12.75" customHeight="1">
      <c r="E194" s="2" t="s">
        <v>132</v>
      </c>
      <c r="F194" s="2" t="s">
        <v>133</v>
      </c>
    </row>
    <row r="195" spans="5:6" ht="12.75" customHeight="1">
      <c r="E195" s="2" t="s">
        <v>132</v>
      </c>
      <c r="F195" s="2" t="s">
        <v>4</v>
      </c>
    </row>
    <row r="196" spans="5:6" ht="12.75" customHeight="1">
      <c r="E196" s="2" t="s">
        <v>132</v>
      </c>
      <c r="F196" s="2" t="s">
        <v>92</v>
      </c>
    </row>
    <row r="197" spans="5:6" ht="12.75" customHeight="1">
      <c r="E197" s="2" t="s">
        <v>132</v>
      </c>
      <c r="F197" s="2" t="s">
        <v>90</v>
      </c>
    </row>
    <row r="198" spans="5:6" ht="12.75" customHeight="1">
      <c r="E198" s="2" t="s">
        <v>132</v>
      </c>
      <c r="F198" s="2" t="s">
        <v>69</v>
      </c>
    </row>
    <row r="199" spans="5:6" ht="12.75" customHeight="1">
      <c r="E199" s="2" t="s">
        <v>134</v>
      </c>
      <c r="F199" s="2" t="s">
        <v>124</v>
      </c>
    </row>
    <row r="200" spans="5:6" ht="12.75" customHeight="1">
      <c r="E200" s="2" t="s">
        <v>134</v>
      </c>
      <c r="F200" s="2" t="s">
        <v>4</v>
      </c>
    </row>
    <row r="201" spans="5:6" ht="12.75" customHeight="1">
      <c r="E201" s="2" t="s">
        <v>134</v>
      </c>
      <c r="F201" s="2" t="s">
        <v>95</v>
      </c>
    </row>
    <row r="202" spans="5:6" ht="12.75" customHeight="1">
      <c r="E202" s="2" t="s">
        <v>134</v>
      </c>
      <c r="F202" s="2" t="s">
        <v>126</v>
      </c>
    </row>
    <row r="203" spans="5:6" ht="12.75" customHeight="1">
      <c r="E203" s="2" t="s">
        <v>135</v>
      </c>
      <c r="F203" s="2" t="s">
        <v>4</v>
      </c>
    </row>
    <row r="204" spans="5:6" ht="12.75" customHeight="1">
      <c r="E204" s="2" t="s">
        <v>135</v>
      </c>
      <c r="F204" s="2" t="s">
        <v>116</v>
      </c>
    </row>
    <row r="205" spans="5:6" ht="12.75" customHeight="1">
      <c r="E205" s="2" t="s">
        <v>136</v>
      </c>
      <c r="F205" s="2" t="s">
        <v>4</v>
      </c>
    </row>
    <row r="206" spans="5:6" ht="12.75" customHeight="1">
      <c r="E206" s="2" t="s">
        <v>136</v>
      </c>
      <c r="F206" s="2" t="s">
        <v>100</v>
      </c>
    </row>
    <row r="207" spans="5:6" ht="12.75" customHeight="1">
      <c r="E207" s="2" t="s">
        <v>137</v>
      </c>
      <c r="F207" s="2" t="s">
        <v>138</v>
      </c>
    </row>
    <row r="208" spans="5:6" ht="12.75" customHeight="1">
      <c r="E208" s="2" t="s">
        <v>137</v>
      </c>
      <c r="F208" s="2" t="s">
        <v>100</v>
      </c>
    </row>
    <row r="209" spans="5:6" ht="12.75" customHeight="1">
      <c r="E209" s="2" t="s">
        <v>137</v>
      </c>
      <c r="F209" s="2" t="s">
        <v>101</v>
      </c>
    </row>
    <row r="210" spans="5:6" ht="12.75" customHeight="1">
      <c r="E210" s="2" t="s">
        <v>137</v>
      </c>
      <c r="F210" s="2" t="s">
        <v>103</v>
      </c>
    </row>
    <row r="211" spans="5:6" ht="12.75" customHeight="1">
      <c r="E211" s="2" t="s">
        <v>137</v>
      </c>
      <c r="F211" s="2" t="s">
        <v>4</v>
      </c>
    </row>
    <row r="212" spans="5:6" ht="12.75" customHeight="1">
      <c r="E212" s="2" t="s">
        <v>139</v>
      </c>
      <c r="F212" s="2" t="s">
        <v>109</v>
      </c>
    </row>
    <row r="213" spans="5:6" ht="12.75" customHeight="1">
      <c r="E213" s="2" t="s">
        <v>139</v>
      </c>
      <c r="F213" s="2" t="s">
        <v>100</v>
      </c>
    </row>
    <row r="214" spans="5:6" ht="12.75" customHeight="1">
      <c r="E214" s="2" t="s">
        <v>139</v>
      </c>
      <c r="F214" s="2" t="s">
        <v>4</v>
      </c>
    </row>
    <row r="215" spans="5:6" ht="12.75" customHeight="1">
      <c r="E215" s="2" t="s">
        <v>139</v>
      </c>
      <c r="F215" s="2" t="s">
        <v>107</v>
      </c>
    </row>
    <row r="216" spans="5:6" ht="12.75" customHeight="1">
      <c r="E216" s="2" t="s">
        <v>140</v>
      </c>
      <c r="F216" s="2" t="s">
        <v>69</v>
      </c>
    </row>
    <row r="217" spans="5:6" ht="12.75" customHeight="1">
      <c r="E217" s="2" t="s">
        <v>140</v>
      </c>
      <c r="F217" s="2" t="s">
        <v>4</v>
      </c>
    </row>
    <row r="218" spans="5:6" ht="12.75" customHeight="1">
      <c r="E218" s="2" t="s">
        <v>140</v>
      </c>
      <c r="F218" s="2" t="s">
        <v>129</v>
      </c>
    </row>
    <row r="219" spans="5:6" ht="12.75" customHeight="1">
      <c r="E219" s="2" t="s">
        <v>140</v>
      </c>
      <c r="F219" s="2" t="s">
        <v>90</v>
      </c>
    </row>
    <row r="220" spans="5:6" ht="12.75" customHeight="1">
      <c r="E220" s="2" t="s">
        <v>141</v>
      </c>
      <c r="F220" s="2" t="s">
        <v>113</v>
      </c>
    </row>
    <row r="221" spans="5:6" ht="12.75" customHeight="1">
      <c r="E221" s="2" t="s">
        <v>141</v>
      </c>
      <c r="F221" s="2" t="s">
        <v>4</v>
      </c>
    </row>
    <row r="222" spans="5:6" ht="12.75" customHeight="1">
      <c r="E222" s="2" t="s">
        <v>141</v>
      </c>
      <c r="F222" s="2" t="s">
        <v>71</v>
      </c>
    </row>
    <row r="223" spans="5:6" ht="12.75" customHeight="1">
      <c r="E223" s="2" t="s">
        <v>142</v>
      </c>
      <c r="F223" s="2" t="s">
        <v>4</v>
      </c>
    </row>
    <row r="224" spans="5:6" ht="12.75" customHeight="1">
      <c r="E224" s="2" t="s">
        <v>142</v>
      </c>
      <c r="F224" s="2" t="s">
        <v>113</v>
      </c>
    </row>
    <row r="225" spans="5:6" ht="12.75" customHeight="1">
      <c r="E225" s="2" t="s">
        <v>143</v>
      </c>
      <c r="F225" s="2" t="s">
        <v>144</v>
      </c>
    </row>
    <row r="226" spans="5:6" ht="12.75" customHeight="1">
      <c r="E226" s="2" t="s">
        <v>143</v>
      </c>
      <c r="F226" s="2" t="s">
        <v>90</v>
      </c>
    </row>
    <row r="227" spans="5:6" ht="12.75" customHeight="1">
      <c r="E227" s="2" t="s">
        <v>143</v>
      </c>
      <c r="F227" s="2" t="s">
        <v>4</v>
      </c>
    </row>
    <row r="228" spans="5:6" ht="12.75" customHeight="1">
      <c r="E228" s="2" t="s">
        <v>145</v>
      </c>
      <c r="F228" s="2" t="s">
        <v>95</v>
      </c>
    </row>
    <row r="229" spans="5:6" ht="12.75" customHeight="1">
      <c r="E229" s="2" t="s">
        <v>145</v>
      </c>
      <c r="F229" s="2" t="s">
        <v>124</v>
      </c>
    </row>
    <row r="230" spans="5:6" ht="12.75" customHeight="1">
      <c r="E230" s="2" t="s">
        <v>145</v>
      </c>
      <c r="F230" s="2" t="s">
        <v>126</v>
      </c>
    </row>
    <row r="231" spans="5:6" ht="12.75" customHeight="1">
      <c r="E231" s="2" t="s">
        <v>145</v>
      </c>
      <c r="F231" s="2" t="s">
        <v>4</v>
      </c>
    </row>
    <row r="232" spans="5:6" ht="12.75" customHeight="1">
      <c r="E232" s="2" t="s">
        <v>146</v>
      </c>
      <c r="F232" s="2" t="s">
        <v>95</v>
      </c>
    </row>
    <row r="233" spans="5:6" ht="12.75" customHeight="1">
      <c r="E233" s="2" t="s">
        <v>146</v>
      </c>
      <c r="F233" s="2" t="s">
        <v>126</v>
      </c>
    </row>
    <row r="234" spans="5:6" ht="12.75" customHeight="1">
      <c r="E234" s="2" t="s">
        <v>146</v>
      </c>
      <c r="F234" s="2" t="s">
        <v>96</v>
      </c>
    </row>
    <row r="235" spans="5:6" ht="12.75" customHeight="1">
      <c r="E235" s="2" t="s">
        <v>146</v>
      </c>
      <c r="F235" s="2" t="s">
        <v>4</v>
      </c>
    </row>
    <row r="236" spans="5:6" ht="12.75" customHeight="1">
      <c r="E236" s="2" t="s">
        <v>147</v>
      </c>
      <c r="F236" s="2" t="s">
        <v>129</v>
      </c>
    </row>
    <row r="237" spans="5:6" ht="12.75" customHeight="1">
      <c r="E237" s="2" t="s">
        <v>147</v>
      </c>
      <c r="F237" s="2" t="s">
        <v>4</v>
      </c>
    </row>
    <row r="238" spans="5:6" ht="12.75" customHeight="1">
      <c r="E238" s="2" t="s">
        <v>147</v>
      </c>
      <c r="F238" s="2" t="s">
        <v>90</v>
      </c>
    </row>
    <row r="239" spans="5:6" ht="12.75" customHeight="1">
      <c r="E239" s="2" t="s">
        <v>148</v>
      </c>
      <c r="F239" s="2" t="s">
        <v>4</v>
      </c>
    </row>
    <row r="240" spans="5:6" ht="12.75" customHeight="1">
      <c r="E240" s="2" t="s">
        <v>148</v>
      </c>
      <c r="F240" s="2" t="s">
        <v>90</v>
      </c>
    </row>
    <row r="241" spans="5:6" ht="12.75" customHeight="1">
      <c r="E241" s="2" t="s">
        <v>149</v>
      </c>
      <c r="F241" s="2" t="s">
        <v>4</v>
      </c>
    </row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hyperlinks>
    <hyperlink ref="H3" r:id="rId1" display="Show Map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1">
      <selection activeCell="A31" sqref="A31"/>
    </sheetView>
  </sheetViews>
  <sheetFormatPr defaultColWidth="9.140625" defaultRowHeight="12.75"/>
  <cols>
    <col min="3" max="3" width="18.140625" style="4" customWidth="1"/>
    <col min="5" max="5" width="13.140625" style="4" customWidth="1"/>
    <col min="7" max="7" width="20.140625" style="0" customWidth="1"/>
    <col min="8" max="8" width="11.28125" style="10" bestFit="1" customWidth="1"/>
    <col min="9" max="9" width="14.28125" style="0" customWidth="1"/>
    <col min="10" max="10" width="9.140625" style="10" customWidth="1"/>
    <col min="11" max="11" width="13.28125" style="0" customWidth="1"/>
    <col min="12" max="12" width="11.28125" style="10" bestFit="1" customWidth="1"/>
    <col min="13" max="13" width="14.71093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40695</v>
      </c>
      <c r="F1" t="s">
        <v>157</v>
      </c>
    </row>
    <row r="2" spans="2:12" ht="12.75">
      <c r="B2" s="113" t="s">
        <v>150</v>
      </c>
      <c r="C2" s="114" t="s">
        <v>151</v>
      </c>
      <c r="D2" s="1" t="s">
        <v>159</v>
      </c>
      <c r="E2" s="114" t="s">
        <v>152</v>
      </c>
      <c r="F2" s="45" t="s">
        <v>159</v>
      </c>
      <c r="G2" s="114" t="s">
        <v>153</v>
      </c>
      <c r="H2" s="45" t="s">
        <v>159</v>
      </c>
      <c r="I2" s="114" t="s">
        <v>154</v>
      </c>
      <c r="J2" s="45" t="s">
        <v>159</v>
      </c>
      <c r="K2" s="32" t="s">
        <v>155</v>
      </c>
      <c r="L2" s="45" t="s">
        <v>156</v>
      </c>
    </row>
    <row r="3" spans="2:12" ht="12.75">
      <c r="B3" s="116" t="s">
        <v>2</v>
      </c>
      <c r="C3" s="115">
        <v>20786.74</v>
      </c>
      <c r="D3" s="6">
        <f>+C3/$C$79</f>
        <v>0.004773966509045104</v>
      </c>
      <c r="E3" s="115">
        <v>20786.74</v>
      </c>
      <c r="F3" s="6">
        <f>+E3/$E$79</f>
        <v>0.009891493851767475</v>
      </c>
      <c r="G3" s="115">
        <v>1030.41</v>
      </c>
      <c r="H3" s="6">
        <f>+G3/$G$79</f>
        <v>0.0019368037447015194</v>
      </c>
      <c r="I3" s="115">
        <v>2752.84</v>
      </c>
      <c r="J3" s="6">
        <f>+I3/$I$79</f>
        <v>0.0017091252520710476</v>
      </c>
      <c r="K3" s="48">
        <f>+C3+E3+G3+I3</f>
        <v>45356.73000000001</v>
      </c>
      <c r="L3" s="6">
        <f>+K3/$K$79</f>
        <v>0.005275050267811318</v>
      </c>
    </row>
    <row r="4" spans="2:12" ht="12.75">
      <c r="B4" s="116" t="s">
        <v>6</v>
      </c>
      <c r="C4" s="115">
        <v>8021.655</v>
      </c>
      <c r="D4" s="6">
        <f aca="true" t="shared" si="0" ref="D4:D67">+C4/$C$79</f>
        <v>0.0018422856261787177</v>
      </c>
      <c r="E4" s="115">
        <v>8021.655</v>
      </c>
      <c r="F4" s="6">
        <f aca="true" t="shared" si="1" ref="F4:F67">+E4/$E$79</f>
        <v>0.0038171522380854245</v>
      </c>
      <c r="G4" s="115">
        <v>326.7</v>
      </c>
      <c r="H4" s="6">
        <f aca="true" t="shared" si="2" ref="H4:H67">+G4/$G$79</f>
        <v>0.0006140796220863407</v>
      </c>
      <c r="I4" s="115">
        <v>43425.37</v>
      </c>
      <c r="J4" s="6">
        <f aca="true" t="shared" si="3" ref="J4:J67">+I4/$I$79</f>
        <v>0.026961028046500527</v>
      </c>
      <c r="K4" s="48">
        <f aca="true" t="shared" si="4" ref="K4:K67">+C4+E4+G4+I4</f>
        <v>59795.380000000005</v>
      </c>
      <c r="L4" s="6">
        <f aca="true" t="shared" si="5" ref="L4:L67">+K4/$K$79</f>
        <v>0.006954285180675051</v>
      </c>
    </row>
    <row r="5" spans="2:12" ht="12.75">
      <c r="B5" s="116" t="s">
        <v>7</v>
      </c>
      <c r="C5" s="115">
        <v>0</v>
      </c>
      <c r="D5" s="6">
        <f t="shared" si="0"/>
        <v>0</v>
      </c>
      <c r="E5" s="115">
        <v>0</v>
      </c>
      <c r="F5" s="6">
        <f t="shared" si="1"/>
        <v>0</v>
      </c>
      <c r="G5" s="115">
        <v>0</v>
      </c>
      <c r="H5" s="6">
        <f t="shared" si="2"/>
        <v>0</v>
      </c>
      <c r="I5" s="115">
        <v>1889.57</v>
      </c>
      <c r="J5" s="6">
        <f t="shared" si="3"/>
        <v>0.0011731563776158037</v>
      </c>
      <c r="K5" s="48">
        <f t="shared" si="4"/>
        <v>1889.57</v>
      </c>
      <c r="L5" s="6">
        <f t="shared" si="5"/>
        <v>0.0002197595976285819</v>
      </c>
    </row>
    <row r="6" spans="2:12" ht="12.75">
      <c r="B6" s="116" t="s">
        <v>8</v>
      </c>
      <c r="C6" s="115">
        <v>15304.54</v>
      </c>
      <c r="D6" s="6">
        <f t="shared" si="0"/>
        <v>0.003514902355845176</v>
      </c>
      <c r="E6" s="115">
        <v>15304.54</v>
      </c>
      <c r="F6" s="6">
        <f t="shared" si="1"/>
        <v>0.007282756378062621</v>
      </c>
      <c r="G6" s="115">
        <v>8533.22</v>
      </c>
      <c r="H6" s="6">
        <f t="shared" si="2"/>
        <v>0.016039413874440172</v>
      </c>
      <c r="I6" s="115">
        <v>30002.31</v>
      </c>
      <c r="J6" s="6">
        <f t="shared" si="3"/>
        <v>0.01862720159597496</v>
      </c>
      <c r="K6" s="48">
        <f t="shared" si="4"/>
        <v>69144.61</v>
      </c>
      <c r="L6" s="6">
        <f t="shared" si="5"/>
        <v>0.008041613526773404</v>
      </c>
    </row>
    <row r="7" spans="2:12" ht="12.75">
      <c r="B7" s="116" t="s">
        <v>12</v>
      </c>
      <c r="C7" s="115">
        <v>461.42</v>
      </c>
      <c r="D7" s="6">
        <f t="shared" si="0"/>
        <v>0.00010597157739037442</v>
      </c>
      <c r="E7" s="115">
        <v>461.42</v>
      </c>
      <c r="F7" s="6">
        <f t="shared" si="1"/>
        <v>0.0002195694511540794</v>
      </c>
      <c r="G7" s="115">
        <v>0</v>
      </c>
      <c r="H7" s="6">
        <f t="shared" si="2"/>
        <v>0</v>
      </c>
      <c r="I7" s="115">
        <v>16987.27</v>
      </c>
      <c r="J7" s="6">
        <f t="shared" si="3"/>
        <v>0.010546697999429297</v>
      </c>
      <c r="K7" s="48">
        <f t="shared" si="4"/>
        <v>17910.11</v>
      </c>
      <c r="L7" s="6">
        <f t="shared" si="5"/>
        <v>0.002082970499681748</v>
      </c>
    </row>
    <row r="8" spans="2:12" ht="12.75">
      <c r="B8" s="116" t="s">
        <v>15</v>
      </c>
      <c r="C8" s="115">
        <v>31476.155</v>
      </c>
      <c r="D8" s="6">
        <f t="shared" si="0"/>
        <v>0.007228940651757446</v>
      </c>
      <c r="E8" s="115">
        <v>31476.155</v>
      </c>
      <c r="F8" s="6">
        <f t="shared" si="1"/>
        <v>0.014978115551538145</v>
      </c>
      <c r="G8" s="115">
        <v>733.96</v>
      </c>
      <c r="H8" s="6">
        <f t="shared" si="2"/>
        <v>0.0013795833468824325</v>
      </c>
      <c r="I8" s="115">
        <v>16564.13</v>
      </c>
      <c r="J8" s="6">
        <f t="shared" si="3"/>
        <v>0.010283987758673807</v>
      </c>
      <c r="K8" s="48">
        <f t="shared" si="4"/>
        <v>80250.4</v>
      </c>
      <c r="L8" s="6">
        <f t="shared" si="5"/>
        <v>0.009333232224015383</v>
      </c>
    </row>
    <row r="9" spans="2:12" ht="12.75">
      <c r="B9" s="116" t="s">
        <v>16</v>
      </c>
      <c r="C9" s="115">
        <v>0</v>
      </c>
      <c r="D9" s="6">
        <f t="shared" si="0"/>
        <v>0</v>
      </c>
      <c r="E9" s="115">
        <v>0</v>
      </c>
      <c r="F9" s="6">
        <f t="shared" si="1"/>
        <v>0</v>
      </c>
      <c r="G9" s="115">
        <v>0</v>
      </c>
      <c r="H9" s="6">
        <f t="shared" si="2"/>
        <v>0</v>
      </c>
      <c r="I9" s="115">
        <v>2618.85</v>
      </c>
      <c r="J9" s="6">
        <f t="shared" si="3"/>
        <v>0.0016259363662204352</v>
      </c>
      <c r="K9" s="48">
        <f t="shared" si="4"/>
        <v>2618.85</v>
      </c>
      <c r="L9" s="6">
        <f t="shared" si="5"/>
        <v>0.00030457586765751557</v>
      </c>
    </row>
    <row r="10" spans="2:12" ht="12.75">
      <c r="B10" s="116" t="s">
        <v>17</v>
      </c>
      <c r="C10" s="115">
        <v>3427.69</v>
      </c>
      <c r="D10" s="6">
        <f t="shared" si="0"/>
        <v>0.000787217103951308</v>
      </c>
      <c r="E10" s="115">
        <v>3427.69</v>
      </c>
      <c r="F10" s="6">
        <f t="shared" si="1"/>
        <v>0.0016310866716360937</v>
      </c>
      <c r="G10" s="115">
        <v>230.02</v>
      </c>
      <c r="H10" s="6">
        <f t="shared" si="2"/>
        <v>0.0004323556616844203</v>
      </c>
      <c r="I10" s="115">
        <v>4753.43</v>
      </c>
      <c r="J10" s="6">
        <f t="shared" si="3"/>
        <v>0.0029512093862890977</v>
      </c>
      <c r="K10" s="48">
        <f t="shared" si="4"/>
        <v>11838.830000000002</v>
      </c>
      <c r="L10" s="6">
        <f t="shared" si="5"/>
        <v>0.001376872260457768</v>
      </c>
    </row>
    <row r="11" spans="2:12" ht="12.75">
      <c r="B11" s="116" t="s">
        <v>22</v>
      </c>
      <c r="C11" s="115">
        <v>0</v>
      </c>
      <c r="D11" s="6">
        <f t="shared" si="0"/>
        <v>0</v>
      </c>
      <c r="E11" s="115">
        <v>0</v>
      </c>
      <c r="F11" s="6">
        <f t="shared" si="1"/>
        <v>0</v>
      </c>
      <c r="G11" s="115">
        <v>0</v>
      </c>
      <c r="H11" s="6">
        <f t="shared" si="2"/>
        <v>0</v>
      </c>
      <c r="I11" s="115">
        <v>340.06</v>
      </c>
      <c r="J11" s="6">
        <f t="shared" si="3"/>
        <v>0.00021112928220284522</v>
      </c>
      <c r="K11" s="48">
        <f t="shared" si="4"/>
        <v>340.06</v>
      </c>
      <c r="L11" s="6">
        <f t="shared" si="5"/>
        <v>3.954944710678914E-05</v>
      </c>
    </row>
    <row r="12" spans="2:12" ht="12.75">
      <c r="B12" s="116" t="s">
        <v>24</v>
      </c>
      <c r="C12" s="115">
        <v>0</v>
      </c>
      <c r="D12" s="6">
        <f t="shared" si="0"/>
        <v>0</v>
      </c>
      <c r="E12" s="115">
        <v>0</v>
      </c>
      <c r="F12" s="6">
        <f t="shared" si="1"/>
        <v>0</v>
      </c>
      <c r="G12" s="115">
        <v>0</v>
      </c>
      <c r="H12" s="6">
        <f t="shared" si="2"/>
        <v>0</v>
      </c>
      <c r="I12" s="115">
        <v>3076.33</v>
      </c>
      <c r="J12" s="6">
        <f t="shared" si="3"/>
        <v>0.0019099669020733953</v>
      </c>
      <c r="K12" s="48">
        <f t="shared" si="4"/>
        <v>3076.33</v>
      </c>
      <c r="L12" s="6">
        <f t="shared" si="5"/>
        <v>0.0003577814227431296</v>
      </c>
    </row>
    <row r="13" spans="2:12" ht="12.75">
      <c r="B13" s="116" t="s">
        <v>27</v>
      </c>
      <c r="C13" s="115">
        <v>10684.645</v>
      </c>
      <c r="D13" s="6">
        <f t="shared" si="0"/>
        <v>0.0024538786452823398</v>
      </c>
      <c r="E13" s="115">
        <v>10684.645</v>
      </c>
      <c r="F13" s="6">
        <f t="shared" si="1"/>
        <v>0.005084351866902558</v>
      </c>
      <c r="G13" s="115">
        <v>107.4</v>
      </c>
      <c r="H13" s="6">
        <f t="shared" si="2"/>
        <v>0.00020187374169596879</v>
      </c>
      <c r="I13" s="115">
        <v>24999.81</v>
      </c>
      <c r="J13" s="6">
        <f t="shared" si="3"/>
        <v>0.015521354880043263</v>
      </c>
      <c r="K13" s="48">
        <f t="shared" si="4"/>
        <v>46476.5</v>
      </c>
      <c r="L13" s="6">
        <f t="shared" si="5"/>
        <v>0.0054052810635143375</v>
      </c>
    </row>
    <row r="14" spans="2:12" ht="12.75">
      <c r="B14" s="116" t="s">
        <v>28</v>
      </c>
      <c r="C14" s="115">
        <v>27639.275</v>
      </c>
      <c r="D14" s="6">
        <f t="shared" si="0"/>
        <v>0.006347747322778252</v>
      </c>
      <c r="E14" s="115">
        <v>27639.275</v>
      </c>
      <c r="F14" s="6">
        <f t="shared" si="1"/>
        <v>0.013152313384869897</v>
      </c>
      <c r="G14" s="115">
        <v>209.22</v>
      </c>
      <c r="H14" s="6">
        <f t="shared" si="2"/>
        <v>0.0003932590711138788</v>
      </c>
      <c r="I14" s="115">
        <v>8805.38</v>
      </c>
      <c r="J14" s="6">
        <f t="shared" si="3"/>
        <v>0.005466898661775243</v>
      </c>
      <c r="K14" s="48">
        <f t="shared" si="4"/>
        <v>64293.15</v>
      </c>
      <c r="L14" s="6">
        <f t="shared" si="5"/>
        <v>0.00747738203626966</v>
      </c>
    </row>
    <row r="15" spans="2:12" ht="12.75">
      <c r="B15" s="116" t="s">
        <v>31</v>
      </c>
      <c r="C15" s="115">
        <v>50.205</v>
      </c>
      <c r="D15" s="6">
        <f t="shared" si="0"/>
        <v>1.153028269880748E-05</v>
      </c>
      <c r="E15" s="115">
        <v>50.205</v>
      </c>
      <c r="F15" s="6">
        <f t="shared" si="1"/>
        <v>2.389034782885561E-05</v>
      </c>
      <c r="G15" s="115">
        <v>0</v>
      </c>
      <c r="H15" s="6">
        <f t="shared" si="2"/>
        <v>0</v>
      </c>
      <c r="I15" s="115">
        <v>0</v>
      </c>
      <c r="J15" s="6">
        <f t="shared" si="3"/>
        <v>0</v>
      </c>
      <c r="K15" s="48">
        <f t="shared" si="4"/>
        <v>100.41</v>
      </c>
      <c r="L15" s="6">
        <f t="shared" si="5"/>
        <v>1.1677821513829025E-05</v>
      </c>
    </row>
    <row r="16" spans="2:12" ht="12.75">
      <c r="B16" s="116" t="s">
        <v>32</v>
      </c>
      <c r="C16" s="115">
        <v>0</v>
      </c>
      <c r="D16" s="6">
        <f t="shared" si="0"/>
        <v>0</v>
      </c>
      <c r="E16" s="115">
        <v>0</v>
      </c>
      <c r="F16" s="6">
        <f t="shared" si="1"/>
        <v>0</v>
      </c>
      <c r="G16" s="115">
        <v>0</v>
      </c>
      <c r="H16" s="6">
        <f t="shared" si="2"/>
        <v>0</v>
      </c>
      <c r="I16" s="115">
        <v>399.57</v>
      </c>
      <c r="J16" s="6">
        <f t="shared" si="3"/>
        <v>0.00024807659615888627</v>
      </c>
      <c r="K16" s="48">
        <f t="shared" si="4"/>
        <v>399.57</v>
      </c>
      <c r="L16" s="6">
        <f t="shared" si="5"/>
        <v>4.64705421997875E-05</v>
      </c>
    </row>
    <row r="17" spans="2:12" ht="12.75">
      <c r="B17" s="116" t="s">
        <v>33</v>
      </c>
      <c r="C17" s="115">
        <v>6236.31</v>
      </c>
      <c r="D17" s="6">
        <f t="shared" si="0"/>
        <v>0.001432256095954588</v>
      </c>
      <c r="E17" s="115">
        <v>6236.31</v>
      </c>
      <c r="F17" s="6">
        <f t="shared" si="1"/>
        <v>0.0029675852020430342</v>
      </c>
      <c r="G17" s="115">
        <v>176.04</v>
      </c>
      <c r="H17" s="6">
        <f t="shared" si="2"/>
        <v>0.00033089249057875546</v>
      </c>
      <c r="I17" s="115">
        <v>18640.51</v>
      </c>
      <c r="J17" s="6">
        <f t="shared" si="3"/>
        <v>0.011573126789963412</v>
      </c>
      <c r="K17" s="48">
        <f t="shared" si="4"/>
        <v>31289.17</v>
      </c>
      <c r="L17" s="6">
        <f t="shared" si="5"/>
        <v>0.003638973633859712</v>
      </c>
    </row>
    <row r="18" spans="2:12" ht="12.75">
      <c r="B18" s="116" t="s">
        <v>35</v>
      </c>
      <c r="C18" s="115">
        <v>9904.5</v>
      </c>
      <c r="D18" s="6">
        <f t="shared" si="0"/>
        <v>0.0022747073994689514</v>
      </c>
      <c r="E18" s="115">
        <v>9904.5</v>
      </c>
      <c r="F18" s="6">
        <f t="shared" si="1"/>
        <v>0.004713115228979193</v>
      </c>
      <c r="G18" s="115">
        <v>10132.68</v>
      </c>
      <c r="H18" s="6">
        <f t="shared" si="2"/>
        <v>0.019045828910688165</v>
      </c>
      <c r="I18" s="115">
        <v>0</v>
      </c>
      <c r="J18" s="6">
        <f t="shared" si="3"/>
        <v>0</v>
      </c>
      <c r="K18" s="48">
        <f t="shared" si="4"/>
        <v>29941.68</v>
      </c>
      <c r="L18" s="6">
        <f t="shared" si="5"/>
        <v>0.0034822586880209564</v>
      </c>
    </row>
    <row r="19" spans="2:12" ht="12.75">
      <c r="B19" s="116" t="s">
        <v>38</v>
      </c>
      <c r="C19" s="115">
        <v>49858.95</v>
      </c>
      <c r="D19" s="6">
        <f t="shared" si="0"/>
        <v>0.011450807460725172</v>
      </c>
      <c r="E19" s="115">
        <v>49858.95</v>
      </c>
      <c r="F19" s="6">
        <f t="shared" si="1"/>
        <v>0.023725677878329257</v>
      </c>
      <c r="G19" s="115">
        <v>5029.8</v>
      </c>
      <c r="H19" s="6">
        <f t="shared" si="2"/>
        <v>0.009454232271716795</v>
      </c>
      <c r="I19" s="115">
        <v>51523.33</v>
      </c>
      <c r="J19" s="6">
        <f t="shared" si="3"/>
        <v>0.03198871869552526</v>
      </c>
      <c r="K19" s="48">
        <f t="shared" si="4"/>
        <v>156271.03</v>
      </c>
      <c r="L19" s="6">
        <f t="shared" si="5"/>
        <v>0.018174536362137447</v>
      </c>
    </row>
    <row r="20" spans="2:12" ht="12.75">
      <c r="B20" s="116" t="s">
        <v>39</v>
      </c>
      <c r="C20" s="115">
        <v>518.605</v>
      </c>
      <c r="D20" s="6">
        <f t="shared" si="0"/>
        <v>0.00011910491502868348</v>
      </c>
      <c r="E20" s="115">
        <v>518.605</v>
      </c>
      <c r="F20" s="6">
        <f t="shared" si="1"/>
        <v>0.0002467812734943465</v>
      </c>
      <c r="G20" s="115">
        <v>0</v>
      </c>
      <c r="H20" s="6">
        <f t="shared" si="2"/>
        <v>0</v>
      </c>
      <c r="I20" s="115">
        <v>5244.29</v>
      </c>
      <c r="J20" s="6">
        <f t="shared" si="3"/>
        <v>0.0032559641926823476</v>
      </c>
      <c r="K20" s="48">
        <f t="shared" si="4"/>
        <v>6281.5</v>
      </c>
      <c r="L20" s="6">
        <f t="shared" si="5"/>
        <v>0.0007305471152187732</v>
      </c>
    </row>
    <row r="21" spans="2:12" ht="12.75">
      <c r="B21" s="116" t="s">
        <v>40</v>
      </c>
      <c r="C21" s="115">
        <v>262754.125</v>
      </c>
      <c r="D21" s="6">
        <f t="shared" si="0"/>
        <v>0.060345171626885734</v>
      </c>
      <c r="E21" s="115">
        <v>262754.125</v>
      </c>
      <c r="F21" s="6">
        <f t="shared" si="1"/>
        <v>0.1250331130309054</v>
      </c>
      <c r="G21" s="115">
        <v>38707.86</v>
      </c>
      <c r="H21" s="6">
        <f t="shared" si="2"/>
        <v>0.07275698818662683</v>
      </c>
      <c r="I21" s="115">
        <v>37771.46</v>
      </c>
      <c r="J21" s="6">
        <f t="shared" si="3"/>
        <v>0.02345074762557631</v>
      </c>
      <c r="K21" s="48">
        <f t="shared" si="4"/>
        <v>601987.57</v>
      </c>
      <c r="L21" s="6">
        <f t="shared" si="5"/>
        <v>0.07001198482226527</v>
      </c>
    </row>
    <row r="22" spans="2:12" ht="12.75">
      <c r="B22" s="116" t="s">
        <v>164</v>
      </c>
      <c r="C22" s="115">
        <v>0</v>
      </c>
      <c r="D22" s="6">
        <f t="shared" si="0"/>
        <v>0</v>
      </c>
      <c r="E22" s="115">
        <v>0</v>
      </c>
      <c r="F22" s="6">
        <f t="shared" si="1"/>
        <v>0</v>
      </c>
      <c r="G22" s="115">
        <v>0</v>
      </c>
      <c r="H22" s="6">
        <f t="shared" si="2"/>
        <v>0</v>
      </c>
      <c r="I22" s="115">
        <v>9652.94</v>
      </c>
      <c r="J22" s="6">
        <f t="shared" si="3"/>
        <v>0.005993113842695797</v>
      </c>
      <c r="K22" s="48">
        <f t="shared" si="4"/>
        <v>9652.94</v>
      </c>
      <c r="L22" s="6">
        <f t="shared" si="5"/>
        <v>0.0011226502380609577</v>
      </c>
    </row>
    <row r="23" spans="2:12" ht="12.75">
      <c r="B23" s="116" t="s">
        <v>42</v>
      </c>
      <c r="C23" s="115">
        <v>0</v>
      </c>
      <c r="D23" s="6">
        <f t="shared" si="0"/>
        <v>0</v>
      </c>
      <c r="E23" s="115">
        <v>0</v>
      </c>
      <c r="F23" s="6">
        <f t="shared" si="1"/>
        <v>0</v>
      </c>
      <c r="G23" s="115">
        <v>0</v>
      </c>
      <c r="H23" s="6">
        <f t="shared" si="2"/>
        <v>0</v>
      </c>
      <c r="I23" s="115">
        <v>3936.23</v>
      </c>
      <c r="J23" s="6">
        <f t="shared" si="3"/>
        <v>0.002443843481989371</v>
      </c>
      <c r="K23" s="48">
        <f t="shared" si="4"/>
        <v>3936.23</v>
      </c>
      <c r="L23" s="6">
        <f t="shared" si="5"/>
        <v>0.00045778897896005597</v>
      </c>
    </row>
    <row r="24" spans="2:12" ht="12.75">
      <c r="B24" s="116" t="s">
        <v>43</v>
      </c>
      <c r="C24" s="115">
        <v>12134.31</v>
      </c>
      <c r="D24" s="6">
        <f t="shared" si="0"/>
        <v>0.002786814553430268</v>
      </c>
      <c r="E24" s="115">
        <v>12134.31</v>
      </c>
      <c r="F24" s="6">
        <f t="shared" si="1"/>
        <v>0.005774183578590995</v>
      </c>
      <c r="G24" s="115">
        <v>660.33</v>
      </c>
      <c r="H24" s="6">
        <f t="shared" si="2"/>
        <v>0.0012411851755502706</v>
      </c>
      <c r="I24" s="115">
        <v>3074.82</v>
      </c>
      <c r="J24" s="6">
        <f t="shared" si="3"/>
        <v>0.001909029405113664</v>
      </c>
      <c r="K24" s="48">
        <f t="shared" si="4"/>
        <v>28003.77</v>
      </c>
      <c r="L24" s="6">
        <f t="shared" si="5"/>
        <v>0.0032568770817081945</v>
      </c>
    </row>
    <row r="25" spans="2:12" ht="12.75">
      <c r="B25" s="116" t="s">
        <v>44</v>
      </c>
      <c r="C25" s="115">
        <v>24256.455</v>
      </c>
      <c r="D25" s="6">
        <f t="shared" si="0"/>
        <v>0.005570835243917981</v>
      </c>
      <c r="E25" s="115">
        <v>24256.455</v>
      </c>
      <c r="F25" s="6">
        <f t="shared" si="1"/>
        <v>0.011542578369584382</v>
      </c>
      <c r="G25" s="115">
        <v>1438.33</v>
      </c>
      <c r="H25" s="6">
        <f t="shared" si="2"/>
        <v>0.0027035480343907143</v>
      </c>
      <c r="I25" s="115">
        <v>67167.68</v>
      </c>
      <c r="J25" s="6">
        <f t="shared" si="3"/>
        <v>0.04170165284252897</v>
      </c>
      <c r="K25" s="48">
        <f t="shared" si="4"/>
        <v>117118.92</v>
      </c>
      <c r="L25" s="6">
        <f t="shared" si="5"/>
        <v>0.013621091959490295</v>
      </c>
    </row>
    <row r="26" spans="2:12" ht="12.75">
      <c r="B26" s="116" t="s">
        <v>45</v>
      </c>
      <c r="C26" s="115">
        <v>352308.81</v>
      </c>
      <c r="D26" s="6">
        <f t="shared" si="0"/>
        <v>0.08091266161897126</v>
      </c>
      <c r="E26" s="115">
        <v>352308.81</v>
      </c>
      <c r="F26" s="6">
        <f t="shared" si="1"/>
        <v>0.16764824248720653</v>
      </c>
      <c r="G26" s="115">
        <v>154043.27</v>
      </c>
      <c r="H26" s="6">
        <f t="shared" si="2"/>
        <v>0.2895464739104504</v>
      </c>
      <c r="I26" s="115">
        <v>57984.93</v>
      </c>
      <c r="J26" s="6">
        <f t="shared" si="3"/>
        <v>0.03600046065247964</v>
      </c>
      <c r="K26" s="48">
        <f t="shared" si="4"/>
        <v>916645.8200000001</v>
      </c>
      <c r="L26" s="6">
        <f t="shared" si="5"/>
        <v>0.10660717336278705</v>
      </c>
    </row>
    <row r="27" spans="2:12" ht="12.75">
      <c r="B27" s="116" t="s">
        <v>46</v>
      </c>
      <c r="C27" s="115">
        <v>134224.49</v>
      </c>
      <c r="D27" s="6">
        <f t="shared" si="0"/>
        <v>0.030826537492346533</v>
      </c>
      <c r="E27" s="115">
        <v>134224.49</v>
      </c>
      <c r="F27" s="6">
        <f t="shared" si="1"/>
        <v>0.06387152182553035</v>
      </c>
      <c r="G27" s="115">
        <v>27637.12</v>
      </c>
      <c r="H27" s="6">
        <f t="shared" si="2"/>
        <v>0.05194794063408279</v>
      </c>
      <c r="I27" s="115">
        <v>105401.01</v>
      </c>
      <c r="J27" s="6">
        <f t="shared" si="3"/>
        <v>0.06543915657458951</v>
      </c>
      <c r="K27" s="48">
        <f t="shared" si="4"/>
        <v>401487.11</v>
      </c>
      <c r="L27" s="6">
        <f t="shared" si="5"/>
        <v>0.04669350473740703</v>
      </c>
    </row>
    <row r="28" spans="2:12" ht="12.75">
      <c r="B28" s="116" t="s">
        <v>48</v>
      </c>
      <c r="C28" s="115">
        <v>89096.835</v>
      </c>
      <c r="D28" s="6">
        <f t="shared" si="0"/>
        <v>0.02046233831528742</v>
      </c>
      <c r="E28" s="115">
        <v>89096.835</v>
      </c>
      <c r="F28" s="6">
        <f t="shared" si="1"/>
        <v>0.04239725881087853</v>
      </c>
      <c r="G28" s="115">
        <v>28838.41</v>
      </c>
      <c r="H28" s="6">
        <f t="shared" si="2"/>
        <v>0.05420593790747153</v>
      </c>
      <c r="I28" s="115">
        <v>58711.04</v>
      </c>
      <c r="J28" s="6">
        <f t="shared" si="3"/>
        <v>0.03645127251832775</v>
      </c>
      <c r="K28" s="48">
        <f t="shared" si="4"/>
        <v>265743.12</v>
      </c>
      <c r="L28" s="6">
        <f t="shared" si="5"/>
        <v>0.030906291443960242</v>
      </c>
    </row>
    <row r="29" spans="2:12" ht="12.75">
      <c r="B29" s="116" t="s">
        <v>51</v>
      </c>
      <c r="C29" s="115">
        <v>113997.925</v>
      </c>
      <c r="D29" s="6">
        <f t="shared" si="0"/>
        <v>0.026181223032117375</v>
      </c>
      <c r="E29" s="115">
        <v>113997.925</v>
      </c>
      <c r="F29" s="6">
        <f t="shared" si="1"/>
        <v>0.05424659057898207</v>
      </c>
      <c r="G29" s="115">
        <v>43106.91</v>
      </c>
      <c r="H29" s="6">
        <f t="shared" si="2"/>
        <v>0.08102563514572973</v>
      </c>
      <c r="I29" s="115">
        <v>102554.5</v>
      </c>
      <c r="J29" s="6">
        <f t="shared" si="3"/>
        <v>0.06367187546806943</v>
      </c>
      <c r="K29" s="48">
        <f t="shared" si="4"/>
        <v>373657.26</v>
      </c>
      <c r="L29" s="6">
        <f t="shared" si="5"/>
        <v>0.04345685479161842</v>
      </c>
    </row>
    <row r="30" spans="2:12" ht="12.75">
      <c r="B30" s="116" t="s">
        <v>52</v>
      </c>
      <c r="C30" s="115">
        <v>2564.455</v>
      </c>
      <c r="D30" s="6">
        <f t="shared" si="0"/>
        <v>0.0005889630737649704</v>
      </c>
      <c r="E30" s="115">
        <v>2564.455</v>
      </c>
      <c r="F30" s="6">
        <f t="shared" si="1"/>
        <v>0.0012203111630604106</v>
      </c>
      <c r="G30" s="115">
        <v>0</v>
      </c>
      <c r="H30" s="6">
        <f t="shared" si="2"/>
        <v>0</v>
      </c>
      <c r="I30" s="115">
        <v>22379.29</v>
      </c>
      <c r="J30" s="6">
        <f t="shared" si="3"/>
        <v>0.0138943816794369</v>
      </c>
      <c r="K30" s="48">
        <f t="shared" si="4"/>
        <v>27508.2</v>
      </c>
      <c r="L30" s="6">
        <f t="shared" si="5"/>
        <v>0.0031992416070780955</v>
      </c>
    </row>
    <row r="31" spans="2:12" ht="12.75">
      <c r="B31" s="116" t="s">
        <v>53</v>
      </c>
      <c r="C31" s="115">
        <v>11621.39</v>
      </c>
      <c r="D31" s="6">
        <f t="shared" si="0"/>
        <v>0.0026690152784203617</v>
      </c>
      <c r="E31" s="115">
        <v>11621.39</v>
      </c>
      <c r="F31" s="6">
        <f t="shared" si="1"/>
        <v>0.005530107546156444</v>
      </c>
      <c r="G31" s="115">
        <v>2378.03</v>
      </c>
      <c r="H31" s="6">
        <f t="shared" si="2"/>
        <v>0.00446984929204157</v>
      </c>
      <c r="I31" s="115">
        <v>1673.21</v>
      </c>
      <c r="J31" s="6">
        <f t="shared" si="3"/>
        <v>0.0010388273430412946</v>
      </c>
      <c r="K31" s="48">
        <f t="shared" si="4"/>
        <v>27294.019999999997</v>
      </c>
      <c r="L31" s="6">
        <f t="shared" si="5"/>
        <v>0.003174332177620552</v>
      </c>
    </row>
    <row r="32" spans="2:12" ht="12.75">
      <c r="B32" s="116" t="s">
        <v>54</v>
      </c>
      <c r="C32" s="115">
        <v>6009</v>
      </c>
      <c r="D32" s="6">
        <f t="shared" si="0"/>
        <v>0.0013800511649663212</v>
      </c>
      <c r="E32" s="115">
        <v>6009</v>
      </c>
      <c r="F32" s="6">
        <f t="shared" si="1"/>
        <v>0.0028594183866864527</v>
      </c>
      <c r="G32" s="115">
        <v>0</v>
      </c>
      <c r="H32" s="6">
        <f t="shared" si="2"/>
        <v>0</v>
      </c>
      <c r="I32" s="115">
        <v>56650.91</v>
      </c>
      <c r="J32" s="6">
        <f t="shared" si="3"/>
        <v>0.035172222444386246</v>
      </c>
      <c r="K32" s="48">
        <f t="shared" si="4"/>
        <v>68668.91</v>
      </c>
      <c r="L32" s="6">
        <f t="shared" si="5"/>
        <v>0.00798628896055362</v>
      </c>
    </row>
    <row r="33" spans="2:12" ht="12.75">
      <c r="B33" s="116" t="s">
        <v>55</v>
      </c>
      <c r="C33" s="115">
        <v>36569.445</v>
      </c>
      <c r="D33" s="6">
        <f t="shared" si="0"/>
        <v>0.008398686166487238</v>
      </c>
      <c r="E33" s="115">
        <v>36569.445</v>
      </c>
      <c r="F33" s="6">
        <f t="shared" si="1"/>
        <v>0.01740178788881993</v>
      </c>
      <c r="G33" s="115">
        <v>17071.33</v>
      </c>
      <c r="H33" s="6">
        <f t="shared" si="2"/>
        <v>0.03208801920695198</v>
      </c>
      <c r="I33" s="115">
        <v>7443.37</v>
      </c>
      <c r="J33" s="6">
        <f t="shared" si="3"/>
        <v>0.004621282612686561</v>
      </c>
      <c r="K33" s="48">
        <f t="shared" si="4"/>
        <v>97653.59</v>
      </c>
      <c r="L33" s="6">
        <f t="shared" si="5"/>
        <v>0.011357247228409908</v>
      </c>
    </row>
    <row r="34" spans="2:12" ht="12.75">
      <c r="B34" s="116" t="s">
        <v>58</v>
      </c>
      <c r="C34" s="115">
        <v>1381377.42</v>
      </c>
      <c r="D34" s="6">
        <f t="shared" si="0"/>
        <v>0.31725270722735416</v>
      </c>
      <c r="E34" s="115">
        <v>0</v>
      </c>
      <c r="F34" s="6">
        <f t="shared" si="1"/>
        <v>0</v>
      </c>
      <c r="G34" s="115">
        <v>0</v>
      </c>
      <c r="H34" s="6">
        <f t="shared" si="2"/>
        <v>0</v>
      </c>
      <c r="I34" s="115">
        <v>0</v>
      </c>
      <c r="J34" s="6">
        <f t="shared" si="3"/>
        <v>0</v>
      </c>
      <c r="K34" s="48">
        <f t="shared" si="4"/>
        <v>1381377.42</v>
      </c>
      <c r="L34" s="6">
        <f t="shared" si="5"/>
        <v>0.1606560995318557</v>
      </c>
    </row>
    <row r="35" spans="2:12" ht="12.75">
      <c r="B35" s="116" t="s">
        <v>61</v>
      </c>
      <c r="C35" s="115">
        <v>779669.37</v>
      </c>
      <c r="D35" s="6">
        <f t="shared" si="0"/>
        <v>0.1790620107101111</v>
      </c>
      <c r="E35" s="115">
        <v>0</v>
      </c>
      <c r="F35" s="6">
        <f t="shared" si="1"/>
        <v>0</v>
      </c>
      <c r="G35" s="115">
        <v>0</v>
      </c>
      <c r="H35" s="6">
        <f t="shared" si="2"/>
        <v>0</v>
      </c>
      <c r="I35" s="115">
        <v>0</v>
      </c>
      <c r="J35" s="6">
        <f t="shared" si="3"/>
        <v>0</v>
      </c>
      <c r="K35" s="48">
        <f t="shared" si="4"/>
        <v>779669.37</v>
      </c>
      <c r="L35" s="6">
        <f t="shared" si="5"/>
        <v>0.09067662327118337</v>
      </c>
    </row>
    <row r="36" spans="2:12" ht="12.75">
      <c r="B36" s="116" t="s">
        <v>63</v>
      </c>
      <c r="C36" s="115">
        <v>94608.54500000011</v>
      </c>
      <c r="D36" s="6">
        <f t="shared" si="0"/>
        <v>0.02172817985405538</v>
      </c>
      <c r="E36" s="115">
        <v>2945.2549999998882</v>
      </c>
      <c r="F36" s="6">
        <f t="shared" si="1"/>
        <v>0.0014015171077516873</v>
      </c>
      <c r="G36" s="115">
        <v>8428.08</v>
      </c>
      <c r="H36" s="6">
        <f t="shared" si="2"/>
        <v>0.015841788127681194</v>
      </c>
      <c r="I36" s="115">
        <v>7507.4</v>
      </c>
      <c r="J36" s="6">
        <f t="shared" si="3"/>
        <v>0.004661036208932659</v>
      </c>
      <c r="K36" s="48">
        <f t="shared" si="4"/>
        <v>113489.28</v>
      </c>
      <c r="L36" s="6">
        <f t="shared" si="5"/>
        <v>0.01319895982046575</v>
      </c>
    </row>
    <row r="37" spans="2:12" ht="12.75">
      <c r="B37" s="116" t="s">
        <v>67</v>
      </c>
      <c r="C37" s="115">
        <v>61397.835</v>
      </c>
      <c r="D37" s="6">
        <f t="shared" si="0"/>
        <v>0.014100874308230982</v>
      </c>
      <c r="E37" s="115">
        <v>61397.835</v>
      </c>
      <c r="F37" s="6">
        <f t="shared" si="1"/>
        <v>0.029216524929562494</v>
      </c>
      <c r="G37" s="115">
        <v>9043.1</v>
      </c>
      <c r="H37" s="6">
        <f t="shared" si="2"/>
        <v>0.01699780664367612</v>
      </c>
      <c r="I37" s="115">
        <v>7506.74</v>
      </c>
      <c r="J37" s="6">
        <f t="shared" si="3"/>
        <v>0.004660626442049598</v>
      </c>
      <c r="K37" s="48">
        <f t="shared" si="4"/>
        <v>139345.50999999998</v>
      </c>
      <c r="L37" s="6">
        <f t="shared" si="5"/>
        <v>0.016206075037680283</v>
      </c>
    </row>
    <row r="38" spans="2:12" ht="12.75">
      <c r="B38" s="116" t="s">
        <v>68</v>
      </c>
      <c r="C38" s="115">
        <v>15579.34</v>
      </c>
      <c r="D38" s="6">
        <f t="shared" si="0"/>
        <v>0.0035780140316868706</v>
      </c>
      <c r="E38" s="115">
        <v>15579.34</v>
      </c>
      <c r="F38" s="6">
        <f t="shared" si="1"/>
        <v>0.007413521592351427</v>
      </c>
      <c r="G38" s="115">
        <v>0</v>
      </c>
      <c r="H38" s="6">
        <f t="shared" si="2"/>
        <v>0</v>
      </c>
      <c r="I38" s="115">
        <v>53717.49</v>
      </c>
      <c r="J38" s="6">
        <f t="shared" si="3"/>
        <v>0.03335098248967393</v>
      </c>
      <c r="K38" s="48">
        <f t="shared" si="4"/>
        <v>84876.17</v>
      </c>
      <c r="L38" s="6">
        <f t="shared" si="5"/>
        <v>0.009871215656183744</v>
      </c>
    </row>
    <row r="39" spans="2:12" ht="12.75">
      <c r="B39" s="116" t="s">
        <v>70</v>
      </c>
      <c r="C39" s="115">
        <v>10189.025</v>
      </c>
      <c r="D39" s="6">
        <f t="shared" si="0"/>
        <v>0.0023400525580164703</v>
      </c>
      <c r="E39" s="115">
        <v>10189.025</v>
      </c>
      <c r="F39" s="6">
        <f t="shared" si="1"/>
        <v>0.004848508142354457</v>
      </c>
      <c r="G39" s="115">
        <v>336.3</v>
      </c>
      <c r="H39" s="6">
        <f t="shared" si="2"/>
        <v>0.0006321242023496676</v>
      </c>
      <c r="I39" s="115">
        <v>31925.26</v>
      </c>
      <c r="J39" s="6">
        <f t="shared" si="3"/>
        <v>0.019821082244131052</v>
      </c>
      <c r="K39" s="48">
        <f t="shared" si="4"/>
        <v>52639.61</v>
      </c>
      <c r="L39" s="6">
        <f t="shared" si="5"/>
        <v>0.006122059258416189</v>
      </c>
    </row>
    <row r="40" spans="2:12" ht="12.75">
      <c r="B40" s="116" t="s">
        <v>73</v>
      </c>
      <c r="C40" s="115">
        <v>5078.34</v>
      </c>
      <c r="D40" s="6">
        <f t="shared" si="0"/>
        <v>0.001166312037459655</v>
      </c>
      <c r="E40" s="115">
        <v>5078.34</v>
      </c>
      <c r="F40" s="6">
        <f t="shared" si="1"/>
        <v>0.00241655829087124</v>
      </c>
      <c r="G40" s="115">
        <v>0</v>
      </c>
      <c r="H40" s="6">
        <f t="shared" si="2"/>
        <v>0</v>
      </c>
      <c r="I40" s="115">
        <v>20520.07</v>
      </c>
      <c r="J40" s="6">
        <f t="shared" si="3"/>
        <v>0.012740068369852784</v>
      </c>
      <c r="K40" s="48">
        <f t="shared" si="4"/>
        <v>30676.75</v>
      </c>
      <c r="L40" s="6">
        <f t="shared" si="5"/>
        <v>0.003567748343037093</v>
      </c>
    </row>
    <row r="41" spans="2:12" ht="12.75">
      <c r="B41" s="116" t="s">
        <v>75</v>
      </c>
      <c r="C41" s="115">
        <v>9002.665</v>
      </c>
      <c r="D41" s="6">
        <f t="shared" si="0"/>
        <v>0.0020675883376687514</v>
      </c>
      <c r="E41" s="115">
        <v>9002.665</v>
      </c>
      <c r="F41" s="6">
        <f t="shared" si="1"/>
        <v>0.004283971680841837</v>
      </c>
      <c r="G41" s="115">
        <v>482.81</v>
      </c>
      <c r="H41" s="6">
        <f t="shared" si="2"/>
        <v>0.0009075108121809188</v>
      </c>
      <c r="I41" s="115">
        <v>32402.4</v>
      </c>
      <c r="J41" s="6">
        <f t="shared" si="3"/>
        <v>0.020117318866227935</v>
      </c>
      <c r="K41" s="48">
        <f t="shared" si="4"/>
        <v>50890.54000000001</v>
      </c>
      <c r="L41" s="6">
        <f t="shared" si="5"/>
        <v>0.005918640004604886</v>
      </c>
    </row>
    <row r="42" spans="2:12" ht="12.75">
      <c r="B42" s="116" t="s">
        <v>78</v>
      </c>
      <c r="C42" s="115">
        <v>866.97</v>
      </c>
      <c r="D42" s="6">
        <f t="shared" si="0"/>
        <v>0.0001991118253437929</v>
      </c>
      <c r="E42" s="115">
        <v>866.97</v>
      </c>
      <c r="F42" s="6">
        <f t="shared" si="1"/>
        <v>0.00041255283053845133</v>
      </c>
      <c r="G42" s="115">
        <v>0</v>
      </c>
      <c r="H42" s="6">
        <f t="shared" si="2"/>
        <v>0</v>
      </c>
      <c r="I42" s="115">
        <v>0</v>
      </c>
      <c r="J42" s="6">
        <f t="shared" si="3"/>
        <v>0</v>
      </c>
      <c r="K42" s="48">
        <f t="shared" si="4"/>
        <v>1733.94</v>
      </c>
      <c r="L42" s="6">
        <f t="shared" si="5"/>
        <v>0.0002016596139397341</v>
      </c>
    </row>
    <row r="43" spans="2:12" ht="12.75">
      <c r="B43" s="116" t="s">
        <v>79</v>
      </c>
      <c r="C43" s="115">
        <v>93123.555</v>
      </c>
      <c r="D43" s="6">
        <f t="shared" si="0"/>
        <v>0.02138713106399655</v>
      </c>
      <c r="E43" s="115">
        <v>93123.555</v>
      </c>
      <c r="F43" s="6">
        <f t="shared" si="1"/>
        <v>0.04431339747056201</v>
      </c>
      <c r="G43" s="115">
        <v>45955.88</v>
      </c>
      <c r="H43" s="6">
        <f t="shared" si="2"/>
        <v>0.08638068387831412</v>
      </c>
      <c r="I43" s="115">
        <v>27931</v>
      </c>
      <c r="J43" s="6">
        <f t="shared" si="3"/>
        <v>0.01734121031937796</v>
      </c>
      <c r="K43" s="48">
        <f t="shared" si="4"/>
        <v>260133.99</v>
      </c>
      <c r="L43" s="6">
        <f t="shared" si="5"/>
        <v>0.03025394188726406</v>
      </c>
    </row>
    <row r="44" spans="2:12" ht="12.75">
      <c r="B44" s="116" t="s">
        <v>81</v>
      </c>
      <c r="C44" s="115">
        <v>321.465</v>
      </c>
      <c r="D44" s="6">
        <f t="shared" si="0"/>
        <v>7.38289478691793E-05</v>
      </c>
      <c r="E44" s="115">
        <v>321.465</v>
      </c>
      <c r="F44" s="6">
        <f t="shared" si="1"/>
        <v>0.0001529710320645965</v>
      </c>
      <c r="G44" s="115">
        <v>0</v>
      </c>
      <c r="H44" s="6">
        <f t="shared" si="2"/>
        <v>0</v>
      </c>
      <c r="I44" s="115">
        <v>0</v>
      </c>
      <c r="J44" s="6">
        <f t="shared" si="3"/>
        <v>0</v>
      </c>
      <c r="K44" s="48">
        <f t="shared" si="4"/>
        <v>642.93</v>
      </c>
      <c r="L44" s="6">
        <f t="shared" si="5"/>
        <v>7.477364591062738E-05</v>
      </c>
    </row>
    <row r="45" spans="2:12" ht="12.75">
      <c r="B45" s="116" t="s">
        <v>82</v>
      </c>
      <c r="C45" s="115">
        <v>6210.905</v>
      </c>
      <c r="D45" s="6">
        <f t="shared" si="0"/>
        <v>0.0014264214812356713</v>
      </c>
      <c r="E45" s="115">
        <v>6210.905</v>
      </c>
      <c r="F45" s="6">
        <f t="shared" si="1"/>
        <v>0.0029554960817045803</v>
      </c>
      <c r="G45" s="115">
        <v>5232.25</v>
      </c>
      <c r="H45" s="6">
        <f t="shared" si="2"/>
        <v>0.009834766154457473</v>
      </c>
      <c r="I45" s="115">
        <v>1054.65</v>
      </c>
      <c r="J45" s="6">
        <f t="shared" si="3"/>
        <v>0.0006547888533647907</v>
      </c>
      <c r="K45" s="48">
        <f t="shared" si="4"/>
        <v>18708.71</v>
      </c>
      <c r="L45" s="6">
        <f t="shared" si="5"/>
        <v>0.002175848781336403</v>
      </c>
    </row>
    <row r="46" spans="2:12" ht="12.75">
      <c r="B46" s="116" t="s">
        <v>88</v>
      </c>
      <c r="C46" s="115">
        <v>0</v>
      </c>
      <c r="D46" s="6">
        <f t="shared" si="0"/>
        <v>0</v>
      </c>
      <c r="E46" s="115">
        <v>0</v>
      </c>
      <c r="F46" s="6">
        <f t="shared" si="1"/>
        <v>0</v>
      </c>
      <c r="G46" s="115">
        <v>0</v>
      </c>
      <c r="H46" s="6">
        <f t="shared" si="2"/>
        <v>0</v>
      </c>
      <c r="I46" s="115">
        <v>31381.71</v>
      </c>
      <c r="J46" s="6">
        <f t="shared" si="3"/>
        <v>0.019483614381573398</v>
      </c>
      <c r="K46" s="48">
        <f t="shared" si="4"/>
        <v>31381.71</v>
      </c>
      <c r="L46" s="6">
        <f t="shared" si="5"/>
        <v>0.0036497361635170144</v>
      </c>
    </row>
    <row r="47" spans="2:12" ht="12.75">
      <c r="B47" s="116" t="s">
        <v>89</v>
      </c>
      <c r="C47" s="115">
        <v>38079.285</v>
      </c>
      <c r="D47" s="6">
        <f t="shared" si="0"/>
        <v>0.008745442107727503</v>
      </c>
      <c r="E47" s="115">
        <v>38079.285</v>
      </c>
      <c r="F47" s="6">
        <f t="shared" si="1"/>
        <v>0.018120254232130744</v>
      </c>
      <c r="G47" s="115">
        <v>6902.41</v>
      </c>
      <c r="H47" s="6">
        <f t="shared" si="2"/>
        <v>0.012974072005769756</v>
      </c>
      <c r="I47" s="115">
        <v>57226.83</v>
      </c>
      <c r="J47" s="6">
        <f t="shared" si="3"/>
        <v>0.03552978750998132</v>
      </c>
      <c r="K47" s="48">
        <f t="shared" si="4"/>
        <v>140287.81</v>
      </c>
      <c r="L47" s="6">
        <f t="shared" si="5"/>
        <v>0.016315665827566564</v>
      </c>
    </row>
    <row r="48" spans="2:12" ht="12.75">
      <c r="B48" s="116" t="s">
        <v>93</v>
      </c>
      <c r="C48" s="115">
        <v>46.15</v>
      </c>
      <c r="D48" s="6">
        <f t="shared" si="0"/>
        <v>1.059899505128902E-05</v>
      </c>
      <c r="E48" s="115">
        <v>46.15</v>
      </c>
      <c r="F48" s="6">
        <f t="shared" si="1"/>
        <v>2.1960751962985487E-05</v>
      </c>
      <c r="G48" s="115">
        <v>0</v>
      </c>
      <c r="H48" s="6">
        <f t="shared" si="2"/>
        <v>0</v>
      </c>
      <c r="I48" s="115">
        <v>3437.84</v>
      </c>
      <c r="J48" s="6">
        <f t="shared" si="3"/>
        <v>0.002134413607975738</v>
      </c>
      <c r="K48" s="48">
        <f t="shared" si="4"/>
        <v>3530.1400000000003</v>
      </c>
      <c r="L48" s="6">
        <f t="shared" si="5"/>
        <v>0.00041056015176604317</v>
      </c>
    </row>
    <row r="49" spans="2:12" ht="12.75">
      <c r="B49" s="116" t="s">
        <v>97</v>
      </c>
      <c r="C49" s="115">
        <v>0</v>
      </c>
      <c r="D49" s="6">
        <f t="shared" si="0"/>
        <v>0</v>
      </c>
      <c r="E49" s="115">
        <v>0</v>
      </c>
      <c r="F49" s="6">
        <f t="shared" si="1"/>
        <v>0</v>
      </c>
      <c r="G49" s="115">
        <v>0</v>
      </c>
      <c r="H49" s="6">
        <f t="shared" si="2"/>
        <v>0</v>
      </c>
      <c r="I49" s="115">
        <v>1162.89</v>
      </c>
      <c r="J49" s="6">
        <f t="shared" si="3"/>
        <v>0.000721990622186869</v>
      </c>
      <c r="K49" s="48">
        <f t="shared" si="4"/>
        <v>1162.89</v>
      </c>
      <c r="L49" s="6">
        <f t="shared" si="5"/>
        <v>0.0001352457111863025</v>
      </c>
    </row>
    <row r="50" spans="2:12" ht="12.75">
      <c r="B50" s="116" t="s">
        <v>99</v>
      </c>
      <c r="C50" s="115">
        <v>187532.645</v>
      </c>
      <c r="D50" s="6">
        <f t="shared" si="0"/>
        <v>0.0430695032786596</v>
      </c>
      <c r="E50" s="115">
        <v>187532.645</v>
      </c>
      <c r="F50" s="6">
        <f t="shared" si="1"/>
        <v>0.08923852441619957</v>
      </c>
      <c r="G50" s="115">
        <v>37589.21</v>
      </c>
      <c r="H50" s="6">
        <f t="shared" si="2"/>
        <v>0.07065432467500489</v>
      </c>
      <c r="I50" s="115">
        <v>83033.06</v>
      </c>
      <c r="J50" s="6">
        <f t="shared" si="3"/>
        <v>0.05155181543523431</v>
      </c>
      <c r="K50" s="48">
        <f t="shared" si="4"/>
        <v>495687.56</v>
      </c>
      <c r="L50" s="6">
        <f t="shared" si="5"/>
        <v>0.05764914702027104</v>
      </c>
    </row>
    <row r="51" spans="2:12" ht="12.75">
      <c r="B51" s="116" t="s">
        <v>106</v>
      </c>
      <c r="C51" s="115">
        <v>0</v>
      </c>
      <c r="D51" s="6">
        <f t="shared" si="0"/>
        <v>0</v>
      </c>
      <c r="E51" s="115">
        <v>0</v>
      </c>
      <c r="F51" s="6">
        <f t="shared" si="1"/>
        <v>0</v>
      </c>
      <c r="G51" s="115">
        <v>0</v>
      </c>
      <c r="H51" s="6">
        <f t="shared" si="2"/>
        <v>0</v>
      </c>
      <c r="I51" s="115">
        <v>1331.59</v>
      </c>
      <c r="J51" s="6">
        <f t="shared" si="3"/>
        <v>0.0008267295209330314</v>
      </c>
      <c r="K51" s="48">
        <f t="shared" si="4"/>
        <v>1331.59</v>
      </c>
      <c r="L51" s="6">
        <f t="shared" si="5"/>
        <v>0.00015486575390498547</v>
      </c>
    </row>
    <row r="52" spans="2:12" ht="12.75">
      <c r="B52" s="116" t="s">
        <v>110</v>
      </c>
      <c r="C52" s="115">
        <v>0</v>
      </c>
      <c r="D52" s="6">
        <f t="shared" si="0"/>
        <v>0</v>
      </c>
      <c r="E52" s="115">
        <v>0</v>
      </c>
      <c r="F52" s="6">
        <f t="shared" si="1"/>
        <v>0</v>
      </c>
      <c r="G52" s="115">
        <v>0</v>
      </c>
      <c r="H52" s="6">
        <f t="shared" si="2"/>
        <v>0</v>
      </c>
      <c r="I52" s="115">
        <v>473.94</v>
      </c>
      <c r="J52" s="6">
        <f t="shared" si="3"/>
        <v>0.00029424987357294733</v>
      </c>
      <c r="K52" s="48">
        <f t="shared" si="4"/>
        <v>473.94</v>
      </c>
      <c r="L52" s="6">
        <f t="shared" si="5"/>
        <v>5.511987579189451E-05</v>
      </c>
    </row>
    <row r="53" spans="2:12" ht="12.75">
      <c r="B53" s="116" t="s">
        <v>112</v>
      </c>
      <c r="C53" s="115">
        <v>0</v>
      </c>
      <c r="D53" s="6">
        <f t="shared" si="0"/>
        <v>0</v>
      </c>
      <c r="E53" s="115">
        <v>0</v>
      </c>
      <c r="F53" s="6">
        <f t="shared" si="1"/>
        <v>0</v>
      </c>
      <c r="G53" s="115">
        <v>0</v>
      </c>
      <c r="H53" s="6">
        <f t="shared" si="2"/>
        <v>0</v>
      </c>
      <c r="I53" s="115">
        <v>22888.47</v>
      </c>
      <c r="J53" s="6">
        <f t="shared" si="3"/>
        <v>0.014210510621129675</v>
      </c>
      <c r="K53" s="48">
        <f t="shared" si="4"/>
        <v>22888.47</v>
      </c>
      <c r="L53" s="6">
        <f t="shared" si="5"/>
        <v>0.0026619606352418106</v>
      </c>
    </row>
    <row r="54" spans="2:12" ht="12.75">
      <c r="B54" s="116" t="s">
        <v>115</v>
      </c>
      <c r="C54" s="115">
        <v>99409.55</v>
      </c>
      <c r="D54" s="6">
        <f t="shared" si="0"/>
        <v>0.022830798017353597</v>
      </c>
      <c r="E54" s="115">
        <v>99409.55</v>
      </c>
      <c r="F54" s="6">
        <f t="shared" si="1"/>
        <v>0.04730462557534137</v>
      </c>
      <c r="G54" s="115">
        <v>3164</v>
      </c>
      <c r="H54" s="6">
        <f t="shared" si="2"/>
        <v>0.00594719291178813</v>
      </c>
      <c r="I54" s="115">
        <v>12682.69</v>
      </c>
      <c r="J54" s="6">
        <f t="shared" si="3"/>
        <v>0.007874161136567673</v>
      </c>
      <c r="K54" s="48">
        <f t="shared" si="4"/>
        <v>214665.79</v>
      </c>
      <c r="L54" s="6">
        <f t="shared" si="5"/>
        <v>0.02496592750468184</v>
      </c>
    </row>
    <row r="55" spans="2:12" ht="12.75">
      <c r="B55" s="116" t="s">
        <v>121</v>
      </c>
      <c r="C55" s="115">
        <v>1015.33</v>
      </c>
      <c r="D55" s="6">
        <f t="shared" si="0"/>
        <v>0.00023318478104930186</v>
      </c>
      <c r="E55" s="115">
        <v>1015.33</v>
      </c>
      <c r="F55" s="6">
        <f t="shared" si="1"/>
        <v>0.00048315081886409655</v>
      </c>
      <c r="G55" s="115">
        <v>0</v>
      </c>
      <c r="H55" s="6">
        <f t="shared" si="2"/>
        <v>0</v>
      </c>
      <c r="I55" s="115">
        <v>3587.18</v>
      </c>
      <c r="J55" s="6">
        <f t="shared" si="3"/>
        <v>0.0022271326781520976</v>
      </c>
      <c r="K55" s="48">
        <f t="shared" si="4"/>
        <v>5617.84</v>
      </c>
      <c r="L55" s="6">
        <f t="shared" si="5"/>
        <v>0.0006533625417114755</v>
      </c>
    </row>
    <row r="56" spans="2:12" ht="12.75">
      <c r="B56" s="116" t="s">
        <v>122</v>
      </c>
      <c r="C56" s="115">
        <v>4867.62</v>
      </c>
      <c r="D56" s="6">
        <f t="shared" si="0"/>
        <v>0.0011179172327530978</v>
      </c>
      <c r="E56" s="115">
        <v>4867.62</v>
      </c>
      <c r="F56" s="6">
        <f t="shared" si="1"/>
        <v>0.0023162859256786006</v>
      </c>
      <c r="G56" s="115">
        <v>0</v>
      </c>
      <c r="H56" s="6">
        <f t="shared" si="2"/>
        <v>0</v>
      </c>
      <c r="I56" s="115">
        <v>21915.68</v>
      </c>
      <c r="J56" s="6">
        <f t="shared" si="3"/>
        <v>0.013606545278442777</v>
      </c>
      <c r="K56" s="48">
        <f t="shared" si="4"/>
        <v>31650.92</v>
      </c>
      <c r="L56" s="6">
        <f t="shared" si="5"/>
        <v>0.0036810456578874745</v>
      </c>
    </row>
    <row r="57" spans="2:12" ht="12.75">
      <c r="B57" s="116" t="s">
        <v>123</v>
      </c>
      <c r="C57" s="115">
        <v>479.11</v>
      </c>
      <c r="D57" s="6">
        <f t="shared" si="0"/>
        <v>0.00011003433410667567</v>
      </c>
      <c r="E57" s="115">
        <v>479.11</v>
      </c>
      <c r="F57" s="6">
        <f t="shared" si="1"/>
        <v>0.0002279873428599345</v>
      </c>
      <c r="G57" s="115">
        <v>0</v>
      </c>
      <c r="H57" s="6">
        <f t="shared" si="2"/>
        <v>0</v>
      </c>
      <c r="I57" s="115">
        <v>333.29</v>
      </c>
      <c r="J57" s="6">
        <f t="shared" si="3"/>
        <v>0.0002069260673568967</v>
      </c>
      <c r="K57" s="48">
        <f t="shared" si="4"/>
        <v>1291.51</v>
      </c>
      <c r="L57" s="6">
        <f t="shared" si="5"/>
        <v>0.00015020439461533038</v>
      </c>
    </row>
    <row r="58" spans="2:12" ht="12.75">
      <c r="B58" s="116" t="s">
        <v>127</v>
      </c>
      <c r="C58" s="115">
        <v>64859.145</v>
      </c>
      <c r="D58" s="6">
        <f t="shared" si="0"/>
        <v>0.014895812716919544</v>
      </c>
      <c r="E58" s="115">
        <v>64859.145</v>
      </c>
      <c r="F58" s="6">
        <f t="shared" si="1"/>
        <v>0.030863609878143235</v>
      </c>
      <c r="G58" s="115">
        <v>6092.53</v>
      </c>
      <c r="H58" s="6">
        <f t="shared" si="2"/>
        <v>0.011451786103304846</v>
      </c>
      <c r="I58" s="115">
        <v>96859.7</v>
      </c>
      <c r="J58" s="6">
        <f t="shared" si="3"/>
        <v>0.06013620812616281</v>
      </c>
      <c r="K58" s="48">
        <f t="shared" si="4"/>
        <v>232670.52000000002</v>
      </c>
      <c r="L58" s="6">
        <f t="shared" si="5"/>
        <v>0.027059902440890217</v>
      </c>
    </row>
    <row r="59" spans="2:12" ht="12.75">
      <c r="B59" s="116" t="s">
        <v>128</v>
      </c>
      <c r="C59" s="115">
        <v>0</v>
      </c>
      <c r="D59" s="6">
        <f t="shared" si="0"/>
        <v>0</v>
      </c>
      <c r="E59" s="115">
        <v>0</v>
      </c>
      <c r="F59" s="6">
        <f t="shared" si="1"/>
        <v>0</v>
      </c>
      <c r="G59" s="115">
        <v>0</v>
      </c>
      <c r="H59" s="6">
        <f t="shared" si="2"/>
        <v>0</v>
      </c>
      <c r="I59" s="115">
        <v>11975.47</v>
      </c>
      <c r="J59" s="6">
        <f t="shared" si="3"/>
        <v>0.0074350772955999135</v>
      </c>
      <c r="K59" s="48">
        <f t="shared" si="4"/>
        <v>11975.47</v>
      </c>
      <c r="L59" s="6">
        <f t="shared" si="5"/>
        <v>0.0013927636809502445</v>
      </c>
    </row>
    <row r="60" spans="2:12" ht="12.75">
      <c r="B60" s="116" t="s">
        <v>130</v>
      </c>
      <c r="C60" s="115">
        <v>42.41</v>
      </c>
      <c r="D60" s="6">
        <f t="shared" si="0"/>
        <v>9.740051573676431E-06</v>
      </c>
      <c r="E60" s="115">
        <v>42.41</v>
      </c>
      <c r="F60" s="6">
        <f t="shared" si="1"/>
        <v>2.018105072048135E-05</v>
      </c>
      <c r="G60" s="115">
        <v>0</v>
      </c>
      <c r="H60" s="6">
        <f t="shared" si="2"/>
        <v>0</v>
      </c>
      <c r="I60" s="115">
        <v>6155.05</v>
      </c>
      <c r="J60" s="6">
        <f t="shared" si="3"/>
        <v>0.0038214176569506043</v>
      </c>
      <c r="K60" s="48">
        <f t="shared" si="4"/>
        <v>6239.87</v>
      </c>
      <c r="L60" s="6">
        <f t="shared" si="5"/>
        <v>0.0007257054887909204</v>
      </c>
    </row>
    <row r="61" spans="2:12" ht="12.75">
      <c r="B61" s="116" t="s">
        <v>131</v>
      </c>
      <c r="C61" s="115">
        <v>11203.445</v>
      </c>
      <c r="D61" s="6">
        <f t="shared" si="0"/>
        <v>0.002573028344797155</v>
      </c>
      <c r="E61" s="115">
        <v>11203.445</v>
      </c>
      <c r="F61" s="6">
        <f t="shared" si="1"/>
        <v>0.005331225932306607</v>
      </c>
      <c r="G61" s="115">
        <v>0</v>
      </c>
      <c r="H61" s="6">
        <f t="shared" si="2"/>
        <v>0</v>
      </c>
      <c r="I61" s="115">
        <v>13151.09</v>
      </c>
      <c r="J61" s="6">
        <f t="shared" si="3"/>
        <v>0.00816497145175856</v>
      </c>
      <c r="K61" s="48">
        <f t="shared" si="4"/>
        <v>35557.979999999996</v>
      </c>
      <c r="L61" s="6">
        <f t="shared" si="5"/>
        <v>0.004135442125608029</v>
      </c>
    </row>
    <row r="62" spans="2:12" ht="12.75">
      <c r="B62" s="116" t="s">
        <v>132</v>
      </c>
      <c r="C62" s="115">
        <v>14863.275</v>
      </c>
      <c r="D62" s="6">
        <f t="shared" si="0"/>
        <v>0.00341355965700862</v>
      </c>
      <c r="E62" s="115">
        <v>14863.275</v>
      </c>
      <c r="F62" s="6">
        <f t="shared" si="1"/>
        <v>0.007072777803524228</v>
      </c>
      <c r="G62" s="115">
        <v>560.78</v>
      </c>
      <c r="H62" s="6">
        <f t="shared" si="2"/>
        <v>0.0010540666375071263</v>
      </c>
      <c r="I62" s="115">
        <v>53123.88</v>
      </c>
      <c r="J62" s="6">
        <f t="shared" si="3"/>
        <v>0.03298243442989497</v>
      </c>
      <c r="K62" s="48">
        <f t="shared" si="4"/>
        <v>83411.20999999999</v>
      </c>
      <c r="L62" s="6">
        <f t="shared" si="5"/>
        <v>0.009700838787297187</v>
      </c>
    </row>
    <row r="63" spans="2:12" ht="12.75">
      <c r="B63" s="116" t="s">
        <v>134</v>
      </c>
      <c r="C63" s="115">
        <v>1629.45</v>
      </c>
      <c r="D63" s="6">
        <f t="shared" si="0"/>
        <v>0.00037422605604166617</v>
      </c>
      <c r="E63" s="115">
        <v>1629.45</v>
      </c>
      <c r="F63" s="6">
        <f t="shared" si="1"/>
        <v>0.0007753834731546415</v>
      </c>
      <c r="G63" s="115">
        <v>0</v>
      </c>
      <c r="H63" s="6">
        <f t="shared" si="2"/>
        <v>0</v>
      </c>
      <c r="I63" s="115">
        <v>6282.3</v>
      </c>
      <c r="J63" s="6">
        <f t="shared" si="3"/>
        <v>0.00390042195372268</v>
      </c>
      <c r="K63" s="48">
        <f t="shared" si="4"/>
        <v>9541.2</v>
      </c>
      <c r="L63" s="6">
        <f t="shared" si="5"/>
        <v>0.0011096547219175928</v>
      </c>
    </row>
    <row r="64" spans="2:12" ht="12.75">
      <c r="B64" s="116" t="s">
        <v>135</v>
      </c>
      <c r="C64" s="115">
        <v>117129.61</v>
      </c>
      <c r="D64" s="6">
        <f t="shared" si="0"/>
        <v>0.02690045843444015</v>
      </c>
      <c r="E64" s="115">
        <v>117129.61</v>
      </c>
      <c r="F64" s="6">
        <f t="shared" si="1"/>
        <v>0.05573682151096911</v>
      </c>
      <c r="G64" s="115">
        <v>32463.5</v>
      </c>
      <c r="H64" s="6">
        <f t="shared" si="2"/>
        <v>0.061019815768594804</v>
      </c>
      <c r="I64" s="115">
        <v>18534.07</v>
      </c>
      <c r="J64" s="6">
        <f t="shared" si="3"/>
        <v>0.011507042567186048</v>
      </c>
      <c r="K64" s="48">
        <f t="shared" si="4"/>
        <v>285256.79</v>
      </c>
      <c r="L64" s="6">
        <f t="shared" si="5"/>
        <v>0.033175758183724806</v>
      </c>
    </row>
    <row r="65" spans="2:12" ht="12.75">
      <c r="B65" s="116" t="s">
        <v>136</v>
      </c>
      <c r="C65" s="115">
        <v>303.165</v>
      </c>
      <c r="D65" s="6">
        <f t="shared" si="0"/>
        <v>6.962609609369526E-05</v>
      </c>
      <c r="E65" s="115">
        <v>303.165</v>
      </c>
      <c r="F65" s="6">
        <f t="shared" si="1"/>
        <v>0.00014426286823095331</v>
      </c>
      <c r="G65" s="115">
        <v>0</v>
      </c>
      <c r="H65" s="6">
        <f t="shared" si="2"/>
        <v>0</v>
      </c>
      <c r="I65" s="115">
        <v>0</v>
      </c>
      <c r="J65" s="6">
        <f t="shared" si="3"/>
        <v>0</v>
      </c>
      <c r="K65" s="48">
        <f t="shared" si="4"/>
        <v>606.33</v>
      </c>
      <c r="L65" s="6">
        <f t="shared" si="5"/>
        <v>7.051701542157109E-05</v>
      </c>
    </row>
    <row r="66" spans="2:12" ht="12.75">
      <c r="B66" s="116" t="s">
        <v>137</v>
      </c>
      <c r="C66" s="115">
        <v>84118.31</v>
      </c>
      <c r="D66" s="6">
        <f t="shared" si="0"/>
        <v>0.019318950193126665</v>
      </c>
      <c r="E66" s="115">
        <v>84118.31</v>
      </c>
      <c r="F66" s="6">
        <f t="shared" si="1"/>
        <v>0.04002819808137642</v>
      </c>
      <c r="G66" s="115">
        <v>35373.81</v>
      </c>
      <c r="H66" s="6">
        <f t="shared" si="2"/>
        <v>0.06649016185048674</v>
      </c>
      <c r="I66" s="115">
        <v>65501.23</v>
      </c>
      <c r="J66" s="6">
        <f t="shared" si="3"/>
        <v>0.04066702250574449</v>
      </c>
      <c r="K66" s="48">
        <f t="shared" si="4"/>
        <v>269111.66</v>
      </c>
      <c r="L66" s="6">
        <f t="shared" si="5"/>
        <v>0.031298057292801926</v>
      </c>
    </row>
    <row r="67" spans="2:12" ht="12.75">
      <c r="B67" s="116" t="s">
        <v>139</v>
      </c>
      <c r="C67" s="115">
        <v>10012.885</v>
      </c>
      <c r="D67" s="6">
        <f t="shared" si="0"/>
        <v>0.0022995995355173577</v>
      </c>
      <c r="E67" s="115">
        <v>10012.885</v>
      </c>
      <c r="F67" s="6">
        <f t="shared" si="1"/>
        <v>0.0047646908758157734</v>
      </c>
      <c r="G67" s="115">
        <v>0</v>
      </c>
      <c r="H67" s="6">
        <f t="shared" si="2"/>
        <v>0</v>
      </c>
      <c r="I67" s="115">
        <v>22399</v>
      </c>
      <c r="J67" s="6">
        <f t="shared" si="3"/>
        <v>0.013906618808626507</v>
      </c>
      <c r="K67" s="48">
        <f t="shared" si="4"/>
        <v>42424.770000000004</v>
      </c>
      <c r="L67" s="6">
        <f t="shared" si="5"/>
        <v>0.004934059275224063</v>
      </c>
    </row>
    <row r="68" spans="2:12" ht="12.75">
      <c r="B68" s="116" t="s">
        <v>140</v>
      </c>
      <c r="C68" s="115">
        <v>3958.9</v>
      </c>
      <c r="D68" s="6">
        <f aca="true" t="shared" si="6" ref="D68:D76">+C68/$C$79</f>
        <v>0.0009092169340963836</v>
      </c>
      <c r="E68" s="115">
        <v>3958.9</v>
      </c>
      <c r="F68" s="6">
        <f aca="true" t="shared" si="7" ref="F68:F76">+E68/$E$79</f>
        <v>0.0018838661093448159</v>
      </c>
      <c r="G68" s="115">
        <v>0</v>
      </c>
      <c r="H68" s="6">
        <f aca="true" t="shared" si="8" ref="H68:H76">+G68/$G$79</f>
        <v>0</v>
      </c>
      <c r="I68" s="115">
        <v>23101.21</v>
      </c>
      <c r="J68" s="6">
        <f aca="true" t="shared" si="9" ref="J68:J76">+I68/$I$79</f>
        <v>0.01434259214643648</v>
      </c>
      <c r="K68" s="48">
        <f aca="true" t="shared" si="10" ref="K68:K76">+C68+E68+G68+I68</f>
        <v>31019.01</v>
      </c>
      <c r="L68" s="6">
        <f aca="true" t="shared" si="11" ref="L68:L76">+K68/$K$79</f>
        <v>0.0036075536531787436</v>
      </c>
    </row>
    <row r="69" spans="2:12" ht="12.75">
      <c r="B69" s="116" t="s">
        <v>141</v>
      </c>
      <c r="C69" s="115">
        <v>0</v>
      </c>
      <c r="D69" s="6">
        <f t="shared" si="6"/>
        <v>0</v>
      </c>
      <c r="E69" s="115">
        <v>0</v>
      </c>
      <c r="F69" s="6">
        <f t="shared" si="7"/>
        <v>0</v>
      </c>
      <c r="G69" s="115">
        <v>0</v>
      </c>
      <c r="H69" s="6">
        <f t="shared" si="8"/>
        <v>0</v>
      </c>
      <c r="I69" s="115">
        <v>9757.78</v>
      </c>
      <c r="J69" s="6">
        <f t="shared" si="9"/>
        <v>0.006058204691211195</v>
      </c>
      <c r="K69" s="48">
        <f t="shared" si="10"/>
        <v>9757.78</v>
      </c>
      <c r="L69" s="6">
        <f t="shared" si="11"/>
        <v>0.0011348432746858938</v>
      </c>
    </row>
    <row r="70" spans="2:12" ht="12.75">
      <c r="B70" s="116" t="s">
        <v>142</v>
      </c>
      <c r="C70" s="115">
        <v>0</v>
      </c>
      <c r="D70" s="6">
        <f t="shared" si="6"/>
        <v>0</v>
      </c>
      <c r="E70" s="115">
        <v>0</v>
      </c>
      <c r="F70" s="6">
        <f t="shared" si="7"/>
        <v>0</v>
      </c>
      <c r="G70" s="115">
        <v>0</v>
      </c>
      <c r="H70" s="6">
        <f t="shared" si="8"/>
        <v>0</v>
      </c>
      <c r="I70" s="115">
        <v>680.63</v>
      </c>
      <c r="J70" s="6">
        <f t="shared" si="9"/>
        <v>0.00042257520245169247</v>
      </c>
      <c r="K70" s="48">
        <f t="shared" si="10"/>
        <v>680.63</v>
      </c>
      <c r="L70" s="6">
        <f t="shared" si="11"/>
        <v>7.915820791711432E-05</v>
      </c>
    </row>
    <row r="71" spans="2:12" ht="12.75">
      <c r="B71" s="116" t="s">
        <v>143</v>
      </c>
      <c r="C71" s="115">
        <v>10373.95</v>
      </c>
      <c r="D71" s="6">
        <f t="shared" si="6"/>
        <v>0.002382523179031847</v>
      </c>
      <c r="E71" s="115">
        <v>10373.95</v>
      </c>
      <c r="F71" s="6">
        <f t="shared" si="7"/>
        <v>0.004936505803389238</v>
      </c>
      <c r="G71" s="115">
        <v>0</v>
      </c>
      <c r="H71" s="6">
        <f t="shared" si="8"/>
        <v>0</v>
      </c>
      <c r="I71" s="115">
        <v>60066.01</v>
      </c>
      <c r="J71" s="6">
        <f t="shared" si="9"/>
        <v>0.037292517720663776</v>
      </c>
      <c r="K71" s="48">
        <f t="shared" si="10"/>
        <v>80813.91</v>
      </c>
      <c r="L71" s="6">
        <f t="shared" si="11"/>
        <v>0.00939876921436752</v>
      </c>
    </row>
    <row r="72" spans="2:12" ht="12.75">
      <c r="B72" s="116" t="s">
        <v>145</v>
      </c>
      <c r="C72" s="115">
        <v>1300.14</v>
      </c>
      <c r="D72" s="6">
        <f t="shared" si="6"/>
        <v>0.0002985953938457835</v>
      </c>
      <c r="E72" s="115">
        <v>1300.14</v>
      </c>
      <c r="F72" s="6">
        <f t="shared" si="7"/>
        <v>0.000618679351184311</v>
      </c>
      <c r="G72" s="115">
        <v>0</v>
      </c>
      <c r="H72" s="6">
        <f t="shared" si="8"/>
        <v>0</v>
      </c>
      <c r="I72" s="115">
        <v>626.05</v>
      </c>
      <c r="J72" s="6">
        <f t="shared" si="9"/>
        <v>0.0003886887229403377</v>
      </c>
      <c r="K72" s="48">
        <f t="shared" si="10"/>
        <v>3226.33</v>
      </c>
      <c r="L72" s="6">
        <f t="shared" si="11"/>
        <v>0.00037522662966549145</v>
      </c>
    </row>
    <row r="73" spans="2:12" ht="12.75">
      <c r="B73" s="116" t="s">
        <v>146</v>
      </c>
      <c r="C73" s="115">
        <v>8652.45</v>
      </c>
      <c r="D73" s="6">
        <f t="shared" si="6"/>
        <v>0.0019871565488954646</v>
      </c>
      <c r="E73" s="115">
        <v>8652.45</v>
      </c>
      <c r="F73" s="6">
        <f t="shared" si="7"/>
        <v>0.004117319790295423</v>
      </c>
      <c r="G73" s="115">
        <v>0</v>
      </c>
      <c r="H73" s="6">
        <f t="shared" si="8"/>
        <v>0</v>
      </c>
      <c r="I73" s="115">
        <v>9667.88</v>
      </c>
      <c r="J73" s="6">
        <f t="shared" si="9"/>
        <v>0.006002389474866915</v>
      </c>
      <c r="K73" s="48">
        <f t="shared" si="10"/>
        <v>26972.78</v>
      </c>
      <c r="L73" s="6">
        <f t="shared" si="11"/>
        <v>0.0031369715224756223</v>
      </c>
    </row>
    <row r="74" spans="2:12" ht="12.75">
      <c r="B74" s="116" t="s">
        <v>148</v>
      </c>
      <c r="C74" s="115">
        <v>6956.78</v>
      </c>
      <c r="D74" s="6">
        <f t="shared" si="6"/>
        <v>0.0015977221406913635</v>
      </c>
      <c r="E74" s="115">
        <v>6956.78</v>
      </c>
      <c r="F74" s="6">
        <f t="shared" si="7"/>
        <v>0.00331042513631762</v>
      </c>
      <c r="G74" s="115">
        <v>0</v>
      </c>
      <c r="H74" s="6">
        <f t="shared" si="8"/>
        <v>0</v>
      </c>
      <c r="I74" s="115">
        <v>3552.64</v>
      </c>
      <c r="J74" s="6">
        <f t="shared" si="9"/>
        <v>0.0022056882112718814</v>
      </c>
      <c r="K74" s="48">
        <f t="shared" si="10"/>
        <v>17466.2</v>
      </c>
      <c r="L74" s="6">
        <f t="shared" si="11"/>
        <v>0.002031343154315711</v>
      </c>
    </row>
    <row r="75" spans="2:12" ht="12.75">
      <c r="B75" s="116" t="s">
        <v>163</v>
      </c>
      <c r="C75" s="115">
        <v>0</v>
      </c>
      <c r="D75" s="6">
        <f t="shared" si="6"/>
        <v>0</v>
      </c>
      <c r="E75" s="115">
        <v>0</v>
      </c>
      <c r="F75" s="6">
        <f t="shared" si="7"/>
        <v>0</v>
      </c>
      <c r="G75" s="115">
        <v>0</v>
      </c>
      <c r="H75" s="6">
        <f t="shared" si="8"/>
        <v>0</v>
      </c>
      <c r="I75" s="115">
        <v>4174.43</v>
      </c>
      <c r="J75" s="6">
        <f t="shared" si="9"/>
        <v>0.0025917320752397318</v>
      </c>
      <c r="K75" s="48">
        <f t="shared" si="10"/>
        <v>4174.43</v>
      </c>
      <c r="L75" s="6">
        <f t="shared" si="11"/>
        <v>0.00048549196755276664</v>
      </c>
    </row>
    <row r="76" spans="2:12" ht="12.75">
      <c r="B76" s="116" t="s">
        <v>149</v>
      </c>
      <c r="C76" s="115">
        <v>19.42</v>
      </c>
      <c r="D76" s="6">
        <f t="shared" si="6"/>
        <v>4.460075490704936E-06</v>
      </c>
      <c r="E76" s="115">
        <v>19.42</v>
      </c>
      <c r="F76" s="6">
        <f t="shared" si="7"/>
        <v>9.24112249450007E-06</v>
      </c>
      <c r="G76" s="115">
        <v>0</v>
      </c>
      <c r="H76" s="6">
        <f t="shared" si="8"/>
        <v>0</v>
      </c>
      <c r="I76" s="115">
        <v>16618.85</v>
      </c>
      <c r="J76" s="6">
        <f t="shared" si="9"/>
        <v>0.010317961158433081</v>
      </c>
      <c r="K76" s="48">
        <f t="shared" si="10"/>
        <v>16657.69</v>
      </c>
      <c r="L76" s="6">
        <f t="shared" si="11"/>
        <v>0.0019373123259903854</v>
      </c>
    </row>
    <row r="77" spans="2:12" ht="12.75">
      <c r="B77" s="71"/>
      <c r="C77" s="54"/>
      <c r="D77" s="6"/>
      <c r="E77" s="54"/>
      <c r="F77" s="6"/>
      <c r="G77" s="54"/>
      <c r="H77" s="6"/>
      <c r="I77" s="54"/>
      <c r="J77" s="6"/>
      <c r="K77" s="48"/>
      <c r="L77" s="6"/>
    </row>
    <row r="78" spans="2:12" ht="12.75">
      <c r="B78" s="71"/>
      <c r="C78" s="54"/>
      <c r="D78" s="6"/>
      <c r="E78" s="54"/>
      <c r="F78" s="6"/>
      <c r="G78" s="54"/>
      <c r="H78" s="6"/>
      <c r="I78" s="54"/>
      <c r="J78" s="6"/>
      <c r="K78" s="48"/>
      <c r="L78" s="6"/>
    </row>
    <row r="79" spans="2:11" ht="12.75">
      <c r="B79" s="72"/>
      <c r="C79" s="4">
        <f>SUM(C3:C78)</f>
        <v>4354186.39</v>
      </c>
      <c r="D79" s="7"/>
      <c r="E79" s="4">
        <f>SUM(E3:E78)</f>
        <v>2101476.31</v>
      </c>
      <c r="F79" s="7"/>
      <c r="G79" s="4">
        <f>SUM(G3:G78)</f>
        <v>532015.7</v>
      </c>
      <c r="I79" s="4">
        <f>SUM(I3:I78)</f>
        <v>1610671.8899999997</v>
      </c>
      <c r="K79" s="4">
        <f>SUM(K3:K78)</f>
        <v>8598350.289999997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4354186.39</v>
      </c>
      <c r="E81" s="9">
        <v>2101476.31</v>
      </c>
      <c r="G81" s="9">
        <v>532015.7</v>
      </c>
      <c r="I81" s="9">
        <v>1610671.89</v>
      </c>
      <c r="K81" s="4">
        <f>SUM(C81:I81)</f>
        <v>8598350.29</v>
      </c>
    </row>
    <row r="90" spans="3:21" ht="12.75">
      <c r="C90" s="16"/>
      <c r="D90" s="13"/>
      <c r="E90" s="16"/>
      <c r="G90" s="13"/>
      <c r="H90" s="65"/>
      <c r="I90" s="14"/>
      <c r="K90" s="13"/>
      <c r="L90" s="65"/>
      <c r="M90" s="14"/>
      <c r="O90" s="13">
        <v>12</v>
      </c>
      <c r="P90" s="13">
        <v>2006</v>
      </c>
      <c r="Q90" s="14">
        <v>473674</v>
      </c>
      <c r="S90" s="13">
        <v>12</v>
      </c>
      <c r="T90" s="13">
        <v>2006</v>
      </c>
      <c r="U90" s="14">
        <v>1386654.57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1">
      <selection activeCell="C2" sqref="C2"/>
    </sheetView>
  </sheetViews>
  <sheetFormatPr defaultColWidth="9.140625" defaultRowHeight="12.75"/>
  <cols>
    <col min="3" max="3" width="13.7109375" style="4" customWidth="1"/>
    <col min="4" max="4" width="17.8515625" style="0" customWidth="1"/>
    <col min="5" max="5" width="17.8515625" style="4" customWidth="1"/>
    <col min="6" max="6" width="9.28125" style="10" bestFit="1" customWidth="1"/>
    <col min="7" max="7" width="20.421875" style="4" customWidth="1"/>
    <col min="8" max="8" width="11.28125" style="10" bestFit="1" customWidth="1"/>
    <col min="9" max="9" width="17.140625" style="0" customWidth="1"/>
    <col min="10" max="10" width="9.28125" style="10" bestFit="1" customWidth="1"/>
    <col min="11" max="11" width="12.57421875" style="0" customWidth="1"/>
    <col min="12" max="12" width="13.421875" style="0" bestFit="1" customWidth="1"/>
    <col min="13" max="13" width="12.421875" style="0" customWidth="1"/>
    <col min="14" max="14" width="11.140625" style="0" customWidth="1"/>
    <col min="15" max="16" width="9.28125" style="0" bestFit="1" customWidth="1"/>
    <col min="17" max="17" width="11.28125" style="0" bestFit="1" customWidth="1"/>
    <col min="19" max="20" width="9.28125" style="0" bestFit="1" customWidth="1"/>
    <col min="21" max="21" width="12.8515625" style="0" bestFit="1" customWidth="1"/>
  </cols>
  <sheetData>
    <row r="1" spans="4:6" ht="12.75">
      <c r="D1" s="5">
        <v>40725</v>
      </c>
      <c r="F1" s="10" t="s">
        <v>157</v>
      </c>
    </row>
    <row r="2" spans="2:12" ht="12.75">
      <c r="B2" s="117" t="s">
        <v>150</v>
      </c>
      <c r="C2" s="119" t="s">
        <v>151</v>
      </c>
      <c r="D2" s="1" t="s">
        <v>159</v>
      </c>
      <c r="E2" s="119" t="s">
        <v>152</v>
      </c>
      <c r="F2" s="45" t="s">
        <v>159</v>
      </c>
      <c r="G2" s="119" t="s">
        <v>153</v>
      </c>
      <c r="H2" s="45" t="s">
        <v>159</v>
      </c>
      <c r="I2" s="119" t="s">
        <v>154</v>
      </c>
      <c r="J2" s="45" t="s">
        <v>159</v>
      </c>
      <c r="K2" s="33" t="s">
        <v>155</v>
      </c>
      <c r="L2" s="1" t="s">
        <v>156</v>
      </c>
    </row>
    <row r="3" spans="2:12" ht="12.75">
      <c r="B3" s="118" t="s">
        <v>2</v>
      </c>
      <c r="C3" s="120">
        <v>19810.205</v>
      </c>
      <c r="D3" s="6">
        <f>+C3/$C$79</f>
        <v>0.00578683679023487</v>
      </c>
      <c r="E3" s="120">
        <v>19810.205</v>
      </c>
      <c r="F3" s="6">
        <f>+E3/$E$79</f>
        <v>0.011284793353732224</v>
      </c>
      <c r="G3" s="120">
        <v>997.96</v>
      </c>
      <c r="H3" s="6">
        <f>+G3/$G$79</f>
        <v>0.0024361146651412755</v>
      </c>
      <c r="I3" s="120">
        <v>2069</v>
      </c>
      <c r="J3" s="6">
        <f>+I3/$I$79</f>
        <v>0.0014171451466497968</v>
      </c>
      <c r="K3" s="34">
        <f>+C3+E3+G3+I3</f>
        <v>42687.37</v>
      </c>
      <c r="L3" s="6">
        <f>+K3/$K$79</f>
        <v>0.006056295201327928</v>
      </c>
    </row>
    <row r="4" spans="2:12" ht="12.75">
      <c r="B4" s="118" t="s">
        <v>6</v>
      </c>
      <c r="C4" s="120">
        <v>0</v>
      </c>
      <c r="D4" s="6">
        <f aca="true" t="shared" si="0" ref="D4:D67">+C4/$C$79</f>
        <v>0</v>
      </c>
      <c r="E4" s="120">
        <v>0</v>
      </c>
      <c r="F4" s="6">
        <f aca="true" t="shared" si="1" ref="F4:F67">+E4/$E$79</f>
        <v>0</v>
      </c>
      <c r="G4" s="120">
        <v>0</v>
      </c>
      <c r="H4" s="6">
        <f aca="true" t="shared" si="2" ref="H4:H67">+G4/$G$79</f>
        <v>0</v>
      </c>
      <c r="I4" s="120">
        <v>34688.31</v>
      </c>
      <c r="J4" s="6">
        <f aca="true" t="shared" si="3" ref="J4:J67">+I4/$I$79</f>
        <v>0.023759482920243408</v>
      </c>
      <c r="K4" s="34">
        <f aca="true" t="shared" si="4" ref="K4:K67">+C4+E4+G4+I4</f>
        <v>34688.31</v>
      </c>
      <c r="L4" s="6">
        <f aca="true" t="shared" si="5" ref="L4:L67">+K4/$K$79</f>
        <v>0.004921423957371361</v>
      </c>
    </row>
    <row r="5" spans="2:12" ht="12.75">
      <c r="B5" s="118" t="s">
        <v>7</v>
      </c>
      <c r="C5" s="120">
        <v>0</v>
      </c>
      <c r="D5" s="6">
        <f t="shared" si="0"/>
        <v>0</v>
      </c>
      <c r="E5" s="120">
        <v>0</v>
      </c>
      <c r="F5" s="6">
        <f t="shared" si="1"/>
        <v>0</v>
      </c>
      <c r="G5" s="120">
        <v>0</v>
      </c>
      <c r="H5" s="6">
        <f t="shared" si="2"/>
        <v>0</v>
      </c>
      <c r="I5" s="120">
        <v>1844.59</v>
      </c>
      <c r="J5" s="6">
        <f t="shared" si="3"/>
        <v>0.00126343729630679</v>
      </c>
      <c r="K5" s="34">
        <f t="shared" si="4"/>
        <v>1844.59</v>
      </c>
      <c r="L5" s="6">
        <f t="shared" si="5"/>
        <v>0.0002617022685027792</v>
      </c>
    </row>
    <row r="6" spans="2:12" ht="12.75">
      <c r="B6" s="118" t="s">
        <v>8</v>
      </c>
      <c r="C6" s="120">
        <v>12454.65</v>
      </c>
      <c r="D6" s="6">
        <f t="shared" si="0"/>
        <v>0.0036381767290898158</v>
      </c>
      <c r="E6" s="120">
        <v>12454.65</v>
      </c>
      <c r="F6" s="6">
        <f t="shared" si="1"/>
        <v>0.007094734837073166</v>
      </c>
      <c r="G6" s="120">
        <v>14051.43</v>
      </c>
      <c r="H6" s="6">
        <f t="shared" si="2"/>
        <v>0.03430086846086624</v>
      </c>
      <c r="I6" s="120">
        <v>29704.83</v>
      </c>
      <c r="J6" s="6">
        <f t="shared" si="3"/>
        <v>0.020346087804039285</v>
      </c>
      <c r="K6" s="34">
        <f t="shared" si="4"/>
        <v>68665.56</v>
      </c>
      <c r="L6" s="6">
        <f t="shared" si="5"/>
        <v>0.009741965867761234</v>
      </c>
    </row>
    <row r="7" spans="2:12" ht="12.75">
      <c r="B7" s="118" t="s">
        <v>12</v>
      </c>
      <c r="C7" s="120">
        <v>354.19</v>
      </c>
      <c r="D7" s="6">
        <f t="shared" si="0"/>
        <v>0.00010346383203673502</v>
      </c>
      <c r="E7" s="120">
        <v>354.19</v>
      </c>
      <c r="F7" s="6">
        <f t="shared" si="1"/>
        <v>0.00020176272572436358</v>
      </c>
      <c r="G7" s="120">
        <v>0</v>
      </c>
      <c r="H7" s="6">
        <f t="shared" si="2"/>
        <v>0</v>
      </c>
      <c r="I7" s="120">
        <v>7879.82</v>
      </c>
      <c r="J7" s="6">
        <f t="shared" si="3"/>
        <v>0.005397220236575157</v>
      </c>
      <c r="K7" s="34">
        <f t="shared" si="4"/>
        <v>8588.199999999999</v>
      </c>
      <c r="L7" s="6">
        <f t="shared" si="5"/>
        <v>0.0012184558207274073</v>
      </c>
    </row>
    <row r="8" spans="2:12" ht="12.75">
      <c r="B8" s="118" t="s">
        <v>15</v>
      </c>
      <c r="C8" s="120">
        <v>28731.5</v>
      </c>
      <c r="D8" s="6">
        <f t="shared" si="0"/>
        <v>0.008392871312469161</v>
      </c>
      <c r="E8" s="120">
        <v>28731.5</v>
      </c>
      <c r="F8" s="6">
        <f t="shared" si="1"/>
        <v>0.01636676855402341</v>
      </c>
      <c r="G8" s="120">
        <v>516.22</v>
      </c>
      <c r="H8" s="6">
        <f t="shared" si="2"/>
        <v>0.0012601418017147272</v>
      </c>
      <c r="I8" s="120">
        <v>18557.64</v>
      </c>
      <c r="J8" s="6">
        <f t="shared" si="3"/>
        <v>0.012710908390175996</v>
      </c>
      <c r="K8" s="34">
        <f t="shared" si="4"/>
        <v>76536.86</v>
      </c>
      <c r="L8" s="6">
        <f t="shared" si="5"/>
        <v>0.010858711088144044</v>
      </c>
    </row>
    <row r="9" spans="2:12" ht="12.75">
      <c r="B9" s="118" t="s">
        <v>16</v>
      </c>
      <c r="C9" s="120">
        <v>0</v>
      </c>
      <c r="D9" s="6">
        <f t="shared" si="0"/>
        <v>0</v>
      </c>
      <c r="E9" s="120">
        <v>0</v>
      </c>
      <c r="F9" s="6">
        <f t="shared" si="1"/>
        <v>0</v>
      </c>
      <c r="G9" s="120">
        <v>0</v>
      </c>
      <c r="H9" s="6">
        <f t="shared" si="2"/>
        <v>0</v>
      </c>
      <c r="I9" s="120">
        <v>1784.5</v>
      </c>
      <c r="J9" s="6">
        <f t="shared" si="3"/>
        <v>0.0012222791272095516</v>
      </c>
      <c r="K9" s="34">
        <f t="shared" si="4"/>
        <v>1784.5</v>
      </c>
      <c r="L9" s="6">
        <f t="shared" si="5"/>
        <v>0.00025317696514846633</v>
      </c>
    </row>
    <row r="10" spans="2:12" ht="12.75">
      <c r="B10" s="118" t="s">
        <v>17</v>
      </c>
      <c r="C10" s="120">
        <v>6845.06</v>
      </c>
      <c r="D10" s="6">
        <f t="shared" si="0"/>
        <v>0.001999537361645934</v>
      </c>
      <c r="E10" s="120">
        <v>6845.06</v>
      </c>
      <c r="F10" s="6">
        <f t="shared" si="1"/>
        <v>0.003899257357200407</v>
      </c>
      <c r="G10" s="120">
        <v>255.98</v>
      </c>
      <c r="H10" s="6">
        <f t="shared" si="2"/>
        <v>0.0006248713695768003</v>
      </c>
      <c r="I10" s="120">
        <v>4965.75</v>
      </c>
      <c r="J10" s="6">
        <f t="shared" si="3"/>
        <v>0.003401251093270289</v>
      </c>
      <c r="K10" s="34">
        <f t="shared" si="4"/>
        <v>18911.85</v>
      </c>
      <c r="L10" s="6">
        <f t="shared" si="5"/>
        <v>0.002683129609606625</v>
      </c>
    </row>
    <row r="11" spans="2:12" ht="12.75">
      <c r="B11" s="118" t="s">
        <v>22</v>
      </c>
      <c r="C11" s="120">
        <v>0</v>
      </c>
      <c r="D11" s="6">
        <f t="shared" si="0"/>
        <v>0</v>
      </c>
      <c r="E11" s="120">
        <v>0</v>
      </c>
      <c r="F11" s="6">
        <f t="shared" si="1"/>
        <v>0</v>
      </c>
      <c r="G11" s="120">
        <v>0</v>
      </c>
      <c r="H11" s="6">
        <f t="shared" si="2"/>
        <v>0</v>
      </c>
      <c r="I11" s="120">
        <v>332.68</v>
      </c>
      <c r="J11" s="6">
        <f t="shared" si="3"/>
        <v>0.00022786652846179526</v>
      </c>
      <c r="K11" s="34">
        <f t="shared" si="4"/>
        <v>332.68</v>
      </c>
      <c r="L11" s="6">
        <f t="shared" si="5"/>
        <v>4.719916658200716E-05</v>
      </c>
    </row>
    <row r="12" spans="2:12" ht="12.75">
      <c r="B12" s="118" t="s">
        <v>24</v>
      </c>
      <c r="C12" s="120">
        <v>1169.95</v>
      </c>
      <c r="D12" s="6">
        <f t="shared" si="0"/>
        <v>0.0003417586896619841</v>
      </c>
      <c r="E12" s="120">
        <v>1169.95</v>
      </c>
      <c r="F12" s="6">
        <f t="shared" si="1"/>
        <v>0.0006664567067427629</v>
      </c>
      <c r="G12" s="120">
        <v>0</v>
      </c>
      <c r="H12" s="6">
        <f t="shared" si="2"/>
        <v>0</v>
      </c>
      <c r="I12" s="120">
        <v>2504.23</v>
      </c>
      <c r="J12" s="6">
        <f t="shared" si="3"/>
        <v>0.0017152524845794202</v>
      </c>
      <c r="K12" s="34">
        <f t="shared" si="4"/>
        <v>4844.13</v>
      </c>
      <c r="L12" s="6">
        <f t="shared" si="5"/>
        <v>0.0006872637333620847</v>
      </c>
    </row>
    <row r="13" spans="2:12" ht="12.75">
      <c r="B13" s="118" t="s">
        <v>27</v>
      </c>
      <c r="C13" s="120">
        <v>11838.245</v>
      </c>
      <c r="D13" s="6">
        <f t="shared" si="0"/>
        <v>0.003458116243512573</v>
      </c>
      <c r="E13" s="120">
        <v>11838.245</v>
      </c>
      <c r="F13" s="6">
        <f t="shared" si="1"/>
        <v>0.006743602526872071</v>
      </c>
      <c r="G13" s="120">
        <v>101.25</v>
      </c>
      <c r="H13" s="6">
        <f t="shared" si="2"/>
        <v>0.0002471608179140989</v>
      </c>
      <c r="I13" s="120">
        <v>15010.69</v>
      </c>
      <c r="J13" s="6">
        <f t="shared" si="3"/>
        <v>0.010281453108441101</v>
      </c>
      <c r="K13" s="34">
        <f t="shared" si="4"/>
        <v>38788.43</v>
      </c>
      <c r="L13" s="6">
        <f t="shared" si="5"/>
        <v>0.005503130843526885</v>
      </c>
    </row>
    <row r="14" spans="2:12" ht="12.75">
      <c r="B14" s="118" t="s">
        <v>28</v>
      </c>
      <c r="C14" s="120">
        <v>23705.88</v>
      </c>
      <c r="D14" s="6">
        <f t="shared" si="0"/>
        <v>0.0069248177153589776</v>
      </c>
      <c r="E14" s="120">
        <v>23705.88</v>
      </c>
      <c r="F14" s="6">
        <f t="shared" si="1"/>
        <v>0.013503946933834034</v>
      </c>
      <c r="G14" s="120">
        <v>72.97</v>
      </c>
      <c r="H14" s="6">
        <f t="shared" si="2"/>
        <v>0.00017812666551300538</v>
      </c>
      <c r="I14" s="120">
        <v>8156.86</v>
      </c>
      <c r="J14" s="6">
        <f t="shared" si="3"/>
        <v>0.00558697658815943</v>
      </c>
      <c r="K14" s="34">
        <f t="shared" si="4"/>
        <v>55641.590000000004</v>
      </c>
      <c r="L14" s="6">
        <f t="shared" si="5"/>
        <v>0.00789418262383595</v>
      </c>
    </row>
    <row r="15" spans="2:12" ht="12.75">
      <c r="B15" s="118" t="s">
        <v>31</v>
      </c>
      <c r="C15" s="120">
        <v>16.5</v>
      </c>
      <c r="D15" s="6">
        <f t="shared" si="0"/>
        <v>4.8198798063359435E-06</v>
      </c>
      <c r="E15" s="120">
        <v>16.5</v>
      </c>
      <c r="F15" s="6">
        <f t="shared" si="1"/>
        <v>9.39915010150484E-06</v>
      </c>
      <c r="G15" s="120">
        <v>0</v>
      </c>
      <c r="H15" s="6">
        <f t="shared" si="2"/>
        <v>0</v>
      </c>
      <c r="I15" s="120">
        <v>0</v>
      </c>
      <c r="J15" s="6">
        <f t="shared" si="3"/>
        <v>0</v>
      </c>
      <c r="K15" s="34">
        <f t="shared" si="4"/>
        <v>33</v>
      </c>
      <c r="L15" s="6">
        <f t="shared" si="5"/>
        <v>4.681894003866286E-06</v>
      </c>
    </row>
    <row r="16" spans="2:12" ht="12.75">
      <c r="B16" s="118" t="s">
        <v>32</v>
      </c>
      <c r="C16" s="120">
        <v>0</v>
      </c>
      <c r="D16" s="6">
        <f t="shared" si="0"/>
        <v>0</v>
      </c>
      <c r="E16" s="120">
        <v>0</v>
      </c>
      <c r="F16" s="6">
        <f t="shared" si="1"/>
        <v>0</v>
      </c>
      <c r="G16" s="120">
        <v>0</v>
      </c>
      <c r="H16" s="6">
        <f t="shared" si="2"/>
        <v>0</v>
      </c>
      <c r="I16" s="120">
        <v>398.28</v>
      </c>
      <c r="J16" s="6">
        <f t="shared" si="3"/>
        <v>0.0002727987283749062</v>
      </c>
      <c r="K16" s="34">
        <f t="shared" si="4"/>
        <v>398.28</v>
      </c>
      <c r="L16" s="6">
        <f t="shared" si="5"/>
        <v>5.6506204359389834E-05</v>
      </c>
    </row>
    <row r="17" spans="2:12" ht="12.75">
      <c r="B17" s="118" t="s">
        <v>33</v>
      </c>
      <c r="C17" s="120">
        <v>5594.525</v>
      </c>
      <c r="D17" s="6">
        <f t="shared" si="0"/>
        <v>0.0016342386711237329</v>
      </c>
      <c r="E17" s="120">
        <v>5594.525</v>
      </c>
      <c r="F17" s="6">
        <f t="shared" si="1"/>
        <v>0.003186895771007355</v>
      </c>
      <c r="G17" s="120">
        <v>211.55</v>
      </c>
      <c r="H17" s="6">
        <f t="shared" si="2"/>
        <v>0.0005164135410343468</v>
      </c>
      <c r="I17" s="120">
        <v>15029.48</v>
      </c>
      <c r="J17" s="6">
        <f t="shared" si="3"/>
        <v>0.01029432316997109</v>
      </c>
      <c r="K17" s="34">
        <f t="shared" si="4"/>
        <v>26430.079999999998</v>
      </c>
      <c r="L17" s="6">
        <f t="shared" si="5"/>
        <v>0.0037497828204153412</v>
      </c>
    </row>
    <row r="18" spans="2:12" ht="12.75">
      <c r="B18" s="118" t="s">
        <v>35</v>
      </c>
      <c r="C18" s="120">
        <v>7170.81</v>
      </c>
      <c r="D18" s="6">
        <f t="shared" si="0"/>
        <v>0.002094693473580112</v>
      </c>
      <c r="E18" s="120">
        <v>7170.81</v>
      </c>
      <c r="F18" s="6">
        <f t="shared" si="1"/>
        <v>0.00408481936602254</v>
      </c>
      <c r="G18" s="120">
        <v>8070.24</v>
      </c>
      <c r="H18" s="6">
        <f t="shared" si="2"/>
        <v>0.0197002184608699</v>
      </c>
      <c r="I18" s="120">
        <v>0</v>
      </c>
      <c r="J18" s="6">
        <f t="shared" si="3"/>
        <v>0</v>
      </c>
      <c r="K18" s="34">
        <f t="shared" si="4"/>
        <v>22411.86</v>
      </c>
      <c r="L18" s="6">
        <f t="shared" si="5"/>
        <v>0.00317969554392396</v>
      </c>
    </row>
    <row r="19" spans="2:12" ht="12.75">
      <c r="B19" s="118" t="s">
        <v>38</v>
      </c>
      <c r="C19" s="120">
        <v>46106.905</v>
      </c>
      <c r="D19" s="6">
        <f t="shared" si="0"/>
        <v>0.01346846911164544</v>
      </c>
      <c r="E19" s="120">
        <v>46106.905</v>
      </c>
      <c r="F19" s="6">
        <f t="shared" si="1"/>
        <v>0.02626458914004994</v>
      </c>
      <c r="G19" s="120">
        <v>4312.13</v>
      </c>
      <c r="H19" s="6">
        <f t="shared" si="2"/>
        <v>0.010526316817302945</v>
      </c>
      <c r="I19" s="120">
        <v>51623.25</v>
      </c>
      <c r="J19" s="6">
        <f t="shared" si="3"/>
        <v>0.03535893581043457</v>
      </c>
      <c r="K19" s="34">
        <f t="shared" si="4"/>
        <v>148149.19</v>
      </c>
      <c r="L19" s="6">
        <f t="shared" si="5"/>
        <v>0.021018751646625675</v>
      </c>
    </row>
    <row r="20" spans="2:12" ht="12.75">
      <c r="B20" s="118" t="s">
        <v>39</v>
      </c>
      <c r="C20" s="120">
        <v>557.045</v>
      </c>
      <c r="D20" s="6">
        <f t="shared" si="0"/>
        <v>0.00016272060283153972</v>
      </c>
      <c r="E20" s="120">
        <v>557.045</v>
      </c>
      <c r="F20" s="6">
        <f t="shared" si="1"/>
        <v>0.0003173181556541068</v>
      </c>
      <c r="G20" s="120">
        <v>0</v>
      </c>
      <c r="H20" s="6">
        <f t="shared" si="2"/>
        <v>0</v>
      </c>
      <c r="I20" s="120">
        <v>4694.55</v>
      </c>
      <c r="J20" s="6">
        <f t="shared" si="3"/>
        <v>0.0032154948033855987</v>
      </c>
      <c r="K20" s="34">
        <f t="shared" si="4"/>
        <v>5808.64</v>
      </c>
      <c r="L20" s="6">
        <f t="shared" si="5"/>
        <v>0.0008241041450490263</v>
      </c>
    </row>
    <row r="21" spans="2:12" ht="12.75">
      <c r="B21" s="118" t="s">
        <v>40</v>
      </c>
      <c r="C21" s="120">
        <v>216407.055</v>
      </c>
      <c r="D21" s="6">
        <f t="shared" si="0"/>
        <v>0.06321551480867466</v>
      </c>
      <c r="E21" s="120">
        <v>216407.055</v>
      </c>
      <c r="F21" s="6">
        <f t="shared" si="1"/>
        <v>0.12327529654361292</v>
      </c>
      <c r="G21" s="120">
        <v>28219.87</v>
      </c>
      <c r="H21" s="6">
        <f t="shared" si="2"/>
        <v>0.06888736938893374</v>
      </c>
      <c r="I21" s="120">
        <v>28848.46</v>
      </c>
      <c r="J21" s="6">
        <f t="shared" si="3"/>
        <v>0.01975952396197235</v>
      </c>
      <c r="K21" s="34">
        <f t="shared" si="4"/>
        <v>489882.44</v>
      </c>
      <c r="L21" s="6">
        <f t="shared" si="5"/>
        <v>0.06950235328592079</v>
      </c>
    </row>
    <row r="22" spans="2:12" ht="12.75">
      <c r="B22" s="118" t="s">
        <v>164</v>
      </c>
      <c r="C22" s="120">
        <v>0</v>
      </c>
      <c r="D22" s="6">
        <f t="shared" si="0"/>
        <v>0</v>
      </c>
      <c r="E22" s="120">
        <v>0</v>
      </c>
      <c r="F22" s="6">
        <f t="shared" si="1"/>
        <v>0</v>
      </c>
      <c r="G22" s="120">
        <v>0</v>
      </c>
      <c r="H22" s="6">
        <f t="shared" si="2"/>
        <v>0</v>
      </c>
      <c r="I22" s="120">
        <v>3875.57</v>
      </c>
      <c r="J22" s="6">
        <f t="shared" si="3"/>
        <v>0.002654540945384994</v>
      </c>
      <c r="K22" s="34">
        <f t="shared" si="4"/>
        <v>3875.57</v>
      </c>
      <c r="L22" s="6">
        <f t="shared" si="5"/>
        <v>0.0005498487255928505</v>
      </c>
    </row>
    <row r="23" spans="2:12" ht="12.75">
      <c r="B23" s="118" t="s">
        <v>42</v>
      </c>
      <c r="C23" s="120">
        <v>0</v>
      </c>
      <c r="D23" s="6">
        <f t="shared" si="0"/>
        <v>0</v>
      </c>
      <c r="E23" s="120">
        <v>0</v>
      </c>
      <c r="F23" s="6">
        <f t="shared" si="1"/>
        <v>0</v>
      </c>
      <c r="G23" s="120">
        <v>0</v>
      </c>
      <c r="H23" s="6">
        <f t="shared" si="2"/>
        <v>0</v>
      </c>
      <c r="I23" s="120">
        <v>3128.9</v>
      </c>
      <c r="J23" s="6">
        <f t="shared" si="3"/>
        <v>0.002143115248599589</v>
      </c>
      <c r="K23" s="34">
        <f t="shared" si="4"/>
        <v>3128.9</v>
      </c>
      <c r="L23" s="6">
        <f t="shared" si="5"/>
        <v>0.00044391448935446136</v>
      </c>
    </row>
    <row r="24" spans="2:12" ht="12.75">
      <c r="B24" s="118" t="s">
        <v>43</v>
      </c>
      <c r="C24" s="120">
        <v>13064.7</v>
      </c>
      <c r="D24" s="6">
        <f t="shared" si="0"/>
        <v>0.0038163808306568</v>
      </c>
      <c r="E24" s="120">
        <v>13064.7</v>
      </c>
      <c r="F24" s="6">
        <f t="shared" si="1"/>
        <v>0.007442247050371532</v>
      </c>
      <c r="G24" s="120">
        <v>527.66</v>
      </c>
      <c r="H24" s="6">
        <f t="shared" si="2"/>
        <v>0.0012880679227708978</v>
      </c>
      <c r="I24" s="120">
        <v>2914.1</v>
      </c>
      <c r="J24" s="6">
        <f t="shared" si="3"/>
        <v>0.001995989691567024</v>
      </c>
      <c r="K24" s="34">
        <f t="shared" si="4"/>
        <v>29571.16</v>
      </c>
      <c r="L24" s="6">
        <f t="shared" si="5"/>
        <v>0.004195425354283957</v>
      </c>
    </row>
    <row r="25" spans="2:12" ht="12.75">
      <c r="B25" s="118" t="s">
        <v>44</v>
      </c>
      <c r="C25" s="120">
        <v>22956.97</v>
      </c>
      <c r="D25" s="6">
        <f t="shared" si="0"/>
        <v>0.00670605067379758</v>
      </c>
      <c r="E25" s="120">
        <v>22956.97</v>
      </c>
      <c r="F25" s="6">
        <f t="shared" si="1"/>
        <v>0.013077333751863245</v>
      </c>
      <c r="G25" s="120">
        <v>1259.14</v>
      </c>
      <c r="H25" s="6">
        <f t="shared" si="2"/>
        <v>0.0030736797261072444</v>
      </c>
      <c r="I25" s="120">
        <v>60506.48</v>
      </c>
      <c r="J25" s="6">
        <f t="shared" si="3"/>
        <v>0.041443433771320926</v>
      </c>
      <c r="K25" s="34">
        <f t="shared" si="4"/>
        <v>107679.56</v>
      </c>
      <c r="L25" s="6">
        <f t="shared" si="5"/>
        <v>0.015277099584938182</v>
      </c>
    </row>
    <row r="26" spans="2:12" ht="12.75">
      <c r="B26" s="118" t="s">
        <v>45</v>
      </c>
      <c r="C26" s="120">
        <v>281773.985</v>
      </c>
      <c r="D26" s="6">
        <f t="shared" si="0"/>
        <v>0.08231010546983679</v>
      </c>
      <c r="E26" s="120">
        <v>281773.985</v>
      </c>
      <c r="F26" s="6">
        <f t="shared" si="1"/>
        <v>0.16051127149782865</v>
      </c>
      <c r="G26" s="120">
        <v>126344.76</v>
      </c>
      <c r="H26" s="6">
        <f t="shared" si="2"/>
        <v>0.3084194984766471</v>
      </c>
      <c r="I26" s="120">
        <v>59641.22</v>
      </c>
      <c r="J26" s="6">
        <f t="shared" si="3"/>
        <v>0.04085078079423528</v>
      </c>
      <c r="K26" s="34">
        <f t="shared" si="4"/>
        <v>749533.95</v>
      </c>
      <c r="L26" s="6">
        <f t="shared" si="5"/>
        <v>0.10634056079391555</v>
      </c>
    </row>
    <row r="27" spans="2:12" ht="12.75">
      <c r="B27" s="118" t="s">
        <v>46</v>
      </c>
      <c r="C27" s="120">
        <v>117950.2</v>
      </c>
      <c r="D27" s="6">
        <f t="shared" si="0"/>
        <v>0.03445489618989611</v>
      </c>
      <c r="E27" s="120">
        <v>117950.2</v>
      </c>
      <c r="F27" s="6">
        <f t="shared" si="1"/>
        <v>0.0671897960183343</v>
      </c>
      <c r="G27" s="120">
        <v>23157.32</v>
      </c>
      <c r="H27" s="6">
        <f t="shared" si="2"/>
        <v>0.056529206438503905</v>
      </c>
      <c r="I27" s="120">
        <v>94218.79</v>
      </c>
      <c r="J27" s="6">
        <f t="shared" si="3"/>
        <v>0.06453441322944244</v>
      </c>
      <c r="K27" s="34">
        <f t="shared" si="4"/>
        <v>353276.51</v>
      </c>
      <c r="L27" s="6">
        <f t="shared" si="5"/>
        <v>0.05012130829926692</v>
      </c>
    </row>
    <row r="28" spans="2:12" ht="12.75">
      <c r="B28" s="118" t="s">
        <v>48</v>
      </c>
      <c r="C28" s="120">
        <v>72348.36</v>
      </c>
      <c r="D28" s="6">
        <f t="shared" si="0"/>
        <v>0.021133963599122615</v>
      </c>
      <c r="E28" s="120">
        <v>72348.36</v>
      </c>
      <c r="F28" s="6">
        <f t="shared" si="1"/>
        <v>0.041212914862891435</v>
      </c>
      <c r="G28" s="120">
        <v>17173.76</v>
      </c>
      <c r="H28" s="6">
        <f t="shared" si="2"/>
        <v>0.0419227710445475</v>
      </c>
      <c r="I28" s="120">
        <v>53462.09</v>
      </c>
      <c r="J28" s="6">
        <f t="shared" si="3"/>
        <v>0.03661843468982824</v>
      </c>
      <c r="K28" s="34">
        <f t="shared" si="4"/>
        <v>215332.57</v>
      </c>
      <c r="L28" s="6">
        <f t="shared" si="5"/>
        <v>0.03055043237333689</v>
      </c>
    </row>
    <row r="29" spans="2:12" ht="12.75">
      <c r="B29" s="118" t="s">
        <v>51</v>
      </c>
      <c r="C29" s="120">
        <v>87032.065</v>
      </c>
      <c r="D29" s="6">
        <f t="shared" si="0"/>
        <v>0.025423278339225287</v>
      </c>
      <c r="E29" s="120">
        <v>87032.065</v>
      </c>
      <c r="F29" s="6">
        <f t="shared" si="1"/>
        <v>0.04957742076235914</v>
      </c>
      <c r="G29" s="120">
        <v>30991.27</v>
      </c>
      <c r="H29" s="6">
        <f t="shared" si="2"/>
        <v>0.07565261868046098</v>
      </c>
      <c r="I29" s="120">
        <v>94124.81</v>
      </c>
      <c r="J29" s="6">
        <f t="shared" si="3"/>
        <v>0.06447004237353032</v>
      </c>
      <c r="K29" s="34">
        <f t="shared" si="4"/>
        <v>299180.20999999996</v>
      </c>
      <c r="L29" s="6">
        <f t="shared" si="5"/>
        <v>0.042446364584074435</v>
      </c>
    </row>
    <row r="30" spans="2:12" ht="12.75">
      <c r="B30" s="118" t="s">
        <v>52</v>
      </c>
      <c r="C30" s="120">
        <v>1824.245</v>
      </c>
      <c r="D30" s="6">
        <f t="shared" si="0"/>
        <v>0.0005328873719581402</v>
      </c>
      <c r="E30" s="120">
        <v>1824.245</v>
      </c>
      <c r="F30" s="6">
        <f t="shared" si="1"/>
        <v>0.0010391728834496785</v>
      </c>
      <c r="G30" s="120">
        <v>0</v>
      </c>
      <c r="H30" s="6">
        <f t="shared" si="2"/>
        <v>0</v>
      </c>
      <c r="I30" s="120">
        <v>23669.72</v>
      </c>
      <c r="J30" s="6">
        <f t="shared" si="3"/>
        <v>0.01621238705681954</v>
      </c>
      <c r="K30" s="34">
        <f t="shared" si="4"/>
        <v>27318.21</v>
      </c>
      <c r="L30" s="6">
        <f t="shared" si="5"/>
        <v>0.0038757867756169704</v>
      </c>
    </row>
    <row r="31" spans="2:12" ht="12.75">
      <c r="B31" s="118" t="s">
        <v>53</v>
      </c>
      <c r="C31" s="120">
        <v>11202.775</v>
      </c>
      <c r="D31" s="6">
        <f t="shared" si="0"/>
        <v>0.0032724866059045546</v>
      </c>
      <c r="E31" s="120">
        <v>11202.775</v>
      </c>
      <c r="F31" s="6">
        <f t="shared" si="1"/>
        <v>0.00638160992596278</v>
      </c>
      <c r="G31" s="120">
        <v>519.67</v>
      </c>
      <c r="H31" s="6">
        <f t="shared" si="2"/>
        <v>0.0012685635777325407</v>
      </c>
      <c r="I31" s="120">
        <v>501.96</v>
      </c>
      <c r="J31" s="6">
        <f t="shared" si="3"/>
        <v>0.00034381352238392073</v>
      </c>
      <c r="K31" s="34">
        <f t="shared" si="4"/>
        <v>23427.179999999997</v>
      </c>
      <c r="L31" s="6">
        <f t="shared" si="5"/>
        <v>0.003323744653621096</v>
      </c>
    </row>
    <row r="32" spans="2:12" ht="12.75">
      <c r="B32" s="118" t="s">
        <v>54</v>
      </c>
      <c r="C32" s="120">
        <v>5548.27</v>
      </c>
      <c r="D32" s="6">
        <f t="shared" si="0"/>
        <v>0.0016207269413999713</v>
      </c>
      <c r="E32" s="120">
        <v>5548.27</v>
      </c>
      <c r="F32" s="6">
        <f t="shared" si="1"/>
        <v>0.0031605468202228035</v>
      </c>
      <c r="G32" s="120">
        <v>0</v>
      </c>
      <c r="H32" s="6">
        <f t="shared" si="2"/>
        <v>0</v>
      </c>
      <c r="I32" s="120">
        <v>44030.87</v>
      </c>
      <c r="J32" s="6">
        <f t="shared" si="3"/>
        <v>0.030158595322990884</v>
      </c>
      <c r="K32" s="34">
        <f t="shared" si="4"/>
        <v>55127.41</v>
      </c>
      <c r="L32" s="6">
        <f t="shared" si="5"/>
        <v>0.007821233040232679</v>
      </c>
    </row>
    <row r="33" spans="2:12" ht="12.75">
      <c r="B33" s="118" t="s">
        <v>55</v>
      </c>
      <c r="C33" s="120">
        <v>36267.865</v>
      </c>
      <c r="D33" s="6">
        <f t="shared" si="0"/>
        <v>0.010594348492873827</v>
      </c>
      <c r="E33" s="120">
        <v>36267.865</v>
      </c>
      <c r="F33" s="6">
        <f t="shared" si="1"/>
        <v>0.02065982466643114</v>
      </c>
      <c r="G33" s="120">
        <v>14486.17</v>
      </c>
      <c r="H33" s="6">
        <f t="shared" si="2"/>
        <v>0.03536210988289069</v>
      </c>
      <c r="I33" s="120">
        <v>6914.39</v>
      </c>
      <c r="J33" s="6">
        <f t="shared" si="3"/>
        <v>0.004735956612152677</v>
      </c>
      <c r="K33" s="34">
        <f t="shared" si="4"/>
        <v>93936.29</v>
      </c>
      <c r="L33" s="6">
        <f t="shared" si="5"/>
        <v>0.0133272652392862</v>
      </c>
    </row>
    <row r="34" spans="2:12" ht="12.75">
      <c r="B34" s="118" t="s">
        <v>58</v>
      </c>
      <c r="C34" s="120">
        <v>1073114.76</v>
      </c>
      <c r="D34" s="6">
        <f t="shared" si="0"/>
        <v>0.3134717673700026</v>
      </c>
      <c r="E34" s="120">
        <v>0</v>
      </c>
      <c r="F34" s="6">
        <f t="shared" si="1"/>
        <v>0</v>
      </c>
      <c r="G34" s="120">
        <v>0</v>
      </c>
      <c r="H34" s="6">
        <f t="shared" si="2"/>
        <v>0</v>
      </c>
      <c r="I34" s="120">
        <v>0</v>
      </c>
      <c r="J34" s="6">
        <f t="shared" si="3"/>
        <v>0</v>
      </c>
      <c r="K34" s="34">
        <f t="shared" si="4"/>
        <v>1073114.76</v>
      </c>
      <c r="L34" s="6">
        <f t="shared" si="5"/>
        <v>0.15224877455467906</v>
      </c>
    </row>
    <row r="35" spans="2:12" ht="12.75">
      <c r="B35" s="118" t="s">
        <v>61</v>
      </c>
      <c r="C35" s="120">
        <v>517326.39</v>
      </c>
      <c r="D35" s="6">
        <f t="shared" si="0"/>
        <v>0.15111824366337412</v>
      </c>
      <c r="E35" s="120">
        <v>0</v>
      </c>
      <c r="F35" s="6">
        <f t="shared" si="1"/>
        <v>0</v>
      </c>
      <c r="G35" s="120">
        <v>0</v>
      </c>
      <c r="H35" s="6">
        <f t="shared" si="2"/>
        <v>0</v>
      </c>
      <c r="I35" s="120">
        <v>0</v>
      </c>
      <c r="J35" s="6">
        <f t="shared" si="3"/>
        <v>0</v>
      </c>
      <c r="K35" s="34">
        <f t="shared" si="4"/>
        <v>517326.39</v>
      </c>
      <c r="L35" s="6">
        <f t="shared" si="5"/>
        <v>0.07339597949644824</v>
      </c>
    </row>
    <row r="36" spans="2:12" ht="12.75">
      <c r="B36" s="118" t="s">
        <v>63</v>
      </c>
      <c r="C36" s="120">
        <v>81147.92</v>
      </c>
      <c r="D36" s="6">
        <f t="shared" si="0"/>
        <v>0.023704437632373614</v>
      </c>
      <c r="E36" s="120">
        <v>3745.060000000056</v>
      </c>
      <c r="F36" s="6">
        <f t="shared" si="1"/>
        <v>0.0021333564290389236</v>
      </c>
      <c r="G36" s="120">
        <v>6891.68</v>
      </c>
      <c r="H36" s="6">
        <f t="shared" si="2"/>
        <v>0.01682324212940481</v>
      </c>
      <c r="I36" s="120">
        <v>7321.44</v>
      </c>
      <c r="J36" s="6">
        <f t="shared" si="3"/>
        <v>0.0050147622824976736</v>
      </c>
      <c r="K36" s="34">
        <f t="shared" si="4"/>
        <v>99106.10000000006</v>
      </c>
      <c r="L36" s="6">
        <f t="shared" si="5"/>
        <v>0.014060735010199178</v>
      </c>
    </row>
    <row r="37" spans="2:12" ht="12.75">
      <c r="B37" s="118" t="s">
        <v>67</v>
      </c>
      <c r="C37" s="120">
        <v>57632.2</v>
      </c>
      <c r="D37" s="6">
        <f t="shared" si="0"/>
        <v>0.016835168301497838</v>
      </c>
      <c r="E37" s="120">
        <v>57632.2</v>
      </c>
      <c r="F37" s="6">
        <f t="shared" si="1"/>
        <v>0.032829921119996795</v>
      </c>
      <c r="G37" s="120">
        <v>6785.95</v>
      </c>
      <c r="H37" s="6">
        <f t="shared" si="2"/>
        <v>0.016565145208140043</v>
      </c>
      <c r="I37" s="120">
        <v>9301.46</v>
      </c>
      <c r="J37" s="6">
        <f t="shared" si="3"/>
        <v>0.006370961283594595</v>
      </c>
      <c r="K37" s="34">
        <f t="shared" si="4"/>
        <v>131351.81</v>
      </c>
      <c r="L37" s="6">
        <f t="shared" si="5"/>
        <v>0.0186356136859389</v>
      </c>
    </row>
    <row r="38" spans="2:12" ht="12.75">
      <c r="B38" s="118" t="s">
        <v>68</v>
      </c>
      <c r="C38" s="120">
        <v>14623.39</v>
      </c>
      <c r="D38" s="6">
        <f t="shared" si="0"/>
        <v>0.004271695888556059</v>
      </c>
      <c r="E38" s="120">
        <v>14623.39</v>
      </c>
      <c r="F38" s="6">
        <f t="shared" si="1"/>
        <v>0.008330147733505749</v>
      </c>
      <c r="G38" s="120">
        <v>0</v>
      </c>
      <c r="H38" s="6">
        <f t="shared" si="2"/>
        <v>0</v>
      </c>
      <c r="I38" s="120">
        <v>53344.68</v>
      </c>
      <c r="J38" s="6">
        <f t="shared" si="3"/>
        <v>0.03653801564117278</v>
      </c>
      <c r="K38" s="34">
        <f t="shared" si="4"/>
        <v>82591.45999999999</v>
      </c>
      <c r="L38" s="6">
        <f t="shared" si="5"/>
        <v>0.011717710949835218</v>
      </c>
    </row>
    <row r="39" spans="2:12" ht="12.75">
      <c r="B39" s="118" t="s">
        <v>70</v>
      </c>
      <c r="C39" s="120">
        <v>9733.23</v>
      </c>
      <c r="D39" s="6">
        <f t="shared" si="0"/>
        <v>0.002843212044086254</v>
      </c>
      <c r="E39" s="120">
        <v>9733.23</v>
      </c>
      <c r="F39" s="6">
        <f t="shared" si="1"/>
        <v>0.005544490287422421</v>
      </c>
      <c r="G39" s="120">
        <v>332.52</v>
      </c>
      <c r="H39" s="6">
        <f t="shared" si="2"/>
        <v>0.0008117127424473694</v>
      </c>
      <c r="I39" s="120">
        <v>24014.92</v>
      </c>
      <c r="J39" s="6">
        <f t="shared" si="3"/>
        <v>0.016448829060020848</v>
      </c>
      <c r="K39" s="34">
        <f t="shared" si="4"/>
        <v>43813.899999999994</v>
      </c>
      <c r="L39" s="6">
        <f t="shared" si="5"/>
        <v>0.006216122293818093</v>
      </c>
    </row>
    <row r="40" spans="2:12" ht="12.75">
      <c r="B40" s="118" t="s">
        <v>73</v>
      </c>
      <c r="C40" s="120">
        <v>3549.595</v>
      </c>
      <c r="D40" s="6">
        <f t="shared" si="0"/>
        <v>0.0010368861370406686</v>
      </c>
      <c r="E40" s="120">
        <v>3549.595</v>
      </c>
      <c r="F40" s="6">
        <f t="shared" si="1"/>
        <v>0.002022010679063701</v>
      </c>
      <c r="G40" s="120">
        <v>0</v>
      </c>
      <c r="H40" s="6">
        <f t="shared" si="2"/>
        <v>0</v>
      </c>
      <c r="I40" s="120">
        <v>23096.17</v>
      </c>
      <c r="J40" s="6">
        <f t="shared" si="3"/>
        <v>0.015819538531512148</v>
      </c>
      <c r="K40" s="34">
        <f t="shared" si="4"/>
        <v>30195.359999999997</v>
      </c>
      <c r="L40" s="6">
        <f t="shared" si="5"/>
        <v>0.0042839840887449665</v>
      </c>
    </row>
    <row r="41" spans="2:12" ht="12.75">
      <c r="B41" s="118" t="s">
        <v>75</v>
      </c>
      <c r="C41" s="120">
        <v>7567.925</v>
      </c>
      <c r="D41" s="6">
        <f t="shared" si="0"/>
        <v>0.002210696295961512</v>
      </c>
      <c r="E41" s="120">
        <v>7567.925</v>
      </c>
      <c r="F41" s="6">
        <f t="shared" si="1"/>
        <v>0.004311034123147334</v>
      </c>
      <c r="G41" s="120">
        <v>427.49</v>
      </c>
      <c r="H41" s="6">
        <f t="shared" si="2"/>
        <v>0.0010435434869145493</v>
      </c>
      <c r="I41" s="120">
        <v>28268.1</v>
      </c>
      <c r="J41" s="6">
        <f t="shared" si="3"/>
        <v>0.019362010981155687</v>
      </c>
      <c r="K41" s="34">
        <f t="shared" si="4"/>
        <v>43831.44</v>
      </c>
      <c r="L41" s="6">
        <f t="shared" si="5"/>
        <v>0.006218610791418937</v>
      </c>
    </row>
    <row r="42" spans="2:12" ht="12.75">
      <c r="B42" s="118" t="s">
        <v>78</v>
      </c>
      <c r="C42" s="120">
        <v>1012.825</v>
      </c>
      <c r="D42" s="6">
        <f t="shared" si="0"/>
        <v>0.00029586028877892135</v>
      </c>
      <c r="E42" s="120">
        <v>1012.825</v>
      </c>
      <c r="F42" s="6">
        <f t="shared" si="1"/>
        <v>0.0005769511637307055</v>
      </c>
      <c r="G42" s="120">
        <v>0</v>
      </c>
      <c r="H42" s="6">
        <f t="shared" si="2"/>
        <v>0</v>
      </c>
      <c r="I42" s="120">
        <v>0</v>
      </c>
      <c r="J42" s="6">
        <f t="shared" si="3"/>
        <v>0</v>
      </c>
      <c r="K42" s="34">
        <f t="shared" si="4"/>
        <v>2025.65</v>
      </c>
      <c r="L42" s="6">
        <f t="shared" si="5"/>
        <v>0.0002873902602706589</v>
      </c>
    </row>
    <row r="43" spans="2:12" ht="12.75">
      <c r="B43" s="118" t="s">
        <v>79</v>
      </c>
      <c r="C43" s="120">
        <v>73416.9</v>
      </c>
      <c r="D43" s="6">
        <f t="shared" si="0"/>
        <v>0.02144609901538093</v>
      </c>
      <c r="E43" s="120">
        <v>73416.9</v>
      </c>
      <c r="F43" s="6">
        <f t="shared" si="1"/>
        <v>0.041821603823464885</v>
      </c>
      <c r="G43" s="120">
        <v>24388.39</v>
      </c>
      <c r="H43" s="6">
        <f t="shared" si="2"/>
        <v>0.05953436464205462</v>
      </c>
      <c r="I43" s="120">
        <v>24652.04</v>
      </c>
      <c r="J43" s="6">
        <f t="shared" si="3"/>
        <v>0.016885219352835504</v>
      </c>
      <c r="K43" s="34">
        <f t="shared" si="4"/>
        <v>195874.23</v>
      </c>
      <c r="L43" s="6">
        <f t="shared" si="5"/>
        <v>0.027789769180270485</v>
      </c>
    </row>
    <row r="44" spans="2:12" ht="12.75">
      <c r="B44" s="118" t="s">
        <v>81</v>
      </c>
      <c r="C44" s="120">
        <v>146.545</v>
      </c>
      <c r="D44" s="6">
        <f t="shared" si="0"/>
        <v>4.2807835528454595E-05</v>
      </c>
      <c r="E44" s="120">
        <v>146.545</v>
      </c>
      <c r="F44" s="6">
        <f t="shared" si="1"/>
        <v>8.347869403788039E-05</v>
      </c>
      <c r="G44" s="120">
        <v>0</v>
      </c>
      <c r="H44" s="6">
        <f t="shared" si="2"/>
        <v>0</v>
      </c>
      <c r="I44" s="120">
        <v>0</v>
      </c>
      <c r="J44" s="6">
        <f t="shared" si="3"/>
        <v>0</v>
      </c>
      <c r="K44" s="34">
        <f t="shared" si="4"/>
        <v>293.09</v>
      </c>
      <c r="L44" s="6">
        <f t="shared" si="5"/>
        <v>4.1582312533126355E-05</v>
      </c>
    </row>
    <row r="45" spans="2:12" ht="12.75">
      <c r="B45" s="118" t="s">
        <v>82</v>
      </c>
      <c r="C45" s="120">
        <v>8575.12</v>
      </c>
      <c r="D45" s="6">
        <f t="shared" si="0"/>
        <v>0.002504911983327726</v>
      </c>
      <c r="E45" s="120">
        <v>8575.12</v>
      </c>
      <c r="F45" s="6">
        <f t="shared" si="1"/>
        <v>0.004884778182934315</v>
      </c>
      <c r="G45" s="120">
        <v>5276.51</v>
      </c>
      <c r="H45" s="6">
        <f t="shared" si="2"/>
        <v>0.012880459529204167</v>
      </c>
      <c r="I45" s="120">
        <v>816.91</v>
      </c>
      <c r="J45" s="6">
        <f t="shared" si="3"/>
        <v>0.0005595360279118828</v>
      </c>
      <c r="K45" s="34">
        <f t="shared" si="4"/>
        <v>23243.66</v>
      </c>
      <c r="L45" s="6">
        <f t="shared" si="5"/>
        <v>0.003297707647936565</v>
      </c>
    </row>
    <row r="46" spans="2:12" ht="12.75">
      <c r="B46" s="118" t="s">
        <v>88</v>
      </c>
      <c r="C46" s="120">
        <v>0</v>
      </c>
      <c r="D46" s="6">
        <f t="shared" si="0"/>
        <v>0</v>
      </c>
      <c r="E46" s="120">
        <v>0</v>
      </c>
      <c r="F46" s="6">
        <f t="shared" si="1"/>
        <v>0</v>
      </c>
      <c r="G46" s="120">
        <v>0</v>
      </c>
      <c r="H46" s="6">
        <f t="shared" si="2"/>
        <v>0</v>
      </c>
      <c r="I46" s="120">
        <v>29052.38</v>
      </c>
      <c r="J46" s="6">
        <f t="shared" si="3"/>
        <v>0.01989919734926323</v>
      </c>
      <c r="K46" s="34">
        <f t="shared" si="4"/>
        <v>29052.38</v>
      </c>
      <c r="L46" s="6">
        <f t="shared" si="5"/>
        <v>0.004121823143031661</v>
      </c>
    </row>
    <row r="47" spans="2:12" ht="12.75">
      <c r="B47" s="118" t="s">
        <v>89</v>
      </c>
      <c r="C47" s="120">
        <v>38244.06</v>
      </c>
      <c r="D47" s="6">
        <f t="shared" si="0"/>
        <v>0.011171622576139406</v>
      </c>
      <c r="E47" s="120">
        <v>38244.06</v>
      </c>
      <c r="F47" s="6">
        <f t="shared" si="1"/>
        <v>0.021785555177633767</v>
      </c>
      <c r="G47" s="120">
        <v>5608.67</v>
      </c>
      <c r="H47" s="6">
        <f t="shared" si="2"/>
        <v>0.013691293477632286</v>
      </c>
      <c r="I47" s="120">
        <v>53297.59</v>
      </c>
      <c r="J47" s="6">
        <f t="shared" si="3"/>
        <v>0.03650576171900954</v>
      </c>
      <c r="K47" s="34">
        <f t="shared" si="4"/>
        <v>135394.38</v>
      </c>
      <c r="L47" s="6">
        <f t="shared" si="5"/>
        <v>0.019209155632702833</v>
      </c>
    </row>
    <row r="48" spans="2:12" ht="12.75">
      <c r="B48" s="118" t="s">
        <v>93</v>
      </c>
      <c r="C48" s="120">
        <v>52.47</v>
      </c>
      <c r="D48" s="6">
        <f t="shared" si="0"/>
        <v>1.53272177841483E-05</v>
      </c>
      <c r="E48" s="120">
        <v>52.47</v>
      </c>
      <c r="F48" s="6">
        <f t="shared" si="1"/>
        <v>2.9889297322785388E-05</v>
      </c>
      <c r="G48" s="120">
        <v>0</v>
      </c>
      <c r="H48" s="6">
        <f t="shared" si="2"/>
        <v>0</v>
      </c>
      <c r="I48" s="120">
        <v>5098.02</v>
      </c>
      <c r="J48" s="6">
        <f t="shared" si="3"/>
        <v>0.003491848381113387</v>
      </c>
      <c r="K48" s="34">
        <f t="shared" si="4"/>
        <v>5202.96</v>
      </c>
      <c r="L48" s="6">
        <f t="shared" si="5"/>
        <v>0.0007381729462532162</v>
      </c>
    </row>
    <row r="49" spans="2:12" ht="12.75">
      <c r="B49" s="118" t="s">
        <v>97</v>
      </c>
      <c r="C49" s="120">
        <v>0</v>
      </c>
      <c r="D49" s="6">
        <f t="shared" si="0"/>
        <v>0</v>
      </c>
      <c r="E49" s="120">
        <v>0</v>
      </c>
      <c r="F49" s="6">
        <f t="shared" si="1"/>
        <v>0</v>
      </c>
      <c r="G49" s="120">
        <v>0</v>
      </c>
      <c r="H49" s="6">
        <f t="shared" si="2"/>
        <v>0</v>
      </c>
      <c r="I49" s="120">
        <v>930.67</v>
      </c>
      <c r="J49" s="6">
        <f t="shared" si="3"/>
        <v>0.000637455038005107</v>
      </c>
      <c r="K49" s="34">
        <f t="shared" si="4"/>
        <v>930.67</v>
      </c>
      <c r="L49" s="6">
        <f t="shared" si="5"/>
        <v>0.0001320393421993405</v>
      </c>
    </row>
    <row r="50" spans="2:12" ht="12.75">
      <c r="B50" s="118" t="s">
        <v>99</v>
      </c>
      <c r="C50" s="120">
        <v>132707.01</v>
      </c>
      <c r="D50" s="6">
        <f t="shared" si="0"/>
        <v>0.038765565918680134</v>
      </c>
      <c r="E50" s="120">
        <v>132707.01</v>
      </c>
      <c r="F50" s="6">
        <f t="shared" si="1"/>
        <v>0.07559594584920629</v>
      </c>
      <c r="G50" s="120">
        <v>28570.13</v>
      </c>
      <c r="H50" s="6">
        <f t="shared" si="2"/>
        <v>0.06974238714777416</v>
      </c>
      <c r="I50" s="120">
        <v>63784.32</v>
      </c>
      <c r="J50" s="6">
        <f t="shared" si="3"/>
        <v>0.04368856429210129</v>
      </c>
      <c r="K50" s="34">
        <f t="shared" si="4"/>
        <v>357768.47000000003</v>
      </c>
      <c r="L50" s="6">
        <f t="shared" si="5"/>
        <v>0.0507586077110732</v>
      </c>
    </row>
    <row r="51" spans="2:12" ht="12.75">
      <c r="B51" s="118" t="s">
        <v>106</v>
      </c>
      <c r="C51" s="120">
        <v>0</v>
      </c>
      <c r="D51" s="6">
        <f t="shared" si="0"/>
        <v>0</v>
      </c>
      <c r="E51" s="120">
        <v>0</v>
      </c>
      <c r="F51" s="6">
        <f t="shared" si="1"/>
        <v>0</v>
      </c>
      <c r="G51" s="120">
        <v>0</v>
      </c>
      <c r="H51" s="6">
        <f t="shared" si="2"/>
        <v>0</v>
      </c>
      <c r="I51" s="120">
        <v>1211.93</v>
      </c>
      <c r="J51" s="6">
        <f t="shared" si="3"/>
        <v>0.0008301018451325705</v>
      </c>
      <c r="K51" s="34">
        <f t="shared" si="4"/>
        <v>1211.93</v>
      </c>
      <c r="L51" s="6">
        <f t="shared" si="5"/>
        <v>0.00017194326666986875</v>
      </c>
    </row>
    <row r="52" spans="2:12" ht="12.75">
      <c r="B52" s="118" t="s">
        <v>110</v>
      </c>
      <c r="C52" s="120">
        <v>0</v>
      </c>
      <c r="D52" s="6">
        <f t="shared" si="0"/>
        <v>0</v>
      </c>
      <c r="E52" s="120">
        <v>0</v>
      </c>
      <c r="F52" s="6">
        <f t="shared" si="1"/>
        <v>0</v>
      </c>
      <c r="G52" s="120">
        <v>0</v>
      </c>
      <c r="H52" s="6">
        <f t="shared" si="2"/>
        <v>0</v>
      </c>
      <c r="I52" s="120">
        <v>9132.93</v>
      </c>
      <c r="J52" s="6">
        <f t="shared" si="3"/>
        <v>0.006255527996226355</v>
      </c>
      <c r="K52" s="34">
        <f t="shared" si="4"/>
        <v>9132.93</v>
      </c>
      <c r="L52" s="6">
        <f t="shared" si="5"/>
        <v>0.0012957397031736523</v>
      </c>
    </row>
    <row r="53" spans="2:12" ht="12.75">
      <c r="B53" s="118" t="s">
        <v>112</v>
      </c>
      <c r="C53" s="120">
        <v>0</v>
      </c>
      <c r="D53" s="6">
        <f t="shared" si="0"/>
        <v>0</v>
      </c>
      <c r="E53" s="120">
        <v>0</v>
      </c>
      <c r="F53" s="6">
        <f t="shared" si="1"/>
        <v>0</v>
      </c>
      <c r="G53" s="120">
        <v>0</v>
      </c>
      <c r="H53" s="6">
        <f t="shared" si="2"/>
        <v>0</v>
      </c>
      <c r="I53" s="120">
        <v>21000.14</v>
      </c>
      <c r="J53" s="6">
        <f t="shared" si="3"/>
        <v>0.014383879400660349</v>
      </c>
      <c r="K53" s="34">
        <f t="shared" si="4"/>
        <v>21000.14</v>
      </c>
      <c r="L53" s="6">
        <f t="shared" si="5"/>
        <v>0.0029794069559500773</v>
      </c>
    </row>
    <row r="54" spans="2:12" ht="12.75">
      <c r="B54" s="118" t="s">
        <v>115</v>
      </c>
      <c r="C54" s="120">
        <v>87975.82</v>
      </c>
      <c r="D54" s="6">
        <f t="shared" si="0"/>
        <v>0.02569896231902096</v>
      </c>
      <c r="E54" s="120">
        <v>87975.82</v>
      </c>
      <c r="F54" s="6">
        <f t="shared" si="1"/>
        <v>0.05011502651411949</v>
      </c>
      <c r="G54" s="120">
        <v>2682.32</v>
      </c>
      <c r="H54" s="6">
        <f t="shared" si="2"/>
        <v>0.006547796593652798</v>
      </c>
      <c r="I54" s="120">
        <v>11200.2</v>
      </c>
      <c r="J54" s="6">
        <f t="shared" si="3"/>
        <v>0.007671488193091858</v>
      </c>
      <c r="K54" s="34">
        <f t="shared" si="4"/>
        <v>189834.16000000003</v>
      </c>
      <c r="L54" s="6">
        <f t="shared" si="5"/>
        <v>0.02693283077069677</v>
      </c>
    </row>
    <row r="55" spans="2:12" ht="12.75">
      <c r="B55" s="118" t="s">
        <v>120</v>
      </c>
      <c r="C55" s="120">
        <v>0</v>
      </c>
      <c r="D55" s="6">
        <f t="shared" si="0"/>
        <v>0</v>
      </c>
      <c r="E55" s="120">
        <v>0</v>
      </c>
      <c r="F55" s="6">
        <f t="shared" si="1"/>
        <v>0</v>
      </c>
      <c r="G55" s="120">
        <v>0</v>
      </c>
      <c r="H55" s="6">
        <f t="shared" si="2"/>
        <v>0</v>
      </c>
      <c r="I55" s="120">
        <v>3863.49</v>
      </c>
      <c r="J55" s="6">
        <f t="shared" si="3"/>
        <v>0.002646266845157092</v>
      </c>
      <c r="K55" s="34">
        <f t="shared" si="4"/>
        <v>3863.49</v>
      </c>
      <c r="L55" s="6">
        <f t="shared" si="5"/>
        <v>0.0005481348686362836</v>
      </c>
    </row>
    <row r="56" spans="2:12" ht="12.75">
      <c r="B56" s="118" t="s">
        <v>121</v>
      </c>
      <c r="C56" s="120">
        <v>976.815</v>
      </c>
      <c r="D56" s="6">
        <f t="shared" si="0"/>
        <v>0.00028534126624400275</v>
      </c>
      <c r="E56" s="120">
        <v>976.815</v>
      </c>
      <c r="F56" s="6">
        <f t="shared" si="1"/>
        <v>0.0005564382306909969</v>
      </c>
      <c r="G56" s="120">
        <v>0</v>
      </c>
      <c r="H56" s="6">
        <f t="shared" si="2"/>
        <v>0</v>
      </c>
      <c r="I56" s="120">
        <v>4712.18</v>
      </c>
      <c r="J56" s="6">
        <f t="shared" si="3"/>
        <v>0.0032275703321122473</v>
      </c>
      <c r="K56" s="34">
        <f t="shared" si="4"/>
        <v>6665.81</v>
      </c>
      <c r="L56" s="6">
        <f t="shared" si="5"/>
        <v>0.0009457156324215737</v>
      </c>
    </row>
    <row r="57" spans="2:12" ht="12.75">
      <c r="B57" s="118" t="s">
        <v>122</v>
      </c>
      <c r="C57" s="120">
        <v>4345.98</v>
      </c>
      <c r="D57" s="6">
        <f t="shared" si="0"/>
        <v>0.0012695212873175686</v>
      </c>
      <c r="E57" s="120">
        <v>4345.98</v>
      </c>
      <c r="F57" s="6">
        <f t="shared" si="1"/>
        <v>0.0024756677792810906</v>
      </c>
      <c r="G57" s="120">
        <v>0</v>
      </c>
      <c r="H57" s="6">
        <f t="shared" si="2"/>
        <v>0</v>
      </c>
      <c r="I57" s="120">
        <v>16781.97</v>
      </c>
      <c r="J57" s="6">
        <f t="shared" si="3"/>
        <v>0.011494677301460846</v>
      </c>
      <c r="K57" s="34">
        <f t="shared" si="4"/>
        <v>25473.93</v>
      </c>
      <c r="L57" s="6">
        <f t="shared" si="5"/>
        <v>0.0036141284885427127</v>
      </c>
    </row>
    <row r="58" spans="2:12" ht="12.75">
      <c r="B58" s="118" t="s">
        <v>123</v>
      </c>
      <c r="C58" s="120">
        <v>416.735</v>
      </c>
      <c r="D58" s="6">
        <f t="shared" si="0"/>
        <v>0.00012173409764202482</v>
      </c>
      <c r="E58" s="120">
        <v>416.735</v>
      </c>
      <c r="F58" s="6">
        <f t="shared" si="1"/>
        <v>0.0002373912010636739</v>
      </c>
      <c r="G58" s="120">
        <v>0</v>
      </c>
      <c r="H58" s="6">
        <f t="shared" si="2"/>
        <v>0</v>
      </c>
      <c r="I58" s="120">
        <v>320.91</v>
      </c>
      <c r="J58" s="6">
        <f t="shared" si="3"/>
        <v>0.00021980476027616544</v>
      </c>
      <c r="K58" s="34">
        <f t="shared" si="4"/>
        <v>1154.38</v>
      </c>
      <c r="L58" s="6">
        <f t="shared" si="5"/>
        <v>0.0001637783272782777</v>
      </c>
    </row>
    <row r="59" spans="2:12" ht="12.75">
      <c r="B59" s="118" t="s">
        <v>127</v>
      </c>
      <c r="C59" s="120">
        <v>56386.995</v>
      </c>
      <c r="D59" s="6">
        <f t="shared" si="0"/>
        <v>0.01647142657821005</v>
      </c>
      <c r="E59" s="120">
        <v>56386.995</v>
      </c>
      <c r="F59" s="6">
        <f t="shared" si="1"/>
        <v>0.03212059574410927</v>
      </c>
      <c r="G59" s="120">
        <v>4339.2</v>
      </c>
      <c r="H59" s="6">
        <f t="shared" si="2"/>
        <v>0.010592397245361559</v>
      </c>
      <c r="I59" s="120">
        <v>100024.38</v>
      </c>
      <c r="J59" s="6">
        <f t="shared" si="3"/>
        <v>0.06851090607233204</v>
      </c>
      <c r="K59" s="34">
        <f t="shared" si="4"/>
        <v>217137.57</v>
      </c>
      <c r="L59" s="6">
        <f t="shared" si="5"/>
        <v>0.03080651778779079</v>
      </c>
    </row>
    <row r="60" spans="2:12" ht="12.75">
      <c r="B60" s="118" t="s">
        <v>128</v>
      </c>
      <c r="C60" s="120">
        <v>0</v>
      </c>
      <c r="D60" s="6">
        <f t="shared" si="0"/>
        <v>0</v>
      </c>
      <c r="E60" s="120">
        <v>0</v>
      </c>
      <c r="F60" s="6">
        <f t="shared" si="1"/>
        <v>0</v>
      </c>
      <c r="G60" s="120">
        <v>0</v>
      </c>
      <c r="H60" s="6">
        <f t="shared" si="2"/>
        <v>0</v>
      </c>
      <c r="I60" s="120">
        <v>10637.68</v>
      </c>
      <c r="J60" s="6">
        <f t="shared" si="3"/>
        <v>0.007286194578836931</v>
      </c>
      <c r="K60" s="34">
        <f t="shared" si="4"/>
        <v>10637.68</v>
      </c>
      <c r="L60" s="6">
        <f t="shared" si="5"/>
        <v>0.0015092269759711613</v>
      </c>
    </row>
    <row r="61" spans="2:12" ht="12.75">
      <c r="B61" s="118" t="s">
        <v>130</v>
      </c>
      <c r="C61" s="120">
        <v>26.86</v>
      </c>
      <c r="D61" s="6">
        <f t="shared" si="0"/>
        <v>7.846180096859603E-06</v>
      </c>
      <c r="E61" s="120">
        <v>26.86</v>
      </c>
      <c r="F61" s="6">
        <f t="shared" si="1"/>
        <v>1.5300677074328484E-05</v>
      </c>
      <c r="G61" s="120">
        <v>0</v>
      </c>
      <c r="H61" s="6">
        <f t="shared" si="2"/>
        <v>0</v>
      </c>
      <c r="I61" s="120">
        <v>6352.2</v>
      </c>
      <c r="J61" s="6">
        <f t="shared" si="3"/>
        <v>0.004350889028781459</v>
      </c>
      <c r="K61" s="34">
        <f t="shared" si="4"/>
        <v>6405.92</v>
      </c>
      <c r="L61" s="6">
        <f t="shared" si="5"/>
        <v>0.0009088435890074886</v>
      </c>
    </row>
    <row r="62" spans="2:12" ht="12.75">
      <c r="B62" s="118" t="s">
        <v>131</v>
      </c>
      <c r="C62" s="120">
        <v>5043.815</v>
      </c>
      <c r="D62" s="6">
        <f t="shared" si="0"/>
        <v>0.0014733686100238984</v>
      </c>
      <c r="E62" s="120">
        <v>5043.815</v>
      </c>
      <c r="F62" s="6">
        <f t="shared" si="1"/>
        <v>0.0028731863193467654</v>
      </c>
      <c r="G62" s="120">
        <v>0</v>
      </c>
      <c r="H62" s="6">
        <f t="shared" si="2"/>
        <v>0</v>
      </c>
      <c r="I62" s="120">
        <v>16836.39</v>
      </c>
      <c r="J62" s="6">
        <f t="shared" si="3"/>
        <v>0.011531951849010716</v>
      </c>
      <c r="K62" s="34">
        <f t="shared" si="4"/>
        <v>26924.019999999997</v>
      </c>
      <c r="L62" s="6">
        <f t="shared" si="5"/>
        <v>0.0038198608423629077</v>
      </c>
    </row>
    <row r="63" spans="2:12" ht="12.75">
      <c r="B63" s="118" t="s">
        <v>132</v>
      </c>
      <c r="C63" s="120">
        <v>12950.235</v>
      </c>
      <c r="D63" s="6">
        <f t="shared" si="0"/>
        <v>0.0037829440099275734</v>
      </c>
      <c r="E63" s="120">
        <v>12950.235</v>
      </c>
      <c r="F63" s="6">
        <f t="shared" si="1"/>
        <v>0.00737704258271282</v>
      </c>
      <c r="G63" s="120">
        <v>433.33</v>
      </c>
      <c r="H63" s="6">
        <f t="shared" si="2"/>
        <v>0.0010577994787823847</v>
      </c>
      <c r="I63" s="120">
        <v>49661.6</v>
      </c>
      <c r="J63" s="6">
        <f t="shared" si="3"/>
        <v>0.03401531919519746</v>
      </c>
      <c r="K63" s="34">
        <f t="shared" si="4"/>
        <v>75995.4</v>
      </c>
      <c r="L63" s="6">
        <f t="shared" si="5"/>
        <v>0.010781891138830909</v>
      </c>
    </row>
    <row r="64" spans="2:12" ht="12.75">
      <c r="B64" s="118" t="s">
        <v>134</v>
      </c>
      <c r="C64" s="120">
        <v>0</v>
      </c>
      <c r="D64" s="6">
        <f t="shared" si="0"/>
        <v>0</v>
      </c>
      <c r="E64" s="120">
        <v>0</v>
      </c>
      <c r="F64" s="6">
        <f t="shared" si="1"/>
        <v>0</v>
      </c>
      <c r="G64" s="120">
        <v>0</v>
      </c>
      <c r="H64" s="6">
        <f t="shared" si="2"/>
        <v>0</v>
      </c>
      <c r="I64" s="120">
        <v>5818.14</v>
      </c>
      <c r="J64" s="6">
        <f t="shared" si="3"/>
        <v>0.003985088865891276</v>
      </c>
      <c r="K64" s="34">
        <f t="shared" si="4"/>
        <v>5818.14</v>
      </c>
      <c r="L64" s="6">
        <f t="shared" si="5"/>
        <v>0.0008254519630198363</v>
      </c>
    </row>
    <row r="65" spans="2:12" ht="12.75">
      <c r="B65" s="118" t="s">
        <v>135</v>
      </c>
      <c r="C65" s="120">
        <v>86108.015</v>
      </c>
      <c r="D65" s="6">
        <f t="shared" si="0"/>
        <v>0.025153350464374093</v>
      </c>
      <c r="E65" s="120">
        <v>86108.015</v>
      </c>
      <c r="F65" s="6">
        <f t="shared" si="1"/>
        <v>0.04905103987440183</v>
      </c>
      <c r="G65" s="120">
        <v>31774.67</v>
      </c>
      <c r="H65" s="6">
        <f t="shared" si="2"/>
        <v>0.07756497211012918</v>
      </c>
      <c r="I65" s="120">
        <v>16448.89</v>
      </c>
      <c r="J65" s="6">
        <f t="shared" si="3"/>
        <v>0.01126653679617031</v>
      </c>
      <c r="K65" s="34">
        <f t="shared" si="4"/>
        <v>220439.59000000003</v>
      </c>
      <c r="L65" s="6">
        <f t="shared" si="5"/>
        <v>0.03127499377684069</v>
      </c>
    </row>
    <row r="66" spans="2:12" ht="12.75">
      <c r="B66" s="118" t="s">
        <v>136</v>
      </c>
      <c r="C66" s="120">
        <v>1084.425</v>
      </c>
      <c r="D66" s="6">
        <f t="shared" si="0"/>
        <v>0.00031677564599914273</v>
      </c>
      <c r="E66" s="120">
        <v>1084.425</v>
      </c>
      <c r="F66" s="6">
        <f t="shared" si="1"/>
        <v>0.0006177377787166294</v>
      </c>
      <c r="G66" s="120">
        <v>0</v>
      </c>
      <c r="H66" s="6">
        <f t="shared" si="2"/>
        <v>0</v>
      </c>
      <c r="I66" s="120">
        <v>0</v>
      </c>
      <c r="J66" s="6">
        <f t="shared" si="3"/>
        <v>0</v>
      </c>
      <c r="K66" s="34">
        <f t="shared" si="4"/>
        <v>2168.85</v>
      </c>
      <c r="L66" s="6">
        <f t="shared" si="5"/>
        <v>0.00030770684273592107</v>
      </c>
    </row>
    <row r="67" spans="2:12" ht="12.75">
      <c r="B67" s="118" t="s">
        <v>137</v>
      </c>
      <c r="C67" s="120">
        <v>66832.765</v>
      </c>
      <c r="D67" s="6">
        <f t="shared" si="0"/>
        <v>0.019522781480308827</v>
      </c>
      <c r="E67" s="120">
        <v>66832.765</v>
      </c>
      <c r="F67" s="6">
        <f t="shared" si="1"/>
        <v>0.03807098120809691</v>
      </c>
      <c r="G67" s="120">
        <v>20872.1</v>
      </c>
      <c r="H67" s="6">
        <f t="shared" si="2"/>
        <v>0.050950768469973956</v>
      </c>
      <c r="I67" s="120">
        <v>51237.62</v>
      </c>
      <c r="J67" s="6">
        <f t="shared" si="3"/>
        <v>0.03509480159926852</v>
      </c>
      <c r="K67" s="34">
        <f t="shared" si="4"/>
        <v>205775.25</v>
      </c>
      <c r="L67" s="6">
        <f t="shared" si="5"/>
        <v>0.02919448209451776</v>
      </c>
    </row>
    <row r="68" spans="2:12" ht="12.75">
      <c r="B68" s="118" t="s">
        <v>139</v>
      </c>
      <c r="C68" s="120">
        <v>11493.215</v>
      </c>
      <c r="D68" s="6">
        <f aca="true" t="shared" si="6" ref="D68:D78">+C68/$C$79</f>
        <v>0.0033573281750531735</v>
      </c>
      <c r="E68" s="120">
        <v>11493.215</v>
      </c>
      <c r="F68" s="6">
        <f aca="true" t="shared" si="7" ref="F68:F78">+E68/$E$79</f>
        <v>0.006547057753567694</v>
      </c>
      <c r="G68" s="120">
        <v>0</v>
      </c>
      <c r="H68" s="6">
        <f aca="true" t="shared" si="8" ref="H68:H78">+G68/$G$79</f>
        <v>0</v>
      </c>
      <c r="I68" s="120">
        <v>23472.85</v>
      </c>
      <c r="J68" s="6">
        <f aca="true" t="shared" si="9" ref="J68:J78">+I68/$I$79</f>
        <v>0.016077542511135176</v>
      </c>
      <c r="K68" s="34">
        <f aca="true" t="shared" si="10" ref="K68:K78">+C68+E68+G68+I68</f>
        <v>46459.28</v>
      </c>
      <c r="L68" s="6">
        <f aca="true" t="shared" si="11" ref="L68:L78">+K68/$K$79</f>
        <v>0.006591437104725603</v>
      </c>
    </row>
    <row r="69" spans="2:12" ht="12.75">
      <c r="B69" s="118" t="s">
        <v>140</v>
      </c>
      <c r="C69" s="120">
        <v>16594.345</v>
      </c>
      <c r="D69" s="6">
        <f t="shared" si="6"/>
        <v>0.004847439294840717</v>
      </c>
      <c r="E69" s="120">
        <v>16594.345</v>
      </c>
      <c r="F69" s="6">
        <f t="shared" si="7"/>
        <v>0.009452893302494323</v>
      </c>
      <c r="G69" s="120">
        <v>0</v>
      </c>
      <c r="H69" s="6">
        <f t="shared" si="8"/>
        <v>0</v>
      </c>
      <c r="I69" s="120">
        <v>24496.28</v>
      </c>
      <c r="J69" s="6">
        <f t="shared" si="9"/>
        <v>0.016778532775724737</v>
      </c>
      <c r="K69" s="34">
        <f t="shared" si="10"/>
        <v>57684.97</v>
      </c>
      <c r="L69" s="6">
        <f t="shared" si="11"/>
        <v>0.008184088338066867</v>
      </c>
    </row>
    <row r="70" spans="2:12" ht="12.75">
      <c r="B70" s="118" t="s">
        <v>141</v>
      </c>
      <c r="C70" s="120">
        <v>0</v>
      </c>
      <c r="D70" s="6">
        <f t="shared" si="6"/>
        <v>0</v>
      </c>
      <c r="E70" s="120">
        <v>0</v>
      </c>
      <c r="F70" s="6">
        <f t="shared" si="7"/>
        <v>0</v>
      </c>
      <c r="G70" s="120">
        <v>0</v>
      </c>
      <c r="H70" s="6">
        <f t="shared" si="8"/>
        <v>0</v>
      </c>
      <c r="I70" s="120">
        <v>7083.98</v>
      </c>
      <c r="J70" s="6">
        <f t="shared" si="9"/>
        <v>0.004852115938117074</v>
      </c>
      <c r="K70" s="34">
        <f t="shared" si="10"/>
        <v>7083.98</v>
      </c>
      <c r="L70" s="6">
        <f t="shared" si="11"/>
        <v>0.001005043741985112</v>
      </c>
    </row>
    <row r="71" spans="2:12" ht="12.75">
      <c r="B71" s="118" t="s">
        <v>142</v>
      </c>
      <c r="C71" s="120">
        <v>0</v>
      </c>
      <c r="D71" s="6">
        <f t="shared" si="6"/>
        <v>0</v>
      </c>
      <c r="E71" s="120">
        <v>0</v>
      </c>
      <c r="F71" s="6">
        <f t="shared" si="7"/>
        <v>0</v>
      </c>
      <c r="G71" s="120">
        <v>0</v>
      </c>
      <c r="H71" s="6">
        <f t="shared" si="8"/>
        <v>0</v>
      </c>
      <c r="I71" s="120">
        <v>2418.17</v>
      </c>
      <c r="J71" s="6">
        <f t="shared" si="9"/>
        <v>0.001656306369876336</v>
      </c>
      <c r="K71" s="34">
        <f t="shared" si="10"/>
        <v>2418.17</v>
      </c>
      <c r="L71" s="6">
        <f t="shared" si="11"/>
        <v>0.0003430792613130103</v>
      </c>
    </row>
    <row r="72" spans="2:12" ht="12.75">
      <c r="B72" s="118" t="s">
        <v>143</v>
      </c>
      <c r="C72" s="120">
        <v>10169.16</v>
      </c>
      <c r="D72" s="6">
        <f t="shared" si="6"/>
        <v>0.00297055326856965</v>
      </c>
      <c r="E72" s="120">
        <v>10169.16</v>
      </c>
      <c r="F72" s="6">
        <f t="shared" si="7"/>
        <v>0.005792815833104179</v>
      </c>
      <c r="G72" s="120">
        <v>0</v>
      </c>
      <c r="H72" s="6">
        <f t="shared" si="8"/>
        <v>0</v>
      </c>
      <c r="I72" s="120">
        <v>47325.93</v>
      </c>
      <c r="J72" s="6">
        <f t="shared" si="9"/>
        <v>0.03241552054624844</v>
      </c>
      <c r="K72" s="34">
        <f t="shared" si="10"/>
        <v>67664.25</v>
      </c>
      <c r="L72" s="6">
        <f t="shared" si="11"/>
        <v>0.009599904434882102</v>
      </c>
    </row>
    <row r="73" spans="2:12" ht="12.75">
      <c r="B73" s="118" t="s">
        <v>145</v>
      </c>
      <c r="C73" s="120">
        <v>903.84</v>
      </c>
      <c r="D73" s="6">
        <f t="shared" si="6"/>
        <v>0.0002640242523732533</v>
      </c>
      <c r="E73" s="120">
        <v>903.84</v>
      </c>
      <c r="F73" s="6">
        <f t="shared" si="7"/>
        <v>0.0005148683531966142</v>
      </c>
      <c r="G73" s="120">
        <v>0</v>
      </c>
      <c r="H73" s="6">
        <f t="shared" si="8"/>
        <v>0</v>
      </c>
      <c r="I73" s="120">
        <v>553.75</v>
      </c>
      <c r="J73" s="6">
        <f t="shared" si="9"/>
        <v>0.00037928667228483566</v>
      </c>
      <c r="K73" s="34">
        <f t="shared" si="10"/>
        <v>2361.4300000000003</v>
      </c>
      <c r="L73" s="6">
        <f t="shared" si="11"/>
        <v>0.00033502924113787777</v>
      </c>
    </row>
    <row r="74" spans="2:12" ht="12.75">
      <c r="B74" s="118" t="s">
        <v>146</v>
      </c>
      <c r="C74" s="120">
        <v>7955.325</v>
      </c>
      <c r="D74" s="6">
        <f t="shared" si="6"/>
        <v>0.0023238612315357268</v>
      </c>
      <c r="E74" s="120">
        <v>7955.325</v>
      </c>
      <c r="F74" s="6">
        <f t="shared" si="7"/>
        <v>0.004531714774621454</v>
      </c>
      <c r="G74" s="120">
        <v>0</v>
      </c>
      <c r="H74" s="6">
        <f t="shared" si="8"/>
        <v>0</v>
      </c>
      <c r="I74" s="120">
        <v>6768.17</v>
      </c>
      <c r="J74" s="6">
        <f t="shared" si="9"/>
        <v>0.004635804382407325</v>
      </c>
      <c r="K74" s="34">
        <f t="shared" si="10"/>
        <v>22678.82</v>
      </c>
      <c r="L74" s="6">
        <f t="shared" si="11"/>
        <v>0.0032175706476594793</v>
      </c>
    </row>
    <row r="75" spans="2:12" ht="12.75">
      <c r="B75" s="118" t="s">
        <v>148</v>
      </c>
      <c r="C75" s="120">
        <v>4432.38</v>
      </c>
      <c r="D75" s="6">
        <f t="shared" si="6"/>
        <v>0.0012947599306671097</v>
      </c>
      <c r="E75" s="120">
        <v>4432.38</v>
      </c>
      <c r="F75" s="6">
        <f t="shared" si="7"/>
        <v>0.0025248851470853345</v>
      </c>
      <c r="G75" s="120">
        <v>0</v>
      </c>
      <c r="H75" s="6">
        <f t="shared" si="8"/>
        <v>0</v>
      </c>
      <c r="I75" s="120">
        <v>3379.74</v>
      </c>
      <c r="J75" s="6">
        <f t="shared" si="9"/>
        <v>0.0023149261179014904</v>
      </c>
      <c r="K75" s="34">
        <f t="shared" si="10"/>
        <v>12244.5</v>
      </c>
      <c r="L75" s="6">
        <f t="shared" si="11"/>
        <v>0.0017371954887982044</v>
      </c>
    </row>
    <row r="76" spans="2:12" ht="12.75">
      <c r="B76" s="118" t="s">
        <v>163</v>
      </c>
      <c r="C76" s="120">
        <v>0</v>
      </c>
      <c r="D76" s="6">
        <f t="shared" si="6"/>
        <v>0</v>
      </c>
      <c r="E76" s="120">
        <v>0</v>
      </c>
      <c r="F76" s="6">
        <f t="shared" si="7"/>
        <v>0</v>
      </c>
      <c r="G76" s="120">
        <v>0</v>
      </c>
      <c r="H76" s="6">
        <f t="shared" si="8"/>
        <v>0</v>
      </c>
      <c r="I76" s="120">
        <v>4999.28</v>
      </c>
      <c r="J76" s="6">
        <f t="shared" si="9"/>
        <v>0.0034242172009392923</v>
      </c>
      <c r="K76" s="34">
        <f t="shared" si="10"/>
        <v>4999.28</v>
      </c>
      <c r="L76" s="6">
        <f t="shared" si="11"/>
        <v>0.0007092757289590499</v>
      </c>
    </row>
    <row r="77" spans="2:12" ht="12.75">
      <c r="B77" s="118" t="s">
        <v>149</v>
      </c>
      <c r="C77" s="120">
        <v>42.86</v>
      </c>
      <c r="D77" s="6">
        <f t="shared" si="6"/>
        <v>1.2520002939367185E-05</v>
      </c>
      <c r="E77" s="120">
        <v>42.86</v>
      </c>
      <c r="F77" s="6">
        <f t="shared" si="7"/>
        <v>2.441500444548469E-05</v>
      </c>
      <c r="G77" s="120">
        <v>0</v>
      </c>
      <c r="H77" s="6">
        <f t="shared" si="8"/>
        <v>0</v>
      </c>
      <c r="I77" s="120">
        <v>16178.16</v>
      </c>
      <c r="J77" s="6">
        <f t="shared" si="9"/>
        <v>0.01108110242905939</v>
      </c>
      <c r="K77" s="34">
        <f t="shared" si="10"/>
        <v>16263.88</v>
      </c>
      <c r="L77" s="6">
        <f t="shared" si="11"/>
        <v>0.0023074473409576005</v>
      </c>
    </row>
    <row r="78" spans="2:12" ht="12.75">
      <c r="B78" s="73"/>
      <c r="C78" s="54"/>
      <c r="D78" s="6">
        <f t="shared" si="6"/>
        <v>0</v>
      </c>
      <c r="E78" s="54"/>
      <c r="F78" s="6">
        <f t="shared" si="7"/>
        <v>0</v>
      </c>
      <c r="G78" s="54"/>
      <c r="H78" s="6">
        <f t="shared" si="8"/>
        <v>0</v>
      </c>
      <c r="I78" s="54"/>
      <c r="J78" s="6">
        <f t="shared" si="9"/>
        <v>0</v>
      </c>
      <c r="K78" s="34">
        <f t="shared" si="10"/>
        <v>0</v>
      </c>
      <c r="L78" s="6">
        <f t="shared" si="11"/>
        <v>0</v>
      </c>
    </row>
    <row r="79" spans="2:12" ht="12.75">
      <c r="B79" s="74"/>
      <c r="C79" s="4">
        <f>SUM(C3:C78)</f>
        <v>3423321.8800000004</v>
      </c>
      <c r="D79" s="7"/>
      <c r="E79" s="4">
        <f>SUM(E3:E78)</f>
        <v>1755477.87</v>
      </c>
      <c r="G79" s="4">
        <f>SUM(G3:G78)</f>
        <v>409652.31000000006</v>
      </c>
      <c r="I79" s="4">
        <f>SUM(I3:I78)</f>
        <v>1459977.4799999995</v>
      </c>
      <c r="K79" s="4">
        <f>SUM(K3:K78)</f>
        <v>7048429.539999998</v>
      </c>
      <c r="L79" s="7"/>
    </row>
    <row r="80" spans="3:11" ht="12.75">
      <c r="C80" s="4">
        <f>+C79-C81</f>
        <v>0.02000000048428774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0.01999999862164259</v>
      </c>
    </row>
    <row r="81" spans="3:11" ht="12.75">
      <c r="C81" s="16">
        <v>3423321.86</v>
      </c>
      <c r="E81" s="9">
        <v>1755477.87</v>
      </c>
      <c r="G81" s="9">
        <v>409652.31</v>
      </c>
      <c r="I81" s="9">
        <v>1459977.48</v>
      </c>
      <c r="K81" s="4">
        <f>SUM(C81:I81)</f>
        <v>7048429.52</v>
      </c>
    </row>
    <row r="90" spans="3:21" ht="12.75">
      <c r="C90" s="16"/>
      <c r="D90" s="13"/>
      <c r="E90" s="16"/>
      <c r="G90" s="16">
        <v>12</v>
      </c>
      <c r="H90" s="65">
        <v>2006</v>
      </c>
      <c r="I90" s="14">
        <v>1570945.4</v>
      </c>
      <c r="K90" s="13">
        <v>12</v>
      </c>
      <c r="L90" s="13">
        <v>2006</v>
      </c>
      <c r="M90" s="14">
        <v>0</v>
      </c>
      <c r="O90" s="13">
        <v>12</v>
      </c>
      <c r="P90" s="13">
        <v>2006</v>
      </c>
      <c r="Q90" s="14">
        <v>350582.78</v>
      </c>
      <c r="S90" s="13">
        <v>12</v>
      </c>
      <c r="T90" s="13">
        <v>2006</v>
      </c>
      <c r="U90" s="14">
        <v>1318660.83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1">
      <selection activeCell="K25" sqref="K25"/>
    </sheetView>
  </sheetViews>
  <sheetFormatPr defaultColWidth="9.140625" defaultRowHeight="12.75"/>
  <cols>
    <col min="3" max="3" width="16.140625" style="0" customWidth="1"/>
    <col min="4" max="4" width="9.421875" style="0" customWidth="1"/>
    <col min="5" max="5" width="15.00390625" style="0" customWidth="1"/>
    <col min="7" max="7" width="18.8515625" style="0" customWidth="1"/>
    <col min="9" max="9" width="15.8515625" style="0" customWidth="1"/>
    <col min="11" max="11" width="13.8515625" style="0" customWidth="1"/>
    <col min="13" max="13" width="12.28125" style="0" customWidth="1"/>
    <col min="14" max="14" width="13.00390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40756</v>
      </c>
      <c r="F1" t="s">
        <v>157</v>
      </c>
    </row>
    <row r="2" spans="2:12" ht="12.75">
      <c r="B2" s="121" t="s">
        <v>150</v>
      </c>
      <c r="C2" s="123" t="s">
        <v>151</v>
      </c>
      <c r="D2" s="1" t="s">
        <v>159</v>
      </c>
      <c r="E2" s="123" t="s">
        <v>152</v>
      </c>
      <c r="F2" s="1" t="s">
        <v>159</v>
      </c>
      <c r="G2" s="123" t="s">
        <v>153</v>
      </c>
      <c r="H2" s="1" t="s">
        <v>159</v>
      </c>
      <c r="I2" s="123" t="s">
        <v>154</v>
      </c>
      <c r="J2" s="1" t="s">
        <v>159</v>
      </c>
      <c r="K2" s="76" t="s">
        <v>155</v>
      </c>
      <c r="L2" s="1" t="s">
        <v>156</v>
      </c>
    </row>
    <row r="3" spans="2:12" ht="12.75">
      <c r="B3" s="122" t="s">
        <v>2</v>
      </c>
      <c r="C3" s="124">
        <v>22427.515</v>
      </c>
      <c r="D3" s="6">
        <f>+C3/$C$79</f>
        <v>0.005519690702311008</v>
      </c>
      <c r="E3" s="124">
        <v>22427.515</v>
      </c>
      <c r="F3" s="6">
        <f>+E3/$E$79</f>
        <v>0.011806945030206803</v>
      </c>
      <c r="G3" s="124">
        <v>1156.27</v>
      </c>
      <c r="H3" s="6">
        <f>+G3/$G$79</f>
        <v>0.002955084615291823</v>
      </c>
      <c r="I3" s="124">
        <v>3888.88</v>
      </c>
      <c r="J3" s="6">
        <f>+I3/$I$79</f>
        <v>0.0024825687209185303</v>
      </c>
      <c r="K3" s="38">
        <f>+C3+E3+G3+I3</f>
        <v>49900.17999999999</v>
      </c>
      <c r="L3" s="6">
        <f>+K3/$K$79</f>
        <v>0.006300163493892523</v>
      </c>
    </row>
    <row r="4" spans="2:12" ht="12.75">
      <c r="B4" s="122" t="s">
        <v>6</v>
      </c>
      <c r="C4" s="124">
        <v>12684.6</v>
      </c>
      <c r="D4" s="6">
        <f aca="true" t="shared" si="0" ref="D4:D67">+C4/$C$79</f>
        <v>0.0031218380049030936</v>
      </c>
      <c r="E4" s="124">
        <v>12684.6</v>
      </c>
      <c r="F4" s="6">
        <f aca="true" t="shared" si="1" ref="F4:F67">+E4/$E$79</f>
        <v>0.006677796221746423</v>
      </c>
      <c r="G4" s="124">
        <v>672.4</v>
      </c>
      <c r="H4" s="6">
        <f aca="true" t="shared" si="2" ref="H4:H67">+G4/$G$79</f>
        <v>0.0017184558064485126</v>
      </c>
      <c r="I4" s="124">
        <v>40327.6</v>
      </c>
      <c r="J4" s="6">
        <f aca="true" t="shared" si="3" ref="J4:J67">+I4/$I$79</f>
        <v>0.02574418299091618</v>
      </c>
      <c r="K4" s="38">
        <f aca="true" t="shared" si="4" ref="K4:K67">+C4+E4+G4+I4</f>
        <v>66369.2</v>
      </c>
      <c r="L4" s="6">
        <f aca="true" t="shared" si="5" ref="L4:L67">+K4/$K$79</f>
        <v>0.008379464983069233</v>
      </c>
    </row>
    <row r="5" spans="2:12" ht="12.75">
      <c r="B5" s="122" t="s">
        <v>7</v>
      </c>
      <c r="C5" s="124">
        <v>0</v>
      </c>
      <c r="D5" s="6">
        <f t="shared" si="0"/>
        <v>0</v>
      </c>
      <c r="E5" s="124">
        <v>0</v>
      </c>
      <c r="F5" s="6">
        <f t="shared" si="1"/>
        <v>0</v>
      </c>
      <c r="G5" s="124">
        <v>0</v>
      </c>
      <c r="H5" s="6">
        <f t="shared" si="2"/>
        <v>0</v>
      </c>
      <c r="I5" s="124">
        <v>1750.35</v>
      </c>
      <c r="J5" s="6">
        <f t="shared" si="3"/>
        <v>0.0011173819096140145</v>
      </c>
      <c r="K5" s="38">
        <f t="shared" si="4"/>
        <v>1750.35</v>
      </c>
      <c r="L5" s="6">
        <f t="shared" si="5"/>
        <v>0.00022099100988282568</v>
      </c>
    </row>
    <row r="6" spans="2:12" ht="12.75">
      <c r="B6" s="122" t="s">
        <v>8</v>
      </c>
      <c r="C6" s="124">
        <v>14209.77</v>
      </c>
      <c r="D6" s="6">
        <f t="shared" si="0"/>
        <v>0.003497201332870712</v>
      </c>
      <c r="E6" s="124">
        <v>14209.77</v>
      </c>
      <c r="F6" s="6">
        <f t="shared" si="1"/>
        <v>0.007480720591732153</v>
      </c>
      <c r="G6" s="124">
        <v>7320.9</v>
      </c>
      <c r="H6" s="6">
        <f t="shared" si="2"/>
        <v>0.018710058169882388</v>
      </c>
      <c r="I6" s="124">
        <v>22760.91</v>
      </c>
      <c r="J6" s="6">
        <f t="shared" si="3"/>
        <v>0.014530024898079082</v>
      </c>
      <c r="K6" s="38">
        <f t="shared" si="4"/>
        <v>58501.350000000006</v>
      </c>
      <c r="L6" s="6">
        <f t="shared" si="5"/>
        <v>0.007386107016315963</v>
      </c>
    </row>
    <row r="7" spans="2:12" ht="12.75">
      <c r="B7" s="122" t="s">
        <v>12</v>
      </c>
      <c r="C7" s="124">
        <v>527.64</v>
      </c>
      <c r="D7" s="6">
        <f t="shared" si="0"/>
        <v>0.00012985877401786958</v>
      </c>
      <c r="E7" s="124">
        <v>527.64</v>
      </c>
      <c r="F7" s="6">
        <f t="shared" si="1"/>
        <v>0.0002777756017881748</v>
      </c>
      <c r="G7" s="124">
        <v>0</v>
      </c>
      <c r="H7" s="6">
        <f t="shared" si="2"/>
        <v>0</v>
      </c>
      <c r="I7" s="124">
        <v>16797.07</v>
      </c>
      <c r="J7" s="6">
        <f t="shared" si="3"/>
        <v>0.010722850945536766</v>
      </c>
      <c r="K7" s="38">
        <f t="shared" si="4"/>
        <v>17852.35</v>
      </c>
      <c r="L7" s="6">
        <f t="shared" si="5"/>
        <v>0.0022539542693070886</v>
      </c>
    </row>
    <row r="8" spans="2:12" ht="12.75">
      <c r="B8" s="122" t="s">
        <v>15</v>
      </c>
      <c r="C8" s="124">
        <v>32576.61</v>
      </c>
      <c r="D8" s="6">
        <f t="shared" si="0"/>
        <v>0.008017509355352646</v>
      </c>
      <c r="E8" s="124">
        <v>32576.61</v>
      </c>
      <c r="F8" s="6">
        <f t="shared" si="1"/>
        <v>0.017149926933076858</v>
      </c>
      <c r="G8" s="124">
        <v>749.41</v>
      </c>
      <c r="H8" s="6">
        <f t="shared" si="2"/>
        <v>0.001915270621520791</v>
      </c>
      <c r="I8" s="124">
        <v>15237.18</v>
      </c>
      <c r="J8" s="6">
        <f t="shared" si="3"/>
        <v>0.009727054180896663</v>
      </c>
      <c r="K8" s="38">
        <f t="shared" si="4"/>
        <v>81139.81</v>
      </c>
      <c r="L8" s="6">
        <f t="shared" si="5"/>
        <v>0.010244333163996113</v>
      </c>
    </row>
    <row r="9" spans="2:12" ht="12.75">
      <c r="B9" s="122" t="s">
        <v>16</v>
      </c>
      <c r="C9" s="124">
        <v>0</v>
      </c>
      <c r="D9" s="6">
        <f t="shared" si="0"/>
        <v>0</v>
      </c>
      <c r="E9" s="124">
        <v>0</v>
      </c>
      <c r="F9" s="6">
        <f t="shared" si="1"/>
        <v>0</v>
      </c>
      <c r="G9" s="124">
        <v>0</v>
      </c>
      <c r="H9" s="6">
        <f t="shared" si="2"/>
        <v>0</v>
      </c>
      <c r="I9" s="124">
        <v>2528.63</v>
      </c>
      <c r="J9" s="6">
        <f t="shared" si="3"/>
        <v>0.0016142173954393612</v>
      </c>
      <c r="K9" s="38">
        <f t="shared" si="4"/>
        <v>2528.63</v>
      </c>
      <c r="L9" s="6">
        <f t="shared" si="5"/>
        <v>0.00031925300501043193</v>
      </c>
    </row>
    <row r="10" spans="2:12" ht="12.75">
      <c r="B10" s="122" t="s">
        <v>17</v>
      </c>
      <c r="C10" s="124">
        <v>3758.955</v>
      </c>
      <c r="D10" s="6">
        <f t="shared" si="0"/>
        <v>0.000925125630900502</v>
      </c>
      <c r="E10" s="124">
        <v>3758.955</v>
      </c>
      <c r="F10" s="6">
        <f t="shared" si="1"/>
        <v>0.0019788984671739607</v>
      </c>
      <c r="G10" s="124">
        <v>390.97</v>
      </c>
      <c r="H10" s="6">
        <f t="shared" si="2"/>
        <v>0.0009992038468875299</v>
      </c>
      <c r="I10" s="124">
        <v>4790.15</v>
      </c>
      <c r="J10" s="6">
        <f t="shared" si="3"/>
        <v>0.003057918104571984</v>
      </c>
      <c r="K10" s="38">
        <f t="shared" si="4"/>
        <v>12699.029999999999</v>
      </c>
      <c r="L10" s="6">
        <f t="shared" si="5"/>
        <v>0.0016033201726696371</v>
      </c>
    </row>
    <row r="11" spans="2:12" ht="12.75">
      <c r="B11" s="122" t="s">
        <v>22</v>
      </c>
      <c r="C11" s="124">
        <v>0</v>
      </c>
      <c r="D11" s="6">
        <f t="shared" si="0"/>
        <v>0</v>
      </c>
      <c r="E11" s="124">
        <v>0</v>
      </c>
      <c r="F11" s="6">
        <f t="shared" si="1"/>
        <v>0</v>
      </c>
      <c r="G11" s="124">
        <v>0</v>
      </c>
      <c r="H11" s="6">
        <f t="shared" si="2"/>
        <v>0</v>
      </c>
      <c r="I11" s="124">
        <v>289.03</v>
      </c>
      <c r="J11" s="6">
        <f t="shared" si="3"/>
        <v>0.00018450989421300805</v>
      </c>
      <c r="K11" s="38">
        <f t="shared" si="4"/>
        <v>289.03</v>
      </c>
      <c r="L11" s="6">
        <f t="shared" si="5"/>
        <v>3.649157687687211E-05</v>
      </c>
    </row>
    <row r="12" spans="2:12" ht="12.75">
      <c r="B12" s="122" t="s">
        <v>24</v>
      </c>
      <c r="C12" s="124">
        <v>-645.655</v>
      </c>
      <c r="D12" s="6">
        <f t="shared" si="0"/>
        <v>-0.00015890373500588957</v>
      </c>
      <c r="E12" s="124">
        <v>-645.655</v>
      </c>
      <c r="F12" s="6">
        <f t="shared" si="1"/>
        <v>-0.00033990449202589646</v>
      </c>
      <c r="G12" s="124">
        <v>0</v>
      </c>
      <c r="H12" s="6">
        <f t="shared" si="2"/>
        <v>0</v>
      </c>
      <c r="I12" s="124">
        <v>2520.4</v>
      </c>
      <c r="J12" s="6">
        <f t="shared" si="3"/>
        <v>0.0016089635587117792</v>
      </c>
      <c r="K12" s="38">
        <f t="shared" si="4"/>
        <v>1229.0900000000001</v>
      </c>
      <c r="L12" s="6">
        <f t="shared" si="5"/>
        <v>0.00015517915864648912</v>
      </c>
    </row>
    <row r="13" spans="2:12" ht="12.75">
      <c r="B13" s="122" t="s">
        <v>27</v>
      </c>
      <c r="C13" s="124">
        <v>10024.025</v>
      </c>
      <c r="D13" s="6">
        <f t="shared" si="0"/>
        <v>0.002467037368706836</v>
      </c>
      <c r="E13" s="124">
        <v>10024.025</v>
      </c>
      <c r="F13" s="6">
        <f t="shared" si="1"/>
        <v>0.005277138914249695</v>
      </c>
      <c r="G13" s="124">
        <v>79.33</v>
      </c>
      <c r="H13" s="6">
        <f t="shared" si="2"/>
        <v>0.00020274404985954865</v>
      </c>
      <c r="I13" s="124">
        <v>18527.6</v>
      </c>
      <c r="J13" s="6">
        <f t="shared" si="3"/>
        <v>0.011827580237418011</v>
      </c>
      <c r="K13" s="38">
        <f t="shared" si="4"/>
        <v>38654.979999999996</v>
      </c>
      <c r="L13" s="6">
        <f t="shared" si="5"/>
        <v>0.00488039710183702</v>
      </c>
    </row>
    <row r="14" spans="2:12" ht="12.75">
      <c r="B14" s="122" t="s">
        <v>28</v>
      </c>
      <c r="C14" s="124">
        <v>25082.9</v>
      </c>
      <c r="D14" s="6">
        <f t="shared" si="0"/>
        <v>0.006173214014882914</v>
      </c>
      <c r="E14" s="124">
        <v>25082.9</v>
      </c>
      <c r="F14" s="6">
        <f t="shared" si="1"/>
        <v>0.013204870066887671</v>
      </c>
      <c r="G14" s="124">
        <v>72.29</v>
      </c>
      <c r="H14" s="6">
        <f t="shared" si="2"/>
        <v>0.00018475188912576293</v>
      </c>
      <c r="I14" s="124">
        <v>8281.42</v>
      </c>
      <c r="J14" s="6">
        <f t="shared" si="3"/>
        <v>0.005286662035544716</v>
      </c>
      <c r="K14" s="38">
        <f t="shared" si="4"/>
        <v>58519.51</v>
      </c>
      <c r="L14" s="6">
        <f t="shared" si="5"/>
        <v>0.007388399813036317</v>
      </c>
    </row>
    <row r="15" spans="2:12" ht="12.75">
      <c r="B15" s="122" t="s">
        <v>31</v>
      </c>
      <c r="C15" s="124">
        <v>42.915</v>
      </c>
      <c r="D15" s="6">
        <f t="shared" si="0"/>
        <v>1.0561915864939868E-05</v>
      </c>
      <c r="E15" s="124">
        <v>42.915</v>
      </c>
      <c r="F15" s="6">
        <f t="shared" si="1"/>
        <v>2.2592563017852175E-05</v>
      </c>
      <c r="G15" s="124">
        <v>0</v>
      </c>
      <c r="H15" s="6">
        <f t="shared" si="2"/>
        <v>0</v>
      </c>
      <c r="I15" s="124">
        <v>0</v>
      </c>
      <c r="J15" s="6">
        <f t="shared" si="3"/>
        <v>0</v>
      </c>
      <c r="K15" s="38">
        <f t="shared" si="4"/>
        <v>85.83</v>
      </c>
      <c r="L15" s="6">
        <f t="shared" si="5"/>
        <v>1.083649463149823E-05</v>
      </c>
    </row>
    <row r="16" spans="2:12" ht="12.75">
      <c r="B16" s="122" t="s">
        <v>32</v>
      </c>
      <c r="C16" s="124">
        <v>0</v>
      </c>
      <c r="D16" s="6">
        <f t="shared" si="0"/>
        <v>0</v>
      </c>
      <c r="E16" s="124">
        <v>0</v>
      </c>
      <c r="F16" s="6">
        <f t="shared" si="1"/>
        <v>0</v>
      </c>
      <c r="G16" s="124">
        <v>0</v>
      </c>
      <c r="H16" s="6">
        <f t="shared" si="2"/>
        <v>0</v>
      </c>
      <c r="I16" s="124">
        <v>306.15</v>
      </c>
      <c r="J16" s="6">
        <f t="shared" si="3"/>
        <v>0.00019543889600841577</v>
      </c>
      <c r="K16" s="38">
        <f t="shared" si="4"/>
        <v>306.15</v>
      </c>
      <c r="L16" s="6">
        <f t="shared" si="5"/>
        <v>3.865306805817526E-05</v>
      </c>
    </row>
    <row r="17" spans="2:12" ht="12.75">
      <c r="B17" s="122" t="s">
        <v>33</v>
      </c>
      <c r="C17" s="124">
        <v>5089.085</v>
      </c>
      <c r="D17" s="6">
        <f t="shared" si="0"/>
        <v>0.0012524871862874872</v>
      </c>
      <c r="E17" s="124">
        <v>5089.085</v>
      </c>
      <c r="F17" s="6">
        <f t="shared" si="1"/>
        <v>0.002679144205189473</v>
      </c>
      <c r="G17" s="124">
        <v>93.62</v>
      </c>
      <c r="H17" s="6">
        <f t="shared" si="2"/>
        <v>0.0002392650693035541</v>
      </c>
      <c r="I17" s="124">
        <v>31472.25</v>
      </c>
      <c r="J17" s="6">
        <f t="shared" si="3"/>
        <v>0.020091137660953336</v>
      </c>
      <c r="K17" s="38">
        <f t="shared" si="4"/>
        <v>41744.04</v>
      </c>
      <c r="L17" s="6">
        <f t="shared" si="5"/>
        <v>0.005270407379203628</v>
      </c>
    </row>
    <row r="18" spans="2:12" ht="12.75">
      <c r="B18" s="122" t="s">
        <v>35</v>
      </c>
      <c r="C18" s="124">
        <v>22981.62</v>
      </c>
      <c r="D18" s="6">
        <f t="shared" si="0"/>
        <v>0.0056560628423632615</v>
      </c>
      <c r="E18" s="124">
        <v>22981.62</v>
      </c>
      <c r="F18" s="6">
        <f t="shared" si="1"/>
        <v>0.012098653107359476</v>
      </c>
      <c r="G18" s="124">
        <v>9548.2</v>
      </c>
      <c r="H18" s="6">
        <f t="shared" si="2"/>
        <v>0.024402379136126844</v>
      </c>
      <c r="I18" s="124">
        <v>0</v>
      </c>
      <c r="J18" s="6">
        <f t="shared" si="3"/>
        <v>0</v>
      </c>
      <c r="K18" s="38">
        <f t="shared" si="4"/>
        <v>55511.44</v>
      </c>
      <c r="L18" s="6">
        <f t="shared" si="5"/>
        <v>0.007008614954523315</v>
      </c>
    </row>
    <row r="19" spans="2:12" ht="12.75">
      <c r="B19" s="122" t="s">
        <v>38</v>
      </c>
      <c r="C19" s="124">
        <v>46979.555</v>
      </c>
      <c r="D19" s="6">
        <f t="shared" si="0"/>
        <v>0.01156225346108156</v>
      </c>
      <c r="E19" s="124">
        <v>46979.555</v>
      </c>
      <c r="F19" s="6">
        <f t="shared" si="1"/>
        <v>0.024732344329212452</v>
      </c>
      <c r="G19" s="124">
        <v>4609.96</v>
      </c>
      <c r="H19" s="6">
        <f t="shared" si="2"/>
        <v>0.011781696206864048</v>
      </c>
      <c r="I19" s="124">
        <v>54682.36</v>
      </c>
      <c r="J19" s="6">
        <f t="shared" si="3"/>
        <v>0.034907921180907256</v>
      </c>
      <c r="K19" s="38">
        <f t="shared" si="4"/>
        <v>153251.43</v>
      </c>
      <c r="L19" s="6">
        <f t="shared" si="5"/>
        <v>0.019348809256255702</v>
      </c>
    </row>
    <row r="20" spans="2:12" ht="12.75">
      <c r="B20" s="122" t="s">
        <v>39</v>
      </c>
      <c r="C20" s="124">
        <v>538.3</v>
      </c>
      <c r="D20" s="6">
        <f t="shared" si="0"/>
        <v>0.00013248233275304976</v>
      </c>
      <c r="E20" s="124">
        <v>538.3</v>
      </c>
      <c r="F20" s="6">
        <f t="shared" si="1"/>
        <v>0.0002833875491671869</v>
      </c>
      <c r="G20" s="124">
        <v>0</v>
      </c>
      <c r="H20" s="6">
        <f t="shared" si="2"/>
        <v>0</v>
      </c>
      <c r="I20" s="124">
        <v>4202.43</v>
      </c>
      <c r="J20" s="6">
        <f t="shared" si="3"/>
        <v>0.0026827316013478585</v>
      </c>
      <c r="K20" s="38">
        <f t="shared" si="4"/>
        <v>5279.030000000001</v>
      </c>
      <c r="L20" s="6">
        <f t="shared" si="5"/>
        <v>0.0006665056536702564</v>
      </c>
    </row>
    <row r="21" spans="2:12" ht="12.75">
      <c r="B21" s="122" t="s">
        <v>40</v>
      </c>
      <c r="C21" s="124">
        <v>209373.8</v>
      </c>
      <c r="D21" s="6">
        <f t="shared" si="0"/>
        <v>0.0515294992408889</v>
      </c>
      <c r="E21" s="124">
        <v>209373.8</v>
      </c>
      <c r="F21" s="6">
        <f t="shared" si="1"/>
        <v>0.11022464804350875</v>
      </c>
      <c r="G21" s="124">
        <v>28679.22</v>
      </c>
      <c r="H21" s="6">
        <f t="shared" si="2"/>
        <v>0.07329561590335264</v>
      </c>
      <c r="I21" s="124">
        <v>37696.76</v>
      </c>
      <c r="J21" s="6">
        <f t="shared" si="3"/>
        <v>0.024064717156603653</v>
      </c>
      <c r="K21" s="38">
        <f t="shared" si="4"/>
        <v>485123.57999999996</v>
      </c>
      <c r="L21" s="6">
        <f t="shared" si="5"/>
        <v>0.061249435748377046</v>
      </c>
    </row>
    <row r="22" spans="2:12" ht="12.75">
      <c r="B22" s="122" t="s">
        <v>164</v>
      </c>
      <c r="C22" s="124">
        <v>0</v>
      </c>
      <c r="D22" s="6">
        <f t="shared" si="0"/>
        <v>0</v>
      </c>
      <c r="E22" s="124">
        <v>0</v>
      </c>
      <c r="F22" s="6">
        <f t="shared" si="1"/>
        <v>0</v>
      </c>
      <c r="G22" s="124">
        <v>0</v>
      </c>
      <c r="H22" s="6">
        <f t="shared" si="2"/>
        <v>0</v>
      </c>
      <c r="I22" s="124">
        <v>6639.27</v>
      </c>
      <c r="J22" s="6">
        <f t="shared" si="3"/>
        <v>0.004238352438679715</v>
      </c>
      <c r="K22" s="38">
        <f t="shared" si="4"/>
        <v>6639.27</v>
      </c>
      <c r="L22" s="6">
        <f t="shared" si="5"/>
        <v>0.0008382431983230486</v>
      </c>
    </row>
    <row r="23" spans="2:12" ht="12.75">
      <c r="B23" s="122" t="s">
        <v>42</v>
      </c>
      <c r="C23" s="124">
        <v>0</v>
      </c>
      <c r="D23" s="6">
        <f t="shared" si="0"/>
        <v>0</v>
      </c>
      <c r="E23" s="124">
        <v>0</v>
      </c>
      <c r="F23" s="6">
        <f t="shared" si="1"/>
        <v>0</v>
      </c>
      <c r="G23" s="124">
        <v>0</v>
      </c>
      <c r="H23" s="6">
        <f t="shared" si="2"/>
        <v>0</v>
      </c>
      <c r="I23" s="124">
        <v>3330.42</v>
      </c>
      <c r="J23" s="6">
        <f t="shared" si="3"/>
        <v>0.0021260611074452006</v>
      </c>
      <c r="K23" s="38">
        <f t="shared" si="4"/>
        <v>3330.42</v>
      </c>
      <c r="L23" s="6">
        <f t="shared" si="5"/>
        <v>0.00042048326285254966</v>
      </c>
    </row>
    <row r="24" spans="2:12" ht="12.75">
      <c r="B24" s="122" t="s">
        <v>43</v>
      </c>
      <c r="C24" s="124">
        <v>10297.54</v>
      </c>
      <c r="D24" s="6">
        <f t="shared" si="0"/>
        <v>0.0025343528159350553</v>
      </c>
      <c r="E24" s="124">
        <v>10297.54</v>
      </c>
      <c r="F24" s="6">
        <f t="shared" si="1"/>
        <v>0.0054211306391437385</v>
      </c>
      <c r="G24" s="124">
        <v>624.39</v>
      </c>
      <c r="H24" s="6">
        <f t="shared" si="2"/>
        <v>0.001595756426217113</v>
      </c>
      <c r="I24" s="124">
        <v>2959.6</v>
      </c>
      <c r="J24" s="6">
        <f t="shared" si="3"/>
        <v>0.0018893384178556504</v>
      </c>
      <c r="K24" s="38">
        <f t="shared" si="4"/>
        <v>24179.07</v>
      </c>
      <c r="L24" s="6">
        <f t="shared" si="5"/>
        <v>0.0030527363654854938</v>
      </c>
    </row>
    <row r="25" spans="2:12" ht="12.75">
      <c r="B25" s="122" t="s">
        <v>44</v>
      </c>
      <c r="C25" s="124">
        <v>23024.14</v>
      </c>
      <c r="D25" s="6">
        <f t="shared" si="0"/>
        <v>0.005666527543809778</v>
      </c>
      <c r="E25" s="124">
        <v>23024.14</v>
      </c>
      <c r="F25" s="6">
        <f t="shared" si="1"/>
        <v>0.012121037722983828</v>
      </c>
      <c r="G25" s="124">
        <v>1461.08</v>
      </c>
      <c r="H25" s="6">
        <f t="shared" si="2"/>
        <v>0.003734088949562452</v>
      </c>
      <c r="I25" s="124">
        <v>71343.48</v>
      </c>
      <c r="J25" s="6">
        <f t="shared" si="3"/>
        <v>0.04554398487211658</v>
      </c>
      <c r="K25" s="38">
        <f t="shared" si="4"/>
        <v>118852.84</v>
      </c>
      <c r="L25" s="6">
        <f t="shared" si="5"/>
        <v>0.015005804061497357</v>
      </c>
    </row>
    <row r="26" spans="2:12" ht="12.75">
      <c r="B26" s="122" t="s">
        <v>45</v>
      </c>
      <c r="C26" s="124">
        <v>273214.595</v>
      </c>
      <c r="D26" s="6">
        <f t="shared" si="0"/>
        <v>0.06724151381716464</v>
      </c>
      <c r="E26" s="124">
        <v>273214.595</v>
      </c>
      <c r="F26" s="6">
        <f t="shared" si="1"/>
        <v>0.14383357695291762</v>
      </c>
      <c r="G26" s="124">
        <v>115690.56</v>
      </c>
      <c r="H26" s="6">
        <f t="shared" si="2"/>
        <v>0.2956709021167163</v>
      </c>
      <c r="I26" s="124">
        <v>66100.68</v>
      </c>
      <c r="J26" s="6">
        <f t="shared" si="3"/>
        <v>0.04219710574752758</v>
      </c>
      <c r="K26" s="38">
        <f t="shared" si="4"/>
        <v>728220.4299999999</v>
      </c>
      <c r="L26" s="6">
        <f t="shared" si="5"/>
        <v>0.09194170779730085</v>
      </c>
    </row>
    <row r="27" spans="2:12" ht="12.75">
      <c r="B27" s="122" t="s">
        <v>46</v>
      </c>
      <c r="C27" s="124">
        <v>123689.27</v>
      </c>
      <c r="D27" s="6">
        <f t="shared" si="0"/>
        <v>0.030441469489358757</v>
      </c>
      <c r="E27" s="124">
        <v>123689.27</v>
      </c>
      <c r="F27" s="6">
        <f t="shared" si="1"/>
        <v>0.06511610455801312</v>
      </c>
      <c r="G27" s="124">
        <v>20815.98</v>
      </c>
      <c r="H27" s="6">
        <f t="shared" si="2"/>
        <v>0.053199496873759834</v>
      </c>
      <c r="I27" s="124">
        <v>96532.78</v>
      </c>
      <c r="J27" s="6">
        <f t="shared" si="3"/>
        <v>0.06162423632801986</v>
      </c>
      <c r="K27" s="38">
        <f t="shared" si="4"/>
        <v>364727.30000000005</v>
      </c>
      <c r="L27" s="6">
        <f t="shared" si="5"/>
        <v>0.04604876416650175</v>
      </c>
    </row>
    <row r="28" spans="2:12" ht="12.75">
      <c r="B28" s="122" t="s">
        <v>48</v>
      </c>
      <c r="C28" s="124">
        <v>76459.28</v>
      </c>
      <c r="D28" s="6">
        <f t="shared" si="0"/>
        <v>0.018817580856434337</v>
      </c>
      <c r="E28" s="124">
        <v>76459.28</v>
      </c>
      <c r="F28" s="6">
        <f t="shared" si="1"/>
        <v>0.04025191894907618</v>
      </c>
      <c r="G28" s="124">
        <v>20764.83</v>
      </c>
      <c r="H28" s="6">
        <f t="shared" si="2"/>
        <v>0.053068772580928424</v>
      </c>
      <c r="I28" s="124">
        <v>56562.9</v>
      </c>
      <c r="J28" s="6">
        <f t="shared" si="3"/>
        <v>0.03610841329751567</v>
      </c>
      <c r="K28" s="38">
        <f t="shared" si="4"/>
        <v>230246.29</v>
      </c>
      <c r="L28" s="6">
        <f t="shared" si="5"/>
        <v>0.02906982040670377</v>
      </c>
    </row>
    <row r="29" spans="2:12" ht="12.75">
      <c r="B29" s="122" t="s">
        <v>51</v>
      </c>
      <c r="C29" s="124">
        <v>86278.275</v>
      </c>
      <c r="D29" s="6">
        <f t="shared" si="0"/>
        <v>0.021234157789168002</v>
      </c>
      <c r="E29" s="124">
        <v>86278.275</v>
      </c>
      <c r="F29" s="6">
        <f t="shared" si="1"/>
        <v>0.04542112000487195</v>
      </c>
      <c r="G29" s="124">
        <v>30929.38</v>
      </c>
      <c r="H29" s="6">
        <f t="shared" si="2"/>
        <v>0.07904636027788892</v>
      </c>
      <c r="I29" s="124">
        <v>103233.8</v>
      </c>
      <c r="J29" s="6">
        <f t="shared" si="3"/>
        <v>0.06590200850156328</v>
      </c>
      <c r="K29" s="38">
        <f t="shared" si="4"/>
        <v>306719.73</v>
      </c>
      <c r="L29" s="6">
        <f t="shared" si="5"/>
        <v>0.03872499950506334</v>
      </c>
    </row>
    <row r="30" spans="2:12" ht="12.75">
      <c r="B30" s="122" t="s">
        <v>52</v>
      </c>
      <c r="C30" s="124">
        <v>2343.325</v>
      </c>
      <c r="D30" s="6">
        <f t="shared" si="0"/>
        <v>0.0005767214608927</v>
      </c>
      <c r="E30" s="124">
        <v>2343.325</v>
      </c>
      <c r="F30" s="6">
        <f t="shared" si="1"/>
        <v>0.0012336413313249084</v>
      </c>
      <c r="G30" s="124">
        <v>0</v>
      </c>
      <c r="H30" s="6">
        <f t="shared" si="2"/>
        <v>0</v>
      </c>
      <c r="I30" s="124">
        <v>25897.15</v>
      </c>
      <c r="J30" s="6">
        <f t="shared" si="3"/>
        <v>0.016532126100814455</v>
      </c>
      <c r="K30" s="38">
        <f t="shared" si="4"/>
        <v>30583.800000000003</v>
      </c>
      <c r="L30" s="6">
        <f t="shared" si="5"/>
        <v>0.0038613676396459934</v>
      </c>
    </row>
    <row r="31" spans="2:12" ht="12.75">
      <c r="B31" s="122" t="s">
        <v>53</v>
      </c>
      <c r="C31" s="124">
        <v>10453.085</v>
      </c>
      <c r="D31" s="6">
        <f t="shared" si="0"/>
        <v>0.002572634377235581</v>
      </c>
      <c r="E31" s="124">
        <v>10453.085</v>
      </c>
      <c r="F31" s="6">
        <f t="shared" si="1"/>
        <v>0.005503017164009444</v>
      </c>
      <c r="G31" s="124">
        <v>1948.68</v>
      </c>
      <c r="H31" s="6">
        <f t="shared" si="2"/>
        <v>0.00498025053674909</v>
      </c>
      <c r="I31" s="124">
        <v>0</v>
      </c>
      <c r="J31" s="6">
        <f t="shared" si="3"/>
        <v>0</v>
      </c>
      <c r="K31" s="38">
        <f t="shared" si="4"/>
        <v>22854.85</v>
      </c>
      <c r="L31" s="6">
        <f t="shared" si="5"/>
        <v>0.002885546537675607</v>
      </c>
    </row>
    <row r="32" spans="2:12" ht="12.75">
      <c r="B32" s="122" t="s">
        <v>54</v>
      </c>
      <c r="C32" s="124">
        <v>5858.55</v>
      </c>
      <c r="D32" s="6">
        <f t="shared" si="0"/>
        <v>0.00144186210393903</v>
      </c>
      <c r="E32" s="124">
        <v>5858.55</v>
      </c>
      <c r="F32" s="6">
        <f t="shared" si="1"/>
        <v>0.0030842283599729205</v>
      </c>
      <c r="G32" s="124">
        <v>0</v>
      </c>
      <c r="H32" s="6">
        <f t="shared" si="2"/>
        <v>0</v>
      </c>
      <c r="I32" s="124">
        <v>47347.23</v>
      </c>
      <c r="J32" s="6">
        <f t="shared" si="3"/>
        <v>0.030225348228830787</v>
      </c>
      <c r="K32" s="38">
        <f t="shared" si="4"/>
        <v>59064.33</v>
      </c>
      <c r="L32" s="6">
        <f t="shared" si="5"/>
        <v>0.007457186239753465</v>
      </c>
    </row>
    <row r="33" spans="2:12" ht="12.75">
      <c r="B33" s="122" t="s">
        <v>55</v>
      </c>
      <c r="C33" s="124">
        <v>27005.185</v>
      </c>
      <c r="D33" s="6">
        <f t="shared" si="0"/>
        <v>0.006646312289109547</v>
      </c>
      <c r="E33" s="124">
        <v>27005.185</v>
      </c>
      <c r="F33" s="6">
        <f t="shared" si="1"/>
        <v>0.014216855270214525</v>
      </c>
      <c r="G33" s="124">
        <v>8471.32</v>
      </c>
      <c r="H33" s="6">
        <f t="shared" si="2"/>
        <v>0.02165019191297355</v>
      </c>
      <c r="I33" s="124">
        <v>6602.62</v>
      </c>
      <c r="J33" s="6">
        <f t="shared" si="3"/>
        <v>0.004214955948270737</v>
      </c>
      <c r="K33" s="38">
        <f t="shared" si="4"/>
        <v>69084.31</v>
      </c>
      <c r="L33" s="6">
        <f t="shared" si="5"/>
        <v>0.00872226208127414</v>
      </c>
    </row>
    <row r="34" spans="2:12" ht="12.75">
      <c r="B34" s="122" t="s">
        <v>58</v>
      </c>
      <c r="C34" s="124">
        <v>1290204.97</v>
      </c>
      <c r="D34" s="6">
        <f t="shared" si="0"/>
        <v>0.3175355083692711</v>
      </c>
      <c r="E34" s="124">
        <v>0</v>
      </c>
      <c r="F34" s="6">
        <f t="shared" si="1"/>
        <v>0</v>
      </c>
      <c r="G34" s="124">
        <v>0</v>
      </c>
      <c r="H34" s="6">
        <f t="shared" si="2"/>
        <v>0</v>
      </c>
      <c r="I34" s="124">
        <v>0</v>
      </c>
      <c r="J34" s="6">
        <f t="shared" si="3"/>
        <v>0</v>
      </c>
      <c r="K34" s="38">
        <f t="shared" si="4"/>
        <v>1290204.97</v>
      </c>
      <c r="L34" s="6">
        <f t="shared" si="5"/>
        <v>0.16289524910797315</v>
      </c>
    </row>
    <row r="35" spans="2:12" ht="12.75">
      <c r="B35" s="122" t="s">
        <v>61</v>
      </c>
      <c r="C35" s="124">
        <v>770505.75</v>
      </c>
      <c r="D35" s="6">
        <f t="shared" si="0"/>
        <v>0.1896310591856552</v>
      </c>
      <c r="E35" s="124">
        <v>0</v>
      </c>
      <c r="F35" s="6">
        <f t="shared" si="1"/>
        <v>0</v>
      </c>
      <c r="G35" s="124">
        <v>0</v>
      </c>
      <c r="H35" s="6">
        <f t="shared" si="2"/>
        <v>0</v>
      </c>
      <c r="I35" s="124">
        <v>0</v>
      </c>
      <c r="J35" s="6">
        <f t="shared" si="3"/>
        <v>0</v>
      </c>
      <c r="K35" s="38">
        <f t="shared" si="4"/>
        <v>770505.75</v>
      </c>
      <c r="L35" s="6">
        <f t="shared" si="5"/>
        <v>0.09728045465936756</v>
      </c>
    </row>
    <row r="36" spans="2:12" ht="12.75">
      <c r="B36" s="122" t="s">
        <v>63</v>
      </c>
      <c r="C36" s="124">
        <v>105916.53</v>
      </c>
      <c r="D36" s="6">
        <f t="shared" si="0"/>
        <v>0.026067376874435035</v>
      </c>
      <c r="E36" s="124">
        <v>2962.845</v>
      </c>
      <c r="F36" s="6">
        <f t="shared" si="1"/>
        <v>0.0015597870761884709</v>
      </c>
      <c r="G36" s="124">
        <v>6920.82</v>
      </c>
      <c r="H36" s="6">
        <f t="shared" si="2"/>
        <v>0.017687571853636223</v>
      </c>
      <c r="I36" s="124">
        <v>7962.29</v>
      </c>
      <c r="J36" s="6">
        <f t="shared" si="3"/>
        <v>0.0050829370155115105</v>
      </c>
      <c r="K36" s="38">
        <f t="shared" si="4"/>
        <v>123762.485</v>
      </c>
      <c r="L36" s="6">
        <f t="shared" si="5"/>
        <v>0.015625672891569152</v>
      </c>
    </row>
    <row r="37" spans="2:12" ht="12.75">
      <c r="B37" s="122" t="s">
        <v>67</v>
      </c>
      <c r="C37" s="124">
        <v>62479.245</v>
      </c>
      <c r="D37" s="6">
        <f t="shared" si="0"/>
        <v>0.015376920167656181</v>
      </c>
      <c r="E37" s="124">
        <v>62479.245</v>
      </c>
      <c r="F37" s="6">
        <f t="shared" si="1"/>
        <v>0.03289214214075092</v>
      </c>
      <c r="G37" s="124">
        <v>5810.64</v>
      </c>
      <c r="H37" s="6">
        <f t="shared" si="2"/>
        <v>0.014850279665648404</v>
      </c>
      <c r="I37" s="124">
        <v>6850.91</v>
      </c>
      <c r="J37" s="6">
        <f t="shared" si="3"/>
        <v>0.004373458393117804</v>
      </c>
      <c r="K37" s="38">
        <f t="shared" si="4"/>
        <v>137620.04</v>
      </c>
      <c r="L37" s="6">
        <f t="shared" si="5"/>
        <v>0.017375263015805335</v>
      </c>
    </row>
    <row r="38" spans="2:12" ht="12.75">
      <c r="B38" s="122" t="s">
        <v>68</v>
      </c>
      <c r="C38" s="124">
        <v>14658.76</v>
      </c>
      <c r="D38" s="6">
        <f t="shared" si="0"/>
        <v>0.003607703362561947</v>
      </c>
      <c r="E38" s="124">
        <v>14658.76</v>
      </c>
      <c r="F38" s="6">
        <f t="shared" si="1"/>
        <v>0.007717090972004446</v>
      </c>
      <c r="G38" s="124">
        <v>0</v>
      </c>
      <c r="H38" s="6">
        <f t="shared" si="2"/>
        <v>0</v>
      </c>
      <c r="I38" s="124">
        <v>57900.91</v>
      </c>
      <c r="J38" s="6">
        <f t="shared" si="3"/>
        <v>0.03696256713468118</v>
      </c>
      <c r="K38" s="38">
        <f t="shared" si="4"/>
        <v>87218.43000000001</v>
      </c>
      <c r="L38" s="6">
        <f t="shared" si="5"/>
        <v>0.011011791313791265</v>
      </c>
    </row>
    <row r="39" spans="2:12" ht="12.75">
      <c r="B39" s="122" t="s">
        <v>70</v>
      </c>
      <c r="C39" s="124">
        <v>9045.915</v>
      </c>
      <c r="D39" s="6">
        <f t="shared" si="0"/>
        <v>0.0022263123185692077</v>
      </c>
      <c r="E39" s="124">
        <v>9045.915</v>
      </c>
      <c r="F39" s="6">
        <f t="shared" si="1"/>
        <v>0.0047622137875249744</v>
      </c>
      <c r="G39" s="124">
        <v>356.96</v>
      </c>
      <c r="H39" s="6">
        <f t="shared" si="2"/>
        <v>0.0009122843317517268</v>
      </c>
      <c r="I39" s="124">
        <v>23956.52</v>
      </c>
      <c r="J39" s="6">
        <f t="shared" si="3"/>
        <v>0.015293273953955687</v>
      </c>
      <c r="K39" s="38">
        <f t="shared" si="4"/>
        <v>42405.31</v>
      </c>
      <c r="L39" s="6">
        <f t="shared" si="5"/>
        <v>0.005353896238634723</v>
      </c>
    </row>
    <row r="40" spans="2:12" ht="12.75">
      <c r="B40" s="122" t="s">
        <v>73</v>
      </c>
      <c r="C40" s="124">
        <v>4788.975</v>
      </c>
      <c r="D40" s="6">
        <f t="shared" si="0"/>
        <v>0.0011786263784061613</v>
      </c>
      <c r="E40" s="124">
        <v>4788.975</v>
      </c>
      <c r="F40" s="6">
        <f t="shared" si="1"/>
        <v>0.0025211515665482616</v>
      </c>
      <c r="G40" s="124">
        <v>0</v>
      </c>
      <c r="H40" s="6">
        <f t="shared" si="2"/>
        <v>0</v>
      </c>
      <c r="I40" s="124">
        <v>20613.46</v>
      </c>
      <c r="J40" s="6">
        <f t="shared" si="3"/>
        <v>0.013159143770418548</v>
      </c>
      <c r="K40" s="38">
        <f t="shared" si="4"/>
        <v>30191.41</v>
      </c>
      <c r="L40" s="6">
        <f t="shared" si="5"/>
        <v>0.003811826312272655</v>
      </c>
    </row>
    <row r="41" spans="2:12" ht="12.75">
      <c r="B41" s="122" t="s">
        <v>75</v>
      </c>
      <c r="C41" s="124">
        <v>8059.1</v>
      </c>
      <c r="D41" s="6">
        <f t="shared" si="0"/>
        <v>0.0019834448595394826</v>
      </c>
      <c r="E41" s="124">
        <v>8059.1</v>
      </c>
      <c r="F41" s="6">
        <f t="shared" si="1"/>
        <v>0.004242705921406792</v>
      </c>
      <c r="G41" s="124">
        <v>366.31</v>
      </c>
      <c r="H41" s="6">
        <f t="shared" si="2"/>
        <v>0.000936180170226286</v>
      </c>
      <c r="I41" s="124">
        <v>33434.91</v>
      </c>
      <c r="J41" s="6">
        <f t="shared" si="3"/>
        <v>0.021344053237108418</v>
      </c>
      <c r="K41" s="38">
        <f t="shared" si="4"/>
        <v>49919.420000000006</v>
      </c>
      <c r="L41" s="6">
        <f t="shared" si="5"/>
        <v>0.006302592646364971</v>
      </c>
    </row>
    <row r="42" spans="2:12" ht="12.75">
      <c r="B42" s="122" t="s">
        <v>78</v>
      </c>
      <c r="C42" s="124">
        <v>861.08</v>
      </c>
      <c r="D42" s="6">
        <f t="shared" si="0"/>
        <v>0.00021192250991453857</v>
      </c>
      <c r="E42" s="124">
        <v>861.08</v>
      </c>
      <c r="F42" s="6">
        <f t="shared" si="1"/>
        <v>0.00045331478884800544</v>
      </c>
      <c r="G42" s="124">
        <v>0</v>
      </c>
      <c r="H42" s="6">
        <f t="shared" si="2"/>
        <v>0</v>
      </c>
      <c r="I42" s="124">
        <v>0</v>
      </c>
      <c r="J42" s="6">
        <f t="shared" si="3"/>
        <v>0</v>
      </c>
      <c r="K42" s="38">
        <f t="shared" si="4"/>
        <v>1722.16</v>
      </c>
      <c r="L42" s="6">
        <f t="shared" si="5"/>
        <v>0.0002174318722425841</v>
      </c>
    </row>
    <row r="43" spans="2:12" ht="12.75">
      <c r="B43" s="122" t="s">
        <v>79</v>
      </c>
      <c r="C43" s="124">
        <v>87742.18</v>
      </c>
      <c r="D43" s="6">
        <f t="shared" si="0"/>
        <v>0.021594443037781887</v>
      </c>
      <c r="E43" s="124">
        <v>87742.18</v>
      </c>
      <c r="F43" s="6">
        <f t="shared" si="1"/>
        <v>0.046191791470901286</v>
      </c>
      <c r="G43" s="124">
        <v>30278.95</v>
      </c>
      <c r="H43" s="6">
        <f t="shared" si="2"/>
        <v>0.07738405330259399</v>
      </c>
      <c r="I43" s="124">
        <v>19840.93</v>
      </c>
      <c r="J43" s="6">
        <f t="shared" si="3"/>
        <v>0.012665978948163506</v>
      </c>
      <c r="K43" s="38">
        <f t="shared" si="4"/>
        <v>225604.24</v>
      </c>
      <c r="L43" s="6">
        <f t="shared" si="5"/>
        <v>0.02848373687059581</v>
      </c>
    </row>
    <row r="44" spans="2:12" ht="12.75">
      <c r="B44" s="122" t="s">
        <v>81</v>
      </c>
      <c r="C44" s="124">
        <v>147.715</v>
      </c>
      <c r="D44" s="6">
        <f t="shared" si="0"/>
        <v>3.6354500803672205E-05</v>
      </c>
      <c r="E44" s="124">
        <v>147.715</v>
      </c>
      <c r="F44" s="6">
        <f t="shared" si="1"/>
        <v>7.776442843253023E-05</v>
      </c>
      <c r="G44" s="124">
        <v>0</v>
      </c>
      <c r="H44" s="6">
        <f t="shared" si="2"/>
        <v>0</v>
      </c>
      <c r="I44" s="124">
        <v>0</v>
      </c>
      <c r="J44" s="6">
        <f t="shared" si="3"/>
        <v>0</v>
      </c>
      <c r="K44" s="38">
        <f t="shared" si="4"/>
        <v>295.43</v>
      </c>
      <c r="L44" s="6">
        <f t="shared" si="5"/>
        <v>3.7299610963340585E-05</v>
      </c>
    </row>
    <row r="45" spans="2:12" ht="12.75">
      <c r="B45" s="122" t="s">
        <v>82</v>
      </c>
      <c r="C45" s="124">
        <v>11269.195</v>
      </c>
      <c r="D45" s="6">
        <f t="shared" si="0"/>
        <v>0.002773489210196925</v>
      </c>
      <c r="E45" s="124">
        <v>11269.195</v>
      </c>
      <c r="F45" s="6">
        <f t="shared" si="1"/>
        <v>0.005932657536944301</v>
      </c>
      <c r="G45" s="124">
        <v>5618.39</v>
      </c>
      <c r="H45" s="6">
        <f t="shared" si="2"/>
        <v>0.01435894544674637</v>
      </c>
      <c r="I45" s="124">
        <v>863.36</v>
      </c>
      <c r="J45" s="6">
        <f t="shared" si="3"/>
        <v>0.0005511485391403751</v>
      </c>
      <c r="K45" s="38">
        <f t="shared" si="4"/>
        <v>29020.14</v>
      </c>
      <c r="L45" s="6">
        <f t="shared" si="5"/>
        <v>0.0036639472365761045</v>
      </c>
    </row>
    <row r="46" spans="2:12" ht="12.75">
      <c r="B46" s="122" t="s">
        <v>88</v>
      </c>
      <c r="C46" s="124">
        <v>0</v>
      </c>
      <c r="D46" s="6">
        <f t="shared" si="0"/>
        <v>0</v>
      </c>
      <c r="E46" s="124">
        <v>0</v>
      </c>
      <c r="F46" s="6">
        <f t="shared" si="1"/>
        <v>0</v>
      </c>
      <c r="G46" s="124">
        <v>0</v>
      </c>
      <c r="H46" s="6">
        <f t="shared" si="2"/>
        <v>0</v>
      </c>
      <c r="I46" s="124">
        <v>31613.02</v>
      </c>
      <c r="J46" s="6">
        <f t="shared" si="3"/>
        <v>0.020181001888917097</v>
      </c>
      <c r="K46" s="38">
        <f t="shared" si="4"/>
        <v>31613.02</v>
      </c>
      <c r="L46" s="6">
        <f t="shared" si="5"/>
        <v>0.003991312146282724</v>
      </c>
    </row>
    <row r="47" spans="2:12" ht="12.75">
      <c r="B47" s="122" t="s">
        <v>89</v>
      </c>
      <c r="C47" s="124">
        <v>35180.435</v>
      </c>
      <c r="D47" s="6">
        <f t="shared" si="0"/>
        <v>0.008658343109914618</v>
      </c>
      <c r="E47" s="124">
        <v>35180.435</v>
      </c>
      <c r="F47" s="6">
        <f t="shared" si="1"/>
        <v>0.018520708254292258</v>
      </c>
      <c r="G47" s="124">
        <v>4899.17</v>
      </c>
      <c r="H47" s="6">
        <f t="shared" si="2"/>
        <v>0.012520831548599584</v>
      </c>
      <c r="I47" s="124">
        <v>60465.18</v>
      </c>
      <c r="J47" s="6">
        <f t="shared" si="3"/>
        <v>0.038599536260493686</v>
      </c>
      <c r="K47" s="38">
        <f t="shared" si="4"/>
        <v>135725.22</v>
      </c>
      <c r="L47" s="6">
        <f t="shared" si="5"/>
        <v>0.017136031898973742</v>
      </c>
    </row>
    <row r="48" spans="2:12" ht="12.75">
      <c r="B48" s="122" t="s">
        <v>93</v>
      </c>
      <c r="C48" s="124">
        <v>60.24</v>
      </c>
      <c r="D48" s="6">
        <f t="shared" si="0"/>
        <v>1.4825814090736986E-05</v>
      </c>
      <c r="E48" s="124">
        <v>60.24</v>
      </c>
      <c r="F48" s="6">
        <f t="shared" si="1"/>
        <v>3.171329363149051E-05</v>
      </c>
      <c r="G48" s="124">
        <v>0</v>
      </c>
      <c r="H48" s="6">
        <f t="shared" si="2"/>
        <v>0</v>
      </c>
      <c r="I48" s="124">
        <v>5010.53</v>
      </c>
      <c r="J48" s="6">
        <f t="shared" si="3"/>
        <v>0.0031986034676369348</v>
      </c>
      <c r="K48" s="38">
        <f t="shared" si="4"/>
        <v>5131.009999999999</v>
      </c>
      <c r="L48" s="6">
        <f t="shared" si="5"/>
        <v>0.0006478173403141527</v>
      </c>
    </row>
    <row r="49" spans="2:12" ht="12.75">
      <c r="B49" s="122" t="s">
        <v>97</v>
      </c>
      <c r="C49" s="124">
        <v>63.75</v>
      </c>
      <c r="D49" s="6">
        <f t="shared" si="0"/>
        <v>1.5689668796223153E-05</v>
      </c>
      <c r="E49" s="124">
        <v>63.75</v>
      </c>
      <c r="F49" s="6">
        <f t="shared" si="1"/>
        <v>3.356112996360425E-05</v>
      </c>
      <c r="G49" s="124">
        <v>0</v>
      </c>
      <c r="H49" s="6">
        <f t="shared" si="2"/>
        <v>0</v>
      </c>
      <c r="I49" s="124">
        <v>827.35</v>
      </c>
      <c r="J49" s="6">
        <f t="shared" si="3"/>
        <v>0.0005281606095461793</v>
      </c>
      <c r="K49" s="38">
        <f t="shared" si="4"/>
        <v>954.85</v>
      </c>
      <c r="L49" s="6">
        <f t="shared" si="5"/>
        <v>0.00012055489804131522</v>
      </c>
    </row>
    <row r="50" spans="2:12" ht="12.75">
      <c r="B50" s="122" t="s">
        <v>99</v>
      </c>
      <c r="C50" s="124">
        <v>229096.05</v>
      </c>
      <c r="D50" s="6">
        <f t="shared" si="0"/>
        <v>0.05638339054153693</v>
      </c>
      <c r="E50" s="124">
        <v>229096.05</v>
      </c>
      <c r="F50" s="6">
        <f t="shared" si="1"/>
        <v>0.12060740875605297</v>
      </c>
      <c r="G50" s="124">
        <v>32709.81</v>
      </c>
      <c r="H50" s="6">
        <f t="shared" si="2"/>
        <v>0.08359661350732842</v>
      </c>
      <c r="I50" s="124">
        <v>75900.67</v>
      </c>
      <c r="J50" s="6">
        <f t="shared" si="3"/>
        <v>0.04845318684010807</v>
      </c>
      <c r="K50" s="38">
        <f t="shared" si="4"/>
        <v>566802.58</v>
      </c>
      <c r="L50" s="6">
        <f t="shared" si="5"/>
        <v>0.07156184452160487</v>
      </c>
    </row>
    <row r="51" spans="2:12" ht="12.75">
      <c r="B51" s="122" t="s">
        <v>106</v>
      </c>
      <c r="C51" s="124">
        <v>0</v>
      </c>
      <c r="D51" s="6">
        <f t="shared" si="0"/>
        <v>0</v>
      </c>
      <c r="E51" s="124">
        <v>0</v>
      </c>
      <c r="F51" s="6">
        <f t="shared" si="1"/>
        <v>0</v>
      </c>
      <c r="G51" s="124">
        <v>0</v>
      </c>
      <c r="H51" s="6">
        <f t="shared" si="2"/>
        <v>0</v>
      </c>
      <c r="I51" s="124">
        <v>827.06</v>
      </c>
      <c r="J51" s="6">
        <f t="shared" si="3"/>
        <v>0.0005279754804269814</v>
      </c>
      <c r="K51" s="38">
        <f t="shared" si="4"/>
        <v>827.06</v>
      </c>
      <c r="L51" s="6">
        <f t="shared" si="5"/>
        <v>0.00010442072993040809</v>
      </c>
    </row>
    <row r="52" spans="2:12" ht="12.75">
      <c r="B52" s="122" t="s">
        <v>110</v>
      </c>
      <c r="C52" s="124">
        <v>0</v>
      </c>
      <c r="D52" s="6">
        <f t="shared" si="0"/>
        <v>0</v>
      </c>
      <c r="E52" s="124">
        <v>0</v>
      </c>
      <c r="F52" s="6">
        <f t="shared" si="1"/>
        <v>0</v>
      </c>
      <c r="G52" s="124">
        <v>0</v>
      </c>
      <c r="H52" s="6">
        <f t="shared" si="2"/>
        <v>0</v>
      </c>
      <c r="I52" s="124">
        <v>7098.26</v>
      </c>
      <c r="J52" s="6">
        <f t="shared" si="3"/>
        <v>0.004531360764268161</v>
      </c>
      <c r="K52" s="38">
        <f t="shared" si="4"/>
        <v>7098.26</v>
      </c>
      <c r="L52" s="6">
        <f t="shared" si="5"/>
        <v>0.0008961931304086989</v>
      </c>
    </row>
    <row r="53" spans="2:12" ht="12.75">
      <c r="B53" s="122" t="s">
        <v>112</v>
      </c>
      <c r="C53" s="124">
        <v>0</v>
      </c>
      <c r="D53" s="6">
        <f t="shared" si="0"/>
        <v>0</v>
      </c>
      <c r="E53" s="124">
        <v>0</v>
      </c>
      <c r="F53" s="6">
        <f t="shared" si="1"/>
        <v>0</v>
      </c>
      <c r="G53" s="124">
        <v>0</v>
      </c>
      <c r="H53" s="6">
        <f t="shared" si="2"/>
        <v>0</v>
      </c>
      <c r="I53" s="124">
        <v>20930.49</v>
      </c>
      <c r="J53" s="6">
        <f t="shared" si="3"/>
        <v>0.013361528200278253</v>
      </c>
      <c r="K53" s="38">
        <f t="shared" si="4"/>
        <v>20930.49</v>
      </c>
      <c r="L53" s="6">
        <f t="shared" si="5"/>
        <v>0.00264258583851366</v>
      </c>
    </row>
    <row r="54" spans="2:12" ht="12.75">
      <c r="B54" s="122" t="s">
        <v>115</v>
      </c>
      <c r="C54" s="124">
        <v>92546.085</v>
      </c>
      <c r="D54" s="6">
        <f t="shared" si="0"/>
        <v>0.02277674387509201</v>
      </c>
      <c r="E54" s="124">
        <v>92546.085</v>
      </c>
      <c r="F54" s="6">
        <f t="shared" si="1"/>
        <v>0.04872080292247476</v>
      </c>
      <c r="G54" s="124">
        <v>3068.23</v>
      </c>
      <c r="H54" s="6">
        <f t="shared" si="2"/>
        <v>0.007841489677304463</v>
      </c>
      <c r="I54" s="124">
        <v>10986.9</v>
      </c>
      <c r="J54" s="6">
        <f t="shared" si="3"/>
        <v>0.007013776274881148</v>
      </c>
      <c r="K54" s="38">
        <f t="shared" si="4"/>
        <v>199147.30000000002</v>
      </c>
      <c r="L54" s="6">
        <f t="shared" si="5"/>
        <v>0.02514340728565033</v>
      </c>
    </row>
    <row r="55" spans="2:12" ht="12.75">
      <c r="B55" s="122" t="s">
        <v>121</v>
      </c>
      <c r="C55" s="124">
        <v>948.48</v>
      </c>
      <c r="D55" s="6">
        <f t="shared" si="0"/>
        <v>0.00023343273819359587</v>
      </c>
      <c r="E55" s="124">
        <v>948.48</v>
      </c>
      <c r="F55" s="6">
        <f t="shared" si="1"/>
        <v>0.000499326439966735</v>
      </c>
      <c r="G55" s="124">
        <v>0</v>
      </c>
      <c r="H55" s="6">
        <f t="shared" si="2"/>
        <v>0</v>
      </c>
      <c r="I55" s="124">
        <v>3858.24</v>
      </c>
      <c r="J55" s="6">
        <f t="shared" si="3"/>
        <v>0.0024630088719108613</v>
      </c>
      <c r="K55" s="38">
        <f t="shared" si="4"/>
        <v>5755.2</v>
      </c>
      <c r="L55" s="6">
        <f t="shared" si="5"/>
        <v>0.0007266246522567706</v>
      </c>
    </row>
    <row r="56" spans="2:12" ht="12.75">
      <c r="B56" s="122" t="s">
        <v>122</v>
      </c>
      <c r="C56" s="124">
        <v>5258.1</v>
      </c>
      <c r="D56" s="6">
        <f t="shared" si="0"/>
        <v>0.0012940838823124858</v>
      </c>
      <c r="E56" s="124">
        <v>5258.1</v>
      </c>
      <c r="F56" s="6">
        <f t="shared" si="1"/>
        <v>0.0027681219993980783</v>
      </c>
      <c r="G56" s="124">
        <v>0</v>
      </c>
      <c r="H56" s="6">
        <f t="shared" si="2"/>
        <v>0</v>
      </c>
      <c r="I56" s="124">
        <v>17127.14</v>
      </c>
      <c r="J56" s="6">
        <f t="shared" si="3"/>
        <v>0.010933559801997643</v>
      </c>
      <c r="K56" s="38">
        <f t="shared" si="4"/>
        <v>27643.34</v>
      </c>
      <c r="L56" s="6">
        <f t="shared" si="5"/>
        <v>0.003490118903724575</v>
      </c>
    </row>
    <row r="57" spans="2:12" ht="12.75">
      <c r="B57" s="122" t="s">
        <v>123</v>
      </c>
      <c r="C57" s="124">
        <v>365.955</v>
      </c>
      <c r="D57" s="6">
        <f t="shared" si="0"/>
        <v>9.006608226387207E-05</v>
      </c>
      <c r="E57" s="124">
        <v>365.955</v>
      </c>
      <c r="F57" s="6">
        <f t="shared" si="1"/>
        <v>0.00019265667946401243</v>
      </c>
      <c r="G57" s="124">
        <v>0</v>
      </c>
      <c r="H57" s="6">
        <f t="shared" si="2"/>
        <v>0</v>
      </c>
      <c r="I57" s="124">
        <v>0</v>
      </c>
      <c r="J57" s="6">
        <f t="shared" si="3"/>
        <v>0</v>
      </c>
      <c r="K57" s="38">
        <f t="shared" si="4"/>
        <v>731.91</v>
      </c>
      <c r="L57" s="6">
        <f t="shared" si="5"/>
        <v>9.240753566049015E-05</v>
      </c>
    </row>
    <row r="58" spans="2:12" ht="12.75">
      <c r="B58" s="122" t="s">
        <v>127</v>
      </c>
      <c r="C58" s="124">
        <v>60759.17</v>
      </c>
      <c r="D58" s="6">
        <f t="shared" si="0"/>
        <v>0.014953588292288909</v>
      </c>
      <c r="E58" s="124">
        <v>60759.17</v>
      </c>
      <c r="F58" s="6">
        <f t="shared" si="1"/>
        <v>0.03198661020942312</v>
      </c>
      <c r="G58" s="124">
        <v>4791.82</v>
      </c>
      <c r="H58" s="6">
        <f t="shared" si="2"/>
        <v>0.012246476654455848</v>
      </c>
      <c r="I58" s="124">
        <v>93932.29</v>
      </c>
      <c r="J58" s="6">
        <f t="shared" si="3"/>
        <v>0.0599641452135958</v>
      </c>
      <c r="K58" s="38">
        <f t="shared" si="4"/>
        <v>220242.45</v>
      </c>
      <c r="L58" s="6">
        <f t="shared" si="5"/>
        <v>0.02780678232614491</v>
      </c>
    </row>
    <row r="59" spans="2:12" ht="12.75">
      <c r="B59" s="122" t="s">
        <v>128</v>
      </c>
      <c r="C59" s="124">
        <v>0</v>
      </c>
      <c r="D59" s="6">
        <f t="shared" si="0"/>
        <v>0</v>
      </c>
      <c r="E59" s="124">
        <v>0</v>
      </c>
      <c r="F59" s="6">
        <f t="shared" si="1"/>
        <v>0</v>
      </c>
      <c r="G59" s="124">
        <v>0</v>
      </c>
      <c r="H59" s="6">
        <f t="shared" si="2"/>
        <v>0</v>
      </c>
      <c r="I59" s="124">
        <v>12075.18</v>
      </c>
      <c r="J59" s="6">
        <f t="shared" si="3"/>
        <v>0.007708508405366331</v>
      </c>
      <c r="K59" s="38">
        <f t="shared" si="4"/>
        <v>12075.18</v>
      </c>
      <c r="L59" s="6">
        <f t="shared" si="5"/>
        <v>0.0015245557875378632</v>
      </c>
    </row>
    <row r="60" spans="2:12" ht="12.75">
      <c r="B60" s="122" t="s">
        <v>130</v>
      </c>
      <c r="C60" s="124">
        <v>85.635</v>
      </c>
      <c r="D60" s="6">
        <f t="shared" si="0"/>
        <v>2.1075839801797175E-05</v>
      </c>
      <c r="E60" s="124">
        <v>85.635</v>
      </c>
      <c r="F60" s="6">
        <f t="shared" si="1"/>
        <v>4.5082468461698035E-05</v>
      </c>
      <c r="G60" s="124">
        <v>0</v>
      </c>
      <c r="H60" s="6">
        <f t="shared" si="2"/>
        <v>0</v>
      </c>
      <c r="I60" s="124">
        <v>6440.24</v>
      </c>
      <c r="J60" s="6">
        <f t="shared" si="3"/>
        <v>0.004111296409045369</v>
      </c>
      <c r="K60" s="38">
        <f t="shared" si="4"/>
        <v>6611.51</v>
      </c>
      <c r="L60" s="6">
        <f t="shared" si="5"/>
        <v>0.0008347383504729916</v>
      </c>
    </row>
    <row r="61" spans="2:12" ht="12.75">
      <c r="B61" s="122" t="s">
        <v>131</v>
      </c>
      <c r="C61" s="124">
        <v>5322.09</v>
      </c>
      <c r="D61" s="6">
        <f t="shared" si="0"/>
        <v>0.0013098326180971183</v>
      </c>
      <c r="E61" s="124">
        <v>5322.09</v>
      </c>
      <c r="F61" s="6">
        <f t="shared" si="1"/>
        <v>0.002801809477145075</v>
      </c>
      <c r="G61" s="124">
        <v>0</v>
      </c>
      <c r="H61" s="6">
        <f t="shared" si="2"/>
        <v>0</v>
      </c>
      <c r="I61" s="124">
        <v>14327.53</v>
      </c>
      <c r="J61" s="6">
        <f t="shared" si="3"/>
        <v>0.009146355204074662</v>
      </c>
      <c r="K61" s="38">
        <f t="shared" si="4"/>
        <v>24971.71</v>
      </c>
      <c r="L61" s="6">
        <f t="shared" si="5"/>
        <v>0.0031528113870946135</v>
      </c>
    </row>
    <row r="62" spans="2:12" ht="12.75">
      <c r="B62" s="122" t="s">
        <v>132</v>
      </c>
      <c r="C62" s="124">
        <v>13944.805</v>
      </c>
      <c r="D62" s="6">
        <f t="shared" si="0"/>
        <v>0.0034319901471045744</v>
      </c>
      <c r="E62" s="124">
        <v>13944.805</v>
      </c>
      <c r="F62" s="6">
        <f t="shared" si="1"/>
        <v>0.0073412300066214645</v>
      </c>
      <c r="G62" s="124">
        <v>407.5</v>
      </c>
      <c r="H62" s="6">
        <f t="shared" si="2"/>
        <v>0.0010414496447468306</v>
      </c>
      <c r="I62" s="124">
        <v>48928.65</v>
      </c>
      <c r="J62" s="6">
        <f t="shared" si="3"/>
        <v>0.03123488923463065</v>
      </c>
      <c r="K62" s="38">
        <f t="shared" si="4"/>
        <v>77225.76000000001</v>
      </c>
      <c r="L62" s="6">
        <f t="shared" si="5"/>
        <v>0.009750163505223942</v>
      </c>
    </row>
    <row r="63" spans="2:12" ht="12.75">
      <c r="B63" s="122" t="s">
        <v>134</v>
      </c>
      <c r="C63" s="124">
        <v>586.35</v>
      </c>
      <c r="D63" s="6">
        <f t="shared" si="0"/>
        <v>0.0001443080360574972</v>
      </c>
      <c r="E63" s="124">
        <v>586.35</v>
      </c>
      <c r="F63" s="6">
        <f t="shared" si="1"/>
        <v>0.00030868342830053883</v>
      </c>
      <c r="G63" s="124">
        <v>0</v>
      </c>
      <c r="H63" s="6">
        <f t="shared" si="2"/>
        <v>0</v>
      </c>
      <c r="I63" s="124">
        <v>5671.71</v>
      </c>
      <c r="J63" s="6">
        <f t="shared" si="3"/>
        <v>0.003620685091882711</v>
      </c>
      <c r="K63" s="38">
        <f t="shared" si="4"/>
        <v>6844.41</v>
      </c>
      <c r="L63" s="6">
        <f t="shared" si="5"/>
        <v>0.0008641432159008832</v>
      </c>
    </row>
    <row r="64" spans="2:12" ht="12.75">
      <c r="B64" s="122" t="s">
        <v>135</v>
      </c>
      <c r="C64" s="124">
        <v>82149.95</v>
      </c>
      <c r="D64" s="6">
        <f t="shared" si="0"/>
        <v>0.020218125601981055</v>
      </c>
      <c r="E64" s="124">
        <v>82149.95</v>
      </c>
      <c r="F64" s="6">
        <f t="shared" si="1"/>
        <v>0.04324776703456613</v>
      </c>
      <c r="G64" s="124">
        <v>19022.56</v>
      </c>
      <c r="H64" s="6">
        <f t="shared" si="2"/>
        <v>0.048616045040920916</v>
      </c>
      <c r="I64" s="124">
        <v>15662.18</v>
      </c>
      <c r="J64" s="6">
        <f t="shared" si="3"/>
        <v>0.009998364096962567</v>
      </c>
      <c r="K64" s="38">
        <f t="shared" si="4"/>
        <v>198984.63999999998</v>
      </c>
      <c r="L64" s="6">
        <f t="shared" si="5"/>
        <v>0.025122870594321424</v>
      </c>
    </row>
    <row r="65" spans="2:12" ht="12.75">
      <c r="B65" s="122" t="s">
        <v>136</v>
      </c>
      <c r="C65" s="124">
        <v>189.685</v>
      </c>
      <c r="D65" s="6">
        <f t="shared" si="0"/>
        <v>4.6683840401750415E-05</v>
      </c>
      <c r="E65" s="124">
        <v>189.685</v>
      </c>
      <c r="F65" s="6">
        <f t="shared" si="1"/>
        <v>9.985949705327485E-05</v>
      </c>
      <c r="G65" s="124">
        <v>0</v>
      </c>
      <c r="H65" s="6">
        <f t="shared" si="2"/>
        <v>0</v>
      </c>
      <c r="I65" s="124">
        <v>1540.32</v>
      </c>
      <c r="J65" s="6">
        <f t="shared" si="3"/>
        <v>0.0009833037409756101</v>
      </c>
      <c r="K65" s="38">
        <f t="shared" si="4"/>
        <v>1919.69</v>
      </c>
      <c r="L65" s="6">
        <f t="shared" si="5"/>
        <v>0.0002423710867894773</v>
      </c>
    </row>
    <row r="66" spans="2:12" ht="12.75">
      <c r="B66" s="122" t="s">
        <v>137</v>
      </c>
      <c r="C66" s="124">
        <v>80785.285</v>
      </c>
      <c r="D66" s="6">
        <f t="shared" si="0"/>
        <v>0.019882264553074423</v>
      </c>
      <c r="E66" s="124">
        <v>80785.285</v>
      </c>
      <c r="F66" s="6">
        <f t="shared" si="1"/>
        <v>0.04252934037696955</v>
      </c>
      <c r="G66" s="124">
        <v>22951.57</v>
      </c>
      <c r="H66" s="6">
        <f t="shared" si="2"/>
        <v>0.05865743416658163</v>
      </c>
      <c r="I66" s="124">
        <v>70304.64</v>
      </c>
      <c r="J66" s="6">
        <f t="shared" si="3"/>
        <v>0.04488081406457328</v>
      </c>
      <c r="K66" s="38">
        <f t="shared" si="4"/>
        <v>254826.78000000003</v>
      </c>
      <c r="L66" s="6">
        <f t="shared" si="5"/>
        <v>0.03217323818515648</v>
      </c>
    </row>
    <row r="67" spans="2:12" ht="12.75">
      <c r="B67" s="122" t="s">
        <v>139</v>
      </c>
      <c r="C67" s="124">
        <v>9690.21</v>
      </c>
      <c r="D67" s="6">
        <f t="shared" si="0"/>
        <v>0.0023848813406407775</v>
      </c>
      <c r="E67" s="124">
        <v>9690.21</v>
      </c>
      <c r="F67" s="6">
        <f t="shared" si="1"/>
        <v>0.005101402308778313</v>
      </c>
      <c r="G67" s="124">
        <v>0</v>
      </c>
      <c r="H67" s="6">
        <f t="shared" si="2"/>
        <v>0</v>
      </c>
      <c r="I67" s="124">
        <v>18544.66</v>
      </c>
      <c r="J67" s="6">
        <f t="shared" si="3"/>
        <v>0.011838470936637034</v>
      </c>
      <c r="K67" s="38">
        <f t="shared" si="4"/>
        <v>37925.08</v>
      </c>
      <c r="L67" s="6">
        <f t="shared" si="5"/>
        <v>0.004788243339381812</v>
      </c>
    </row>
    <row r="68" spans="2:12" ht="12.75">
      <c r="B68" s="122" t="s">
        <v>140</v>
      </c>
      <c r="C68" s="124">
        <v>11479.745</v>
      </c>
      <c r="D68" s="6">
        <f aca="true" t="shared" si="6" ref="D68:D78">+C68/$C$79</f>
        <v>0.0028253081869035104</v>
      </c>
      <c r="E68" s="124">
        <v>11479.745</v>
      </c>
      <c r="F68" s="6">
        <f aca="true" t="shared" si="7" ref="F68:F78">+E68/$E$79</f>
        <v>0.006043501394416252</v>
      </c>
      <c r="G68" s="124">
        <v>0</v>
      </c>
      <c r="H68" s="6">
        <f aca="true" t="shared" si="8" ref="H68:H78">+G68/$G$79</f>
        <v>0</v>
      </c>
      <c r="I68" s="124">
        <v>31824.99</v>
      </c>
      <c r="J68" s="6">
        <f aca="true" t="shared" si="9" ref="J68:J78">+I68/$I$79</f>
        <v>0.020316318507525306</v>
      </c>
      <c r="K68" s="38">
        <f aca="true" t="shared" si="10" ref="K68:K78">+C68+E68+G68+I68</f>
        <v>54784.48</v>
      </c>
      <c r="L68" s="6">
        <f aca="true" t="shared" si="11" ref="L68:L78">+K68/$K$79</f>
        <v>0.006916832382726578</v>
      </c>
    </row>
    <row r="69" spans="2:12" ht="12.75">
      <c r="B69" s="122" t="s">
        <v>141</v>
      </c>
      <c r="C69" s="124">
        <v>0</v>
      </c>
      <c r="D69" s="6">
        <f t="shared" si="6"/>
        <v>0</v>
      </c>
      <c r="E69" s="124">
        <v>0</v>
      </c>
      <c r="F69" s="6">
        <f t="shared" si="7"/>
        <v>0</v>
      </c>
      <c r="G69" s="124">
        <v>0</v>
      </c>
      <c r="H69" s="6">
        <f t="shared" si="8"/>
        <v>0</v>
      </c>
      <c r="I69" s="124">
        <v>4922.7</v>
      </c>
      <c r="J69" s="6">
        <f t="shared" si="9"/>
        <v>0.0031425348795708916</v>
      </c>
      <c r="K69" s="38">
        <f t="shared" si="10"/>
        <v>4922.7</v>
      </c>
      <c r="L69" s="6">
        <f t="shared" si="11"/>
        <v>0.0006215170933528642</v>
      </c>
    </row>
    <row r="70" spans="2:12" ht="12.75">
      <c r="B70" s="122" t="s">
        <v>142</v>
      </c>
      <c r="C70" s="124">
        <v>0</v>
      </c>
      <c r="D70" s="6">
        <f t="shared" si="6"/>
        <v>0</v>
      </c>
      <c r="E70" s="124">
        <v>0</v>
      </c>
      <c r="F70" s="6">
        <f t="shared" si="7"/>
        <v>0</v>
      </c>
      <c r="G70" s="124">
        <v>0</v>
      </c>
      <c r="H70" s="6">
        <f t="shared" si="8"/>
        <v>0</v>
      </c>
      <c r="I70" s="124">
        <v>1456.32</v>
      </c>
      <c r="J70" s="6">
        <f t="shared" si="9"/>
        <v>0.0009296801340355253</v>
      </c>
      <c r="K70" s="38">
        <f t="shared" si="10"/>
        <v>1456.32</v>
      </c>
      <c r="L70" s="6">
        <f t="shared" si="11"/>
        <v>0.00018386815637590006</v>
      </c>
    </row>
    <row r="71" spans="2:12" ht="12.75">
      <c r="B71" s="122" t="s">
        <v>143</v>
      </c>
      <c r="C71" s="124">
        <v>10726.92</v>
      </c>
      <c r="D71" s="6">
        <f t="shared" si="6"/>
        <v>0.0026400285804483465</v>
      </c>
      <c r="E71" s="124">
        <v>10726.92</v>
      </c>
      <c r="F71" s="6">
        <f t="shared" si="7"/>
        <v>0.005647177352614678</v>
      </c>
      <c r="G71" s="124">
        <v>0</v>
      </c>
      <c r="H71" s="6">
        <f t="shared" si="8"/>
        <v>0</v>
      </c>
      <c r="I71" s="124">
        <v>49725.31</v>
      </c>
      <c r="J71" s="6">
        <f t="shared" si="9"/>
        <v>0.03174345807635551</v>
      </c>
      <c r="K71" s="38">
        <f t="shared" si="10"/>
        <v>71179.15</v>
      </c>
      <c r="L71" s="6">
        <f t="shared" si="11"/>
        <v>0.008986746788414391</v>
      </c>
    </row>
    <row r="72" spans="2:12" ht="12.75">
      <c r="B72" s="122" t="s">
        <v>145</v>
      </c>
      <c r="C72" s="124">
        <v>1228.825</v>
      </c>
      <c r="D72" s="6">
        <f t="shared" si="6"/>
        <v>0.0003024291334669634</v>
      </c>
      <c r="E72" s="124">
        <v>1228.825</v>
      </c>
      <c r="F72" s="6">
        <f t="shared" si="7"/>
        <v>0.0006469138121964861</v>
      </c>
      <c r="G72" s="124">
        <v>0</v>
      </c>
      <c r="H72" s="6">
        <f t="shared" si="8"/>
        <v>0</v>
      </c>
      <c r="I72" s="124">
        <v>480.03</v>
      </c>
      <c r="J72" s="6">
        <f t="shared" si="9"/>
        <v>0.0003064397623743911</v>
      </c>
      <c r="K72" s="38">
        <f t="shared" si="10"/>
        <v>2937.6800000000003</v>
      </c>
      <c r="L72" s="6">
        <f t="shared" si="11"/>
        <v>0.00037089774611510803</v>
      </c>
    </row>
    <row r="73" spans="2:12" ht="12.75">
      <c r="B73" s="122" t="s">
        <v>146</v>
      </c>
      <c r="C73" s="124">
        <v>8139.49</v>
      </c>
      <c r="D73" s="6">
        <f t="shared" si="6"/>
        <v>0.0020032298395320845</v>
      </c>
      <c r="E73" s="124">
        <v>8139.49</v>
      </c>
      <c r="F73" s="6">
        <f t="shared" si="7"/>
        <v>0.004285027164352269</v>
      </c>
      <c r="G73" s="124">
        <v>0</v>
      </c>
      <c r="H73" s="6">
        <f t="shared" si="8"/>
        <v>0</v>
      </c>
      <c r="I73" s="124">
        <v>9443.46</v>
      </c>
      <c r="J73" s="6">
        <f t="shared" si="9"/>
        <v>0.006028480799933477</v>
      </c>
      <c r="K73" s="38">
        <f t="shared" si="10"/>
        <v>25722.44</v>
      </c>
      <c r="L73" s="6">
        <f t="shared" si="11"/>
        <v>0.0032475950479906248</v>
      </c>
    </row>
    <row r="74" spans="2:12" ht="12.75">
      <c r="B74" s="122" t="s">
        <v>148</v>
      </c>
      <c r="C74" s="124">
        <v>4621.735</v>
      </c>
      <c r="D74" s="6">
        <f t="shared" si="6"/>
        <v>0.0011374665319829399</v>
      </c>
      <c r="E74" s="124">
        <v>4621.735</v>
      </c>
      <c r="F74" s="6">
        <f t="shared" si="7"/>
        <v>0.0024331082194876622</v>
      </c>
      <c r="G74" s="124">
        <v>0</v>
      </c>
      <c r="H74" s="6">
        <f t="shared" si="8"/>
        <v>0</v>
      </c>
      <c r="I74" s="124">
        <v>4483.67</v>
      </c>
      <c r="J74" s="6">
        <f t="shared" si="9"/>
        <v>0.0028622685443934464</v>
      </c>
      <c r="K74" s="38">
        <f t="shared" si="10"/>
        <v>13727.14</v>
      </c>
      <c r="L74" s="6">
        <f t="shared" si="11"/>
        <v>0.0017331245358944963</v>
      </c>
    </row>
    <row r="75" spans="2:12" ht="12.75">
      <c r="B75" s="122" t="s">
        <v>149</v>
      </c>
      <c r="C75" s="124">
        <v>0</v>
      </c>
      <c r="D75" s="6">
        <f t="shared" si="6"/>
        <v>0</v>
      </c>
      <c r="E75" s="124">
        <v>0</v>
      </c>
      <c r="F75" s="6">
        <f t="shared" si="7"/>
        <v>0</v>
      </c>
      <c r="G75" s="124">
        <v>0</v>
      </c>
      <c r="H75" s="6">
        <f t="shared" si="8"/>
        <v>0</v>
      </c>
      <c r="I75" s="124">
        <v>18033.15</v>
      </c>
      <c r="J75" s="6">
        <f t="shared" si="9"/>
        <v>0.011511935089185575</v>
      </c>
      <c r="K75" s="38">
        <f t="shared" si="10"/>
        <v>18033.15</v>
      </c>
      <c r="L75" s="6">
        <f t="shared" si="11"/>
        <v>0.0022767812322498234</v>
      </c>
    </row>
    <row r="76" spans="2:12" ht="12.75">
      <c r="B76" s="75"/>
      <c r="C76" s="54"/>
      <c r="D76" s="6">
        <f t="shared" si="6"/>
        <v>0</v>
      </c>
      <c r="E76" s="54"/>
      <c r="F76" s="6">
        <f t="shared" si="7"/>
        <v>0</v>
      </c>
      <c r="G76" s="54"/>
      <c r="H76" s="6">
        <f t="shared" si="8"/>
        <v>0</v>
      </c>
      <c r="I76" s="54"/>
      <c r="J76" s="6">
        <f t="shared" si="9"/>
        <v>0</v>
      </c>
      <c r="K76" s="38">
        <f t="shared" si="10"/>
        <v>0</v>
      </c>
      <c r="L76" s="6">
        <f t="shared" si="11"/>
        <v>0</v>
      </c>
    </row>
    <row r="77" spans="2:12" ht="12.75">
      <c r="B77" s="75"/>
      <c r="C77" s="54"/>
      <c r="D77" s="6">
        <f t="shared" si="6"/>
        <v>0</v>
      </c>
      <c r="E77" s="54"/>
      <c r="F77" s="6">
        <f t="shared" si="7"/>
        <v>0</v>
      </c>
      <c r="G77" s="54"/>
      <c r="H77" s="6">
        <f t="shared" si="8"/>
        <v>0</v>
      </c>
      <c r="I77" s="54"/>
      <c r="J77" s="6">
        <f t="shared" si="9"/>
        <v>0</v>
      </c>
      <c r="K77" s="38">
        <f t="shared" si="10"/>
        <v>0</v>
      </c>
      <c r="L77" s="6">
        <f t="shared" si="11"/>
        <v>0</v>
      </c>
    </row>
    <row r="78" spans="2:12" ht="12.75">
      <c r="B78" s="75"/>
      <c r="C78" s="54"/>
      <c r="D78" s="6">
        <f t="shared" si="6"/>
        <v>0</v>
      </c>
      <c r="E78" s="54"/>
      <c r="F78" s="6">
        <f t="shared" si="7"/>
        <v>0</v>
      </c>
      <c r="G78" s="54"/>
      <c r="H78" s="6">
        <f t="shared" si="8"/>
        <v>0</v>
      </c>
      <c r="I78" s="54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3:12" ht="12.75">
      <c r="C79" s="4">
        <f>SUM(C3:C78)</f>
        <v>4063183.2850000006</v>
      </c>
      <c r="D79" s="7">
        <f aca="true" t="shared" si="12" ref="D79:L79">SUM(D3:D77)</f>
        <v>0.9999999999999999</v>
      </c>
      <c r="E79" s="4">
        <f>SUM(E3:E78)</f>
        <v>1899518.8800000006</v>
      </c>
      <c r="F79" s="7">
        <f t="shared" si="12"/>
        <v>0.9999999999999994</v>
      </c>
      <c r="G79" s="4">
        <f>SUM(G3:G78)</f>
        <v>391281.5200000001</v>
      </c>
      <c r="H79" s="7">
        <f t="shared" si="12"/>
        <v>0.9999999999999999</v>
      </c>
      <c r="I79" s="4">
        <f>SUM(I3:I78)</f>
        <v>1566474.2599999995</v>
      </c>
      <c r="J79" s="7">
        <f t="shared" si="12"/>
        <v>1.0000000000000004</v>
      </c>
      <c r="K79" s="4">
        <f>SUM(K3:K78)</f>
        <v>7920457.944999999</v>
      </c>
      <c r="L79" s="7">
        <f t="shared" si="12"/>
        <v>0.9999999999999999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4063183.2850000006</v>
      </c>
      <c r="E81" s="9">
        <v>1899518.88</v>
      </c>
      <c r="G81" s="9">
        <v>391281.52</v>
      </c>
      <c r="I81" s="9">
        <v>1566474.26</v>
      </c>
      <c r="K81" s="4">
        <f>SUM(C81:I81)</f>
        <v>7920457.945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14"/>
      <c r="O90" s="13"/>
      <c r="P90" s="13"/>
      <c r="Q90" s="14"/>
      <c r="S90" s="13"/>
      <c r="T90" s="13"/>
      <c r="U90" s="1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102"/>
  <sheetViews>
    <sheetView workbookViewId="0" topLeftCell="A1">
      <selection activeCell="C2" sqref="C2"/>
    </sheetView>
  </sheetViews>
  <sheetFormatPr defaultColWidth="9.140625" defaultRowHeight="12.75"/>
  <cols>
    <col min="3" max="3" width="14.57421875" style="4" customWidth="1"/>
    <col min="5" max="5" width="13.8515625" style="4" customWidth="1"/>
    <col min="6" max="6" width="9.140625" style="10" customWidth="1"/>
    <col min="7" max="7" width="18.140625" style="4" customWidth="1"/>
    <col min="8" max="8" width="9.140625" style="10" customWidth="1"/>
    <col min="9" max="9" width="15.57421875" style="0" customWidth="1"/>
    <col min="11" max="11" width="12.57421875" style="0" customWidth="1"/>
    <col min="13" max="13" width="14.421875" style="0" customWidth="1"/>
    <col min="14" max="14" width="10.140625" style="0" bestFit="1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40787</v>
      </c>
      <c r="F1" s="10" t="s">
        <v>157</v>
      </c>
    </row>
    <row r="2" spans="2:12" ht="12.75">
      <c r="B2" s="125" t="s">
        <v>150</v>
      </c>
      <c r="C2" s="127" t="s">
        <v>151</v>
      </c>
      <c r="D2" s="1" t="s">
        <v>159</v>
      </c>
      <c r="E2" s="127" t="s">
        <v>152</v>
      </c>
      <c r="F2" s="45" t="s">
        <v>159</v>
      </c>
      <c r="G2" s="127" t="s">
        <v>153</v>
      </c>
      <c r="H2" s="45" t="s">
        <v>159</v>
      </c>
      <c r="I2" s="127" t="s">
        <v>154</v>
      </c>
      <c r="J2" s="1" t="s">
        <v>159</v>
      </c>
      <c r="K2" s="50" t="s">
        <v>155</v>
      </c>
      <c r="L2" s="1" t="s">
        <v>156</v>
      </c>
    </row>
    <row r="3" spans="2:12" ht="12.75">
      <c r="B3" s="126" t="s">
        <v>2</v>
      </c>
      <c r="C3" s="128">
        <v>24023.545</v>
      </c>
      <c r="D3" s="6">
        <f aca="true" t="shared" si="0" ref="D3:D34">+C3/$C$79</f>
        <v>0.006496695956212886</v>
      </c>
      <c r="E3" s="128">
        <v>24023.545</v>
      </c>
      <c r="F3" s="6">
        <f>+E3/$E$79</f>
        <v>0.013411544895927061</v>
      </c>
      <c r="G3" s="128">
        <v>1114.67</v>
      </c>
      <c r="H3" s="6">
        <f>+G3/$G$79</f>
        <v>0.0030471043009748598</v>
      </c>
      <c r="I3" s="128">
        <v>2596.11</v>
      </c>
      <c r="J3" s="6">
        <f>+I3/$I$79</f>
        <v>0.0018388165271974691</v>
      </c>
      <c r="K3" s="38">
        <f>+C3+E3+G3+I3</f>
        <v>51757.869999999995</v>
      </c>
      <c r="L3" s="6">
        <f>+K3/$K$79</f>
        <v>0.007122591805898417</v>
      </c>
    </row>
    <row r="4" spans="2:12" ht="12.75">
      <c r="B4" s="126" t="s">
        <v>6</v>
      </c>
      <c r="C4" s="128">
        <v>6911.97</v>
      </c>
      <c r="D4" s="6">
        <f t="shared" si="0"/>
        <v>0.0018692065450151</v>
      </c>
      <c r="E4" s="128">
        <v>6911.97</v>
      </c>
      <c r="F4" s="6">
        <f aca="true" t="shared" si="1" ref="F4:F67">+E4/$E$79</f>
        <v>0.0038587225979471794</v>
      </c>
      <c r="G4" s="128">
        <v>288.37</v>
      </c>
      <c r="H4" s="6">
        <f aca="true" t="shared" si="2" ref="H4:H67">+G4/$G$79</f>
        <v>0.0007882991982130319</v>
      </c>
      <c r="I4" s="128">
        <v>35772.29</v>
      </c>
      <c r="J4" s="6">
        <f aca="true" t="shared" si="3" ref="J4:J67">+I4/$I$79</f>
        <v>0.025337400213280927</v>
      </c>
      <c r="K4" s="38">
        <f aca="true" t="shared" si="4" ref="K4:K67">+C4+E4+G4+I4</f>
        <v>49884.600000000006</v>
      </c>
      <c r="L4" s="6">
        <f aca="true" t="shared" si="5" ref="L4:L67">+K4/$K$79</f>
        <v>0.006864804196937011</v>
      </c>
    </row>
    <row r="5" spans="2:12" ht="12.75">
      <c r="B5" s="126" t="s">
        <v>7</v>
      </c>
      <c r="C5" s="128">
        <v>0</v>
      </c>
      <c r="D5" s="6">
        <f t="shared" si="0"/>
        <v>0</v>
      </c>
      <c r="E5" s="128">
        <v>0</v>
      </c>
      <c r="F5" s="6">
        <f t="shared" si="1"/>
        <v>0</v>
      </c>
      <c r="G5" s="128">
        <v>0</v>
      </c>
      <c r="H5" s="6">
        <f t="shared" si="2"/>
        <v>0</v>
      </c>
      <c r="I5" s="128">
        <v>1968.34</v>
      </c>
      <c r="J5" s="6">
        <f t="shared" si="3"/>
        <v>0.001394169015621012</v>
      </c>
      <c r="K5" s="38">
        <f t="shared" si="4"/>
        <v>1968.34</v>
      </c>
      <c r="L5" s="6">
        <f t="shared" si="5"/>
        <v>0.00027087054307339326</v>
      </c>
    </row>
    <row r="6" spans="2:12" ht="12.75">
      <c r="B6" s="126" t="s">
        <v>8</v>
      </c>
      <c r="C6" s="128">
        <v>11951.675</v>
      </c>
      <c r="D6" s="6">
        <f t="shared" si="0"/>
        <v>0.0032320957894628227</v>
      </c>
      <c r="E6" s="128">
        <v>11951.675</v>
      </c>
      <c r="F6" s="6">
        <f t="shared" si="1"/>
        <v>0.006672222015694564</v>
      </c>
      <c r="G6" s="128">
        <v>7306.65</v>
      </c>
      <c r="H6" s="6">
        <f t="shared" si="2"/>
        <v>0.01997373629927957</v>
      </c>
      <c r="I6" s="128">
        <v>27301.15</v>
      </c>
      <c r="J6" s="6">
        <f t="shared" si="3"/>
        <v>0.01933731846165886</v>
      </c>
      <c r="K6" s="38">
        <f t="shared" si="4"/>
        <v>58511.15</v>
      </c>
      <c r="L6" s="6">
        <f t="shared" si="5"/>
        <v>0.008051935629184376</v>
      </c>
    </row>
    <row r="7" spans="2:12" ht="12.75">
      <c r="B7" s="126" t="s">
        <v>12</v>
      </c>
      <c r="C7" s="128">
        <v>0</v>
      </c>
      <c r="D7" s="6">
        <f t="shared" si="0"/>
        <v>0</v>
      </c>
      <c r="E7" s="128">
        <v>0</v>
      </c>
      <c r="F7" s="6">
        <f t="shared" si="1"/>
        <v>0</v>
      </c>
      <c r="G7" s="128">
        <v>0</v>
      </c>
      <c r="H7" s="6">
        <f t="shared" si="2"/>
        <v>0</v>
      </c>
      <c r="I7" s="128">
        <v>11616.11</v>
      </c>
      <c r="J7" s="6">
        <f t="shared" si="3"/>
        <v>0.008227654086207362</v>
      </c>
      <c r="K7" s="38">
        <f t="shared" si="4"/>
        <v>11616.11</v>
      </c>
      <c r="L7" s="6">
        <f t="shared" si="5"/>
        <v>0.0015985358343072206</v>
      </c>
    </row>
    <row r="8" spans="2:12" ht="12.75">
      <c r="B8" s="126" t="s">
        <v>15</v>
      </c>
      <c r="C8" s="128">
        <v>33021.79</v>
      </c>
      <c r="D8" s="6">
        <f t="shared" si="0"/>
        <v>0.008930094603436384</v>
      </c>
      <c r="E8" s="128">
        <v>33021.79</v>
      </c>
      <c r="F8" s="6">
        <f t="shared" si="1"/>
        <v>0.01843496532792622</v>
      </c>
      <c r="G8" s="128">
        <v>683.89</v>
      </c>
      <c r="H8" s="6">
        <f t="shared" si="2"/>
        <v>0.0018695077111554959</v>
      </c>
      <c r="I8" s="128">
        <v>15515.17</v>
      </c>
      <c r="J8" s="6">
        <f t="shared" si="3"/>
        <v>0.010989345990069125</v>
      </c>
      <c r="K8" s="38">
        <f t="shared" si="4"/>
        <v>82242.64</v>
      </c>
      <c r="L8" s="6">
        <f t="shared" si="5"/>
        <v>0.01131771368797544</v>
      </c>
    </row>
    <row r="9" spans="2:12" ht="12.75">
      <c r="B9" s="126" t="s">
        <v>16</v>
      </c>
      <c r="C9" s="128">
        <v>0</v>
      </c>
      <c r="D9" s="6">
        <f t="shared" si="0"/>
        <v>0</v>
      </c>
      <c r="E9" s="128">
        <v>0</v>
      </c>
      <c r="F9" s="6">
        <f t="shared" si="1"/>
        <v>0</v>
      </c>
      <c r="G9" s="128">
        <v>0</v>
      </c>
      <c r="H9" s="6">
        <f t="shared" si="2"/>
        <v>0</v>
      </c>
      <c r="I9" s="128">
        <v>1937.21</v>
      </c>
      <c r="J9" s="6">
        <f t="shared" si="3"/>
        <v>0.0013721197347771122</v>
      </c>
      <c r="K9" s="38">
        <f t="shared" si="4"/>
        <v>1937.21</v>
      </c>
      <c r="L9" s="6">
        <f t="shared" si="5"/>
        <v>0.00026658662870602043</v>
      </c>
    </row>
    <row r="10" spans="2:12" ht="12.75">
      <c r="B10" s="126" t="s">
        <v>17</v>
      </c>
      <c r="C10" s="128">
        <v>4167.445</v>
      </c>
      <c r="D10" s="6">
        <f t="shared" si="0"/>
        <v>0.0011270036574219005</v>
      </c>
      <c r="E10" s="128">
        <v>4167.445</v>
      </c>
      <c r="F10" s="6">
        <f t="shared" si="1"/>
        <v>0.00232654571666283</v>
      </c>
      <c r="G10" s="128">
        <v>300.42</v>
      </c>
      <c r="H10" s="6">
        <f t="shared" si="2"/>
        <v>0.0008212395364537193</v>
      </c>
      <c r="I10" s="128">
        <v>4639.21</v>
      </c>
      <c r="J10" s="6">
        <f t="shared" si="3"/>
        <v>0.0032859378150924923</v>
      </c>
      <c r="K10" s="38">
        <f t="shared" si="4"/>
        <v>13274.52</v>
      </c>
      <c r="L10" s="6">
        <f t="shared" si="5"/>
        <v>0.0018267557644708846</v>
      </c>
    </row>
    <row r="11" spans="2:12" ht="12.75">
      <c r="B11" s="126" t="s">
        <v>22</v>
      </c>
      <c r="C11" s="128">
        <v>13.16</v>
      </c>
      <c r="D11" s="6">
        <f t="shared" si="0"/>
        <v>3.5588635558890906E-06</v>
      </c>
      <c r="E11" s="128">
        <v>13.16</v>
      </c>
      <c r="F11" s="6">
        <f t="shared" si="1"/>
        <v>7.346789611208509E-06</v>
      </c>
      <c r="G11" s="128">
        <v>0</v>
      </c>
      <c r="H11" s="6">
        <f t="shared" si="2"/>
        <v>0</v>
      </c>
      <c r="I11" s="128">
        <v>278.95</v>
      </c>
      <c r="J11" s="6">
        <f t="shared" si="3"/>
        <v>0.0001975794054418857</v>
      </c>
      <c r="K11" s="38">
        <f t="shared" si="4"/>
        <v>305.27</v>
      </c>
      <c r="L11" s="6">
        <f t="shared" si="5"/>
        <v>4.20093330847388E-05</v>
      </c>
    </row>
    <row r="12" spans="2:12" ht="12.75">
      <c r="B12" s="126" t="s">
        <v>24</v>
      </c>
      <c r="C12" s="128">
        <v>0</v>
      </c>
      <c r="D12" s="6">
        <f t="shared" si="0"/>
        <v>0</v>
      </c>
      <c r="E12" s="128">
        <v>0</v>
      </c>
      <c r="F12" s="6">
        <f t="shared" si="1"/>
        <v>0</v>
      </c>
      <c r="G12" s="128">
        <v>0</v>
      </c>
      <c r="H12" s="6">
        <f t="shared" si="2"/>
        <v>0</v>
      </c>
      <c r="I12" s="128">
        <v>1814.39</v>
      </c>
      <c r="J12" s="6">
        <f t="shared" si="3"/>
        <v>0.001285126716041237</v>
      </c>
      <c r="K12" s="38">
        <f t="shared" si="4"/>
        <v>1814.39</v>
      </c>
      <c r="L12" s="6">
        <f t="shared" si="5"/>
        <v>0.00024968491452032374</v>
      </c>
    </row>
    <row r="13" spans="2:12" ht="12.75">
      <c r="B13" s="126" t="s">
        <v>27</v>
      </c>
      <c r="C13" s="128">
        <v>11446.01</v>
      </c>
      <c r="D13" s="6">
        <f t="shared" si="0"/>
        <v>0.0030953486207706757</v>
      </c>
      <c r="E13" s="128">
        <v>11446.01</v>
      </c>
      <c r="F13" s="6">
        <f t="shared" si="1"/>
        <v>0.006389926091017379</v>
      </c>
      <c r="G13" s="128">
        <v>58.21</v>
      </c>
      <c r="H13" s="6">
        <f t="shared" si="2"/>
        <v>0.0001591250696257606</v>
      </c>
      <c r="I13" s="128">
        <v>13963.03</v>
      </c>
      <c r="J13" s="6">
        <f t="shared" si="3"/>
        <v>0.009889970122126595</v>
      </c>
      <c r="K13" s="38">
        <f t="shared" si="4"/>
        <v>36913.26</v>
      </c>
      <c r="L13" s="6">
        <f t="shared" si="5"/>
        <v>0.005079770152925493</v>
      </c>
    </row>
    <row r="14" spans="2:12" ht="12.75">
      <c r="B14" s="126" t="s">
        <v>28</v>
      </c>
      <c r="C14" s="128">
        <v>26276.51</v>
      </c>
      <c r="D14" s="6">
        <f t="shared" si="0"/>
        <v>0.00710596609536134</v>
      </c>
      <c r="E14" s="128">
        <v>26276.51</v>
      </c>
      <c r="F14" s="6">
        <f t="shared" si="1"/>
        <v>0.014669300204165387</v>
      </c>
      <c r="G14" s="128">
        <v>65.84</v>
      </c>
      <c r="H14" s="6">
        <f t="shared" si="2"/>
        <v>0.0001799827277814822</v>
      </c>
      <c r="I14" s="128">
        <v>6993.43</v>
      </c>
      <c r="J14" s="6">
        <f t="shared" si="3"/>
        <v>0.004953424417994074</v>
      </c>
      <c r="K14" s="38">
        <f t="shared" si="4"/>
        <v>59612.28999999999</v>
      </c>
      <c r="L14" s="6">
        <f t="shared" si="5"/>
        <v>0.008203467574783123</v>
      </c>
    </row>
    <row r="15" spans="2:12" ht="12.75">
      <c r="B15" s="126" t="s">
        <v>32</v>
      </c>
      <c r="C15" s="128">
        <v>0</v>
      </c>
      <c r="D15" s="6">
        <f t="shared" si="0"/>
        <v>0</v>
      </c>
      <c r="E15" s="128">
        <v>0</v>
      </c>
      <c r="F15" s="6">
        <f t="shared" si="1"/>
        <v>0</v>
      </c>
      <c r="G15" s="128">
        <v>0</v>
      </c>
      <c r="H15" s="6">
        <f t="shared" si="2"/>
        <v>0</v>
      </c>
      <c r="I15" s="128">
        <v>389.44</v>
      </c>
      <c r="J15" s="6">
        <f t="shared" si="3"/>
        <v>0.0002758391240555224</v>
      </c>
      <c r="K15" s="38">
        <f t="shared" si="4"/>
        <v>389.44</v>
      </c>
      <c r="L15" s="6">
        <f t="shared" si="5"/>
        <v>5.359227790651122E-05</v>
      </c>
    </row>
    <row r="16" spans="2:12" ht="12.75">
      <c r="B16" s="126" t="s">
        <v>33</v>
      </c>
      <c r="C16" s="128">
        <v>4056.11</v>
      </c>
      <c r="D16" s="6">
        <f t="shared" si="0"/>
        <v>0.001096895293136573</v>
      </c>
      <c r="E16" s="128">
        <v>4056.11</v>
      </c>
      <c r="F16" s="6">
        <f t="shared" si="1"/>
        <v>0.0022643910949786436</v>
      </c>
      <c r="G16" s="128">
        <v>143.83</v>
      </c>
      <c r="H16" s="6">
        <f t="shared" si="2"/>
        <v>0.0003931791576064791</v>
      </c>
      <c r="I16" s="128">
        <v>28932.81</v>
      </c>
      <c r="J16" s="6">
        <f t="shared" si="3"/>
        <v>0.02049301809486663</v>
      </c>
      <c r="K16" s="38">
        <f t="shared" si="4"/>
        <v>37188.86</v>
      </c>
      <c r="L16" s="6">
        <f t="shared" si="5"/>
        <v>0.00511769648763953</v>
      </c>
    </row>
    <row r="17" spans="2:12" ht="12.75">
      <c r="B17" s="126" t="s">
        <v>35</v>
      </c>
      <c r="C17" s="128">
        <v>9346.02</v>
      </c>
      <c r="D17" s="6">
        <f t="shared" si="0"/>
        <v>0.0025274475661558175</v>
      </c>
      <c r="E17" s="128">
        <v>9346.02</v>
      </c>
      <c r="F17" s="6">
        <f t="shared" si="1"/>
        <v>0.005217571629342474</v>
      </c>
      <c r="G17" s="128">
        <v>6311.58</v>
      </c>
      <c r="H17" s="6">
        <f t="shared" si="2"/>
        <v>0.01725357510648614</v>
      </c>
      <c r="I17" s="128">
        <v>0</v>
      </c>
      <c r="J17" s="6">
        <f t="shared" si="3"/>
        <v>0</v>
      </c>
      <c r="K17" s="38">
        <f t="shared" si="4"/>
        <v>25003.620000000003</v>
      </c>
      <c r="L17" s="6">
        <f t="shared" si="5"/>
        <v>0.0034408405703286824</v>
      </c>
    </row>
    <row r="18" spans="2:12" ht="12.75">
      <c r="B18" s="126" t="s">
        <v>38</v>
      </c>
      <c r="C18" s="128">
        <v>51622.095</v>
      </c>
      <c r="D18" s="6">
        <f t="shared" si="0"/>
        <v>0.013960181806545931</v>
      </c>
      <c r="E18" s="128">
        <v>51622.095</v>
      </c>
      <c r="F18" s="6">
        <f t="shared" si="1"/>
        <v>0.028818895992007505</v>
      </c>
      <c r="G18" s="128">
        <v>4617.65</v>
      </c>
      <c r="H18" s="6">
        <f t="shared" si="2"/>
        <v>0.012622983641253967</v>
      </c>
      <c r="I18" s="128">
        <v>50209.8</v>
      </c>
      <c r="J18" s="6">
        <f t="shared" si="3"/>
        <v>0.035563443023323156</v>
      </c>
      <c r="K18" s="38">
        <f t="shared" si="4"/>
        <v>158071.64</v>
      </c>
      <c r="L18" s="6">
        <f t="shared" si="5"/>
        <v>0.02175282266849321</v>
      </c>
    </row>
    <row r="19" spans="2:12" ht="12.75">
      <c r="B19" s="126" t="s">
        <v>39</v>
      </c>
      <c r="C19" s="128">
        <v>811.22</v>
      </c>
      <c r="D19" s="6">
        <f t="shared" si="0"/>
        <v>0.0002193785177665918</v>
      </c>
      <c r="E19" s="128">
        <v>811.22</v>
      </c>
      <c r="F19" s="6">
        <f t="shared" si="1"/>
        <v>0.00045287710246235313</v>
      </c>
      <c r="G19" s="128">
        <v>0</v>
      </c>
      <c r="H19" s="6">
        <f t="shared" si="2"/>
        <v>0</v>
      </c>
      <c r="I19" s="128">
        <v>5239.16</v>
      </c>
      <c r="J19" s="6">
        <f t="shared" si="3"/>
        <v>0.0037108805083882774</v>
      </c>
      <c r="K19" s="38">
        <f t="shared" si="4"/>
        <v>6861.6</v>
      </c>
      <c r="L19" s="6">
        <f t="shared" si="5"/>
        <v>0.0009442501388745824</v>
      </c>
    </row>
    <row r="20" spans="2:12" ht="12.75">
      <c r="B20" s="126" t="s">
        <v>40</v>
      </c>
      <c r="C20" s="128">
        <v>216161.43</v>
      </c>
      <c r="D20" s="6">
        <f t="shared" si="0"/>
        <v>0.058456613633424824</v>
      </c>
      <c r="E20" s="128">
        <v>216161.43</v>
      </c>
      <c r="F20" s="6">
        <f t="shared" si="1"/>
        <v>0.12067572555227776</v>
      </c>
      <c r="G20" s="128">
        <v>28237.23</v>
      </c>
      <c r="H20" s="6">
        <f t="shared" si="2"/>
        <v>0.077190365741086</v>
      </c>
      <c r="I20" s="128">
        <v>33235.13</v>
      </c>
      <c r="J20" s="6">
        <f t="shared" si="3"/>
        <v>0.02354033778520803</v>
      </c>
      <c r="K20" s="38">
        <f t="shared" si="4"/>
        <v>493795.22</v>
      </c>
      <c r="L20" s="6">
        <f t="shared" si="5"/>
        <v>0.06795298546411987</v>
      </c>
    </row>
    <row r="21" spans="2:12" ht="12.75">
      <c r="B21" s="126" t="s">
        <v>164</v>
      </c>
      <c r="C21" s="128">
        <v>0</v>
      </c>
      <c r="D21" s="6">
        <f t="shared" si="0"/>
        <v>0</v>
      </c>
      <c r="E21" s="128">
        <v>0</v>
      </c>
      <c r="F21" s="6">
        <f t="shared" si="1"/>
        <v>0</v>
      </c>
      <c r="G21" s="128">
        <v>0</v>
      </c>
      <c r="H21" s="6">
        <f t="shared" si="2"/>
        <v>0</v>
      </c>
      <c r="I21" s="128">
        <v>7412.37</v>
      </c>
      <c r="J21" s="6">
        <f t="shared" si="3"/>
        <v>0.005250158299033055</v>
      </c>
      <c r="K21" s="38">
        <f t="shared" si="4"/>
        <v>7412.37</v>
      </c>
      <c r="L21" s="6">
        <f t="shared" si="5"/>
        <v>0.0010200436344132255</v>
      </c>
    </row>
    <row r="22" spans="2:12" ht="12.75">
      <c r="B22" s="126" t="s">
        <v>42</v>
      </c>
      <c r="C22" s="128">
        <v>0</v>
      </c>
      <c r="D22" s="6">
        <f t="shared" si="0"/>
        <v>0</v>
      </c>
      <c r="E22" s="128">
        <v>0</v>
      </c>
      <c r="F22" s="6">
        <f t="shared" si="1"/>
        <v>0</v>
      </c>
      <c r="G22" s="128">
        <v>0</v>
      </c>
      <c r="H22" s="6">
        <f t="shared" si="2"/>
        <v>0</v>
      </c>
      <c r="I22" s="128">
        <v>3204.88</v>
      </c>
      <c r="J22" s="6">
        <f t="shared" si="3"/>
        <v>0.002270006398682885</v>
      </c>
      <c r="K22" s="38">
        <f t="shared" si="4"/>
        <v>3204.88</v>
      </c>
      <c r="L22" s="6">
        <f t="shared" si="5"/>
        <v>0.0004410353831579182</v>
      </c>
    </row>
    <row r="23" spans="2:12" ht="12.75">
      <c r="B23" s="126" t="s">
        <v>43</v>
      </c>
      <c r="C23" s="128">
        <v>9835.22</v>
      </c>
      <c r="D23" s="6">
        <f t="shared" si="0"/>
        <v>0.002659742098947682</v>
      </c>
      <c r="E23" s="128">
        <v>9835.22</v>
      </c>
      <c r="F23" s="6">
        <f t="shared" si="1"/>
        <v>0.005490675693005331</v>
      </c>
      <c r="G23" s="128">
        <v>501.42</v>
      </c>
      <c r="H23" s="6">
        <f t="shared" si="2"/>
        <v>0.0013707007801365553</v>
      </c>
      <c r="I23" s="128">
        <v>3521.67</v>
      </c>
      <c r="J23" s="6">
        <f t="shared" si="3"/>
        <v>0.0024943877568113487</v>
      </c>
      <c r="K23" s="38">
        <f t="shared" si="4"/>
        <v>23693.53</v>
      </c>
      <c r="L23" s="6">
        <f t="shared" si="5"/>
        <v>0.0032605542428776205</v>
      </c>
    </row>
    <row r="24" spans="2:12" ht="12.75">
      <c r="B24" s="126" t="s">
        <v>44</v>
      </c>
      <c r="C24" s="128">
        <v>23323.215</v>
      </c>
      <c r="D24" s="6">
        <f t="shared" si="0"/>
        <v>0.006307305461220804</v>
      </c>
      <c r="E24" s="128">
        <v>23323.215</v>
      </c>
      <c r="F24" s="6">
        <f t="shared" si="1"/>
        <v>0.013020573986472833</v>
      </c>
      <c r="G24" s="128">
        <v>1194.4</v>
      </c>
      <c r="H24" s="6">
        <f t="shared" si="2"/>
        <v>0.0032650572609690515</v>
      </c>
      <c r="I24" s="128">
        <v>56300.6</v>
      </c>
      <c r="J24" s="6">
        <f t="shared" si="3"/>
        <v>0.039877537458402695</v>
      </c>
      <c r="K24" s="38">
        <f t="shared" si="4"/>
        <v>104141.43</v>
      </c>
      <c r="L24" s="6">
        <f t="shared" si="5"/>
        <v>0.014331287125466012</v>
      </c>
    </row>
    <row r="25" spans="2:12" ht="12.75">
      <c r="B25" s="126" t="s">
        <v>45</v>
      </c>
      <c r="C25" s="128">
        <v>249630.08</v>
      </c>
      <c r="D25" s="6">
        <f t="shared" si="0"/>
        <v>0.06750755274815183</v>
      </c>
      <c r="E25" s="128">
        <v>249630.08</v>
      </c>
      <c r="F25" s="6">
        <f t="shared" si="1"/>
        <v>0.13936015793230616</v>
      </c>
      <c r="G25" s="128">
        <v>107097.04</v>
      </c>
      <c r="H25" s="6">
        <f t="shared" si="2"/>
        <v>0.29276454125945484</v>
      </c>
      <c r="I25" s="128">
        <v>54078.32</v>
      </c>
      <c r="J25" s="6">
        <f t="shared" si="3"/>
        <v>0.03830350354148069</v>
      </c>
      <c r="K25" s="38">
        <f t="shared" si="4"/>
        <v>660435.5199999999</v>
      </c>
      <c r="L25" s="6">
        <f t="shared" si="5"/>
        <v>0.09088497310797874</v>
      </c>
    </row>
    <row r="26" spans="2:12" ht="12.75">
      <c r="B26" s="126" t="s">
        <v>46</v>
      </c>
      <c r="C26" s="128">
        <v>116863.11</v>
      </c>
      <c r="D26" s="6">
        <f t="shared" si="0"/>
        <v>0.03160333307042994</v>
      </c>
      <c r="E26" s="128">
        <v>116863.11</v>
      </c>
      <c r="F26" s="6">
        <f t="shared" si="1"/>
        <v>0.06524078134358034</v>
      </c>
      <c r="G26" s="128">
        <v>19673.78</v>
      </c>
      <c r="H26" s="6">
        <f t="shared" si="2"/>
        <v>0.05378099316787315</v>
      </c>
      <c r="I26" s="128">
        <v>65247.97</v>
      </c>
      <c r="J26" s="6">
        <f t="shared" si="3"/>
        <v>0.046214931417422465</v>
      </c>
      <c r="K26" s="38">
        <f t="shared" si="4"/>
        <v>318647.97</v>
      </c>
      <c r="L26" s="6">
        <f t="shared" si="5"/>
        <v>0.04385032498609708</v>
      </c>
    </row>
    <row r="27" spans="2:12" ht="12.75">
      <c r="B27" s="126" t="s">
        <v>48</v>
      </c>
      <c r="C27" s="128">
        <v>83735.385</v>
      </c>
      <c r="D27" s="6">
        <f t="shared" si="0"/>
        <v>0.022644590426659728</v>
      </c>
      <c r="E27" s="128">
        <v>83735.385</v>
      </c>
      <c r="F27" s="6">
        <f t="shared" si="1"/>
        <v>0.04674667603408395</v>
      </c>
      <c r="G27" s="128">
        <v>23057.84</v>
      </c>
      <c r="H27" s="6">
        <f t="shared" si="2"/>
        <v>0.06303178827383006</v>
      </c>
      <c r="I27" s="128">
        <v>49721.1</v>
      </c>
      <c r="J27" s="6">
        <f t="shared" si="3"/>
        <v>0.03521729835424465</v>
      </c>
      <c r="K27" s="38">
        <f t="shared" si="4"/>
        <v>240249.71</v>
      </c>
      <c r="L27" s="6">
        <f t="shared" si="5"/>
        <v>0.03306165064009533</v>
      </c>
    </row>
    <row r="28" spans="2:12" ht="12.75">
      <c r="B28" s="126" t="s">
        <v>51</v>
      </c>
      <c r="C28" s="128">
        <v>64711.135</v>
      </c>
      <c r="D28" s="6">
        <f t="shared" si="0"/>
        <v>0.017499855623990805</v>
      </c>
      <c r="E28" s="128">
        <v>64711.135</v>
      </c>
      <c r="F28" s="6">
        <f t="shared" si="1"/>
        <v>0.03612607099905102</v>
      </c>
      <c r="G28" s="128">
        <v>23617.02</v>
      </c>
      <c r="H28" s="6">
        <f t="shared" si="2"/>
        <v>0.06456038398647966</v>
      </c>
      <c r="I28" s="128">
        <v>89340.05</v>
      </c>
      <c r="J28" s="6">
        <f t="shared" si="3"/>
        <v>0.06327927571660995</v>
      </c>
      <c r="K28" s="38">
        <f t="shared" si="4"/>
        <v>242379.34000000003</v>
      </c>
      <c r="L28" s="6">
        <f t="shared" si="5"/>
        <v>0.03335471689625301</v>
      </c>
    </row>
    <row r="29" spans="2:12" ht="12.75">
      <c r="B29" s="126" t="s">
        <v>52</v>
      </c>
      <c r="C29" s="128">
        <v>2694.77</v>
      </c>
      <c r="D29" s="6">
        <f t="shared" si="0"/>
        <v>0.0007287476249622526</v>
      </c>
      <c r="E29" s="128">
        <v>2694.77</v>
      </c>
      <c r="F29" s="6">
        <f t="shared" si="1"/>
        <v>0.0015044003222337656</v>
      </c>
      <c r="G29" s="128">
        <v>0</v>
      </c>
      <c r="H29" s="6">
        <f t="shared" si="2"/>
        <v>0</v>
      </c>
      <c r="I29" s="128">
        <v>23228.56</v>
      </c>
      <c r="J29" s="6">
        <f t="shared" si="3"/>
        <v>0.01645271580595508</v>
      </c>
      <c r="K29" s="38">
        <f t="shared" si="4"/>
        <v>28618.100000000002</v>
      </c>
      <c r="L29" s="6">
        <f t="shared" si="5"/>
        <v>0.0039382425235115264</v>
      </c>
    </row>
    <row r="30" spans="2:12" ht="12.75">
      <c r="B30" s="126" t="s">
        <v>53</v>
      </c>
      <c r="C30" s="128">
        <v>13049.265</v>
      </c>
      <c r="D30" s="6">
        <f t="shared" si="0"/>
        <v>0.0035289174498205965</v>
      </c>
      <c r="E30" s="128">
        <v>13049.265</v>
      </c>
      <c r="F30" s="6">
        <f t="shared" si="1"/>
        <v>0.007284969949536991</v>
      </c>
      <c r="G30" s="128">
        <v>1431.64</v>
      </c>
      <c r="H30" s="6">
        <f t="shared" si="2"/>
        <v>0.003913585546796494</v>
      </c>
      <c r="I30" s="128">
        <v>825.32</v>
      </c>
      <c r="J30" s="6">
        <f t="shared" si="3"/>
        <v>0.0005845715536809362</v>
      </c>
      <c r="K30" s="38">
        <f t="shared" si="4"/>
        <v>28355.489999999998</v>
      </c>
      <c r="L30" s="6">
        <f t="shared" si="5"/>
        <v>0.003902103790713074</v>
      </c>
    </row>
    <row r="31" spans="2:12" ht="12.75">
      <c r="B31" s="126" t="s">
        <v>54</v>
      </c>
      <c r="C31" s="128">
        <v>6146.63</v>
      </c>
      <c r="D31" s="6">
        <f t="shared" si="0"/>
        <v>0.00166223537222907</v>
      </c>
      <c r="E31" s="128">
        <v>6146.63</v>
      </c>
      <c r="F31" s="6">
        <f t="shared" si="1"/>
        <v>0.0034314587711202554</v>
      </c>
      <c r="G31" s="128">
        <v>0</v>
      </c>
      <c r="H31" s="6">
        <f t="shared" si="2"/>
        <v>0</v>
      </c>
      <c r="I31" s="128">
        <v>43148.82</v>
      </c>
      <c r="J31" s="6">
        <f t="shared" si="3"/>
        <v>0.030562173153321198</v>
      </c>
      <c r="K31" s="38">
        <f t="shared" si="4"/>
        <v>55442.08</v>
      </c>
      <c r="L31" s="6">
        <f t="shared" si="5"/>
        <v>0.007629589562127741</v>
      </c>
    </row>
    <row r="32" spans="2:12" ht="12.75">
      <c r="B32" s="126" t="s">
        <v>55</v>
      </c>
      <c r="C32" s="128">
        <v>29983.08</v>
      </c>
      <c r="D32" s="6">
        <f t="shared" si="0"/>
        <v>0.008108335159977742</v>
      </c>
      <c r="E32" s="128">
        <v>29983.08</v>
      </c>
      <c r="F32" s="6">
        <f t="shared" si="1"/>
        <v>0.016738554761096782</v>
      </c>
      <c r="G32" s="128">
        <v>10061.18</v>
      </c>
      <c r="H32" s="6">
        <f t="shared" si="2"/>
        <v>0.02750362425729789</v>
      </c>
      <c r="I32" s="128">
        <v>5872.94</v>
      </c>
      <c r="J32" s="6">
        <f t="shared" si="3"/>
        <v>0.004159784884014584</v>
      </c>
      <c r="K32" s="38">
        <f t="shared" si="4"/>
        <v>75900.28</v>
      </c>
      <c r="L32" s="6">
        <f t="shared" si="5"/>
        <v>0.010444918084793588</v>
      </c>
    </row>
    <row r="33" spans="2:12" ht="12.75">
      <c r="B33" s="126" t="s">
        <v>58</v>
      </c>
      <c r="C33" s="128">
        <v>1199067.42</v>
      </c>
      <c r="D33" s="6">
        <f t="shared" si="0"/>
        <v>0.3242642357212734</v>
      </c>
      <c r="E33" s="128">
        <v>0</v>
      </c>
      <c r="F33" s="6">
        <f t="shared" si="1"/>
        <v>0</v>
      </c>
      <c r="G33" s="128">
        <v>0</v>
      </c>
      <c r="H33" s="6">
        <f t="shared" si="2"/>
        <v>0</v>
      </c>
      <c r="I33" s="128">
        <v>0</v>
      </c>
      <c r="J33" s="6">
        <f t="shared" si="3"/>
        <v>0</v>
      </c>
      <c r="K33" s="38">
        <f t="shared" si="4"/>
        <v>1199067.42</v>
      </c>
      <c r="L33" s="6">
        <f t="shared" si="5"/>
        <v>0.16500809983895695</v>
      </c>
    </row>
    <row r="34" spans="2:12" ht="12.75">
      <c r="B34" s="126" t="s">
        <v>61</v>
      </c>
      <c r="C34" s="128">
        <v>607123.21</v>
      </c>
      <c r="D34" s="6">
        <f t="shared" si="0"/>
        <v>0.16418454908840419</v>
      </c>
      <c r="E34" s="128">
        <v>0</v>
      </c>
      <c r="F34" s="6">
        <f t="shared" si="1"/>
        <v>0</v>
      </c>
      <c r="G34" s="128">
        <v>0</v>
      </c>
      <c r="H34" s="6">
        <f t="shared" si="2"/>
        <v>0</v>
      </c>
      <c r="I34" s="128">
        <v>0</v>
      </c>
      <c r="J34" s="6">
        <f t="shared" si="3"/>
        <v>0</v>
      </c>
      <c r="K34" s="38">
        <f t="shared" si="4"/>
        <v>607123.21</v>
      </c>
      <c r="L34" s="6">
        <f t="shared" si="5"/>
        <v>0.08354846906792616</v>
      </c>
    </row>
    <row r="35" spans="2:12" ht="12.75">
      <c r="B35" s="126" t="s">
        <v>63</v>
      </c>
      <c r="C35" s="128">
        <v>103450.81</v>
      </c>
      <c r="D35" s="6">
        <f aca="true" t="shared" si="6" ref="D35:D66">+C35/$C$79</f>
        <v>0.02797623993436221</v>
      </c>
      <c r="E35" s="128">
        <v>3090.38</v>
      </c>
      <c r="F35" s="6">
        <f t="shared" si="1"/>
        <v>0.0017252562065871242</v>
      </c>
      <c r="G35" s="128">
        <v>5407.2</v>
      </c>
      <c r="H35" s="6">
        <f t="shared" si="2"/>
        <v>0.014781327546476769</v>
      </c>
      <c r="I35" s="128">
        <v>7688.87</v>
      </c>
      <c r="J35" s="6">
        <f t="shared" si="3"/>
        <v>0.005446002377200043</v>
      </c>
      <c r="K35" s="38">
        <f t="shared" si="4"/>
        <v>119637.26</v>
      </c>
      <c r="L35" s="6">
        <f t="shared" si="5"/>
        <v>0.01646372556977593</v>
      </c>
    </row>
    <row r="36" spans="2:12" ht="12.75">
      <c r="B36" s="126" t="s">
        <v>67</v>
      </c>
      <c r="C36" s="128">
        <v>66008.695</v>
      </c>
      <c r="D36" s="6">
        <f t="shared" si="6"/>
        <v>0.01785075524371569</v>
      </c>
      <c r="E36" s="128">
        <v>66008.695</v>
      </c>
      <c r="F36" s="6">
        <f t="shared" si="1"/>
        <v>0.03685045552244917</v>
      </c>
      <c r="G36" s="128">
        <v>6263.79</v>
      </c>
      <c r="H36" s="6">
        <f t="shared" si="2"/>
        <v>0.01712293454511498</v>
      </c>
      <c r="I36" s="128">
        <v>6784.71</v>
      </c>
      <c r="J36" s="6">
        <f t="shared" si="3"/>
        <v>0.004805588700109756</v>
      </c>
      <c r="K36" s="38">
        <f t="shared" si="4"/>
        <v>145065.89</v>
      </c>
      <c r="L36" s="6">
        <f t="shared" si="5"/>
        <v>0.01996305333719029</v>
      </c>
    </row>
    <row r="37" spans="2:12" ht="12.75">
      <c r="B37" s="126" t="s">
        <v>68</v>
      </c>
      <c r="C37" s="128">
        <v>12647.115</v>
      </c>
      <c r="D37" s="6">
        <f t="shared" si="6"/>
        <v>0.0034201638799877094</v>
      </c>
      <c r="E37" s="128">
        <v>12647.115</v>
      </c>
      <c r="F37" s="6">
        <f t="shared" si="1"/>
        <v>0.00706046300104554</v>
      </c>
      <c r="G37" s="128">
        <v>0</v>
      </c>
      <c r="H37" s="6">
        <f t="shared" si="2"/>
        <v>0</v>
      </c>
      <c r="I37" s="128">
        <v>50019.16</v>
      </c>
      <c r="J37" s="6">
        <f t="shared" si="3"/>
        <v>0.03542841331243073</v>
      </c>
      <c r="K37" s="38">
        <f t="shared" si="4"/>
        <v>75313.39</v>
      </c>
      <c r="L37" s="6">
        <f t="shared" si="5"/>
        <v>0.010364153982542786</v>
      </c>
    </row>
    <row r="38" spans="2:12" ht="12.75">
      <c r="B38" s="126" t="s">
        <v>70</v>
      </c>
      <c r="C38" s="128">
        <v>11168.19</v>
      </c>
      <c r="D38" s="6">
        <f t="shared" si="6"/>
        <v>0.003020217657769376</v>
      </c>
      <c r="E38" s="128">
        <v>11168.19</v>
      </c>
      <c r="F38" s="6">
        <f t="shared" si="1"/>
        <v>0.00623482843981784</v>
      </c>
      <c r="G38" s="128">
        <v>348.11</v>
      </c>
      <c r="H38" s="6">
        <f t="shared" si="2"/>
        <v>0.0009516067340220499</v>
      </c>
      <c r="I38" s="128">
        <v>23564.08</v>
      </c>
      <c r="J38" s="6">
        <f t="shared" si="3"/>
        <v>0.016690363564025923</v>
      </c>
      <c r="K38" s="38">
        <f t="shared" si="4"/>
        <v>46248.57000000001</v>
      </c>
      <c r="L38" s="6">
        <f t="shared" si="5"/>
        <v>0.006364436668597827</v>
      </c>
    </row>
    <row r="39" spans="2:12" ht="12.75">
      <c r="B39" s="126" t="s">
        <v>73</v>
      </c>
      <c r="C39" s="128">
        <v>4835.97</v>
      </c>
      <c r="D39" s="6">
        <f t="shared" si="6"/>
        <v>0.0013077931147699822</v>
      </c>
      <c r="E39" s="128">
        <v>4835.97</v>
      </c>
      <c r="F39" s="6">
        <f t="shared" si="1"/>
        <v>0.0026997609541121593</v>
      </c>
      <c r="G39" s="128">
        <v>0</v>
      </c>
      <c r="H39" s="6">
        <f t="shared" si="2"/>
        <v>0</v>
      </c>
      <c r="I39" s="128">
        <v>20149.74</v>
      </c>
      <c r="J39" s="6">
        <f t="shared" si="3"/>
        <v>0.014271997307792016</v>
      </c>
      <c r="K39" s="38">
        <f t="shared" si="4"/>
        <v>29821.68</v>
      </c>
      <c r="L39" s="6">
        <f t="shared" si="5"/>
        <v>0.004103871616164358</v>
      </c>
    </row>
    <row r="40" spans="2:12" ht="12.75">
      <c r="B40" s="126" t="s">
        <v>75</v>
      </c>
      <c r="C40" s="128">
        <v>7657.535</v>
      </c>
      <c r="D40" s="6">
        <f t="shared" si="6"/>
        <v>0.002070829957404648</v>
      </c>
      <c r="E40" s="128">
        <v>7657.535</v>
      </c>
      <c r="F40" s="6">
        <f t="shared" si="1"/>
        <v>0.004274946701023219</v>
      </c>
      <c r="G40" s="128">
        <v>419.08</v>
      </c>
      <c r="H40" s="6">
        <f t="shared" si="2"/>
        <v>0.0011456130248885716</v>
      </c>
      <c r="I40" s="128">
        <v>29226.99</v>
      </c>
      <c r="J40" s="6">
        <f t="shared" si="3"/>
        <v>0.020701384861286753</v>
      </c>
      <c r="K40" s="38">
        <f t="shared" si="4"/>
        <v>44961.14</v>
      </c>
      <c r="L40" s="6">
        <f t="shared" si="5"/>
        <v>0.006187268667506054</v>
      </c>
    </row>
    <row r="41" spans="2:12" ht="12.75">
      <c r="B41" s="126" t="s">
        <v>78</v>
      </c>
      <c r="C41" s="128">
        <v>805.975</v>
      </c>
      <c r="D41" s="6">
        <f t="shared" si="6"/>
        <v>0.00021796011052110259</v>
      </c>
      <c r="E41" s="128">
        <v>805.975</v>
      </c>
      <c r="F41" s="6">
        <f t="shared" si="1"/>
        <v>0.0004499489936849376</v>
      </c>
      <c r="G41" s="128">
        <v>0</v>
      </c>
      <c r="H41" s="6">
        <f t="shared" si="2"/>
        <v>0</v>
      </c>
      <c r="I41" s="128">
        <v>0</v>
      </c>
      <c r="J41" s="6">
        <f t="shared" si="3"/>
        <v>0</v>
      </c>
      <c r="K41" s="38">
        <f t="shared" si="4"/>
        <v>1611.95</v>
      </c>
      <c r="L41" s="6">
        <f t="shared" si="5"/>
        <v>0.00022182639783124681</v>
      </c>
    </row>
    <row r="42" spans="2:12" ht="12.75">
      <c r="B42" s="126" t="s">
        <v>79</v>
      </c>
      <c r="C42" s="128">
        <v>66872.42</v>
      </c>
      <c r="D42" s="6">
        <f t="shared" si="6"/>
        <v>0.018084332707607047</v>
      </c>
      <c r="E42" s="128">
        <v>66872.42</v>
      </c>
      <c r="F42" s="6">
        <f t="shared" si="1"/>
        <v>0.037332644417353504</v>
      </c>
      <c r="G42" s="128">
        <v>22472.38</v>
      </c>
      <c r="H42" s="6">
        <f t="shared" si="2"/>
        <v>0.06143135255379746</v>
      </c>
      <c r="I42" s="128">
        <v>16797.75</v>
      </c>
      <c r="J42" s="6">
        <f t="shared" si="3"/>
        <v>0.01189779335996213</v>
      </c>
      <c r="K42" s="38">
        <f t="shared" si="4"/>
        <v>173014.97</v>
      </c>
      <c r="L42" s="6">
        <f t="shared" si="5"/>
        <v>0.023809229545569795</v>
      </c>
    </row>
    <row r="43" spans="2:12" ht="12.75">
      <c r="B43" s="126" t="s">
        <v>81</v>
      </c>
      <c r="C43" s="128">
        <v>161.28</v>
      </c>
      <c r="D43" s="6">
        <f t="shared" si="6"/>
        <v>4.361500868493864E-05</v>
      </c>
      <c r="E43" s="128">
        <v>161.28</v>
      </c>
      <c r="F43" s="6">
        <f t="shared" si="1"/>
        <v>9.003725140544897E-05</v>
      </c>
      <c r="G43" s="128">
        <v>0</v>
      </c>
      <c r="H43" s="6">
        <f t="shared" si="2"/>
        <v>0</v>
      </c>
      <c r="I43" s="128">
        <v>0</v>
      </c>
      <c r="J43" s="6">
        <f t="shared" si="3"/>
        <v>0</v>
      </c>
      <c r="K43" s="38">
        <f t="shared" si="4"/>
        <v>322.56</v>
      </c>
      <c r="L43" s="6">
        <f t="shared" si="5"/>
        <v>4.4388673894628843E-05</v>
      </c>
    </row>
    <row r="44" spans="2:12" ht="12.75">
      <c r="B44" s="126" t="s">
        <v>82</v>
      </c>
      <c r="C44" s="128">
        <v>16028.58</v>
      </c>
      <c r="D44" s="6">
        <f t="shared" si="6"/>
        <v>0.004334614681964496</v>
      </c>
      <c r="E44" s="128">
        <v>16028.58</v>
      </c>
      <c r="F44" s="6">
        <f t="shared" si="1"/>
        <v>0.00894822226644563</v>
      </c>
      <c r="G44" s="128">
        <v>5718.68</v>
      </c>
      <c r="H44" s="6">
        <f t="shared" si="2"/>
        <v>0.015632801119523188</v>
      </c>
      <c r="I44" s="128">
        <v>702.85</v>
      </c>
      <c r="J44" s="6">
        <f t="shared" si="3"/>
        <v>0.0004978264388414748</v>
      </c>
      <c r="K44" s="38">
        <f t="shared" si="4"/>
        <v>38478.689999999995</v>
      </c>
      <c r="L44" s="6">
        <f t="shared" si="5"/>
        <v>0.005295194761602541</v>
      </c>
    </row>
    <row r="45" spans="2:12" ht="12.75">
      <c r="B45" s="126" t="s">
        <v>88</v>
      </c>
      <c r="C45" s="128">
        <v>0</v>
      </c>
      <c r="D45" s="6">
        <f t="shared" si="6"/>
        <v>0</v>
      </c>
      <c r="E45" s="128">
        <v>0</v>
      </c>
      <c r="F45" s="6">
        <f t="shared" si="1"/>
        <v>0</v>
      </c>
      <c r="G45" s="128">
        <v>0</v>
      </c>
      <c r="H45" s="6">
        <f t="shared" si="2"/>
        <v>0</v>
      </c>
      <c r="I45" s="128">
        <v>30565.06</v>
      </c>
      <c r="J45" s="6">
        <f t="shared" si="3"/>
        <v>0.021649135623214067</v>
      </c>
      <c r="K45" s="38">
        <f t="shared" si="4"/>
        <v>30565.06</v>
      </c>
      <c r="L45" s="6">
        <f t="shared" si="5"/>
        <v>0.004206170885756958</v>
      </c>
    </row>
    <row r="46" spans="2:12" ht="12.75">
      <c r="B46" s="126" t="s">
        <v>89</v>
      </c>
      <c r="C46" s="128">
        <v>25647.255</v>
      </c>
      <c r="D46" s="6">
        <f t="shared" si="6"/>
        <v>0.006935796438305035</v>
      </c>
      <c r="E46" s="128">
        <v>25647.255</v>
      </c>
      <c r="F46" s="6">
        <f t="shared" si="1"/>
        <v>0.01431800809954525</v>
      </c>
      <c r="G46" s="128">
        <v>4754.58</v>
      </c>
      <c r="H46" s="6">
        <f t="shared" si="2"/>
        <v>0.012997300696465364</v>
      </c>
      <c r="I46" s="128">
        <v>51459.76</v>
      </c>
      <c r="J46" s="6">
        <f t="shared" si="3"/>
        <v>0.036448785750070385</v>
      </c>
      <c r="K46" s="38">
        <f t="shared" si="4"/>
        <v>107508.85</v>
      </c>
      <c r="L46" s="6">
        <f t="shared" si="5"/>
        <v>0.014794690238828647</v>
      </c>
    </row>
    <row r="47" spans="2:12" ht="12.75">
      <c r="B47" s="126" t="s">
        <v>93</v>
      </c>
      <c r="C47" s="128">
        <v>0</v>
      </c>
      <c r="D47" s="6">
        <f t="shared" si="6"/>
        <v>0</v>
      </c>
      <c r="E47" s="128">
        <v>0</v>
      </c>
      <c r="F47" s="6">
        <f t="shared" si="1"/>
        <v>0</v>
      </c>
      <c r="G47" s="128">
        <v>0</v>
      </c>
      <c r="H47" s="6">
        <f t="shared" si="2"/>
        <v>0</v>
      </c>
      <c r="I47" s="128">
        <v>3538.5</v>
      </c>
      <c r="J47" s="6">
        <f t="shared" si="3"/>
        <v>0.0025063083927446233</v>
      </c>
      <c r="K47" s="38">
        <f t="shared" si="4"/>
        <v>3538.5</v>
      </c>
      <c r="L47" s="6">
        <f t="shared" si="5"/>
        <v>0.0004869460645341771</v>
      </c>
    </row>
    <row r="48" spans="2:12" ht="12.75">
      <c r="B48" s="126" t="s">
        <v>97</v>
      </c>
      <c r="C48" s="128">
        <v>0</v>
      </c>
      <c r="D48" s="6">
        <f t="shared" si="6"/>
        <v>0</v>
      </c>
      <c r="E48" s="128">
        <v>0</v>
      </c>
      <c r="F48" s="6">
        <f t="shared" si="1"/>
        <v>0</v>
      </c>
      <c r="G48" s="128">
        <v>0</v>
      </c>
      <c r="H48" s="6">
        <f t="shared" si="2"/>
        <v>0</v>
      </c>
      <c r="I48" s="128">
        <v>806.71</v>
      </c>
      <c r="J48" s="6">
        <f t="shared" si="3"/>
        <v>0.0005713901493601851</v>
      </c>
      <c r="K48" s="38">
        <f t="shared" si="4"/>
        <v>806.71</v>
      </c>
      <c r="L48" s="6">
        <f t="shared" si="5"/>
        <v>0.0001110143449824406</v>
      </c>
    </row>
    <row r="49" spans="2:12" ht="12.75">
      <c r="B49" s="126" t="s">
        <v>99</v>
      </c>
      <c r="C49" s="128">
        <v>192244.315</v>
      </c>
      <c r="D49" s="6">
        <f t="shared" si="6"/>
        <v>0.05198869958057466</v>
      </c>
      <c r="E49" s="128">
        <v>192244.315</v>
      </c>
      <c r="F49" s="6">
        <f t="shared" si="1"/>
        <v>0.10732359697993132</v>
      </c>
      <c r="G49" s="128">
        <v>26603.4</v>
      </c>
      <c r="H49" s="6">
        <f t="shared" si="2"/>
        <v>0.07272406592135303</v>
      </c>
      <c r="I49" s="128">
        <v>82353.69</v>
      </c>
      <c r="J49" s="6">
        <f t="shared" si="3"/>
        <v>0.05833085895732343</v>
      </c>
      <c r="K49" s="38">
        <f t="shared" si="4"/>
        <v>493445.72000000003</v>
      </c>
      <c r="L49" s="6">
        <f t="shared" si="5"/>
        <v>0.06790488947724559</v>
      </c>
    </row>
    <row r="50" spans="2:12" ht="12.75">
      <c r="B50" s="126" t="s">
        <v>106</v>
      </c>
      <c r="C50" s="128">
        <v>0</v>
      </c>
      <c r="D50" s="6">
        <f t="shared" si="6"/>
        <v>0</v>
      </c>
      <c r="E50" s="128">
        <v>0</v>
      </c>
      <c r="F50" s="6">
        <f t="shared" si="1"/>
        <v>0</v>
      </c>
      <c r="G50" s="128">
        <v>0</v>
      </c>
      <c r="H50" s="6">
        <f t="shared" si="2"/>
        <v>0</v>
      </c>
      <c r="I50" s="128">
        <v>2301.4</v>
      </c>
      <c r="J50" s="6">
        <f t="shared" si="3"/>
        <v>0.0016300743634484883</v>
      </c>
      <c r="K50" s="38">
        <f t="shared" si="4"/>
        <v>2301.4</v>
      </c>
      <c r="L50" s="6">
        <f t="shared" si="5"/>
        <v>0.00031670416077969626</v>
      </c>
    </row>
    <row r="51" spans="2:12" ht="12.75">
      <c r="B51" s="126" t="s">
        <v>110</v>
      </c>
      <c r="C51" s="128">
        <v>0</v>
      </c>
      <c r="D51" s="6">
        <f t="shared" si="6"/>
        <v>0</v>
      </c>
      <c r="E51" s="128">
        <v>0</v>
      </c>
      <c r="F51" s="6">
        <f t="shared" si="1"/>
        <v>0</v>
      </c>
      <c r="G51" s="128">
        <v>0</v>
      </c>
      <c r="H51" s="6">
        <f t="shared" si="2"/>
        <v>0</v>
      </c>
      <c r="I51" s="128">
        <v>4325.34</v>
      </c>
      <c r="J51" s="6">
        <f t="shared" si="3"/>
        <v>0.0030636246837569673</v>
      </c>
      <c r="K51" s="38">
        <f t="shared" si="4"/>
        <v>4325.34</v>
      </c>
      <c r="L51" s="6">
        <f t="shared" si="5"/>
        <v>0.0005952260253701449</v>
      </c>
    </row>
    <row r="52" spans="2:12" ht="12.75">
      <c r="B52" s="126" t="s">
        <v>112</v>
      </c>
      <c r="C52" s="128">
        <v>0</v>
      </c>
      <c r="D52" s="6">
        <f t="shared" si="6"/>
        <v>0</v>
      </c>
      <c r="E52" s="128">
        <v>0</v>
      </c>
      <c r="F52" s="6">
        <f t="shared" si="1"/>
        <v>0</v>
      </c>
      <c r="G52" s="128">
        <v>0</v>
      </c>
      <c r="H52" s="6">
        <f t="shared" si="2"/>
        <v>0</v>
      </c>
      <c r="I52" s="128">
        <v>22246.77</v>
      </c>
      <c r="J52" s="6">
        <f t="shared" si="3"/>
        <v>0.015757317044640187</v>
      </c>
      <c r="K52" s="38">
        <f t="shared" si="4"/>
        <v>22246.77</v>
      </c>
      <c r="L52" s="6">
        <f t="shared" si="5"/>
        <v>0.0030614602515464167</v>
      </c>
    </row>
    <row r="53" spans="2:12" ht="12.75">
      <c r="B53" s="126" t="s">
        <v>115</v>
      </c>
      <c r="C53" s="128">
        <v>95329.725</v>
      </c>
      <c r="D53" s="6">
        <f t="shared" si="6"/>
        <v>0.025780051982935346</v>
      </c>
      <c r="E53" s="128">
        <v>95329.725</v>
      </c>
      <c r="F53" s="6">
        <f t="shared" si="1"/>
        <v>0.053219409822900014</v>
      </c>
      <c r="G53" s="128">
        <v>3462.24</v>
      </c>
      <c r="H53" s="6">
        <f t="shared" si="2"/>
        <v>0.009464510927007274</v>
      </c>
      <c r="I53" s="128">
        <v>12299.36</v>
      </c>
      <c r="J53" s="6">
        <f t="shared" si="3"/>
        <v>0.008711597906849658</v>
      </c>
      <c r="K53" s="38">
        <f t="shared" si="4"/>
        <v>206421.05</v>
      </c>
      <c r="L53" s="6">
        <f t="shared" si="5"/>
        <v>0.028406363694930787</v>
      </c>
    </row>
    <row r="54" spans="2:12" ht="12.75">
      <c r="B54" s="126" t="s">
        <v>121</v>
      </c>
      <c r="C54" s="128">
        <v>916.2</v>
      </c>
      <c r="D54" s="6">
        <f t="shared" si="6"/>
        <v>0.00024776829710528763</v>
      </c>
      <c r="E54" s="128">
        <v>916.2</v>
      </c>
      <c r="F54" s="6">
        <f t="shared" si="1"/>
        <v>0.0005114839393456867</v>
      </c>
      <c r="G54" s="128">
        <v>0</v>
      </c>
      <c r="H54" s="6">
        <f t="shared" si="2"/>
        <v>0</v>
      </c>
      <c r="I54" s="128">
        <v>3827.9</v>
      </c>
      <c r="J54" s="6">
        <f t="shared" si="3"/>
        <v>0.0027112895002365813</v>
      </c>
      <c r="K54" s="38">
        <f t="shared" si="4"/>
        <v>5660.3</v>
      </c>
      <c r="L54" s="6">
        <f t="shared" si="5"/>
        <v>0.0007789348054494285</v>
      </c>
    </row>
    <row r="55" spans="2:12" ht="12.75">
      <c r="B55" s="126" t="s">
        <v>122</v>
      </c>
      <c r="C55" s="128">
        <v>4760.73</v>
      </c>
      <c r="D55" s="6">
        <f t="shared" si="6"/>
        <v>0.0012874459343790174</v>
      </c>
      <c r="E55" s="128">
        <v>4760.73</v>
      </c>
      <c r="F55" s="6">
        <f t="shared" si="1"/>
        <v>0.002657756968523456</v>
      </c>
      <c r="G55" s="128">
        <v>0</v>
      </c>
      <c r="H55" s="6">
        <f t="shared" si="2"/>
        <v>0</v>
      </c>
      <c r="I55" s="128">
        <v>15927.15</v>
      </c>
      <c r="J55" s="6">
        <f t="shared" si="3"/>
        <v>0.011281150125053702</v>
      </c>
      <c r="K55" s="38">
        <f t="shared" si="4"/>
        <v>25448.61</v>
      </c>
      <c r="L55" s="6">
        <f t="shared" si="5"/>
        <v>0.003502077289067431</v>
      </c>
    </row>
    <row r="56" spans="2:12" ht="12.75">
      <c r="B56" s="126" t="s">
        <v>123</v>
      </c>
      <c r="C56" s="128">
        <v>385.62</v>
      </c>
      <c r="D56" s="6">
        <f t="shared" si="6"/>
        <v>0.00010428335595911484</v>
      </c>
      <c r="E56" s="128">
        <v>385.62</v>
      </c>
      <c r="F56" s="6">
        <f t="shared" si="1"/>
        <v>0.00021527880014241834</v>
      </c>
      <c r="G56" s="128">
        <v>0</v>
      </c>
      <c r="H56" s="6">
        <f t="shared" si="2"/>
        <v>0</v>
      </c>
      <c r="I56" s="128">
        <v>0</v>
      </c>
      <c r="J56" s="6">
        <f t="shared" si="3"/>
        <v>0</v>
      </c>
      <c r="K56" s="38">
        <f t="shared" si="4"/>
        <v>771.24</v>
      </c>
      <c r="L56" s="6">
        <f t="shared" si="5"/>
        <v>0.00010613318717290907</v>
      </c>
    </row>
    <row r="57" spans="2:12" ht="12.75">
      <c r="B57" s="126" t="s">
        <v>127</v>
      </c>
      <c r="C57" s="128">
        <v>66012.375</v>
      </c>
      <c r="D57" s="6">
        <f t="shared" si="6"/>
        <v>0.017851750427445603</v>
      </c>
      <c r="E57" s="128">
        <v>66012.375</v>
      </c>
      <c r="F57" s="6">
        <f t="shared" si="1"/>
        <v>0.036852509943860204</v>
      </c>
      <c r="G57" s="128">
        <v>4947.73</v>
      </c>
      <c r="H57" s="6">
        <f t="shared" si="2"/>
        <v>0.013525302881626258</v>
      </c>
      <c r="I57" s="128">
        <v>90028.97</v>
      </c>
      <c r="J57" s="6">
        <f t="shared" si="3"/>
        <v>0.06376723558037414</v>
      </c>
      <c r="K57" s="38">
        <f t="shared" si="4"/>
        <v>227001.45</v>
      </c>
      <c r="L57" s="6">
        <f t="shared" si="5"/>
        <v>0.0312385086112906</v>
      </c>
    </row>
    <row r="58" spans="2:12" ht="12.75">
      <c r="B58" s="126" t="s">
        <v>128</v>
      </c>
      <c r="C58" s="128">
        <v>0</v>
      </c>
      <c r="D58" s="6">
        <f t="shared" si="6"/>
        <v>0</v>
      </c>
      <c r="E58" s="128">
        <v>0</v>
      </c>
      <c r="F58" s="6">
        <f t="shared" si="1"/>
        <v>0</v>
      </c>
      <c r="G58" s="128">
        <v>0</v>
      </c>
      <c r="H58" s="6">
        <f t="shared" si="2"/>
        <v>0</v>
      </c>
      <c r="I58" s="128">
        <v>11420.35</v>
      </c>
      <c r="J58" s="6">
        <f t="shared" si="3"/>
        <v>0.008088997895458827</v>
      </c>
      <c r="K58" s="38">
        <f t="shared" si="4"/>
        <v>11420.35</v>
      </c>
      <c r="L58" s="6">
        <f t="shared" si="5"/>
        <v>0.0015715965771097612</v>
      </c>
    </row>
    <row r="59" spans="2:12" ht="12.75">
      <c r="B59" s="126" t="s">
        <v>130</v>
      </c>
      <c r="C59" s="128">
        <v>109.395</v>
      </c>
      <c r="D59" s="6">
        <f t="shared" si="6"/>
        <v>2.9583729384231538E-05</v>
      </c>
      <c r="E59" s="128">
        <v>109.395</v>
      </c>
      <c r="F59" s="6">
        <f t="shared" si="1"/>
        <v>6.107158430989018E-05</v>
      </c>
      <c r="G59" s="128">
        <v>0</v>
      </c>
      <c r="H59" s="6">
        <f t="shared" si="2"/>
        <v>0</v>
      </c>
      <c r="I59" s="128">
        <v>6762.81</v>
      </c>
      <c r="J59" s="6">
        <f t="shared" si="3"/>
        <v>0.004790076999162715</v>
      </c>
      <c r="K59" s="38">
        <f t="shared" si="4"/>
        <v>6981.6</v>
      </c>
      <c r="L59" s="6">
        <f t="shared" si="5"/>
        <v>0.0009607637824365724</v>
      </c>
    </row>
    <row r="60" spans="2:12" ht="12.75">
      <c r="B60" s="126" t="s">
        <v>131</v>
      </c>
      <c r="C60" s="128">
        <v>5111.16</v>
      </c>
      <c r="D60" s="6">
        <f t="shared" si="6"/>
        <v>0.0013822128459208272</v>
      </c>
      <c r="E60" s="128">
        <v>5111.16</v>
      </c>
      <c r="F60" s="6">
        <f t="shared" si="1"/>
        <v>0.002853390363922833</v>
      </c>
      <c r="G60" s="128">
        <v>0</v>
      </c>
      <c r="H60" s="6">
        <f t="shared" si="2"/>
        <v>0</v>
      </c>
      <c r="I60" s="128">
        <v>15393.22</v>
      </c>
      <c r="J60" s="6">
        <f t="shared" si="3"/>
        <v>0.010902969189590049</v>
      </c>
      <c r="K60" s="38">
        <f t="shared" si="4"/>
        <v>25615.54</v>
      </c>
      <c r="L60" s="6">
        <f t="shared" si="5"/>
        <v>0.0035250491433991226</v>
      </c>
    </row>
    <row r="61" spans="2:12" ht="12.75">
      <c r="B61" s="126" t="s">
        <v>132</v>
      </c>
      <c r="C61" s="128">
        <v>13253.71</v>
      </c>
      <c r="D61" s="6">
        <f t="shared" si="6"/>
        <v>0.003584205585054924</v>
      </c>
      <c r="E61" s="128">
        <v>13253.71</v>
      </c>
      <c r="F61" s="6">
        <f t="shared" si="1"/>
        <v>0.0073991047825205415</v>
      </c>
      <c r="G61" s="128">
        <v>378.91</v>
      </c>
      <c r="H61" s="6">
        <f t="shared" si="2"/>
        <v>0.0010358027852928526</v>
      </c>
      <c r="I61" s="128">
        <v>43900.99</v>
      </c>
      <c r="J61" s="6">
        <f t="shared" si="3"/>
        <v>0.031094932792651624</v>
      </c>
      <c r="K61" s="38">
        <f t="shared" si="4"/>
        <v>70787.31999999999</v>
      </c>
      <c r="L61" s="6">
        <f t="shared" si="5"/>
        <v>0.009741304759904321</v>
      </c>
    </row>
    <row r="62" spans="2:12" ht="12.75">
      <c r="B62" s="126" t="s">
        <v>134</v>
      </c>
      <c r="C62" s="128">
        <v>1140.95</v>
      </c>
      <c r="D62" s="6">
        <f t="shared" si="6"/>
        <v>0.00030854752082763357</v>
      </c>
      <c r="E62" s="128">
        <v>1140.95</v>
      </c>
      <c r="F62" s="6">
        <f t="shared" si="1"/>
        <v>0.0006369543774246466</v>
      </c>
      <c r="G62" s="128">
        <v>0</v>
      </c>
      <c r="H62" s="6">
        <f t="shared" si="2"/>
        <v>0</v>
      </c>
      <c r="I62" s="128">
        <v>5222.1</v>
      </c>
      <c r="J62" s="6">
        <f t="shared" si="3"/>
        <v>0.0036987969641802173</v>
      </c>
      <c r="K62" s="38">
        <f t="shared" si="4"/>
        <v>7504</v>
      </c>
      <c r="L62" s="6">
        <f t="shared" si="5"/>
        <v>0.0010326531774097682</v>
      </c>
    </row>
    <row r="63" spans="2:12" ht="12.75">
      <c r="B63" s="126" t="s">
        <v>135</v>
      </c>
      <c r="C63" s="128">
        <v>85264.41</v>
      </c>
      <c r="D63" s="6">
        <f t="shared" si="6"/>
        <v>0.02305808520998369</v>
      </c>
      <c r="E63" s="128">
        <v>85264.41</v>
      </c>
      <c r="F63" s="6">
        <f t="shared" si="1"/>
        <v>0.047600279756369525</v>
      </c>
      <c r="G63" s="128">
        <v>20568.45</v>
      </c>
      <c r="H63" s="6">
        <f t="shared" si="2"/>
        <v>0.056226697102627995</v>
      </c>
      <c r="I63" s="128">
        <v>15207.88</v>
      </c>
      <c r="J63" s="6">
        <f t="shared" si="3"/>
        <v>0.01077169345198618</v>
      </c>
      <c r="K63" s="38">
        <f t="shared" si="4"/>
        <v>206305.15000000002</v>
      </c>
      <c r="L63" s="6">
        <f t="shared" si="5"/>
        <v>0.02839041426752384</v>
      </c>
    </row>
    <row r="64" spans="2:12" ht="12.75">
      <c r="B64" s="126" t="s">
        <v>136</v>
      </c>
      <c r="C64" s="128">
        <v>964.68</v>
      </c>
      <c r="D64" s="6">
        <f t="shared" si="6"/>
        <v>0.0002608787610254626</v>
      </c>
      <c r="E64" s="128">
        <v>964.68</v>
      </c>
      <c r="F64" s="6">
        <f t="shared" si="1"/>
        <v>0.0005385487083693483</v>
      </c>
      <c r="G64" s="128">
        <v>0</v>
      </c>
      <c r="H64" s="6">
        <f t="shared" si="2"/>
        <v>0</v>
      </c>
      <c r="I64" s="128">
        <v>372.7</v>
      </c>
      <c r="J64" s="6">
        <f t="shared" si="3"/>
        <v>0.00026398223483846856</v>
      </c>
      <c r="K64" s="38">
        <f t="shared" si="4"/>
        <v>2302.06</v>
      </c>
      <c r="L64" s="6">
        <f t="shared" si="5"/>
        <v>0.00031679498581928717</v>
      </c>
    </row>
    <row r="65" spans="2:12" ht="12.75">
      <c r="B65" s="126" t="s">
        <v>137</v>
      </c>
      <c r="C65" s="128">
        <v>61722.49</v>
      </c>
      <c r="D65" s="6">
        <f t="shared" si="6"/>
        <v>0.016691635276575138</v>
      </c>
      <c r="E65" s="128">
        <v>61722.49</v>
      </c>
      <c r="F65" s="6">
        <f t="shared" si="1"/>
        <v>0.03445761005394537</v>
      </c>
      <c r="G65" s="128">
        <v>28705.67</v>
      </c>
      <c r="H65" s="6">
        <f t="shared" si="2"/>
        <v>0.07847091113905011</v>
      </c>
      <c r="I65" s="128">
        <v>64066.09</v>
      </c>
      <c r="J65" s="6">
        <f t="shared" si="3"/>
        <v>0.04537780954001198</v>
      </c>
      <c r="K65" s="38">
        <f t="shared" si="4"/>
        <v>216216.74</v>
      </c>
      <c r="L65" s="6">
        <f t="shared" si="5"/>
        <v>0.029754384804128696</v>
      </c>
    </row>
    <row r="66" spans="2:12" ht="12.75">
      <c r="B66" s="126" t="s">
        <v>139</v>
      </c>
      <c r="C66" s="128">
        <v>11489.325</v>
      </c>
      <c r="D66" s="6">
        <f t="shared" si="6"/>
        <v>0.0031070623118742728</v>
      </c>
      <c r="E66" s="128">
        <v>11489.325</v>
      </c>
      <c r="F66" s="6">
        <f t="shared" si="1"/>
        <v>0.0064141074125986484</v>
      </c>
      <c r="G66" s="128">
        <v>0</v>
      </c>
      <c r="H66" s="6">
        <f t="shared" si="2"/>
        <v>0</v>
      </c>
      <c r="I66" s="128">
        <v>19827.43</v>
      </c>
      <c r="J66" s="6">
        <f t="shared" si="3"/>
        <v>0.014043706151068681</v>
      </c>
      <c r="K66" s="38">
        <f t="shared" si="4"/>
        <v>42806.08</v>
      </c>
      <c r="L66" s="6">
        <f t="shared" si="5"/>
        <v>0.005890702895050204</v>
      </c>
    </row>
    <row r="67" spans="2:12" ht="12.75">
      <c r="B67" s="126" t="s">
        <v>140</v>
      </c>
      <c r="C67" s="128">
        <v>11177.13</v>
      </c>
      <c r="D67" s="6">
        <f aca="true" t="shared" si="7" ref="D67:D75">+C67/$C$79</f>
        <v>0.0030226353052002</v>
      </c>
      <c r="E67" s="128">
        <v>11177.13</v>
      </c>
      <c r="F67" s="6">
        <f t="shared" si="1"/>
        <v>0.006239819344006608</v>
      </c>
      <c r="G67" s="128">
        <v>0</v>
      </c>
      <c r="H67" s="6">
        <f t="shared" si="2"/>
        <v>0</v>
      </c>
      <c r="I67" s="128">
        <v>15796.45</v>
      </c>
      <c r="J67" s="6">
        <f t="shared" si="3"/>
        <v>0.011188575727164281</v>
      </c>
      <c r="K67" s="38">
        <f t="shared" si="4"/>
        <v>38150.71</v>
      </c>
      <c r="L67" s="6">
        <f t="shared" si="5"/>
        <v>0.005250060221473697</v>
      </c>
    </row>
    <row r="68" spans="2:12" ht="12.75">
      <c r="B68" s="126" t="s">
        <v>141</v>
      </c>
      <c r="C68" s="128">
        <v>0</v>
      </c>
      <c r="D68" s="6">
        <f t="shared" si="7"/>
        <v>0</v>
      </c>
      <c r="E68" s="128">
        <v>0</v>
      </c>
      <c r="F68" s="6">
        <f aca="true" t="shared" si="8" ref="F68:F75">+E68/$E$79</f>
        <v>0</v>
      </c>
      <c r="G68" s="128">
        <v>0</v>
      </c>
      <c r="H68" s="6">
        <f aca="true" t="shared" si="9" ref="H68:H75">+G68/$G$79</f>
        <v>0</v>
      </c>
      <c r="I68" s="128">
        <v>4629.74</v>
      </c>
      <c r="J68" s="6">
        <f aca="true" t="shared" si="10" ref="J68:J75">+I68/$I$79</f>
        <v>0.0032792302439523784</v>
      </c>
      <c r="K68" s="38">
        <f aca="true" t="shared" si="11" ref="K68:K75">+C68+E68+G68+I68</f>
        <v>4629.74</v>
      </c>
      <c r="L68" s="6">
        <f aca="true" t="shared" si="12" ref="L68:L75">+K68/$K$79</f>
        <v>0.0006371156345390593</v>
      </c>
    </row>
    <row r="69" spans="2:12" ht="12.75">
      <c r="B69" s="126" t="s">
        <v>142</v>
      </c>
      <c r="C69" s="128">
        <v>0</v>
      </c>
      <c r="D69" s="6">
        <f t="shared" si="7"/>
        <v>0</v>
      </c>
      <c r="E69" s="128">
        <v>0</v>
      </c>
      <c r="F69" s="6">
        <f t="shared" si="8"/>
        <v>0</v>
      </c>
      <c r="G69" s="128">
        <v>0</v>
      </c>
      <c r="H69" s="6">
        <f t="shared" si="9"/>
        <v>0</v>
      </c>
      <c r="I69" s="128">
        <v>1507.31</v>
      </c>
      <c r="J69" s="6">
        <f t="shared" si="10"/>
        <v>0.0010676229202961419</v>
      </c>
      <c r="K69" s="38">
        <f t="shared" si="11"/>
        <v>1507.31</v>
      </c>
      <c r="L69" s="6">
        <f t="shared" si="12"/>
        <v>0.0002074265006451916</v>
      </c>
    </row>
    <row r="70" spans="2:12" ht="12.75">
      <c r="B70" s="126" t="s">
        <v>143</v>
      </c>
      <c r="C70" s="128">
        <v>12160.84</v>
      </c>
      <c r="D70" s="6">
        <f t="shared" si="7"/>
        <v>0.0032886603560029096</v>
      </c>
      <c r="E70" s="128">
        <v>12160.84</v>
      </c>
      <c r="F70" s="6">
        <f t="shared" si="8"/>
        <v>0.006788991867444445</v>
      </c>
      <c r="G70" s="128">
        <v>0</v>
      </c>
      <c r="H70" s="6">
        <f t="shared" si="9"/>
        <v>0</v>
      </c>
      <c r="I70" s="128">
        <v>48069.08</v>
      </c>
      <c r="J70" s="6">
        <f t="shared" si="10"/>
        <v>0.03404717779723406</v>
      </c>
      <c r="K70" s="38">
        <f t="shared" si="11"/>
        <v>72390.76000000001</v>
      </c>
      <c r="L70" s="6">
        <f t="shared" si="12"/>
        <v>0.009961960065179633</v>
      </c>
    </row>
    <row r="71" spans="2:12" ht="12.75">
      <c r="B71" s="126" t="s">
        <v>145</v>
      </c>
      <c r="C71" s="128">
        <v>1157.12</v>
      </c>
      <c r="D71" s="6">
        <f t="shared" si="7"/>
        <v>0.00031292037977130577</v>
      </c>
      <c r="E71" s="128">
        <v>1157.12</v>
      </c>
      <c r="F71" s="6">
        <f t="shared" si="8"/>
        <v>0.0006459815497660783</v>
      </c>
      <c r="G71" s="128">
        <v>0</v>
      </c>
      <c r="H71" s="6">
        <f t="shared" si="9"/>
        <v>0</v>
      </c>
      <c r="I71" s="128">
        <v>624.24</v>
      </c>
      <c r="J71" s="6">
        <f t="shared" si="10"/>
        <v>0.00044214722370691074</v>
      </c>
      <c r="K71" s="38">
        <f t="shared" si="11"/>
        <v>2938.4799999999996</v>
      </c>
      <c r="L71" s="6">
        <f t="shared" si="12"/>
        <v>0.00040437509445030056</v>
      </c>
    </row>
    <row r="72" spans="2:12" ht="12.75">
      <c r="B72" s="126" t="s">
        <v>146</v>
      </c>
      <c r="C72" s="128">
        <v>8303.43</v>
      </c>
      <c r="D72" s="6">
        <f t="shared" si="7"/>
        <v>0.0022454995756744796</v>
      </c>
      <c r="E72" s="128">
        <v>8303.43</v>
      </c>
      <c r="F72" s="6">
        <f t="shared" si="8"/>
        <v>0.0046355283633280455</v>
      </c>
      <c r="G72" s="128">
        <v>0</v>
      </c>
      <c r="H72" s="6">
        <f t="shared" si="9"/>
        <v>0</v>
      </c>
      <c r="I72" s="128">
        <v>7903.28</v>
      </c>
      <c r="J72" s="6">
        <f t="shared" si="10"/>
        <v>0.0055978683041432034</v>
      </c>
      <c r="K72" s="38">
        <f t="shared" si="11"/>
        <v>24510.14</v>
      </c>
      <c r="L72" s="6">
        <f t="shared" si="12"/>
        <v>0.0033729309634539257</v>
      </c>
    </row>
    <row r="73" spans="2:12" ht="12.75">
      <c r="B73" s="126" t="s">
        <v>148</v>
      </c>
      <c r="C73" s="128">
        <v>5050.72</v>
      </c>
      <c r="D73" s="6">
        <f t="shared" si="7"/>
        <v>0.0013658680348784308</v>
      </c>
      <c r="E73" s="128">
        <v>5050.72</v>
      </c>
      <c r="F73" s="6">
        <f t="shared" si="8"/>
        <v>0.0028196487253133013</v>
      </c>
      <c r="G73" s="128">
        <v>0</v>
      </c>
      <c r="H73" s="6">
        <f t="shared" si="9"/>
        <v>0</v>
      </c>
      <c r="I73" s="128">
        <v>3767.57</v>
      </c>
      <c r="J73" s="6">
        <f t="shared" si="10"/>
        <v>0.0026685579514632925</v>
      </c>
      <c r="K73" s="38">
        <f t="shared" si="11"/>
        <v>13869.01</v>
      </c>
      <c r="L73" s="6">
        <f t="shared" si="12"/>
        <v>0.001908565730813946</v>
      </c>
    </row>
    <row r="74" spans="2:12" ht="12.75">
      <c r="B74" s="126" t="s">
        <v>163</v>
      </c>
      <c r="C74" s="128">
        <v>0</v>
      </c>
      <c r="D74" s="6">
        <f t="shared" si="7"/>
        <v>0</v>
      </c>
      <c r="E74" s="128">
        <v>0</v>
      </c>
      <c r="F74" s="6">
        <f t="shared" si="8"/>
        <v>0</v>
      </c>
      <c r="G74" s="128">
        <v>0</v>
      </c>
      <c r="H74" s="6">
        <f t="shared" si="9"/>
        <v>0</v>
      </c>
      <c r="I74" s="128">
        <v>11145.92</v>
      </c>
      <c r="J74" s="6">
        <f t="shared" si="10"/>
        <v>0.007894619991764915</v>
      </c>
      <c r="K74" s="38">
        <f t="shared" si="11"/>
        <v>11145.92</v>
      </c>
      <c r="L74" s="6">
        <f t="shared" si="12"/>
        <v>0.0015338312504204537</v>
      </c>
    </row>
    <row r="75" spans="2:12" ht="12.75">
      <c r="B75" s="126" t="s">
        <v>149</v>
      </c>
      <c r="C75" s="128">
        <v>0</v>
      </c>
      <c r="D75" s="6">
        <f t="shared" si="7"/>
        <v>0</v>
      </c>
      <c r="E75" s="128">
        <v>0</v>
      </c>
      <c r="F75" s="6">
        <f t="shared" si="8"/>
        <v>0</v>
      </c>
      <c r="G75" s="128">
        <v>0</v>
      </c>
      <c r="H75" s="6">
        <f t="shared" si="9"/>
        <v>0</v>
      </c>
      <c r="I75" s="128">
        <v>17301.18</v>
      </c>
      <c r="J75" s="6">
        <f t="shared" si="10"/>
        <v>0.012254371241595428</v>
      </c>
      <c r="K75" s="38">
        <f t="shared" si="11"/>
        <v>17301.18</v>
      </c>
      <c r="L75" s="6">
        <f t="shared" si="12"/>
        <v>0.0023808793310152367</v>
      </c>
    </row>
    <row r="76" spans="2:12" ht="12.75">
      <c r="B76" s="49"/>
      <c r="C76" s="51"/>
      <c r="D76" s="6"/>
      <c r="E76" s="51"/>
      <c r="F76" s="6"/>
      <c r="G76" s="51"/>
      <c r="H76" s="6"/>
      <c r="I76" s="51"/>
      <c r="J76" s="6"/>
      <c r="K76" s="38"/>
      <c r="L76" s="6"/>
    </row>
    <row r="77" spans="2:12" ht="12.75">
      <c r="B77" s="49"/>
      <c r="C77" s="51"/>
      <c r="D77" s="6"/>
      <c r="E77" s="51"/>
      <c r="F77" s="6"/>
      <c r="G77" s="51"/>
      <c r="H77" s="6"/>
      <c r="I77" s="51"/>
      <c r="J77" s="6"/>
      <c r="K77" s="38"/>
      <c r="L77" s="6"/>
    </row>
    <row r="78" spans="2:12" ht="12.75">
      <c r="B78" s="49"/>
      <c r="C78" s="51"/>
      <c r="D78" s="6"/>
      <c r="E78" s="51"/>
      <c r="F78" s="6"/>
      <c r="G78" s="51"/>
      <c r="H78" s="6"/>
      <c r="I78" s="51"/>
      <c r="J78" s="6"/>
      <c r="K78" s="38"/>
      <c r="L78" s="6"/>
    </row>
    <row r="79" spans="2:14" ht="12.75">
      <c r="B79" s="49"/>
      <c r="C79" s="4">
        <f>SUM(C3:C78)</f>
        <v>3697809.650000002</v>
      </c>
      <c r="D79" s="7">
        <f aca="true" t="shared" si="13" ref="D79:J79">SUM(D3:D77)</f>
        <v>0.9999999999999992</v>
      </c>
      <c r="E79" s="4">
        <f>SUM(E3:E78)</f>
        <v>1791258.5899999996</v>
      </c>
      <c r="F79" s="10">
        <f t="shared" si="13"/>
        <v>0.9999999999999998</v>
      </c>
      <c r="G79" s="4">
        <f>SUM(G3:G78)</f>
        <v>365812.87999999995</v>
      </c>
      <c r="H79" s="10">
        <f t="shared" si="13"/>
        <v>1</v>
      </c>
      <c r="I79" s="4">
        <f>SUM(I3:I78)</f>
        <v>1411837.4300000002</v>
      </c>
      <c r="J79" s="7">
        <f t="shared" si="13"/>
        <v>0.9999999999999994</v>
      </c>
      <c r="K79" s="4">
        <f>SUM(K3:K78)</f>
        <v>7266718.549999996</v>
      </c>
      <c r="L79" s="7">
        <f>SUM(L3:L77)</f>
        <v>1.0000000000000007</v>
      </c>
      <c r="N79" s="4">
        <f>SUM(I79+G79+E79+C79)</f>
        <v>7266718.550000001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3697809.65</v>
      </c>
      <c r="E81" s="9">
        <v>1791258.59</v>
      </c>
      <c r="G81" s="9">
        <v>365812.88</v>
      </c>
      <c r="I81" s="9">
        <v>1411837.43</v>
      </c>
      <c r="K81" s="4">
        <f>SUM(C81:I81)</f>
        <v>7266718.55</v>
      </c>
    </row>
    <row r="85" ht="12.75">
      <c r="C85" s="24"/>
    </row>
    <row r="88" ht="12.75">
      <c r="C88" s="24"/>
    </row>
    <row r="90" spans="3:21" ht="12.75">
      <c r="C90" s="16"/>
      <c r="D90" s="13"/>
      <c r="E90" s="16"/>
      <c r="G90" s="16"/>
      <c r="H90" s="65"/>
      <c r="I90" s="14"/>
      <c r="K90" s="13"/>
      <c r="L90" s="13"/>
      <c r="M90" s="14"/>
      <c r="O90" s="13"/>
      <c r="P90" s="13"/>
      <c r="Q90" s="14"/>
      <c r="S90" s="13"/>
      <c r="T90" s="13"/>
      <c r="U90" s="14"/>
    </row>
    <row r="100" spans="3:4" ht="12.75">
      <c r="C100" s="4">
        <v>20</v>
      </c>
      <c r="D100">
        <v>20</v>
      </c>
    </row>
    <row r="101" spans="3:4" ht="12.75">
      <c r="C101" s="4">
        <v>10</v>
      </c>
      <c r="D101">
        <v>-10</v>
      </c>
    </row>
    <row r="102" spans="3:4" ht="12.75">
      <c r="C102" s="4">
        <f>SUM(C100:C101)</f>
        <v>30</v>
      </c>
      <c r="D102">
        <f>SUM(D100:D101)</f>
        <v>10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177"/>
  <sheetViews>
    <sheetView tabSelected="1" workbookViewId="0" topLeftCell="A1">
      <selection activeCell="A2" sqref="A2"/>
    </sheetView>
  </sheetViews>
  <sheetFormatPr defaultColWidth="9.140625" defaultRowHeight="12.75"/>
  <cols>
    <col min="3" max="3" width="15.7109375" style="4" customWidth="1"/>
    <col min="4" max="4" width="10.28125" style="0" customWidth="1"/>
    <col min="5" max="5" width="14.00390625" style="4" customWidth="1"/>
    <col min="6" max="6" width="10.421875" style="0" customWidth="1"/>
    <col min="7" max="7" width="19.8515625" style="4" customWidth="1"/>
    <col min="8" max="8" width="10.00390625" style="0" customWidth="1"/>
    <col min="9" max="9" width="14.28125" style="4" customWidth="1"/>
    <col min="10" max="10" width="10.7109375" style="0" customWidth="1"/>
    <col min="11" max="11" width="16.28125" style="4" customWidth="1"/>
    <col min="13" max="13" width="13.8515625" style="0" bestFit="1" customWidth="1"/>
    <col min="17" max="17" width="15.7109375" style="4" customWidth="1"/>
    <col min="19" max="19" width="21.140625" style="0" customWidth="1"/>
    <col min="21" max="21" width="13.8515625" style="0" bestFit="1" customWidth="1"/>
    <col min="24" max="24" width="14.8515625" style="0" customWidth="1"/>
    <col min="25" max="25" width="11.8515625" style="0" customWidth="1"/>
    <col min="27" max="27" width="13.8515625" style="0" bestFit="1" customWidth="1"/>
    <col min="30" max="30" width="14.00390625" style="4" customWidth="1"/>
    <col min="33" max="33" width="11.140625" style="0" bestFit="1" customWidth="1"/>
    <col min="35" max="35" width="13.140625" style="0" customWidth="1"/>
    <col min="36" max="36" width="15.28125" style="0" customWidth="1"/>
    <col min="37" max="37" width="10.140625" style="0" bestFit="1" customWidth="1"/>
    <col min="39" max="39" width="11.140625" style="0" bestFit="1" customWidth="1"/>
    <col min="44" max="44" width="19.8515625" style="0" customWidth="1"/>
    <col min="47" max="47" width="10.140625" style="0" bestFit="1" customWidth="1"/>
    <col min="49" max="49" width="13.57421875" style="0" customWidth="1"/>
    <col min="50" max="50" width="13.28125" style="0" customWidth="1"/>
    <col min="57" max="57" width="14.28125" style="4" customWidth="1"/>
    <col min="61" max="61" width="10.7109375" style="0" customWidth="1"/>
    <col min="62" max="63" width="11.140625" style="0" bestFit="1" customWidth="1"/>
    <col min="65" max="65" width="11.140625" style="0" bestFit="1" customWidth="1"/>
    <col min="71" max="71" width="16.28125" style="4" customWidth="1"/>
    <col min="72" max="72" width="12.8515625" style="0" customWidth="1"/>
    <col min="76" max="76" width="12.421875" style="0" customWidth="1"/>
    <col min="77" max="77" width="12.140625" style="0" customWidth="1"/>
    <col min="79" max="79" width="11.140625" style="0" bestFit="1" customWidth="1"/>
  </cols>
  <sheetData>
    <row r="1" spans="2:72" ht="12.75">
      <c r="B1" s="77" t="s">
        <v>150</v>
      </c>
      <c r="C1" s="79" t="s">
        <v>151</v>
      </c>
      <c r="D1" s="1" t="s">
        <v>159</v>
      </c>
      <c r="E1" s="79" t="s">
        <v>152</v>
      </c>
      <c r="F1" s="1" t="s">
        <v>159</v>
      </c>
      <c r="G1" s="79" t="s">
        <v>153</v>
      </c>
      <c r="H1" s="1" t="s">
        <v>159</v>
      </c>
      <c r="I1" s="79" t="s">
        <v>161</v>
      </c>
      <c r="J1" s="1" t="s">
        <v>159</v>
      </c>
      <c r="K1" s="79" t="s">
        <v>166</v>
      </c>
      <c r="L1" s="1" t="s">
        <v>156</v>
      </c>
      <c r="P1" s="77" t="s">
        <v>150</v>
      </c>
      <c r="Q1" s="77" t="s">
        <v>151</v>
      </c>
      <c r="R1" s="12" t="s">
        <v>159</v>
      </c>
      <c r="S1" s="11"/>
      <c r="AC1" s="77" t="s">
        <v>150</v>
      </c>
      <c r="AD1" s="79" t="s">
        <v>152</v>
      </c>
      <c r="AE1" s="12" t="s">
        <v>159</v>
      </c>
      <c r="AF1" s="11"/>
      <c r="AQ1" s="77" t="s">
        <v>150</v>
      </c>
      <c r="AR1" s="79" t="s">
        <v>153</v>
      </c>
      <c r="AS1" s="12" t="s">
        <v>159</v>
      </c>
      <c r="AT1" s="11"/>
      <c r="BD1" s="77" t="s">
        <v>150</v>
      </c>
      <c r="BE1" s="79" t="s">
        <v>161</v>
      </c>
      <c r="BF1" s="12" t="s">
        <v>159</v>
      </c>
      <c r="BR1" s="77" t="s">
        <v>150</v>
      </c>
      <c r="BS1" s="79" t="s">
        <v>166</v>
      </c>
      <c r="BT1" s="12" t="s">
        <v>159</v>
      </c>
    </row>
    <row r="2" spans="2:77" ht="17.25" customHeight="1">
      <c r="B2" s="78" t="s">
        <v>2</v>
      </c>
      <c r="C2" s="80">
        <v>254296.92</v>
      </c>
      <c r="D2" s="6">
        <f>+C2/$C$79</f>
        <v>0.004825363235168128</v>
      </c>
      <c r="E2" s="80">
        <v>254296.92</v>
      </c>
      <c r="F2" s="6">
        <f>+E2/$E$83</f>
        <v>0.009530401001227262</v>
      </c>
      <c r="G2" s="80">
        <v>11626.52</v>
      </c>
      <c r="H2" s="6">
        <f>+G2/$G$79</f>
        <v>0.0020142319862548694</v>
      </c>
      <c r="I2" s="80">
        <v>34022.22</v>
      </c>
      <c r="J2" s="6">
        <f>+I2/$I$79</f>
        <v>0.0019236286928751246</v>
      </c>
      <c r="K2" s="80">
        <f>+C2+E2+G2+I2</f>
        <v>554242.5800000001</v>
      </c>
      <c r="L2" s="6">
        <f>+K2/$K$83</f>
        <v>0.005389292708368773</v>
      </c>
      <c r="O2">
        <v>1</v>
      </c>
      <c r="P2" s="78" t="s">
        <v>58</v>
      </c>
      <c r="Q2" s="80">
        <v>16388446.57</v>
      </c>
      <c r="R2" s="6">
        <f aca="true" t="shared" si="0" ref="R2:R77">+Q2/$C$79</f>
        <v>0.31097587639046204</v>
      </c>
      <c r="W2">
        <v>1</v>
      </c>
      <c r="X2" s="2" t="str">
        <f>+P2</f>
        <v>33139</v>
      </c>
      <c r="Y2" s="3">
        <f>+Q2</f>
        <v>16388446.57</v>
      </c>
      <c r="AB2">
        <v>1</v>
      </c>
      <c r="AC2" s="78" t="s">
        <v>45</v>
      </c>
      <c r="AD2" s="80">
        <v>4336852.245</v>
      </c>
      <c r="AE2" s="6">
        <f>+AD2/$AD$79</f>
        <v>0.16253417663579228</v>
      </c>
      <c r="AI2" t="str">
        <f>+AC2</f>
        <v>33131</v>
      </c>
      <c r="AJ2" s="4">
        <f aca="true" t="shared" si="1" ref="AJ2:AJ11">+AD2</f>
        <v>4336852.245</v>
      </c>
      <c r="AK2" s="6">
        <f>+AJ2/$E$83</f>
        <v>0.16253417846320237</v>
      </c>
      <c r="AP2">
        <v>1</v>
      </c>
      <c r="AQ2" s="78" t="s">
        <v>45</v>
      </c>
      <c r="AR2" s="80">
        <v>1524048.27</v>
      </c>
      <c r="AS2" s="6">
        <f aca="true" t="shared" si="2" ref="AS2:AS66">+AR2/$G$79</f>
        <v>0.26403315644151454</v>
      </c>
      <c r="AV2">
        <v>1</v>
      </c>
      <c r="AW2" s="2" t="str">
        <f>+AQ2</f>
        <v>33131</v>
      </c>
      <c r="AX2" s="3">
        <f>+AR2</f>
        <v>1524048.27</v>
      </c>
      <c r="AY2" s="6">
        <f>+AX2/$G$79</f>
        <v>0.26403315644151454</v>
      </c>
      <c r="BC2">
        <v>1</v>
      </c>
      <c r="BD2" s="78" t="s">
        <v>51</v>
      </c>
      <c r="BE2" s="80">
        <v>1157767.72</v>
      </c>
      <c r="BF2" s="6">
        <f aca="true" t="shared" si="3" ref="BF2:BF66">+BE2/$I$79</f>
        <v>0.06546060797551169</v>
      </c>
      <c r="BH2">
        <v>1</v>
      </c>
      <c r="BI2" t="str">
        <f>+BD2</f>
        <v>33134</v>
      </c>
      <c r="BJ2" s="4">
        <f>+BE2</f>
        <v>1157767.72</v>
      </c>
      <c r="BK2" s="10">
        <f>+BJ2/$BM$6</f>
        <v>0.06546060797551169</v>
      </c>
      <c r="BR2" s="78" t="s">
        <v>58</v>
      </c>
      <c r="BS2" s="80">
        <v>16388446.57</v>
      </c>
      <c r="BT2" s="6">
        <f>+BS2/$BS$79</f>
        <v>0.1575495920441727</v>
      </c>
      <c r="BW2" t="str">
        <f>+BR2</f>
        <v>33139</v>
      </c>
      <c r="BX2" s="4">
        <f>+BS2</f>
        <v>16388446.57</v>
      </c>
      <c r="BY2" s="10">
        <f>+BX2/$CA$9</f>
        <v>0.15935646012832905</v>
      </c>
    </row>
    <row r="3" spans="2:77" ht="12.75">
      <c r="B3" s="78" t="s">
        <v>6</v>
      </c>
      <c r="C3" s="80">
        <v>94540.245</v>
      </c>
      <c r="D3" s="6">
        <f aca="true" t="shared" si="4" ref="D3:D66">+C3/$C$79</f>
        <v>0.0017939305850294507</v>
      </c>
      <c r="E3" s="80">
        <v>94540.245</v>
      </c>
      <c r="F3" s="6">
        <f aca="true" t="shared" si="5" ref="F3:F66">+E3/$E$83</f>
        <v>0.003543127638369629</v>
      </c>
      <c r="G3" s="80">
        <v>5102.11</v>
      </c>
      <c r="H3" s="6">
        <f aca="true" t="shared" si="6" ref="H3:H66">+G3/$G$79</f>
        <v>0.0008839130848603737</v>
      </c>
      <c r="I3" s="80">
        <v>423641.59</v>
      </c>
      <c r="J3" s="6">
        <f aca="true" t="shared" si="7" ref="J3:J66">+I3/$I$79</f>
        <v>0.02395284957945835</v>
      </c>
      <c r="K3" s="80">
        <f aca="true" t="shared" si="8" ref="K3:K66">+C3+E3+G3+I3</f>
        <v>617824.19</v>
      </c>
      <c r="L3" s="6">
        <f aca="true" t="shared" si="9" ref="L3:L66">+K3/$K$83</f>
        <v>0.006007541683680895</v>
      </c>
      <c r="O3">
        <v>2</v>
      </c>
      <c r="P3" s="78" t="s">
        <v>61</v>
      </c>
      <c r="Q3" s="80">
        <v>8436628.43</v>
      </c>
      <c r="R3" s="6">
        <f t="shared" si="0"/>
        <v>0.16008765129713803</v>
      </c>
      <c r="W3">
        <v>2</v>
      </c>
      <c r="X3" s="2" t="str">
        <f aca="true" t="shared" si="10" ref="X3:X13">+P3</f>
        <v>33140</v>
      </c>
      <c r="Y3" s="3">
        <f aca="true" t="shared" si="11" ref="Y3:Y13">+Q3</f>
        <v>8436628.43</v>
      </c>
      <c r="AB3">
        <v>2</v>
      </c>
      <c r="AC3" s="78" t="s">
        <v>40</v>
      </c>
      <c r="AD3" s="80">
        <v>3075247.055</v>
      </c>
      <c r="AE3" s="6">
        <f aca="true" t="shared" si="12" ref="AE3:AE66">+AD3/$AD$79</f>
        <v>0.1152524272903999</v>
      </c>
      <c r="AI3" t="str">
        <f aca="true" t="shared" si="13" ref="AI3:AI11">+AC3</f>
        <v>33126</v>
      </c>
      <c r="AJ3" s="4">
        <f t="shared" si="1"/>
        <v>3075247.055</v>
      </c>
      <c r="AK3" s="6">
        <f aca="true" t="shared" si="14" ref="AK3:AK12">+AJ3/$E$83</f>
        <v>0.11525242858621011</v>
      </c>
      <c r="AP3">
        <v>2</v>
      </c>
      <c r="AQ3" s="78" t="s">
        <v>135</v>
      </c>
      <c r="AR3" s="80">
        <v>484792.42</v>
      </c>
      <c r="AS3" s="6">
        <f t="shared" si="2"/>
        <v>0.08398767636901712</v>
      </c>
      <c r="AV3">
        <v>2</v>
      </c>
      <c r="AW3" s="2" t="str">
        <f>+AQ3</f>
        <v>33178</v>
      </c>
      <c r="AX3" s="3">
        <f aca="true" t="shared" si="15" ref="AX3:AX11">+AR3</f>
        <v>484792.42</v>
      </c>
      <c r="AY3" s="6">
        <f aca="true" t="shared" si="16" ref="AY3:AY11">+AX3/$G$79</f>
        <v>0.08398767636901712</v>
      </c>
      <c r="BC3">
        <f>+BC2+1</f>
        <v>2</v>
      </c>
      <c r="BD3" s="78" t="s">
        <v>46</v>
      </c>
      <c r="BE3" s="80">
        <v>1123573.73</v>
      </c>
      <c r="BF3" s="6">
        <f t="shared" si="3"/>
        <v>0.06352726734436284</v>
      </c>
      <c r="BH3">
        <v>2</v>
      </c>
      <c r="BI3" t="str">
        <f aca="true" t="shared" si="17" ref="BI3:BI21">+BD3</f>
        <v>33132</v>
      </c>
      <c r="BJ3" s="4">
        <f aca="true" t="shared" si="18" ref="BJ3:BJ21">+BE3</f>
        <v>1123573.73</v>
      </c>
      <c r="BK3" s="10">
        <f aca="true" t="shared" si="19" ref="BK3:BK21">+BJ3/$BM$6</f>
        <v>0.06352726734436284</v>
      </c>
      <c r="BR3" s="78" t="s">
        <v>45</v>
      </c>
      <c r="BS3" s="80">
        <v>10920174.17</v>
      </c>
      <c r="BT3" s="6">
        <f aca="true" t="shared" si="20" ref="BT3:BT66">+BS3/$BS$79</f>
        <v>0.10498060192503117</v>
      </c>
      <c r="BW3" t="str">
        <f aca="true" t="shared" si="21" ref="BW3:BW18">+BR3</f>
        <v>33131</v>
      </c>
      <c r="BX3" s="4">
        <f aca="true" t="shared" si="22" ref="BX3:BX18">+BS3</f>
        <v>10920174.17</v>
      </c>
      <c r="BY3" s="10">
        <f aca="true" t="shared" si="23" ref="BY3:BY19">+BX3/$CA$9</f>
        <v>0.10618457901321478</v>
      </c>
    </row>
    <row r="4" spans="2:77" ht="12.75">
      <c r="B4" s="78" t="s">
        <v>7</v>
      </c>
      <c r="C4" s="80">
        <v>0</v>
      </c>
      <c r="D4" s="6">
        <f t="shared" si="4"/>
        <v>0</v>
      </c>
      <c r="E4" s="80">
        <v>0</v>
      </c>
      <c r="F4" s="6">
        <f t="shared" si="5"/>
        <v>0</v>
      </c>
      <c r="G4" s="80">
        <v>0</v>
      </c>
      <c r="H4" s="6">
        <f t="shared" si="6"/>
        <v>0</v>
      </c>
      <c r="I4" s="80">
        <v>21178.25</v>
      </c>
      <c r="J4" s="6">
        <f t="shared" si="7"/>
        <v>0.0011974259576501066</v>
      </c>
      <c r="K4" s="80">
        <f t="shared" si="8"/>
        <v>21178.25</v>
      </c>
      <c r="L4" s="6">
        <f t="shared" si="9"/>
        <v>0.0002059311074602225</v>
      </c>
      <c r="O4">
        <v>3</v>
      </c>
      <c r="P4" s="78" t="s">
        <v>45</v>
      </c>
      <c r="Q4" s="80">
        <v>4336852.245</v>
      </c>
      <c r="R4" s="6">
        <f t="shared" si="0"/>
        <v>0.08229312167595014</v>
      </c>
      <c r="W4">
        <v>3</v>
      </c>
      <c r="X4" s="2" t="str">
        <f t="shared" si="10"/>
        <v>33131</v>
      </c>
      <c r="Y4" s="3">
        <f t="shared" si="11"/>
        <v>4336852.245</v>
      </c>
      <c r="AB4">
        <v>3</v>
      </c>
      <c r="AC4" s="78" t="s">
        <v>99</v>
      </c>
      <c r="AD4" s="80">
        <v>2299633.975</v>
      </c>
      <c r="AE4" s="6">
        <f t="shared" si="12"/>
        <v>0.0861844244569875</v>
      </c>
      <c r="AI4" t="str">
        <f t="shared" si="13"/>
        <v>33160</v>
      </c>
      <c r="AJ4" s="4">
        <f t="shared" si="1"/>
        <v>2299633.975</v>
      </c>
      <c r="AK4" s="6">
        <f t="shared" si="14"/>
        <v>0.08618442542597932</v>
      </c>
      <c r="AP4">
        <v>3</v>
      </c>
      <c r="AQ4" s="78" t="s">
        <v>79</v>
      </c>
      <c r="AR4" s="80">
        <v>478732.36</v>
      </c>
      <c r="AS4" s="6">
        <f t="shared" si="2"/>
        <v>0.08293780360480017</v>
      </c>
      <c r="AV4">
        <v>3</v>
      </c>
      <c r="AW4" s="2" t="str">
        <f aca="true" t="shared" si="24" ref="AW4:AW11">+AQ4</f>
        <v>33149</v>
      </c>
      <c r="AX4" s="3">
        <f t="shared" si="15"/>
        <v>478732.36</v>
      </c>
      <c r="AY4" s="6">
        <f t="shared" si="16"/>
        <v>0.08293780360480017</v>
      </c>
      <c r="BC4">
        <f aca="true" t="shared" si="25" ref="BC4:BC67">+BC3+1</f>
        <v>3</v>
      </c>
      <c r="BD4" s="78" t="s">
        <v>127</v>
      </c>
      <c r="BE4" s="80">
        <v>1102440.6</v>
      </c>
      <c r="BF4" s="6">
        <f t="shared" si="3"/>
        <v>0.06233239248792314</v>
      </c>
      <c r="BH4">
        <v>3</v>
      </c>
      <c r="BI4" t="str">
        <f t="shared" si="17"/>
        <v>33172</v>
      </c>
      <c r="BJ4" s="4">
        <f t="shared" si="18"/>
        <v>1102440.6</v>
      </c>
      <c r="BK4" s="10">
        <f t="shared" si="19"/>
        <v>0.06233239248792314</v>
      </c>
      <c r="BR4" s="78" t="s">
        <v>61</v>
      </c>
      <c r="BS4" s="80">
        <v>8436628.43</v>
      </c>
      <c r="BT4" s="6">
        <f t="shared" si="20"/>
        <v>0.08110514695199506</v>
      </c>
      <c r="BW4" t="str">
        <f t="shared" si="21"/>
        <v>33140</v>
      </c>
      <c r="BX4" s="4">
        <f t="shared" si="22"/>
        <v>8436628.43</v>
      </c>
      <c r="BY4" s="10">
        <f t="shared" si="23"/>
        <v>0.08203530678031934</v>
      </c>
    </row>
    <row r="5" spans="2:77" ht="12.75">
      <c r="B5" s="78" t="s">
        <v>8</v>
      </c>
      <c r="C5" s="80">
        <v>193960.07</v>
      </c>
      <c r="D5" s="6">
        <f t="shared" si="4"/>
        <v>0.0036804527198702865</v>
      </c>
      <c r="E5" s="80">
        <v>193960.07</v>
      </c>
      <c r="F5" s="6">
        <f t="shared" si="5"/>
        <v>0.007269129509418005</v>
      </c>
      <c r="G5" s="80">
        <v>110650.82</v>
      </c>
      <c r="H5" s="6">
        <f t="shared" si="6"/>
        <v>0.019169658758539102</v>
      </c>
      <c r="I5" s="80">
        <v>298538.69</v>
      </c>
      <c r="J5" s="6">
        <f t="shared" si="7"/>
        <v>0.016879486112821328</v>
      </c>
      <c r="K5" s="80">
        <f t="shared" si="8"/>
        <v>797109.65</v>
      </c>
      <c r="L5" s="6">
        <f t="shared" si="9"/>
        <v>0.007750861048090864</v>
      </c>
      <c r="O5">
        <v>4</v>
      </c>
      <c r="P5" s="78" t="s">
        <v>40</v>
      </c>
      <c r="Q5" s="80">
        <v>3075247.055</v>
      </c>
      <c r="R5" s="6">
        <f t="shared" si="0"/>
        <v>0.058353770380923445</v>
      </c>
      <c r="W5">
        <v>4</v>
      </c>
      <c r="X5" s="2" t="str">
        <f t="shared" si="10"/>
        <v>33126</v>
      </c>
      <c r="Y5" s="3">
        <f t="shared" si="11"/>
        <v>3075247.055</v>
      </c>
      <c r="AB5">
        <v>4</v>
      </c>
      <c r="AC5" s="78" t="s">
        <v>46</v>
      </c>
      <c r="AD5" s="80">
        <v>1713719.76</v>
      </c>
      <c r="AE5" s="6">
        <f t="shared" si="12"/>
        <v>0.0642258519407058</v>
      </c>
      <c r="AI5" t="str">
        <f t="shared" si="13"/>
        <v>33132</v>
      </c>
      <c r="AJ5" s="4">
        <f t="shared" si="1"/>
        <v>1713719.76</v>
      </c>
      <c r="AK5" s="6">
        <f t="shared" si="14"/>
        <v>0.06422585266281221</v>
      </c>
      <c r="AP5">
        <v>4</v>
      </c>
      <c r="AQ5" s="78" t="s">
        <v>51</v>
      </c>
      <c r="AR5" s="80">
        <v>474813.32</v>
      </c>
      <c r="AS5" s="6">
        <f t="shared" si="2"/>
        <v>0.08225885102712326</v>
      </c>
      <c r="AV5">
        <v>4</v>
      </c>
      <c r="AW5" s="2" t="str">
        <f t="shared" si="24"/>
        <v>33134</v>
      </c>
      <c r="AX5" s="3">
        <f t="shared" si="15"/>
        <v>474813.32</v>
      </c>
      <c r="AY5" s="6">
        <f t="shared" si="16"/>
        <v>0.08225885102712326</v>
      </c>
      <c r="BC5">
        <f t="shared" si="25"/>
        <v>4</v>
      </c>
      <c r="BD5" s="78" t="s">
        <v>99</v>
      </c>
      <c r="BE5" s="80">
        <v>867863.55</v>
      </c>
      <c r="BF5" s="6">
        <f t="shared" si="3"/>
        <v>0.04906932076391445</v>
      </c>
      <c r="BH5">
        <v>4</v>
      </c>
      <c r="BI5" t="str">
        <f t="shared" si="17"/>
        <v>33160</v>
      </c>
      <c r="BJ5" s="4">
        <f t="shared" si="18"/>
        <v>867863.55</v>
      </c>
      <c r="BK5" s="10">
        <f t="shared" si="19"/>
        <v>0.04906932076391445</v>
      </c>
      <c r="BR5" s="78" t="s">
        <v>40</v>
      </c>
      <c r="BS5" s="80">
        <v>7003239.42</v>
      </c>
      <c r="BT5" s="6">
        <f t="shared" si="20"/>
        <v>0.06732532634474511</v>
      </c>
      <c r="BW5" t="str">
        <f t="shared" si="21"/>
        <v>33126</v>
      </c>
      <c r="BX5" s="4">
        <f t="shared" si="22"/>
        <v>7003239.42</v>
      </c>
      <c r="BY5" s="10">
        <f t="shared" si="23"/>
        <v>0.06809745137439052</v>
      </c>
    </row>
    <row r="6" spans="2:77" ht="12.75">
      <c r="B6" s="78" t="s">
        <v>12</v>
      </c>
      <c r="C6" s="80">
        <v>10452.255000000001</v>
      </c>
      <c r="D6" s="6">
        <f t="shared" si="4"/>
        <v>0.00019833479305058924</v>
      </c>
      <c r="E6" s="80">
        <v>10452.255</v>
      </c>
      <c r="F6" s="6">
        <f t="shared" si="5"/>
        <v>0.0003917239010094288</v>
      </c>
      <c r="G6" s="80">
        <v>0</v>
      </c>
      <c r="H6" s="6">
        <f t="shared" si="6"/>
        <v>0</v>
      </c>
      <c r="I6" s="80">
        <v>145108.65</v>
      </c>
      <c r="J6" s="6">
        <f t="shared" si="7"/>
        <v>0.008204495847842202</v>
      </c>
      <c r="K6" s="80">
        <f t="shared" si="8"/>
        <v>166013.16</v>
      </c>
      <c r="L6" s="6">
        <f t="shared" si="9"/>
        <v>0.0016142634019227797</v>
      </c>
      <c r="O6">
        <v>5</v>
      </c>
      <c r="P6" s="78" t="s">
        <v>99</v>
      </c>
      <c r="Q6" s="80">
        <v>2299633.975</v>
      </c>
      <c r="R6" s="6">
        <f t="shared" si="0"/>
        <v>0.043636270692183544</v>
      </c>
      <c r="W6">
        <v>5</v>
      </c>
      <c r="X6" s="2" t="str">
        <f t="shared" si="10"/>
        <v>33160</v>
      </c>
      <c r="Y6" s="3">
        <f t="shared" si="11"/>
        <v>2299633.975</v>
      </c>
      <c r="AB6">
        <v>5</v>
      </c>
      <c r="AC6" s="78" t="s">
        <v>135</v>
      </c>
      <c r="AD6" s="80">
        <v>1603532.3</v>
      </c>
      <c r="AE6" s="6">
        <f t="shared" si="12"/>
        <v>0.06009630657578427</v>
      </c>
      <c r="AI6" t="str">
        <f t="shared" si="13"/>
        <v>33178</v>
      </c>
      <c r="AJ6" s="4">
        <f t="shared" si="1"/>
        <v>1603532.3</v>
      </c>
      <c r="AK6" s="6">
        <f t="shared" si="14"/>
        <v>0.060096307251461215</v>
      </c>
      <c r="AP6">
        <v>5</v>
      </c>
      <c r="AQ6" s="78" t="s">
        <v>40</v>
      </c>
      <c r="AR6" s="80">
        <v>447328.67</v>
      </c>
      <c r="AS6" s="6">
        <f t="shared" si="2"/>
        <v>0.07749728340748986</v>
      </c>
      <c r="AV6">
        <v>5</v>
      </c>
      <c r="AW6" s="2" t="str">
        <f t="shared" si="24"/>
        <v>33126</v>
      </c>
      <c r="AX6" s="3">
        <f t="shared" si="15"/>
        <v>447328.67</v>
      </c>
      <c r="AY6" s="6">
        <f t="shared" si="16"/>
        <v>0.07749728340748986</v>
      </c>
      <c r="BC6">
        <f t="shared" si="25"/>
        <v>5</v>
      </c>
      <c r="BD6" s="78" t="s">
        <v>137</v>
      </c>
      <c r="BE6" s="80">
        <v>731101.39</v>
      </c>
      <c r="BF6" s="6">
        <f t="shared" si="3"/>
        <v>0.04133673849633818</v>
      </c>
      <c r="BH6">
        <v>5</v>
      </c>
      <c r="BI6" t="str">
        <f t="shared" si="17"/>
        <v>33180</v>
      </c>
      <c r="BJ6" s="4">
        <f t="shared" si="18"/>
        <v>731101.39</v>
      </c>
      <c r="BK6" s="10">
        <f t="shared" si="19"/>
        <v>0.04133673849633818</v>
      </c>
      <c r="BM6" s="4">
        <f>+I79</f>
        <v>17686479.789999995</v>
      </c>
      <c r="BR6" s="78" t="s">
        <v>99</v>
      </c>
      <c r="BS6" s="80">
        <v>5864856.92</v>
      </c>
      <c r="BT6" s="6">
        <f t="shared" si="20"/>
        <v>0.056381537517710155</v>
      </c>
      <c r="BW6" t="str">
        <f t="shared" si="21"/>
        <v>33160</v>
      </c>
      <c r="BX6" s="4">
        <f t="shared" si="22"/>
        <v>5864856.92</v>
      </c>
      <c r="BY6" s="10">
        <f t="shared" si="23"/>
        <v>0.057028152969737796</v>
      </c>
    </row>
    <row r="7" spans="2:77" ht="12.75">
      <c r="B7" s="78" t="s">
        <v>15</v>
      </c>
      <c r="C7" s="80">
        <v>437503.79500000004</v>
      </c>
      <c r="D7" s="6">
        <f t="shared" si="4"/>
        <v>0.008301770731786817</v>
      </c>
      <c r="E7" s="80">
        <v>437503.795</v>
      </c>
      <c r="F7" s="6">
        <f t="shared" si="5"/>
        <v>0.016396528144771577</v>
      </c>
      <c r="G7" s="80">
        <v>10756.23</v>
      </c>
      <c r="H7" s="6">
        <f t="shared" si="6"/>
        <v>0.0018634589298873795</v>
      </c>
      <c r="I7" s="80">
        <v>215523.85</v>
      </c>
      <c r="J7" s="6">
        <f t="shared" si="7"/>
        <v>0.012185796866251363</v>
      </c>
      <c r="K7" s="80">
        <f t="shared" si="8"/>
        <v>1101287.6700000002</v>
      </c>
      <c r="L7" s="6">
        <f t="shared" si="9"/>
        <v>0.0107085991295498</v>
      </c>
      <c r="O7">
        <v>6</v>
      </c>
      <c r="P7" s="78" t="s">
        <v>46</v>
      </c>
      <c r="Q7" s="80">
        <v>1713719.76</v>
      </c>
      <c r="R7" s="6">
        <f t="shared" si="0"/>
        <v>0.032518366031665455</v>
      </c>
      <c r="W7">
        <v>6</v>
      </c>
      <c r="X7" s="2" t="str">
        <f t="shared" si="10"/>
        <v>33132</v>
      </c>
      <c r="Y7" s="3">
        <f t="shared" si="11"/>
        <v>1713719.76</v>
      </c>
      <c r="AB7">
        <v>6</v>
      </c>
      <c r="AC7" s="78" t="s">
        <v>51</v>
      </c>
      <c r="AD7" s="80">
        <v>1301661.655</v>
      </c>
      <c r="AE7" s="6">
        <f t="shared" si="12"/>
        <v>0.0487829636339865</v>
      </c>
      <c r="AI7" t="str">
        <f t="shared" si="13"/>
        <v>33134</v>
      </c>
      <c r="AJ7" s="4">
        <f t="shared" si="1"/>
        <v>1301661.655</v>
      </c>
      <c r="AK7" s="6">
        <f t="shared" si="14"/>
        <v>0.04878296418246487</v>
      </c>
      <c r="AP7">
        <v>6</v>
      </c>
      <c r="AQ7" s="78" t="s">
        <v>99</v>
      </c>
      <c r="AR7" s="80">
        <v>397725.42</v>
      </c>
      <c r="AS7" s="6">
        <f t="shared" si="2"/>
        <v>0.06890378743688157</v>
      </c>
      <c r="AV7">
        <v>6</v>
      </c>
      <c r="AW7" s="2" t="str">
        <f t="shared" si="24"/>
        <v>33160</v>
      </c>
      <c r="AX7" s="3">
        <f t="shared" si="15"/>
        <v>397725.42</v>
      </c>
      <c r="AY7" s="6">
        <f t="shared" si="16"/>
        <v>0.06890378743688157</v>
      </c>
      <c r="BC7">
        <f t="shared" si="25"/>
        <v>6</v>
      </c>
      <c r="BD7" s="78" t="s">
        <v>44</v>
      </c>
      <c r="BE7" s="80">
        <v>727667.94</v>
      </c>
      <c r="BF7" s="6">
        <f t="shared" si="3"/>
        <v>0.041142609984572864</v>
      </c>
      <c r="BH7">
        <v>6</v>
      </c>
      <c r="BI7" t="str">
        <f t="shared" si="17"/>
        <v>33130</v>
      </c>
      <c r="BJ7" s="4">
        <f t="shared" si="18"/>
        <v>727667.94</v>
      </c>
      <c r="BK7" s="10">
        <f t="shared" si="19"/>
        <v>0.041142609984572864</v>
      </c>
      <c r="BM7" s="4">
        <f>+SUM(BJ2:BJ21)</f>
        <v>12738658.700000003</v>
      </c>
      <c r="BR7" s="78" t="s">
        <v>46</v>
      </c>
      <c r="BS7" s="80">
        <v>4861551.69</v>
      </c>
      <c r="BT7" s="6">
        <f t="shared" si="20"/>
        <v>0.04673630793434978</v>
      </c>
      <c r="BW7" t="str">
        <f t="shared" si="21"/>
        <v>33132</v>
      </c>
      <c r="BX7" s="4">
        <f t="shared" si="22"/>
        <v>4861551.69</v>
      </c>
      <c r="BY7" s="10">
        <f t="shared" si="23"/>
        <v>0.047272306422712754</v>
      </c>
    </row>
    <row r="8" spans="2:77" ht="12.75">
      <c r="B8" s="78" t="s">
        <v>16</v>
      </c>
      <c r="C8" s="80">
        <v>0</v>
      </c>
      <c r="D8" s="6">
        <f t="shared" si="4"/>
        <v>0</v>
      </c>
      <c r="E8" s="80">
        <v>0</v>
      </c>
      <c r="F8" s="6">
        <f t="shared" si="5"/>
        <v>0</v>
      </c>
      <c r="G8" s="80">
        <v>0</v>
      </c>
      <c r="H8" s="6">
        <f t="shared" si="6"/>
        <v>0</v>
      </c>
      <c r="I8" s="80">
        <v>30552.2</v>
      </c>
      <c r="J8" s="6">
        <f t="shared" si="7"/>
        <v>0.0017274325000090937</v>
      </c>
      <c r="K8" s="80">
        <f t="shared" si="8"/>
        <v>30552.2</v>
      </c>
      <c r="L8" s="6">
        <f t="shared" si="9"/>
        <v>0.00029708065498075667</v>
      </c>
      <c r="O8">
        <v>7</v>
      </c>
      <c r="P8" s="78" t="s">
        <v>135</v>
      </c>
      <c r="Q8" s="80">
        <v>1603532.3</v>
      </c>
      <c r="R8" s="6">
        <f t="shared" si="0"/>
        <v>0.03042752467007697</v>
      </c>
      <c r="W8">
        <v>7</v>
      </c>
      <c r="X8" s="2" t="str">
        <f t="shared" si="10"/>
        <v>33178</v>
      </c>
      <c r="Y8" s="3">
        <f t="shared" si="11"/>
        <v>1603532.3</v>
      </c>
      <c r="AB8">
        <v>7</v>
      </c>
      <c r="AC8" s="78" t="s">
        <v>115</v>
      </c>
      <c r="AD8" s="80">
        <v>1285612.64</v>
      </c>
      <c r="AE8" s="6">
        <f t="shared" si="12"/>
        <v>0.04818148742694074</v>
      </c>
      <c r="AI8" t="str">
        <f t="shared" si="13"/>
        <v>33166</v>
      </c>
      <c r="AJ8" s="4">
        <f t="shared" si="1"/>
        <v>1285612.64</v>
      </c>
      <c r="AK8" s="6">
        <f t="shared" si="14"/>
        <v>0.04818148796865657</v>
      </c>
      <c r="AP8">
        <v>7</v>
      </c>
      <c r="AQ8" s="78" t="s">
        <v>137</v>
      </c>
      <c r="AR8" s="80">
        <v>381748.88</v>
      </c>
      <c r="AS8" s="6">
        <f t="shared" si="2"/>
        <v>0.06613593790858932</v>
      </c>
      <c r="AV8">
        <v>7</v>
      </c>
      <c r="AW8" s="2" t="str">
        <f t="shared" si="24"/>
        <v>33180</v>
      </c>
      <c r="AX8" s="3">
        <f t="shared" si="15"/>
        <v>381748.88</v>
      </c>
      <c r="AY8" s="6">
        <f t="shared" si="16"/>
        <v>0.06613593790858932</v>
      </c>
      <c r="BC8">
        <f t="shared" si="25"/>
        <v>7</v>
      </c>
      <c r="BD8" s="78" t="s">
        <v>45</v>
      </c>
      <c r="BE8" s="80">
        <v>722421.41</v>
      </c>
      <c r="BF8" s="6">
        <f t="shared" si="3"/>
        <v>0.040845969270180034</v>
      </c>
      <c r="BH8">
        <v>7</v>
      </c>
      <c r="BI8" t="str">
        <f t="shared" si="17"/>
        <v>33131</v>
      </c>
      <c r="BJ8" s="4">
        <f t="shared" si="18"/>
        <v>722421.41</v>
      </c>
      <c r="BK8" s="10">
        <f t="shared" si="19"/>
        <v>0.040845969270180034</v>
      </c>
      <c r="BR8" s="78" t="s">
        <v>51</v>
      </c>
      <c r="BS8" s="80">
        <v>4235904.35</v>
      </c>
      <c r="BT8" s="6">
        <f t="shared" si="20"/>
        <v>0.04072167544557193</v>
      </c>
      <c r="BW8" t="str">
        <f t="shared" si="21"/>
        <v>33134</v>
      </c>
      <c r="BX8" s="4">
        <f t="shared" si="22"/>
        <v>4235904.35</v>
      </c>
      <c r="BY8" s="10">
        <f t="shared" si="23"/>
        <v>0.04118869471703629</v>
      </c>
    </row>
    <row r="9" spans="2:79" ht="12.75">
      <c r="B9" s="78" t="s">
        <v>17</v>
      </c>
      <c r="C9" s="80">
        <v>87113.545</v>
      </c>
      <c r="D9" s="6">
        <f t="shared" si="4"/>
        <v>0.0016530066401439871</v>
      </c>
      <c r="E9" s="80">
        <v>87113.545</v>
      </c>
      <c r="F9" s="6">
        <f t="shared" si="5"/>
        <v>0.0032647938342645127</v>
      </c>
      <c r="G9" s="80">
        <v>3389.04</v>
      </c>
      <c r="H9" s="6">
        <f t="shared" si="6"/>
        <v>0.0005871329314960283</v>
      </c>
      <c r="I9" s="80">
        <v>57750.52</v>
      </c>
      <c r="J9" s="6">
        <f t="shared" si="7"/>
        <v>0.003265235404992935</v>
      </c>
      <c r="K9" s="80">
        <f t="shared" si="8"/>
        <v>235366.65</v>
      </c>
      <c r="L9" s="6">
        <f t="shared" si="9"/>
        <v>0.002288636449834267</v>
      </c>
      <c r="O9">
        <v>8</v>
      </c>
      <c r="P9" s="78" t="s">
        <v>51</v>
      </c>
      <c r="Q9" s="80">
        <v>1301661.655</v>
      </c>
      <c r="R9" s="6">
        <f t="shared" si="0"/>
        <v>0.024699435190426607</v>
      </c>
      <c r="W9">
        <v>8</v>
      </c>
      <c r="X9" s="2" t="str">
        <f t="shared" si="10"/>
        <v>33134</v>
      </c>
      <c r="Y9" s="3">
        <f t="shared" si="11"/>
        <v>1301661.655</v>
      </c>
      <c r="AB9">
        <v>8</v>
      </c>
      <c r="AC9" s="78" t="s">
        <v>79</v>
      </c>
      <c r="AD9" s="80">
        <v>1262427.47</v>
      </c>
      <c r="AE9" s="6">
        <f t="shared" si="12"/>
        <v>0.04731256630553167</v>
      </c>
      <c r="AI9" t="str">
        <f t="shared" si="13"/>
        <v>33149</v>
      </c>
      <c r="AJ9" s="4">
        <f t="shared" si="1"/>
        <v>1262427.47</v>
      </c>
      <c r="AK9" s="6">
        <f t="shared" si="14"/>
        <v>0.047312566837478004</v>
      </c>
      <c r="AP9">
        <v>8</v>
      </c>
      <c r="AQ9" s="78" t="s">
        <v>46</v>
      </c>
      <c r="AR9" s="80">
        <v>310538.44</v>
      </c>
      <c r="AS9" s="6">
        <f t="shared" si="2"/>
        <v>0.053799112615786036</v>
      </c>
      <c r="AV9">
        <v>8</v>
      </c>
      <c r="AW9" s="2" t="str">
        <f t="shared" si="24"/>
        <v>33132</v>
      </c>
      <c r="AX9" s="3">
        <f t="shared" si="15"/>
        <v>310538.44</v>
      </c>
      <c r="AY9" s="6">
        <f t="shared" si="16"/>
        <v>0.053799112615786036</v>
      </c>
      <c r="BC9">
        <f t="shared" si="25"/>
        <v>8</v>
      </c>
      <c r="BD9" s="78" t="s">
        <v>48</v>
      </c>
      <c r="BE9" s="80">
        <v>700077.98</v>
      </c>
      <c r="BF9" s="6">
        <f>+BE9/$I$79</f>
        <v>0.039582663611547324</v>
      </c>
      <c r="BH9">
        <v>8</v>
      </c>
      <c r="BI9" t="str">
        <f t="shared" si="17"/>
        <v>33133</v>
      </c>
      <c r="BJ9" s="4">
        <f t="shared" si="18"/>
        <v>700077.98</v>
      </c>
      <c r="BK9" s="10">
        <f t="shared" si="19"/>
        <v>0.039582663611547324</v>
      </c>
      <c r="BR9" s="78" t="s">
        <v>135</v>
      </c>
      <c r="BS9" s="80">
        <v>3891038.64</v>
      </c>
      <c r="BT9" s="6">
        <f t="shared" si="20"/>
        <v>0.037406324494616984</v>
      </c>
      <c r="BW9" t="str">
        <f t="shared" si="21"/>
        <v>33178</v>
      </c>
      <c r="BX9" s="4">
        <f t="shared" si="22"/>
        <v>3891038.64</v>
      </c>
      <c r="BY9" s="10">
        <f t="shared" si="23"/>
        <v>0.03783532144089894</v>
      </c>
      <c r="CA9" s="4">
        <f>+K83</f>
        <v>102841432.07500002</v>
      </c>
    </row>
    <row r="10" spans="2:79" ht="12.75">
      <c r="B10" s="78" t="s">
        <v>22</v>
      </c>
      <c r="C10" s="80">
        <v>77.51</v>
      </c>
      <c r="D10" s="6">
        <f t="shared" si="4"/>
        <v>1.4707763835986752E-06</v>
      </c>
      <c r="E10" s="80">
        <v>77.51</v>
      </c>
      <c r="F10" s="6">
        <f t="shared" si="5"/>
        <v>2.9048774228375436E-06</v>
      </c>
      <c r="G10" s="80">
        <v>0</v>
      </c>
      <c r="H10" s="6">
        <f t="shared" si="6"/>
        <v>0</v>
      </c>
      <c r="I10" s="80">
        <v>5069.54</v>
      </c>
      <c r="J10" s="6">
        <f t="shared" si="7"/>
        <v>0.0002866336354205622</v>
      </c>
      <c r="K10" s="80">
        <f t="shared" si="8"/>
        <v>5224.56</v>
      </c>
      <c r="L10" s="6">
        <f t="shared" si="9"/>
        <v>5.080209303376719E-05</v>
      </c>
      <c r="O10">
        <v>9</v>
      </c>
      <c r="P10" s="78" t="s">
        <v>115</v>
      </c>
      <c r="Q10" s="80">
        <v>1285612.64</v>
      </c>
      <c r="R10" s="6">
        <f>+Q10/$C$79</f>
        <v>0.024394900133762682</v>
      </c>
      <c r="W10">
        <v>9</v>
      </c>
      <c r="X10" s="2" t="str">
        <f t="shared" si="10"/>
        <v>33166</v>
      </c>
      <c r="Y10" s="3">
        <f t="shared" si="11"/>
        <v>1285612.64</v>
      </c>
      <c r="AB10">
        <v>9</v>
      </c>
      <c r="AC10" s="78" t="s">
        <v>48</v>
      </c>
      <c r="AD10" s="80">
        <v>1179683.045</v>
      </c>
      <c r="AE10" s="6">
        <f t="shared" si="12"/>
        <v>0.04421151599788461</v>
      </c>
      <c r="AI10" t="str">
        <f t="shared" si="13"/>
        <v>33133</v>
      </c>
      <c r="AJ10" s="4">
        <f t="shared" si="1"/>
        <v>1179683.045</v>
      </c>
      <c r="AK10" s="6">
        <f t="shared" si="14"/>
        <v>0.04421151649496511</v>
      </c>
      <c r="AP10">
        <v>9</v>
      </c>
      <c r="AQ10" s="78" t="s">
        <v>48</v>
      </c>
      <c r="AR10" s="80">
        <v>288728.27</v>
      </c>
      <c r="AS10" s="6">
        <f t="shared" si="2"/>
        <v>0.05002061810154993</v>
      </c>
      <c r="AU10" s="4">
        <f>SUM(AX2:AX11)</f>
        <v>4942429.259999999</v>
      </c>
      <c r="AV10">
        <v>9</v>
      </c>
      <c r="AW10" s="2" t="str">
        <f t="shared" si="24"/>
        <v>33133</v>
      </c>
      <c r="AX10" s="3">
        <f t="shared" si="15"/>
        <v>288728.27</v>
      </c>
      <c r="AY10" s="6">
        <f t="shared" si="16"/>
        <v>0.05002061810154993</v>
      </c>
      <c r="BC10">
        <f t="shared" si="25"/>
        <v>9</v>
      </c>
      <c r="BD10" s="78" t="s">
        <v>89</v>
      </c>
      <c r="BE10" s="80">
        <v>641009.93</v>
      </c>
      <c r="BF10" s="6">
        <f t="shared" si="3"/>
        <v>0.03624293458116123</v>
      </c>
      <c r="BH10">
        <v>9</v>
      </c>
      <c r="BI10" t="str">
        <f t="shared" si="17"/>
        <v>33156</v>
      </c>
      <c r="BJ10" s="4">
        <f t="shared" si="18"/>
        <v>641009.93</v>
      </c>
      <c r="BK10" s="10">
        <f t="shared" si="19"/>
        <v>0.03624293458116123</v>
      </c>
      <c r="BR10" s="78" t="s">
        <v>137</v>
      </c>
      <c r="BS10" s="80">
        <v>3428403.51</v>
      </c>
      <c r="BT10" s="6">
        <f t="shared" si="20"/>
        <v>0.03295880253544432</v>
      </c>
      <c r="BW10" t="str">
        <f t="shared" si="21"/>
        <v>33180</v>
      </c>
      <c r="BX10" s="4">
        <f t="shared" si="22"/>
        <v>3428403.51</v>
      </c>
      <c r="BY10" s="10">
        <f t="shared" si="23"/>
        <v>0.0333367927772509</v>
      </c>
      <c r="CA10" s="4">
        <f>SUM(BX2:BX18)</f>
        <v>84113813.38999999</v>
      </c>
    </row>
    <row r="11" spans="2:77" ht="12.75">
      <c r="B11" s="78" t="s">
        <v>24</v>
      </c>
      <c r="C11" s="80">
        <v>4160.365</v>
      </c>
      <c r="D11" s="6">
        <f t="shared" si="4"/>
        <v>7.894422125081282E-05</v>
      </c>
      <c r="E11" s="80">
        <v>4160.365</v>
      </c>
      <c r="F11" s="6">
        <f t="shared" si="5"/>
        <v>0.00015591988594069819</v>
      </c>
      <c r="G11" s="80">
        <v>0</v>
      </c>
      <c r="H11" s="6">
        <f t="shared" si="6"/>
        <v>0</v>
      </c>
      <c r="I11" s="80">
        <v>30681.64</v>
      </c>
      <c r="J11" s="6">
        <f t="shared" si="7"/>
        <v>0.0017347510846871584</v>
      </c>
      <c r="K11" s="80">
        <f t="shared" si="8"/>
        <v>39002.369999999995</v>
      </c>
      <c r="L11" s="6">
        <f t="shared" si="9"/>
        <v>0.0003792476360262702</v>
      </c>
      <c r="O11">
        <v>10</v>
      </c>
      <c r="P11" s="78" t="s">
        <v>79</v>
      </c>
      <c r="Q11" s="80">
        <v>1262427.47</v>
      </c>
      <c r="R11" s="6">
        <f t="shared" si="0"/>
        <v>0.0239549543140527</v>
      </c>
      <c r="W11">
        <v>10</v>
      </c>
      <c r="X11" s="2" t="str">
        <f t="shared" si="10"/>
        <v>33149</v>
      </c>
      <c r="Y11" s="3">
        <f t="shared" si="11"/>
        <v>1262427.47</v>
      </c>
      <c r="AB11">
        <v>10</v>
      </c>
      <c r="AC11" s="78" t="s">
        <v>137</v>
      </c>
      <c r="AD11" s="80">
        <v>1157776.62</v>
      </c>
      <c r="AE11" s="6">
        <f t="shared" si="12"/>
        <v>0.04339051898224644</v>
      </c>
      <c r="AG11" s="4">
        <f>SUM(AD2:AD11)</f>
        <v>19216146.765000004</v>
      </c>
      <c r="AI11" t="str">
        <f t="shared" si="13"/>
        <v>33180</v>
      </c>
      <c r="AJ11" s="4">
        <f t="shared" si="1"/>
        <v>1157776.62</v>
      </c>
      <c r="AK11" s="6">
        <f t="shared" si="14"/>
        <v>0.04339051947009628</v>
      </c>
      <c r="AP11">
        <v>10</v>
      </c>
      <c r="AQ11" s="78" t="s">
        <v>55</v>
      </c>
      <c r="AR11" s="80">
        <v>153973.21</v>
      </c>
      <c r="AS11" s="6">
        <f t="shared" si="2"/>
        <v>0.026675029553842263</v>
      </c>
      <c r="AU11" s="4">
        <f>+G79</f>
        <v>5772185.169999999</v>
      </c>
      <c r="AV11">
        <v>10</v>
      </c>
      <c r="AW11" s="2" t="str">
        <f t="shared" si="24"/>
        <v>33138</v>
      </c>
      <c r="AX11" s="3">
        <f t="shared" si="15"/>
        <v>153973.21</v>
      </c>
      <c r="AY11" s="6">
        <f t="shared" si="16"/>
        <v>0.026675029553842263</v>
      </c>
      <c r="BC11">
        <f t="shared" si="25"/>
        <v>10</v>
      </c>
      <c r="BD11" s="78" t="s">
        <v>68</v>
      </c>
      <c r="BE11" s="80">
        <v>630404.13</v>
      </c>
      <c r="BF11" s="6">
        <f t="shared" si="3"/>
        <v>0.035643278791771385</v>
      </c>
      <c r="BH11">
        <v>10</v>
      </c>
      <c r="BI11" t="str">
        <f t="shared" si="17"/>
        <v>33143</v>
      </c>
      <c r="BJ11" s="4">
        <f t="shared" si="18"/>
        <v>630404.13</v>
      </c>
      <c r="BK11" s="10">
        <f t="shared" si="19"/>
        <v>0.035643278791771385</v>
      </c>
      <c r="BR11" s="78" t="s">
        <v>48</v>
      </c>
      <c r="BS11" s="80">
        <v>3348172.34</v>
      </c>
      <c r="BT11" s="6">
        <f t="shared" si="20"/>
        <v>0.03218750380076951</v>
      </c>
      <c r="BW11" t="str">
        <f t="shared" si="21"/>
        <v>33133</v>
      </c>
      <c r="BX11" s="4">
        <f t="shared" si="22"/>
        <v>3348172.34</v>
      </c>
      <c r="BY11" s="10">
        <f t="shared" si="23"/>
        <v>0.03255664835120393</v>
      </c>
    </row>
    <row r="12" spans="2:77" ht="13.5" customHeight="1">
      <c r="B12" s="78" t="s">
        <v>27</v>
      </c>
      <c r="C12" s="80">
        <v>158220.73500000002</v>
      </c>
      <c r="D12" s="6">
        <f t="shared" si="4"/>
        <v>0.0030022877104067132</v>
      </c>
      <c r="E12" s="80">
        <v>158220.735</v>
      </c>
      <c r="F12" s="6">
        <f t="shared" si="5"/>
        <v>0.005929710242888168</v>
      </c>
      <c r="G12" s="80">
        <v>1097.28</v>
      </c>
      <c r="H12" s="6">
        <f t="shared" si="6"/>
        <v>0.00019009785162522777</v>
      </c>
      <c r="I12" s="80">
        <v>192706.08</v>
      </c>
      <c r="J12" s="6">
        <f t="shared" si="7"/>
        <v>0.010895671851498496</v>
      </c>
      <c r="K12" s="80">
        <f t="shared" si="8"/>
        <v>510244.82999999996</v>
      </c>
      <c r="L12" s="6">
        <f t="shared" si="9"/>
        <v>0.0049614714585838274</v>
      </c>
      <c r="O12">
        <v>11</v>
      </c>
      <c r="P12" s="78" t="s">
        <v>63</v>
      </c>
      <c r="Q12" s="80">
        <v>1233959.995</v>
      </c>
      <c r="R12" s="6">
        <f t="shared" si="0"/>
        <v>0.023414775112263444</v>
      </c>
      <c r="W12">
        <v>11</v>
      </c>
      <c r="X12" s="2" t="str">
        <f t="shared" si="10"/>
        <v>33141</v>
      </c>
      <c r="Y12" s="3">
        <f t="shared" si="11"/>
        <v>1233959.995</v>
      </c>
      <c r="AA12" s="4"/>
      <c r="AB12">
        <f>+AB11+1</f>
        <v>11</v>
      </c>
      <c r="AC12" s="78" t="s">
        <v>127</v>
      </c>
      <c r="AD12" s="80">
        <v>852466.99</v>
      </c>
      <c r="AE12" s="6">
        <f t="shared" si="12"/>
        <v>0.03194829164138198</v>
      </c>
      <c r="AG12" s="4">
        <v>0</v>
      </c>
      <c r="AI12" s="2" t="s">
        <v>160</v>
      </c>
      <c r="AJ12" s="4">
        <f>AM13-AJ14</f>
        <v>7466562.594999995</v>
      </c>
      <c r="AK12" s="6">
        <f t="shared" si="14"/>
        <v>0.2798277526566738</v>
      </c>
      <c r="AP12">
        <f>+AP11+1</f>
        <v>11</v>
      </c>
      <c r="AQ12" s="78" t="s">
        <v>35</v>
      </c>
      <c r="AR12" s="80">
        <v>137383.69</v>
      </c>
      <c r="AS12" s="6">
        <f t="shared" si="2"/>
        <v>0.02380098454118027</v>
      </c>
      <c r="AW12" s="2" t="s">
        <v>160</v>
      </c>
      <c r="AX12" s="4">
        <f>+AU11-AU10</f>
        <v>829755.9100000001</v>
      </c>
      <c r="AY12" s="10">
        <f>+AX12/AX13</f>
        <v>0.14375074353340614</v>
      </c>
      <c r="BC12">
        <f t="shared" si="25"/>
        <v>11</v>
      </c>
      <c r="BD12" s="78" t="s">
        <v>143</v>
      </c>
      <c r="BE12" s="80">
        <v>607231.41</v>
      </c>
      <c r="BF12" s="6">
        <f t="shared" si="3"/>
        <v>0.03433308477492118</v>
      </c>
      <c r="BH12">
        <v>11</v>
      </c>
      <c r="BI12" t="str">
        <f t="shared" si="17"/>
        <v>33186</v>
      </c>
      <c r="BJ12" s="4">
        <f t="shared" si="18"/>
        <v>607231.41</v>
      </c>
      <c r="BK12" s="10">
        <f t="shared" si="19"/>
        <v>0.03433308477492118</v>
      </c>
      <c r="BR12" s="78" t="s">
        <v>79</v>
      </c>
      <c r="BS12" s="80">
        <v>3284478.74</v>
      </c>
      <c r="BT12" s="6">
        <f t="shared" si="20"/>
        <v>0.03157518824950829</v>
      </c>
      <c r="BW12" t="str">
        <f t="shared" si="21"/>
        <v>33149</v>
      </c>
      <c r="BX12" s="4">
        <f t="shared" si="22"/>
        <v>3284478.74</v>
      </c>
      <c r="BY12" s="10">
        <f t="shared" si="23"/>
        <v>0.03193731041789365</v>
      </c>
    </row>
    <row r="13" spans="2:77" ht="12.75">
      <c r="B13" s="78" t="s">
        <v>28</v>
      </c>
      <c r="C13" s="80">
        <v>437609.25499999995</v>
      </c>
      <c r="D13" s="6">
        <f t="shared" si="4"/>
        <v>0.008303771868122957</v>
      </c>
      <c r="E13" s="80">
        <v>437609.255</v>
      </c>
      <c r="F13" s="6">
        <f t="shared" si="5"/>
        <v>0.01640048051702048</v>
      </c>
      <c r="G13" s="80">
        <v>420.32</v>
      </c>
      <c r="H13" s="6">
        <f t="shared" si="6"/>
        <v>7.281817675991155E-05</v>
      </c>
      <c r="I13" s="80">
        <v>103693.27</v>
      </c>
      <c r="J13" s="6">
        <f t="shared" si="7"/>
        <v>0.0058628551996326925</v>
      </c>
      <c r="K13" s="80">
        <f t="shared" si="8"/>
        <v>979332.1</v>
      </c>
      <c r="L13" s="6">
        <f t="shared" si="9"/>
        <v>0.009522738844066216</v>
      </c>
      <c r="O13">
        <v>12</v>
      </c>
      <c r="P13" s="78" t="s">
        <v>48</v>
      </c>
      <c r="Q13" s="80">
        <v>1179683.0450000004</v>
      </c>
      <c r="R13" s="6">
        <f t="shared" si="0"/>
        <v>0.02238485308628272</v>
      </c>
      <c r="W13">
        <v>12</v>
      </c>
      <c r="X13" s="2" t="str">
        <f t="shared" si="10"/>
        <v>33133</v>
      </c>
      <c r="Y13" s="3">
        <f t="shared" si="11"/>
        <v>1179683.0450000004</v>
      </c>
      <c r="AA13" s="4"/>
      <c r="AB13">
        <f aca="true" t="shared" si="26" ref="AB13:AB75">+AB12+1</f>
        <v>12</v>
      </c>
      <c r="AC13" s="78" t="s">
        <v>67</v>
      </c>
      <c r="AD13" s="80">
        <v>828414.12</v>
      </c>
      <c r="AE13" s="6">
        <f t="shared" si="12"/>
        <v>0.0310468513339136</v>
      </c>
      <c r="AJ13" s="4">
        <f>SUM(AJ2:AJ12)</f>
        <v>26682709.36</v>
      </c>
      <c r="AK13" s="10">
        <f>SUM(AK2:AK12)</f>
        <v>0.9999999999999999</v>
      </c>
      <c r="AM13" s="4">
        <f>+E83</f>
        <v>26682709.36</v>
      </c>
      <c r="AP13">
        <f aca="true" t="shared" si="27" ref="AP13:AP75">+AP12+1</f>
        <v>12</v>
      </c>
      <c r="AQ13" s="78" t="s">
        <v>8</v>
      </c>
      <c r="AR13" s="80">
        <v>110650.82</v>
      </c>
      <c r="AS13" s="6">
        <f t="shared" si="2"/>
        <v>0.019169658758539102</v>
      </c>
      <c r="AX13" s="4">
        <f>SUM(AX2:AX12)</f>
        <v>5772185.169999999</v>
      </c>
      <c r="AY13" s="10">
        <f>SUM(AY2:AY12)</f>
        <v>1.0000000000000002</v>
      </c>
      <c r="BC13">
        <f t="shared" si="25"/>
        <v>12</v>
      </c>
      <c r="BD13" s="78" t="s">
        <v>132</v>
      </c>
      <c r="BE13" s="80">
        <v>566254.12</v>
      </c>
      <c r="BF13" s="6">
        <f t="shared" si="3"/>
        <v>0.0320162138946475</v>
      </c>
      <c r="BH13">
        <v>12</v>
      </c>
      <c r="BI13" t="str">
        <f t="shared" si="17"/>
        <v>33176</v>
      </c>
      <c r="BJ13" s="4">
        <f t="shared" si="18"/>
        <v>566254.12</v>
      </c>
      <c r="BK13" s="10">
        <f t="shared" si="19"/>
        <v>0.0320162138946475</v>
      </c>
      <c r="BR13" s="78" t="s">
        <v>127</v>
      </c>
      <c r="BS13" s="80">
        <v>2881871.22</v>
      </c>
      <c r="BT13" s="6">
        <f t="shared" si="20"/>
        <v>0.027704739012054048</v>
      </c>
      <c r="BW13" t="str">
        <f t="shared" si="21"/>
        <v>33172</v>
      </c>
      <c r="BX13" s="4">
        <f t="shared" si="22"/>
        <v>2881871.22</v>
      </c>
      <c r="BY13" s="10">
        <f t="shared" si="23"/>
        <v>0.028022472673254046</v>
      </c>
    </row>
    <row r="14" spans="2:77" ht="13.5" customHeight="1">
      <c r="B14" s="78" t="s">
        <v>31</v>
      </c>
      <c r="C14" s="80">
        <v>1855.675</v>
      </c>
      <c r="D14" s="6">
        <f t="shared" si="4"/>
        <v>3.5212010910004793E-05</v>
      </c>
      <c r="E14" s="80">
        <v>1855.675</v>
      </c>
      <c r="F14" s="6">
        <f t="shared" si="5"/>
        <v>6.954597357275266E-05</v>
      </c>
      <c r="G14" s="80">
        <v>0</v>
      </c>
      <c r="H14" s="6">
        <f t="shared" si="6"/>
        <v>0</v>
      </c>
      <c r="I14" s="80">
        <v>0</v>
      </c>
      <c r="J14" s="6">
        <f t="shared" si="7"/>
        <v>0</v>
      </c>
      <c r="K14" s="80">
        <f t="shared" si="8"/>
        <v>3711.35</v>
      </c>
      <c r="L14" s="6">
        <f t="shared" si="9"/>
        <v>3.6088081672116285E-05</v>
      </c>
      <c r="O14">
        <v>13</v>
      </c>
      <c r="P14" s="78" t="s">
        <v>137</v>
      </c>
      <c r="Q14" s="80">
        <v>1157776.62</v>
      </c>
      <c r="R14" s="6">
        <f t="shared" si="0"/>
        <v>0.021969171851099183</v>
      </c>
      <c r="X14" s="2" t="s">
        <v>160</v>
      </c>
      <c r="Y14" s="3">
        <f>+AA14-Y15</f>
        <v>-16255251.959999993</v>
      </c>
      <c r="AA14" s="17">
        <f>+E90</f>
        <v>27862153.18</v>
      </c>
      <c r="AB14">
        <f t="shared" si="26"/>
        <v>13</v>
      </c>
      <c r="AC14" s="78" t="s">
        <v>38</v>
      </c>
      <c r="AD14" s="80">
        <v>640250.345</v>
      </c>
      <c r="AE14" s="6">
        <f t="shared" si="12"/>
        <v>0.02399495228027003</v>
      </c>
      <c r="AJ14" s="4">
        <f>SUM(AJ2:AJ11)</f>
        <v>19216146.765000004</v>
      </c>
      <c r="AP14">
        <f t="shared" si="27"/>
        <v>13</v>
      </c>
      <c r="AQ14" s="78" t="s">
        <v>67</v>
      </c>
      <c r="AR14" s="80">
        <v>90169.28</v>
      </c>
      <c r="AS14" s="6">
        <f t="shared" si="2"/>
        <v>0.015621342237709262</v>
      </c>
      <c r="BC14">
        <f t="shared" si="25"/>
        <v>13</v>
      </c>
      <c r="BD14" s="78" t="s">
        <v>38</v>
      </c>
      <c r="BE14" s="80">
        <v>508221.16</v>
      </c>
      <c r="BF14" s="6">
        <f t="shared" si="3"/>
        <v>0.028735009229329523</v>
      </c>
      <c r="BH14">
        <v>13</v>
      </c>
      <c r="BI14" t="str">
        <f t="shared" si="17"/>
        <v>33122</v>
      </c>
      <c r="BJ14" s="4">
        <f t="shared" si="18"/>
        <v>508221.16</v>
      </c>
      <c r="BK14" s="10">
        <f t="shared" si="19"/>
        <v>0.028735009229329523</v>
      </c>
      <c r="BR14" s="78" t="s">
        <v>115</v>
      </c>
      <c r="BS14" s="80">
        <v>2748828.91</v>
      </c>
      <c r="BT14" s="6">
        <f t="shared" si="20"/>
        <v>0.026425742764570517</v>
      </c>
      <c r="BW14" t="str">
        <f t="shared" si="21"/>
        <v>33166</v>
      </c>
      <c r="BX14" s="4">
        <f t="shared" si="22"/>
        <v>2748828.91</v>
      </c>
      <c r="BY14" s="10">
        <f t="shared" si="23"/>
        <v>0.026728808171353924</v>
      </c>
    </row>
    <row r="15" spans="2:77" ht="12.75">
      <c r="B15" s="78" t="s">
        <v>32</v>
      </c>
      <c r="C15" s="80">
        <v>0</v>
      </c>
      <c r="D15" s="6">
        <f t="shared" si="4"/>
        <v>0</v>
      </c>
      <c r="E15" s="80">
        <v>0</v>
      </c>
      <c r="F15" s="6">
        <f t="shared" si="5"/>
        <v>0</v>
      </c>
      <c r="G15" s="80">
        <v>0</v>
      </c>
      <c r="H15" s="6">
        <f t="shared" si="6"/>
        <v>0</v>
      </c>
      <c r="I15" s="80">
        <v>4838.82</v>
      </c>
      <c r="J15" s="6">
        <f t="shared" si="7"/>
        <v>0.00027358864270638454</v>
      </c>
      <c r="K15" s="80">
        <f t="shared" si="8"/>
        <v>4838.82</v>
      </c>
      <c r="L15" s="6">
        <f t="shared" si="9"/>
        <v>4.705127011913986E-05</v>
      </c>
      <c r="O15">
        <v>14</v>
      </c>
      <c r="P15" s="78" t="s">
        <v>127</v>
      </c>
      <c r="Q15" s="80">
        <v>852466.99</v>
      </c>
      <c r="R15" s="6">
        <f t="shared" si="0"/>
        <v>0.016175826560307676</v>
      </c>
      <c r="X15" s="2"/>
      <c r="Y15" s="3">
        <f>SUM(Y2:Y13)</f>
        <v>44117405.13999999</v>
      </c>
      <c r="AB15">
        <f t="shared" si="26"/>
        <v>14</v>
      </c>
      <c r="AC15" s="78" t="s">
        <v>89</v>
      </c>
      <c r="AD15" s="80">
        <v>489919.83</v>
      </c>
      <c r="AE15" s="6">
        <f t="shared" si="12"/>
        <v>0.018360947454090018</v>
      </c>
      <c r="AP15">
        <f t="shared" si="27"/>
        <v>14</v>
      </c>
      <c r="AQ15" s="78" t="s">
        <v>63</v>
      </c>
      <c r="AR15" s="80">
        <v>80066.45</v>
      </c>
      <c r="AS15" s="6">
        <f t="shared" si="2"/>
        <v>0.013871081339547535</v>
      </c>
      <c r="BC15">
        <f t="shared" si="25"/>
        <v>14</v>
      </c>
      <c r="BD15" s="78" t="s">
        <v>54</v>
      </c>
      <c r="BE15" s="80">
        <v>479094.05</v>
      </c>
      <c r="BF15" s="6">
        <f t="shared" si="3"/>
        <v>0.027088151836233778</v>
      </c>
      <c r="BH15">
        <v>14</v>
      </c>
      <c r="BI15" t="str">
        <f t="shared" si="17"/>
        <v>33137</v>
      </c>
      <c r="BJ15" s="4">
        <f t="shared" si="18"/>
        <v>479094.05</v>
      </c>
      <c r="BK15" s="10">
        <f t="shared" si="19"/>
        <v>0.027088151836233778</v>
      </c>
      <c r="BR15" s="78" t="s">
        <v>38</v>
      </c>
      <c r="BS15" s="80">
        <v>1849306.62</v>
      </c>
      <c r="BT15" s="6">
        <f t="shared" si="20"/>
        <v>0.01777822579468482</v>
      </c>
      <c r="BW15" t="str">
        <f t="shared" si="21"/>
        <v>33122</v>
      </c>
      <c r="BX15" s="4">
        <f t="shared" si="22"/>
        <v>1849306.62</v>
      </c>
      <c r="BY15" s="10">
        <f t="shared" si="23"/>
        <v>0.017982116571960423</v>
      </c>
    </row>
    <row r="16" spans="2:77" ht="12.75">
      <c r="B16" s="78" t="s">
        <v>33</v>
      </c>
      <c r="C16" s="80">
        <v>72863.94499999999</v>
      </c>
      <c r="D16" s="6">
        <f t="shared" si="4"/>
        <v>0.0013826160433728907</v>
      </c>
      <c r="E16" s="80">
        <v>72863.945</v>
      </c>
      <c r="F16" s="6">
        <f t="shared" si="5"/>
        <v>0.0027307551124935692</v>
      </c>
      <c r="G16" s="80">
        <v>3799.68</v>
      </c>
      <c r="H16" s="6">
        <f t="shared" si="6"/>
        <v>0.0006582741003785228</v>
      </c>
      <c r="I16" s="80">
        <v>339029.05</v>
      </c>
      <c r="J16" s="6">
        <f t="shared" si="7"/>
        <v>0.019168825793795797</v>
      </c>
      <c r="K16" s="80">
        <f t="shared" si="8"/>
        <v>488556.62</v>
      </c>
      <c r="L16" s="6">
        <f t="shared" si="9"/>
        <v>0.0047505816492686165</v>
      </c>
      <c r="O16">
        <v>15</v>
      </c>
      <c r="P16" s="78" t="s">
        <v>67</v>
      </c>
      <c r="Q16" s="80">
        <v>828414.12</v>
      </c>
      <c r="R16" s="6">
        <f t="shared" si="0"/>
        <v>0.015719415862929673</v>
      </c>
      <c r="X16" s="2"/>
      <c r="Y16" s="3"/>
      <c r="AB16">
        <f t="shared" si="26"/>
        <v>15</v>
      </c>
      <c r="AC16" s="78" t="s">
        <v>28</v>
      </c>
      <c r="AD16" s="80">
        <v>437609.255</v>
      </c>
      <c r="AE16" s="6">
        <f t="shared" si="12"/>
        <v>0.016400480332626012</v>
      </c>
      <c r="AP16">
        <f t="shared" si="27"/>
        <v>15</v>
      </c>
      <c r="AQ16" s="78" t="s">
        <v>127</v>
      </c>
      <c r="AR16" s="80">
        <v>74496.64</v>
      </c>
      <c r="AS16" s="6">
        <f t="shared" si="2"/>
        <v>0.012906141748047908</v>
      </c>
      <c r="BC16">
        <f t="shared" si="25"/>
        <v>15</v>
      </c>
      <c r="BD16" s="78" t="s">
        <v>6</v>
      </c>
      <c r="BE16" s="80">
        <v>423641.59</v>
      </c>
      <c r="BF16" s="6">
        <f t="shared" si="3"/>
        <v>0.02395284957945835</v>
      </c>
      <c r="BH16">
        <v>15</v>
      </c>
      <c r="BI16" t="str">
        <f t="shared" si="17"/>
        <v>33012</v>
      </c>
      <c r="BJ16" s="4">
        <f t="shared" si="18"/>
        <v>423641.59</v>
      </c>
      <c r="BK16" s="10">
        <f t="shared" si="19"/>
        <v>0.02395284957945835</v>
      </c>
      <c r="BR16" s="78" t="s">
        <v>67</v>
      </c>
      <c r="BS16" s="80">
        <v>1841001.46</v>
      </c>
      <c r="BT16" s="6">
        <f t="shared" si="20"/>
        <v>0.017698384513555904</v>
      </c>
      <c r="BW16" t="str">
        <f t="shared" si="21"/>
        <v>33142</v>
      </c>
      <c r="BX16" s="4">
        <f t="shared" si="22"/>
        <v>1841001.46</v>
      </c>
      <c r="BY16" s="10">
        <f t="shared" si="23"/>
        <v>0.01790135962573331</v>
      </c>
    </row>
    <row r="17" spans="2:77" ht="12.75">
      <c r="B17" s="78" t="s">
        <v>35</v>
      </c>
      <c r="C17" s="80">
        <v>156974.49</v>
      </c>
      <c r="D17" s="6">
        <f t="shared" si="4"/>
        <v>0.002978639823499502</v>
      </c>
      <c r="E17" s="80">
        <v>156974.49</v>
      </c>
      <c r="F17" s="6">
        <f t="shared" si="5"/>
        <v>0.005883004153818059</v>
      </c>
      <c r="G17" s="80">
        <v>137383.69</v>
      </c>
      <c r="H17" s="6">
        <f t="shared" si="6"/>
        <v>0.02380098454118027</v>
      </c>
      <c r="I17" s="80">
        <v>0</v>
      </c>
      <c r="J17" s="6">
        <f t="shared" si="7"/>
        <v>0</v>
      </c>
      <c r="K17" s="80">
        <f t="shared" si="8"/>
        <v>451332.67</v>
      </c>
      <c r="L17" s="6">
        <f t="shared" si="9"/>
        <v>0.004388626849058781</v>
      </c>
      <c r="O17">
        <v>16</v>
      </c>
      <c r="P17" s="78" t="s">
        <v>38</v>
      </c>
      <c r="Q17" s="80">
        <v>640250.345</v>
      </c>
      <c r="R17" s="6">
        <f t="shared" si="0"/>
        <v>0.012148949645425159</v>
      </c>
      <c r="X17" s="2"/>
      <c r="Y17" s="3"/>
      <c r="AB17">
        <f t="shared" si="26"/>
        <v>16</v>
      </c>
      <c r="AC17" s="78" t="s">
        <v>15</v>
      </c>
      <c r="AD17" s="80">
        <v>437503.795</v>
      </c>
      <c r="AE17" s="6">
        <f t="shared" si="12"/>
        <v>0.016396527960421545</v>
      </c>
      <c r="AP17">
        <f t="shared" si="27"/>
        <v>16</v>
      </c>
      <c r="AQ17" s="78" t="s">
        <v>89</v>
      </c>
      <c r="AR17" s="80">
        <v>72363.71</v>
      </c>
      <c r="AS17" s="6">
        <f t="shared" si="2"/>
        <v>0.012536623110446753</v>
      </c>
      <c r="BC17">
        <f t="shared" si="25"/>
        <v>16</v>
      </c>
      <c r="BD17" s="78" t="s">
        <v>40</v>
      </c>
      <c r="BE17" s="80">
        <v>405416.64</v>
      </c>
      <c r="BF17" s="6">
        <f t="shared" si="3"/>
        <v>0.02292240427794027</v>
      </c>
      <c r="BH17">
        <v>16</v>
      </c>
      <c r="BI17" t="str">
        <f t="shared" si="17"/>
        <v>33126</v>
      </c>
      <c r="BJ17" s="4">
        <f t="shared" si="18"/>
        <v>405416.64</v>
      </c>
      <c r="BK17" s="10">
        <f t="shared" si="19"/>
        <v>0.02292240427794027</v>
      </c>
      <c r="BR17" s="78" t="s">
        <v>89</v>
      </c>
      <c r="BS17" s="80">
        <v>1693213.3</v>
      </c>
      <c r="BT17" s="6">
        <f t="shared" si="20"/>
        <v>0.016277629702079046</v>
      </c>
      <c r="BW17" t="str">
        <f t="shared" si="21"/>
        <v>33156</v>
      </c>
      <c r="BX17" s="4">
        <f t="shared" si="22"/>
        <v>1693213.3</v>
      </c>
      <c r="BY17" s="10">
        <f t="shared" si="23"/>
        <v>0.01646431079222211</v>
      </c>
    </row>
    <row r="18" spans="2:77" ht="12.75">
      <c r="B18" s="78" t="s">
        <v>38</v>
      </c>
      <c r="C18" s="80">
        <v>640250.345</v>
      </c>
      <c r="D18" s="6">
        <f t="shared" si="4"/>
        <v>0.012148949645425159</v>
      </c>
      <c r="E18" s="80">
        <v>640250.345</v>
      </c>
      <c r="F18" s="6">
        <f t="shared" si="5"/>
        <v>0.023994952550050935</v>
      </c>
      <c r="G18" s="80">
        <v>60584.77</v>
      </c>
      <c r="H18" s="6">
        <f t="shared" si="6"/>
        <v>0.01049598517990718</v>
      </c>
      <c r="I18" s="80">
        <v>508221.16</v>
      </c>
      <c r="J18" s="6">
        <f t="shared" si="7"/>
        <v>0.028735009229329523</v>
      </c>
      <c r="K18" s="80">
        <f t="shared" si="8"/>
        <v>1849306.6199999999</v>
      </c>
      <c r="L18" s="6">
        <f t="shared" si="9"/>
        <v>0.017982116571960423</v>
      </c>
      <c r="O18">
        <v>17</v>
      </c>
      <c r="P18" s="78" t="s">
        <v>89</v>
      </c>
      <c r="Q18" s="80">
        <v>489919.83</v>
      </c>
      <c r="R18" s="6">
        <f t="shared" si="0"/>
        <v>0.009296381316226007</v>
      </c>
      <c r="X18" s="2"/>
      <c r="Y18" s="3"/>
      <c r="AB18">
        <f t="shared" si="26"/>
        <v>17</v>
      </c>
      <c r="AC18" s="78" t="s">
        <v>55</v>
      </c>
      <c r="AD18" s="80">
        <v>378338.125</v>
      </c>
      <c r="AE18" s="6">
        <f t="shared" si="12"/>
        <v>0.014179149337563946</v>
      </c>
      <c r="AP18">
        <f t="shared" si="27"/>
        <v>17</v>
      </c>
      <c r="AQ18" s="78" t="s">
        <v>82</v>
      </c>
      <c r="AR18" s="80">
        <v>71581.87</v>
      </c>
      <c r="AS18" s="6">
        <f t="shared" si="2"/>
        <v>0.012401173540314545</v>
      </c>
      <c r="BC18">
        <f t="shared" si="25"/>
        <v>17</v>
      </c>
      <c r="BD18" s="78" t="s">
        <v>88</v>
      </c>
      <c r="BE18" s="80">
        <v>360239.73</v>
      </c>
      <c r="BF18" s="6">
        <f t="shared" si="3"/>
        <v>0.02036808535544088</v>
      </c>
      <c r="BH18">
        <v>17</v>
      </c>
      <c r="BI18" t="str">
        <f t="shared" si="17"/>
        <v>33155</v>
      </c>
      <c r="BJ18" s="4">
        <f t="shared" si="18"/>
        <v>360239.73</v>
      </c>
      <c r="BK18" s="10">
        <f t="shared" si="19"/>
        <v>0.02036808535544088</v>
      </c>
      <c r="BR18" s="78" t="s">
        <v>63</v>
      </c>
      <c r="BS18" s="80">
        <v>1436697.1</v>
      </c>
      <c r="BT18" s="6">
        <f t="shared" si="20"/>
        <v>0.013811622781282682</v>
      </c>
      <c r="BW18" t="str">
        <f t="shared" si="21"/>
        <v>33141</v>
      </c>
      <c r="BX18" s="4">
        <f t="shared" si="22"/>
        <v>1436697.1</v>
      </c>
      <c r="BY18" s="10">
        <f t="shared" si="23"/>
        <v>0.013970022305331651</v>
      </c>
    </row>
    <row r="19" spans="2:77" ht="12.75">
      <c r="B19" s="78" t="s">
        <v>39</v>
      </c>
      <c r="C19" s="80">
        <v>7139.975</v>
      </c>
      <c r="D19" s="6">
        <f t="shared" si="4"/>
        <v>0.00013548324873545285</v>
      </c>
      <c r="E19" s="80">
        <v>7139.975</v>
      </c>
      <c r="F19" s="6">
        <f t="shared" si="5"/>
        <v>0.0002675880812427363</v>
      </c>
      <c r="G19" s="80">
        <v>0</v>
      </c>
      <c r="H19" s="6">
        <f t="shared" si="6"/>
        <v>0</v>
      </c>
      <c r="I19" s="80">
        <v>58299.63</v>
      </c>
      <c r="J19" s="6">
        <f t="shared" si="7"/>
        <v>0.0032962822841073685</v>
      </c>
      <c r="K19" s="80">
        <f t="shared" si="8"/>
        <v>72579.58</v>
      </c>
      <c r="L19" s="6">
        <f t="shared" si="9"/>
        <v>0.0007057426033028137</v>
      </c>
      <c r="O19">
        <v>18</v>
      </c>
      <c r="P19" s="78" t="s">
        <v>28</v>
      </c>
      <c r="Q19" s="80">
        <v>437609.25499999995</v>
      </c>
      <c r="R19" s="6">
        <f t="shared" si="0"/>
        <v>0.008303771868122957</v>
      </c>
      <c r="X19" s="2"/>
      <c r="Y19" s="3"/>
      <c r="AB19">
        <f t="shared" si="26"/>
        <v>18</v>
      </c>
      <c r="AC19" s="78" t="s">
        <v>44</v>
      </c>
      <c r="AD19" s="80">
        <v>309395.17</v>
      </c>
      <c r="AE19" s="6">
        <f t="shared" si="12"/>
        <v>0.011595342974623517</v>
      </c>
      <c r="AP19">
        <f t="shared" si="27"/>
        <v>18</v>
      </c>
      <c r="AQ19" s="78" t="s">
        <v>38</v>
      </c>
      <c r="AR19" s="80">
        <v>60584.77</v>
      </c>
      <c r="AS19" s="6">
        <f t="shared" si="2"/>
        <v>0.01049598517990718</v>
      </c>
      <c r="BC19">
        <f t="shared" si="25"/>
        <v>18</v>
      </c>
      <c r="BD19" s="78" t="s">
        <v>75</v>
      </c>
      <c r="BE19" s="80">
        <v>346663.88</v>
      </c>
      <c r="BF19" s="6">
        <f t="shared" si="3"/>
        <v>0.01960050185882694</v>
      </c>
      <c r="BH19">
        <v>18</v>
      </c>
      <c r="BI19" t="str">
        <f t="shared" si="17"/>
        <v>33146</v>
      </c>
      <c r="BJ19" s="4">
        <f t="shared" si="18"/>
        <v>346663.88</v>
      </c>
      <c r="BK19" s="10">
        <f t="shared" si="19"/>
        <v>0.01960050185882694</v>
      </c>
      <c r="BR19" s="78" t="s">
        <v>44</v>
      </c>
      <c r="BS19" s="80">
        <v>1362992.05</v>
      </c>
      <c r="BT19" s="6">
        <f t="shared" si="20"/>
        <v>0.01310306260692472</v>
      </c>
      <c r="BW19" t="s">
        <v>160</v>
      </c>
      <c r="BX19" s="4">
        <f>+CA9-CA10</f>
        <v>18727618.685000032</v>
      </c>
      <c r="BY19" s="10">
        <f t="shared" si="23"/>
        <v>0.18210188546715672</v>
      </c>
    </row>
    <row r="20" spans="2:77" ht="12.75">
      <c r="B20" s="78" t="s">
        <v>40</v>
      </c>
      <c r="C20" s="80">
        <v>3075247.055</v>
      </c>
      <c r="D20" s="6">
        <f t="shared" si="4"/>
        <v>0.058353770380923445</v>
      </c>
      <c r="E20" s="80">
        <v>3075247.055</v>
      </c>
      <c r="F20" s="6">
        <f t="shared" si="5"/>
        <v>0.11525242858621011</v>
      </c>
      <c r="G20" s="80">
        <v>447328.67</v>
      </c>
      <c r="H20" s="6">
        <f t="shared" si="6"/>
        <v>0.07749728340748986</v>
      </c>
      <c r="I20" s="80">
        <v>405416.64</v>
      </c>
      <c r="J20" s="6">
        <f t="shared" si="7"/>
        <v>0.02292240427794027</v>
      </c>
      <c r="K20" s="80">
        <f t="shared" si="8"/>
        <v>7003239.42</v>
      </c>
      <c r="L20" s="6">
        <f t="shared" si="9"/>
        <v>0.06809745137439052</v>
      </c>
      <c r="O20">
        <v>19</v>
      </c>
      <c r="P20" s="78" t="s">
        <v>15</v>
      </c>
      <c r="Q20" s="80">
        <v>437503.79500000004</v>
      </c>
      <c r="R20" s="6">
        <f t="shared" si="0"/>
        <v>0.008301770731786817</v>
      </c>
      <c r="X20" s="2"/>
      <c r="Y20" s="3"/>
      <c r="AB20">
        <f t="shared" si="26"/>
        <v>19</v>
      </c>
      <c r="AC20" s="78" t="s">
        <v>2</v>
      </c>
      <c r="AD20" s="80">
        <v>254296.92</v>
      </c>
      <c r="AE20" s="6">
        <f t="shared" si="12"/>
        <v>0.009530400894074717</v>
      </c>
      <c r="AP20">
        <f t="shared" si="27"/>
        <v>19</v>
      </c>
      <c r="AQ20" s="78" t="s">
        <v>115</v>
      </c>
      <c r="AR20" s="80">
        <v>38369.92</v>
      </c>
      <c r="AS20" s="6">
        <f t="shared" si="2"/>
        <v>0.006647382034696577</v>
      </c>
      <c r="BC20">
        <f t="shared" si="25"/>
        <v>19</v>
      </c>
      <c r="BD20" s="78" t="s">
        <v>33</v>
      </c>
      <c r="BE20" s="80">
        <v>339029.05</v>
      </c>
      <c r="BF20" s="6">
        <f t="shared" si="3"/>
        <v>0.019168825793795797</v>
      </c>
      <c r="BH20">
        <v>19</v>
      </c>
      <c r="BI20" t="str">
        <f t="shared" si="17"/>
        <v>33056</v>
      </c>
      <c r="BJ20" s="4">
        <f t="shared" si="18"/>
        <v>339029.05</v>
      </c>
      <c r="BK20" s="10">
        <f t="shared" si="19"/>
        <v>0.019168825793795797</v>
      </c>
      <c r="BR20" s="78" t="s">
        <v>15</v>
      </c>
      <c r="BS20" s="80">
        <v>1101287.67</v>
      </c>
      <c r="BT20" s="6">
        <f t="shared" si="20"/>
        <v>0.010587179351665513</v>
      </c>
      <c r="BX20" s="4">
        <f>SUM(BX2:BX19)</f>
        <v>102841432.07500002</v>
      </c>
      <c r="BY20" s="7">
        <f>SUM(BY2:BY19)</f>
        <v>1.0000000000000002</v>
      </c>
    </row>
    <row r="21" spans="2:72" ht="12.75">
      <c r="B21" s="78" t="s">
        <v>164</v>
      </c>
      <c r="C21" s="80">
        <v>0</v>
      </c>
      <c r="D21" s="6">
        <f t="shared" si="4"/>
        <v>0</v>
      </c>
      <c r="E21" s="80">
        <v>0</v>
      </c>
      <c r="F21" s="6">
        <f t="shared" si="5"/>
        <v>0</v>
      </c>
      <c r="G21" s="80">
        <v>0</v>
      </c>
      <c r="H21" s="6">
        <f t="shared" si="6"/>
        <v>0</v>
      </c>
      <c r="I21" s="80">
        <v>70878.44</v>
      </c>
      <c r="J21" s="6">
        <f t="shared" si="7"/>
        <v>0.004007492776492185</v>
      </c>
      <c r="K21" s="80">
        <f t="shared" si="8"/>
        <v>70878.44</v>
      </c>
      <c r="L21" s="6">
        <f t="shared" si="9"/>
        <v>0.0006892012155986888</v>
      </c>
      <c r="O21">
        <v>20</v>
      </c>
      <c r="P21" s="78" t="s">
        <v>55</v>
      </c>
      <c r="Q21" s="80">
        <v>378338.125</v>
      </c>
      <c r="R21" s="6">
        <f t="shared" si="0"/>
        <v>0.007179083721648865</v>
      </c>
      <c r="X21" s="2"/>
      <c r="Y21" s="3"/>
      <c r="AB21">
        <f t="shared" si="26"/>
        <v>20</v>
      </c>
      <c r="AC21" s="78" t="s">
        <v>68</v>
      </c>
      <c r="AD21" s="80">
        <v>198719.94</v>
      </c>
      <c r="AE21" s="6">
        <f t="shared" si="12"/>
        <v>0.007447517232400904</v>
      </c>
      <c r="AP21">
        <f t="shared" si="27"/>
        <v>20</v>
      </c>
      <c r="AQ21" s="78" t="s">
        <v>53</v>
      </c>
      <c r="AR21" s="80">
        <v>19902.09</v>
      </c>
      <c r="AS21" s="6">
        <f t="shared" si="2"/>
        <v>0.003447929928415655</v>
      </c>
      <c r="BC21">
        <f t="shared" si="25"/>
        <v>20</v>
      </c>
      <c r="BD21" s="78" t="s">
        <v>8</v>
      </c>
      <c r="BE21" s="80">
        <v>298538.69</v>
      </c>
      <c r="BF21" s="6">
        <f t="shared" si="3"/>
        <v>0.016879486112821328</v>
      </c>
      <c r="BH21">
        <v>20</v>
      </c>
      <c r="BI21" t="str">
        <f t="shared" si="17"/>
        <v>33014</v>
      </c>
      <c r="BJ21" s="4">
        <f t="shared" si="18"/>
        <v>298538.69</v>
      </c>
      <c r="BK21" s="10">
        <f t="shared" si="19"/>
        <v>0.016879486112821328</v>
      </c>
      <c r="BR21" s="78" t="s">
        <v>68</v>
      </c>
      <c r="BS21" s="80">
        <v>1027844.01</v>
      </c>
      <c r="BT21" s="6">
        <f t="shared" si="20"/>
        <v>0.009881132038284857</v>
      </c>
    </row>
    <row r="22" spans="2:72" ht="12.75">
      <c r="B22" s="78" t="s">
        <v>42</v>
      </c>
      <c r="C22" s="80">
        <v>0</v>
      </c>
      <c r="D22" s="6">
        <f t="shared" si="4"/>
        <v>0</v>
      </c>
      <c r="E22" s="80">
        <v>0</v>
      </c>
      <c r="F22" s="6">
        <f t="shared" si="5"/>
        <v>0</v>
      </c>
      <c r="G22" s="80">
        <v>0</v>
      </c>
      <c r="H22" s="6">
        <f t="shared" si="6"/>
        <v>0</v>
      </c>
      <c r="I22" s="80">
        <v>44077.35</v>
      </c>
      <c r="J22" s="6">
        <f t="shared" si="7"/>
        <v>0.002492149400183156</v>
      </c>
      <c r="K22" s="80">
        <f t="shared" si="8"/>
        <v>44077.35</v>
      </c>
      <c r="L22" s="6">
        <f t="shared" si="9"/>
        <v>0.0004285952568985557</v>
      </c>
      <c r="O22">
        <v>21</v>
      </c>
      <c r="P22" s="78" t="s">
        <v>44</v>
      </c>
      <c r="Q22" s="80">
        <v>309395.17</v>
      </c>
      <c r="R22" s="6">
        <f t="shared" si="0"/>
        <v>0.005870869684369724</v>
      </c>
      <c r="X22" s="2"/>
      <c r="Y22" s="3"/>
      <c r="AB22">
        <f t="shared" si="26"/>
        <v>21</v>
      </c>
      <c r="AC22" s="78" t="s">
        <v>132</v>
      </c>
      <c r="AD22" s="80">
        <v>195498.4</v>
      </c>
      <c r="AE22" s="6">
        <f t="shared" si="12"/>
        <v>0.007326782118124657</v>
      </c>
      <c r="AP22">
        <f t="shared" si="27"/>
        <v>21</v>
      </c>
      <c r="AQ22" s="78" t="s">
        <v>44</v>
      </c>
      <c r="AR22" s="80">
        <v>16533.77</v>
      </c>
      <c r="AS22" s="6">
        <f t="shared" si="2"/>
        <v>0.002864386625351453</v>
      </c>
      <c r="BC22">
        <f t="shared" si="25"/>
        <v>21</v>
      </c>
      <c r="BD22" s="78" t="s">
        <v>70</v>
      </c>
      <c r="BE22" s="80">
        <v>287691.26</v>
      </c>
      <c r="BF22" s="6">
        <f t="shared" si="3"/>
        <v>0.016266168475349275</v>
      </c>
      <c r="BI22" t="s">
        <v>160</v>
      </c>
      <c r="BJ22" s="4">
        <f>+BM6-BM7</f>
        <v>4947821.089999992</v>
      </c>
      <c r="BK22" s="10">
        <f>+BJ22/BJ23</f>
        <v>0.27975160397930116</v>
      </c>
      <c r="BR22" s="78" t="s">
        <v>55</v>
      </c>
      <c r="BS22" s="80">
        <v>987989.41</v>
      </c>
      <c r="BT22" s="6">
        <f t="shared" si="20"/>
        <v>0.009497991638475525</v>
      </c>
    </row>
    <row r="23" spans="2:72" ht="12.75">
      <c r="B23" s="78" t="s">
        <v>43</v>
      </c>
      <c r="C23" s="80">
        <v>135155.915</v>
      </c>
      <c r="D23" s="6">
        <f t="shared" si="4"/>
        <v>0.002564625569419042</v>
      </c>
      <c r="E23" s="80">
        <v>135155.915</v>
      </c>
      <c r="F23" s="6">
        <f t="shared" si="5"/>
        <v>0.005065299523241519</v>
      </c>
      <c r="G23" s="80">
        <v>6783.7</v>
      </c>
      <c r="H23" s="6">
        <f t="shared" si="6"/>
        <v>0.001175239497730805</v>
      </c>
      <c r="I23" s="80">
        <v>37658.8</v>
      </c>
      <c r="J23" s="6">
        <f t="shared" si="7"/>
        <v>0.0021292422487199764</v>
      </c>
      <c r="K23" s="80">
        <f t="shared" si="8"/>
        <v>314754.33</v>
      </c>
      <c r="L23" s="6">
        <f t="shared" si="9"/>
        <v>0.0030605790258779802</v>
      </c>
      <c r="O23">
        <v>22</v>
      </c>
      <c r="P23" s="78" t="s">
        <v>2</v>
      </c>
      <c r="Q23" s="80">
        <v>254296.92</v>
      </c>
      <c r="R23" s="6">
        <f t="shared" si="0"/>
        <v>0.004825363235168128</v>
      </c>
      <c r="X23" s="2"/>
      <c r="Y23" s="3"/>
      <c r="AB23">
        <f t="shared" si="26"/>
        <v>22</v>
      </c>
      <c r="AC23" s="78" t="s">
        <v>8</v>
      </c>
      <c r="AD23" s="80">
        <v>193960.07</v>
      </c>
      <c r="AE23" s="6">
        <f t="shared" si="12"/>
        <v>0.007269129427689469</v>
      </c>
      <c r="AP23">
        <f t="shared" si="27"/>
        <v>22</v>
      </c>
      <c r="AQ23" s="78" t="s">
        <v>2</v>
      </c>
      <c r="AR23" s="80">
        <v>11626.52</v>
      </c>
      <c r="AS23" s="6">
        <f t="shared" si="2"/>
        <v>0.0020142319862548694</v>
      </c>
      <c r="BC23">
        <f t="shared" si="25"/>
        <v>22</v>
      </c>
      <c r="BD23" s="78" t="s">
        <v>52</v>
      </c>
      <c r="BE23" s="80">
        <v>281727.48</v>
      </c>
      <c r="BF23" s="6">
        <f t="shared" si="3"/>
        <v>0.015928974185088533</v>
      </c>
      <c r="BJ23" s="4">
        <f>SUM(BJ2:BJ22)</f>
        <v>17686479.789999995</v>
      </c>
      <c r="BK23" s="10">
        <f>SUM(BK2:BK22)</f>
        <v>0.9999999999999996</v>
      </c>
      <c r="BR23" s="78" t="s">
        <v>28</v>
      </c>
      <c r="BS23" s="80">
        <v>979332.1</v>
      </c>
      <c r="BT23" s="6">
        <f t="shared" si="20"/>
        <v>0.009414764979202232</v>
      </c>
    </row>
    <row r="24" spans="2:72" ht="12.75">
      <c r="B24" s="78" t="s">
        <v>44</v>
      </c>
      <c r="C24" s="80">
        <v>309395.17</v>
      </c>
      <c r="D24" s="6">
        <f t="shared" si="4"/>
        <v>0.005870869684369724</v>
      </c>
      <c r="E24" s="80">
        <v>309395.17</v>
      </c>
      <c r="F24" s="6">
        <f t="shared" si="5"/>
        <v>0.011595343104992693</v>
      </c>
      <c r="G24" s="80">
        <v>16533.77</v>
      </c>
      <c r="H24" s="6">
        <f t="shared" si="6"/>
        <v>0.002864386625351453</v>
      </c>
      <c r="I24" s="80">
        <v>727667.94</v>
      </c>
      <c r="J24" s="6">
        <f t="shared" si="7"/>
        <v>0.041142609984572864</v>
      </c>
      <c r="K24" s="80">
        <f t="shared" si="8"/>
        <v>1362992.0499999998</v>
      </c>
      <c r="L24" s="6">
        <f t="shared" si="9"/>
        <v>0.013253335960996725</v>
      </c>
      <c r="O24">
        <v>23</v>
      </c>
      <c r="P24" s="78" t="s">
        <v>68</v>
      </c>
      <c r="Q24" s="80">
        <v>198719.94</v>
      </c>
      <c r="R24" s="6">
        <f t="shared" si="0"/>
        <v>0.003770772735158634</v>
      </c>
      <c r="X24" s="2"/>
      <c r="Y24" s="3"/>
      <c r="AB24">
        <f t="shared" si="26"/>
        <v>23</v>
      </c>
      <c r="AC24" s="78" t="s">
        <v>53</v>
      </c>
      <c r="AD24" s="80">
        <v>178731.625</v>
      </c>
      <c r="AE24" s="6">
        <f t="shared" si="12"/>
        <v>0.006698406094338173</v>
      </c>
      <c r="AP24">
        <f t="shared" si="27"/>
        <v>23</v>
      </c>
      <c r="AQ24" s="78" t="s">
        <v>15</v>
      </c>
      <c r="AR24" s="80">
        <v>10756.23</v>
      </c>
      <c r="AS24" s="6">
        <f t="shared" si="2"/>
        <v>0.0018634589298873795</v>
      </c>
      <c r="BC24">
        <f t="shared" si="25"/>
        <v>23</v>
      </c>
      <c r="BD24" s="78" t="s">
        <v>79</v>
      </c>
      <c r="BE24" s="80">
        <v>280891.44</v>
      </c>
      <c r="BF24" s="6">
        <f t="shared" si="3"/>
        <v>0.015881704179416027</v>
      </c>
      <c r="BR24" s="78" t="s">
        <v>132</v>
      </c>
      <c r="BS24" s="80">
        <v>962735.83</v>
      </c>
      <c r="BT24" s="6">
        <f t="shared" si="20"/>
        <v>0.0092552174859858</v>
      </c>
    </row>
    <row r="25" spans="2:72" ht="12.75">
      <c r="B25" s="78" t="s">
        <v>45</v>
      </c>
      <c r="C25" s="80">
        <v>4336852.245</v>
      </c>
      <c r="D25" s="6">
        <f t="shared" si="4"/>
        <v>0.08229312167595014</v>
      </c>
      <c r="E25" s="80">
        <v>4336852.245</v>
      </c>
      <c r="F25" s="6">
        <f t="shared" si="5"/>
        <v>0.16253417846320237</v>
      </c>
      <c r="G25" s="80">
        <v>1524048.27</v>
      </c>
      <c r="H25" s="6">
        <f t="shared" si="6"/>
        <v>0.26403315644151454</v>
      </c>
      <c r="I25" s="80">
        <v>722421.41</v>
      </c>
      <c r="J25" s="6">
        <f t="shared" si="7"/>
        <v>0.040845969270180034</v>
      </c>
      <c r="K25" s="80">
        <f t="shared" si="8"/>
        <v>10920174.17</v>
      </c>
      <c r="L25" s="6">
        <f t="shared" si="9"/>
        <v>0.10618457901321478</v>
      </c>
      <c r="O25">
        <v>24</v>
      </c>
      <c r="P25" s="78" t="s">
        <v>132</v>
      </c>
      <c r="Q25" s="80">
        <v>195498.4</v>
      </c>
      <c r="R25" s="6">
        <f t="shared" si="0"/>
        <v>0.0037096430105964034</v>
      </c>
      <c r="X25" s="2"/>
      <c r="Y25" s="3"/>
      <c r="AB25">
        <f t="shared" si="26"/>
        <v>24</v>
      </c>
      <c r="AC25" s="78" t="s">
        <v>27</v>
      </c>
      <c r="AD25" s="80">
        <v>158220.735</v>
      </c>
      <c r="AE25" s="6">
        <f t="shared" si="12"/>
        <v>0.005929710176219038</v>
      </c>
      <c r="AP25">
        <f t="shared" si="27"/>
        <v>24</v>
      </c>
      <c r="AQ25" s="78" t="s">
        <v>43</v>
      </c>
      <c r="AR25" s="80">
        <v>6783.7</v>
      </c>
      <c r="AS25" s="6">
        <f>+AR25/$G$79</f>
        <v>0.001175239497730805</v>
      </c>
      <c r="BC25">
        <f t="shared" si="25"/>
        <v>24</v>
      </c>
      <c r="BD25" s="78" t="s">
        <v>140</v>
      </c>
      <c r="BE25" s="80">
        <v>275555.62</v>
      </c>
      <c r="BF25" s="6">
        <f t="shared" si="3"/>
        <v>0.01558001497594791</v>
      </c>
      <c r="BR25" s="78" t="s">
        <v>143</v>
      </c>
      <c r="BS25" s="80">
        <v>885390.63</v>
      </c>
      <c r="BT25" s="6">
        <f t="shared" si="20"/>
        <v>0.00851166289375974</v>
      </c>
    </row>
    <row r="26" spans="2:72" ht="12.75">
      <c r="B26" s="78" t="s">
        <v>46</v>
      </c>
      <c r="C26" s="80">
        <v>1713719.76</v>
      </c>
      <c r="D26" s="6">
        <f t="shared" si="4"/>
        <v>0.032518366031665455</v>
      </c>
      <c r="E26" s="80">
        <v>1713719.76</v>
      </c>
      <c r="F26" s="6">
        <f t="shared" si="5"/>
        <v>0.06422585266281221</v>
      </c>
      <c r="G26" s="80">
        <v>310538.44</v>
      </c>
      <c r="H26" s="6">
        <f t="shared" si="6"/>
        <v>0.053799112615786036</v>
      </c>
      <c r="I26" s="80">
        <v>1123573.73</v>
      </c>
      <c r="J26" s="6">
        <f t="shared" si="7"/>
        <v>0.06352726734436284</v>
      </c>
      <c r="K26" s="80">
        <f t="shared" si="8"/>
        <v>4861551.6899999995</v>
      </c>
      <c r="L26" s="6">
        <f t="shared" si="9"/>
        <v>0.04727230642271274</v>
      </c>
      <c r="O26">
        <v>25</v>
      </c>
      <c r="P26" s="78" t="s">
        <v>8</v>
      </c>
      <c r="Q26" s="80">
        <v>193960.07</v>
      </c>
      <c r="R26" s="6">
        <f t="shared" si="0"/>
        <v>0.0036804527198702865</v>
      </c>
      <c r="AB26">
        <f t="shared" si="26"/>
        <v>25</v>
      </c>
      <c r="AC26" s="78" t="s">
        <v>35</v>
      </c>
      <c r="AD26" s="80">
        <v>156974.49</v>
      </c>
      <c r="AE26" s="6">
        <f t="shared" si="12"/>
        <v>0.005883004087674056</v>
      </c>
      <c r="AP26">
        <f t="shared" si="27"/>
        <v>25</v>
      </c>
      <c r="AQ26" s="78" t="s">
        <v>132</v>
      </c>
      <c r="AR26" s="80">
        <v>5484.91</v>
      </c>
      <c r="AS26" s="6">
        <f t="shared" si="2"/>
        <v>0.0009502311236491398</v>
      </c>
      <c r="BC26">
        <f t="shared" si="25"/>
        <v>25</v>
      </c>
      <c r="BD26" s="78" t="s">
        <v>112</v>
      </c>
      <c r="BE26" s="80">
        <v>253180.37</v>
      </c>
      <c r="BF26" s="6">
        <f t="shared" si="3"/>
        <v>0.014314910202942089</v>
      </c>
      <c r="BR26" s="78" t="s">
        <v>8</v>
      </c>
      <c r="BS26" s="80">
        <v>797109.65</v>
      </c>
      <c r="BT26" s="6">
        <f t="shared" si="20"/>
        <v>0.007662977673665705</v>
      </c>
    </row>
    <row r="27" spans="2:72" ht="12.75">
      <c r="B27" s="78" t="s">
        <v>48</v>
      </c>
      <c r="C27" s="80">
        <v>1179683.0450000004</v>
      </c>
      <c r="D27" s="6">
        <f t="shared" si="4"/>
        <v>0.02238485308628272</v>
      </c>
      <c r="E27" s="80">
        <v>1179683.045</v>
      </c>
      <c r="F27" s="6">
        <f t="shared" si="5"/>
        <v>0.04421151649496511</v>
      </c>
      <c r="G27" s="80">
        <v>288728.27</v>
      </c>
      <c r="H27" s="6">
        <f t="shared" si="6"/>
        <v>0.05002061810154993</v>
      </c>
      <c r="I27" s="80">
        <v>700077.98</v>
      </c>
      <c r="J27" s="6">
        <f t="shared" si="7"/>
        <v>0.039582663611547324</v>
      </c>
      <c r="K27" s="80">
        <f t="shared" si="8"/>
        <v>3348172.3400000003</v>
      </c>
      <c r="L27" s="6">
        <f t="shared" si="9"/>
        <v>0.03255664835120393</v>
      </c>
      <c r="O27">
        <f>+O26+1</f>
        <v>26</v>
      </c>
      <c r="P27" s="78" t="s">
        <v>53</v>
      </c>
      <c r="Q27" s="80">
        <v>178731.625</v>
      </c>
      <c r="R27" s="6">
        <f t="shared" si="0"/>
        <v>0.0033914882344499363</v>
      </c>
      <c r="AB27">
        <f t="shared" si="26"/>
        <v>26</v>
      </c>
      <c r="AC27" s="78" t="s">
        <v>140</v>
      </c>
      <c r="AD27" s="80">
        <v>141916.085</v>
      </c>
      <c r="AE27" s="6">
        <f t="shared" si="12"/>
        <v>0.005318653420448754</v>
      </c>
      <c r="AP27">
        <f t="shared" si="27"/>
        <v>26</v>
      </c>
      <c r="AQ27" s="78" t="s">
        <v>75</v>
      </c>
      <c r="AR27" s="80">
        <v>5347.71</v>
      </c>
      <c r="AS27" s="6">
        <f t="shared" si="2"/>
        <v>0.0009264619624113689</v>
      </c>
      <c r="BC27">
        <f t="shared" si="25"/>
        <v>26</v>
      </c>
      <c r="BD27" s="78" t="s">
        <v>73</v>
      </c>
      <c r="BE27" s="80">
        <v>250883.77</v>
      </c>
      <c r="BF27" s="6">
        <f t="shared" si="3"/>
        <v>0.014185059603655592</v>
      </c>
      <c r="BR27" s="78" t="s">
        <v>54</v>
      </c>
      <c r="BS27" s="80">
        <v>624715.28</v>
      </c>
      <c r="BT27" s="6">
        <f t="shared" si="20"/>
        <v>0.006005672172000201</v>
      </c>
    </row>
    <row r="28" spans="2:72" ht="12.75">
      <c r="B28" s="78" t="s">
        <v>51</v>
      </c>
      <c r="C28" s="80">
        <v>1301661.655</v>
      </c>
      <c r="D28" s="6">
        <f t="shared" si="4"/>
        <v>0.024699435190426607</v>
      </c>
      <c r="E28" s="80">
        <v>1301661.655</v>
      </c>
      <c r="F28" s="6">
        <f t="shared" si="5"/>
        <v>0.04878296418246487</v>
      </c>
      <c r="G28" s="80">
        <v>474813.32</v>
      </c>
      <c r="H28" s="6">
        <f t="shared" si="6"/>
        <v>0.08225885102712326</v>
      </c>
      <c r="I28" s="80">
        <v>1157767.72</v>
      </c>
      <c r="J28" s="6">
        <f t="shared" si="7"/>
        <v>0.06546060797551169</v>
      </c>
      <c r="K28" s="80">
        <f t="shared" si="8"/>
        <v>4235904.35</v>
      </c>
      <c r="L28" s="6">
        <f t="shared" si="9"/>
        <v>0.04118869471703629</v>
      </c>
      <c r="O28">
        <f aca="true" t="shared" si="28" ref="O28:O75">+O27+1</f>
        <v>27</v>
      </c>
      <c r="P28" s="78" t="s">
        <v>27</v>
      </c>
      <c r="Q28" s="80">
        <v>158220.73500000002</v>
      </c>
      <c r="R28" s="6">
        <f t="shared" si="0"/>
        <v>0.0030022877104067132</v>
      </c>
      <c r="AB28">
        <f t="shared" si="26"/>
        <v>27</v>
      </c>
      <c r="AC28" s="78" t="s">
        <v>143</v>
      </c>
      <c r="AD28" s="80">
        <v>139079.61</v>
      </c>
      <c r="AE28" s="6">
        <f t="shared" si="12"/>
        <v>0.005212349561652428</v>
      </c>
      <c r="AP28">
        <f t="shared" si="27"/>
        <v>27</v>
      </c>
      <c r="AQ28" s="78" t="s">
        <v>6</v>
      </c>
      <c r="AR28" s="80">
        <v>5102.11</v>
      </c>
      <c r="AS28" s="6">
        <f t="shared" si="2"/>
        <v>0.0008839130848603737</v>
      </c>
      <c r="BC28">
        <f t="shared" si="25"/>
        <v>27</v>
      </c>
      <c r="BD28" s="78" t="s">
        <v>139</v>
      </c>
      <c r="BE28" s="80">
        <v>246207.42</v>
      </c>
      <c r="BF28" s="6">
        <f t="shared" si="3"/>
        <v>0.013920657073840473</v>
      </c>
      <c r="BR28" s="78" t="s">
        <v>6</v>
      </c>
      <c r="BS28" s="80">
        <v>617824.19</v>
      </c>
      <c r="BT28" s="6">
        <f t="shared" si="20"/>
        <v>0.005939424989047113</v>
      </c>
    </row>
    <row r="29" spans="2:72" ht="12.75">
      <c r="B29" s="78" t="s">
        <v>52</v>
      </c>
      <c r="C29" s="80">
        <v>24661.954999999998</v>
      </c>
      <c r="D29" s="6">
        <f t="shared" si="4"/>
        <v>0.0004679682748983778</v>
      </c>
      <c r="E29" s="80">
        <v>24661.955</v>
      </c>
      <c r="F29" s="6">
        <f t="shared" si="5"/>
        <v>0.0009242672723846662</v>
      </c>
      <c r="G29" s="80">
        <v>0</v>
      </c>
      <c r="H29" s="6">
        <f t="shared" si="6"/>
        <v>0</v>
      </c>
      <c r="I29" s="80">
        <v>281727.48</v>
      </c>
      <c r="J29" s="6">
        <f t="shared" si="7"/>
        <v>0.015928974185088533</v>
      </c>
      <c r="K29" s="80">
        <f t="shared" si="8"/>
        <v>331051.39</v>
      </c>
      <c r="L29" s="6">
        <f t="shared" si="9"/>
        <v>0.0032190468697340918</v>
      </c>
      <c r="O29">
        <f t="shared" si="28"/>
        <v>28</v>
      </c>
      <c r="P29" s="78" t="s">
        <v>35</v>
      </c>
      <c r="Q29" s="80">
        <v>156974.49</v>
      </c>
      <c r="R29" s="6">
        <f t="shared" si="0"/>
        <v>0.002978639823499502</v>
      </c>
      <c r="AB29">
        <f t="shared" si="26"/>
        <v>28</v>
      </c>
      <c r="AC29" s="78" t="s">
        <v>43</v>
      </c>
      <c r="AD29" s="80">
        <v>135155.915</v>
      </c>
      <c r="AE29" s="6">
        <f t="shared" si="12"/>
        <v>0.0050652994662911625</v>
      </c>
      <c r="AP29">
        <f t="shared" si="27"/>
        <v>28</v>
      </c>
      <c r="AQ29" s="78" t="s">
        <v>70</v>
      </c>
      <c r="AR29" s="80">
        <v>3845.4</v>
      </c>
      <c r="AS29" s="6">
        <f t="shared" si="2"/>
        <v>0.0006661948441962406</v>
      </c>
      <c r="BC29">
        <f t="shared" si="25"/>
        <v>28</v>
      </c>
      <c r="BD29" s="78" t="s">
        <v>149</v>
      </c>
      <c r="BE29" s="80">
        <v>219304.92</v>
      </c>
      <c r="BF29" s="6">
        <f t="shared" si="3"/>
        <v>0.01239957993924805</v>
      </c>
      <c r="BR29" s="78" t="s">
        <v>75</v>
      </c>
      <c r="BS29" s="80">
        <v>575726.7</v>
      </c>
      <c r="BT29" s="6">
        <f t="shared" si="20"/>
        <v>0.005534722667368577</v>
      </c>
    </row>
    <row r="30" spans="2:72" ht="12.75">
      <c r="B30" s="78" t="s">
        <v>53</v>
      </c>
      <c r="C30" s="80">
        <v>178731.625</v>
      </c>
      <c r="D30" s="6">
        <f t="shared" si="4"/>
        <v>0.0033914882344499363</v>
      </c>
      <c r="E30" s="80">
        <v>178731.625</v>
      </c>
      <c r="F30" s="6">
        <f t="shared" si="5"/>
        <v>0.006698406169649933</v>
      </c>
      <c r="G30" s="80">
        <v>19902.09</v>
      </c>
      <c r="H30" s="6">
        <f t="shared" si="6"/>
        <v>0.003447929928415655</v>
      </c>
      <c r="I30" s="80">
        <v>17907.15</v>
      </c>
      <c r="J30" s="6">
        <f t="shared" si="7"/>
        <v>0.001012476773932412</v>
      </c>
      <c r="K30" s="80">
        <f t="shared" si="8"/>
        <v>395272.49000000005</v>
      </c>
      <c r="L30" s="6">
        <f t="shared" si="9"/>
        <v>0.0038435140587281635</v>
      </c>
      <c r="O30">
        <f t="shared" si="28"/>
        <v>29</v>
      </c>
      <c r="P30" s="78" t="s">
        <v>140</v>
      </c>
      <c r="Q30" s="80">
        <v>141916.08500000002</v>
      </c>
      <c r="R30" s="6">
        <f t="shared" si="0"/>
        <v>0.0026929019000229933</v>
      </c>
      <c r="AB30">
        <f t="shared" si="26"/>
        <v>29</v>
      </c>
      <c r="AC30" s="78" t="s">
        <v>139</v>
      </c>
      <c r="AD30" s="80">
        <v>131555.775</v>
      </c>
      <c r="AE30" s="6">
        <f t="shared" si="12"/>
        <v>0.00493037538826932</v>
      </c>
      <c r="AP30">
        <f t="shared" si="27"/>
        <v>29</v>
      </c>
      <c r="AQ30" s="78" t="s">
        <v>33</v>
      </c>
      <c r="AR30" s="80">
        <v>3799.68</v>
      </c>
      <c r="AS30" s="6">
        <f t="shared" si="2"/>
        <v>0.0006582741003785228</v>
      </c>
      <c r="BC30">
        <f t="shared" si="25"/>
        <v>29</v>
      </c>
      <c r="BD30" s="78" t="s">
        <v>15</v>
      </c>
      <c r="BE30" s="80">
        <v>215523.85</v>
      </c>
      <c r="BF30" s="6">
        <f t="shared" si="3"/>
        <v>0.012185796866251363</v>
      </c>
      <c r="BR30" s="78" t="s">
        <v>140</v>
      </c>
      <c r="BS30" s="80">
        <v>559387.79</v>
      </c>
      <c r="BT30" s="6">
        <f t="shared" si="20"/>
        <v>0.00537764929290619</v>
      </c>
    </row>
    <row r="31" spans="2:72" ht="12.75">
      <c r="B31" s="78" t="s">
        <v>54</v>
      </c>
      <c r="C31" s="80">
        <v>72810.615</v>
      </c>
      <c r="D31" s="6">
        <f t="shared" si="4"/>
        <v>0.0013816040900180037</v>
      </c>
      <c r="E31" s="80">
        <v>72810.615</v>
      </c>
      <c r="F31" s="6">
        <f t="shared" si="5"/>
        <v>0.002728756439897002</v>
      </c>
      <c r="G31" s="80">
        <v>0</v>
      </c>
      <c r="H31" s="6">
        <f t="shared" si="6"/>
        <v>0</v>
      </c>
      <c r="I31" s="80">
        <v>479094.05</v>
      </c>
      <c r="J31" s="6">
        <f t="shared" si="7"/>
        <v>0.027088151836233778</v>
      </c>
      <c r="K31" s="80">
        <f t="shared" si="8"/>
        <v>624715.28</v>
      </c>
      <c r="L31" s="6">
        <f t="shared" si="9"/>
        <v>0.006074548626903686</v>
      </c>
      <c r="O31">
        <f t="shared" si="28"/>
        <v>30</v>
      </c>
      <c r="P31" s="78" t="s">
        <v>143</v>
      </c>
      <c r="Q31" s="80">
        <v>139079.61</v>
      </c>
      <c r="R31" s="6">
        <f t="shared" si="0"/>
        <v>0.0026390789037300235</v>
      </c>
      <c r="AB31">
        <f t="shared" si="26"/>
        <v>30</v>
      </c>
      <c r="AC31" s="78" t="s">
        <v>70</v>
      </c>
      <c r="AD31" s="80">
        <v>118291.99</v>
      </c>
      <c r="AE31" s="6">
        <f t="shared" si="12"/>
        <v>0.004433282507935517</v>
      </c>
      <c r="AP31">
        <f t="shared" si="27"/>
        <v>30</v>
      </c>
      <c r="AQ31" s="78" t="s">
        <v>17</v>
      </c>
      <c r="AR31" s="80">
        <v>3389.04</v>
      </c>
      <c r="AS31" s="6">
        <f t="shared" si="2"/>
        <v>0.0005871329314960283</v>
      </c>
      <c r="BC31">
        <f t="shared" si="25"/>
        <v>30</v>
      </c>
      <c r="BD31" s="78" t="s">
        <v>122</v>
      </c>
      <c r="BE31" s="80">
        <v>206164.68</v>
      </c>
      <c r="BF31" s="6">
        <f t="shared" si="3"/>
        <v>0.011656625990467946</v>
      </c>
      <c r="BR31" s="78" t="s">
        <v>2</v>
      </c>
      <c r="BS31" s="80">
        <v>554242.58</v>
      </c>
      <c r="BT31" s="6">
        <f t="shared" si="20"/>
        <v>0.005328186048600563</v>
      </c>
    </row>
    <row r="32" spans="2:72" ht="12.75">
      <c r="B32" s="78" t="s">
        <v>55</v>
      </c>
      <c r="C32" s="80">
        <v>378338.125</v>
      </c>
      <c r="D32" s="6">
        <f t="shared" si="4"/>
        <v>0.007179083721648865</v>
      </c>
      <c r="E32" s="80">
        <v>378338.125</v>
      </c>
      <c r="F32" s="6">
        <f t="shared" si="5"/>
        <v>0.014179149496983465</v>
      </c>
      <c r="G32" s="80">
        <v>153973.21</v>
      </c>
      <c r="H32" s="6">
        <f t="shared" si="6"/>
        <v>0.026675029553842263</v>
      </c>
      <c r="I32" s="80">
        <v>77339.95</v>
      </c>
      <c r="J32" s="6">
        <f t="shared" si="7"/>
        <v>0.004372828901980161</v>
      </c>
      <c r="K32" s="80">
        <f t="shared" si="8"/>
        <v>987989.4099999999</v>
      </c>
      <c r="L32" s="6">
        <f t="shared" si="9"/>
        <v>0.00960691999387446</v>
      </c>
      <c r="O32">
        <f t="shared" si="28"/>
        <v>31</v>
      </c>
      <c r="P32" s="78" t="s">
        <v>43</v>
      </c>
      <c r="Q32" s="80">
        <v>135155.915</v>
      </c>
      <c r="R32" s="6">
        <f t="shared" si="0"/>
        <v>0.002564625569419042</v>
      </c>
      <c r="AB32">
        <f t="shared" si="26"/>
        <v>31</v>
      </c>
      <c r="AC32" s="78" t="s">
        <v>146</v>
      </c>
      <c r="AD32" s="80">
        <v>114632.555</v>
      </c>
      <c r="AE32" s="6">
        <f t="shared" si="12"/>
        <v>0.0042961362043318066</v>
      </c>
      <c r="AP32">
        <f t="shared" si="27"/>
        <v>31</v>
      </c>
      <c r="AQ32" s="78" t="s">
        <v>27</v>
      </c>
      <c r="AR32" s="80">
        <v>1097.28</v>
      </c>
      <c r="AS32" s="6">
        <f t="shared" si="2"/>
        <v>0.00019009785162522777</v>
      </c>
      <c r="BC32">
        <f t="shared" si="25"/>
        <v>31</v>
      </c>
      <c r="BD32" s="78" t="s">
        <v>135</v>
      </c>
      <c r="BE32" s="80">
        <v>199181.62</v>
      </c>
      <c r="BF32" s="6">
        <f t="shared" si="3"/>
        <v>0.011261801238289265</v>
      </c>
      <c r="BR32" s="78" t="s">
        <v>70</v>
      </c>
      <c r="BS32" s="80">
        <v>528120.64</v>
      </c>
      <c r="BT32" s="6">
        <f t="shared" si="20"/>
        <v>0.0050770639564105685</v>
      </c>
    </row>
    <row r="33" spans="2:72" ht="12.75">
      <c r="B33" s="78" t="s">
        <v>58</v>
      </c>
      <c r="C33" s="80">
        <v>16388446.57</v>
      </c>
      <c r="D33" s="6">
        <f t="shared" si="4"/>
        <v>0.31097587639046204</v>
      </c>
      <c r="E33" s="80">
        <v>0</v>
      </c>
      <c r="F33" s="6">
        <f t="shared" si="5"/>
        <v>0</v>
      </c>
      <c r="G33" s="80">
        <v>0</v>
      </c>
      <c r="H33" s="6">
        <f t="shared" si="6"/>
        <v>0</v>
      </c>
      <c r="I33" s="80">
        <v>0</v>
      </c>
      <c r="J33" s="6">
        <f t="shared" si="7"/>
        <v>0</v>
      </c>
      <c r="K33" s="80">
        <f t="shared" si="8"/>
        <v>16388446.57</v>
      </c>
      <c r="L33" s="6">
        <f t="shared" si="9"/>
        <v>0.15935646012832905</v>
      </c>
      <c r="O33">
        <f t="shared" si="28"/>
        <v>32</v>
      </c>
      <c r="P33" s="78" t="s">
        <v>139</v>
      </c>
      <c r="Q33" s="80">
        <v>131555.775</v>
      </c>
      <c r="R33" s="6">
        <f t="shared" si="0"/>
        <v>0.0024963117919754997</v>
      </c>
      <c r="AB33">
        <f t="shared" si="26"/>
        <v>32</v>
      </c>
      <c r="AC33" s="78" t="s">
        <v>75</v>
      </c>
      <c r="AD33" s="80">
        <v>111857.555</v>
      </c>
      <c r="AE33" s="6">
        <f t="shared" si="12"/>
        <v>0.004192136271965117</v>
      </c>
      <c r="AP33">
        <f t="shared" si="27"/>
        <v>32</v>
      </c>
      <c r="AQ33" s="78" t="s">
        <v>28</v>
      </c>
      <c r="AR33" s="80">
        <v>420.32</v>
      </c>
      <c r="AS33" s="6">
        <f t="shared" si="2"/>
        <v>7.281817675991155E-05</v>
      </c>
      <c r="BC33">
        <f t="shared" si="25"/>
        <v>32</v>
      </c>
      <c r="BD33" s="78" t="s">
        <v>27</v>
      </c>
      <c r="BE33" s="80">
        <v>192706.08</v>
      </c>
      <c r="BF33" s="6">
        <f t="shared" si="3"/>
        <v>0.010895671851498496</v>
      </c>
      <c r="BR33" s="78" t="s">
        <v>27</v>
      </c>
      <c r="BS33" s="80">
        <v>510244.83</v>
      </c>
      <c r="BT33" s="6">
        <f t="shared" si="20"/>
        <v>0.004905215663106516</v>
      </c>
    </row>
    <row r="34" spans="2:72" ht="12.75">
      <c r="B34" s="78" t="s">
        <v>61</v>
      </c>
      <c r="C34" s="80">
        <v>8436628.43</v>
      </c>
      <c r="D34" s="6">
        <f t="shared" si="4"/>
        <v>0.16008765129713803</v>
      </c>
      <c r="E34" s="80">
        <v>0</v>
      </c>
      <c r="F34" s="6">
        <f t="shared" si="5"/>
        <v>0</v>
      </c>
      <c r="G34" s="80">
        <v>0</v>
      </c>
      <c r="H34" s="6">
        <f t="shared" si="6"/>
        <v>0</v>
      </c>
      <c r="I34" s="80">
        <v>0</v>
      </c>
      <c r="J34" s="6">
        <f t="shared" si="7"/>
        <v>0</v>
      </c>
      <c r="K34" s="80">
        <f t="shared" si="8"/>
        <v>8436628.43</v>
      </c>
      <c r="L34" s="6">
        <f t="shared" si="9"/>
        <v>0.08203530678031934</v>
      </c>
      <c r="O34">
        <f t="shared" si="28"/>
        <v>33</v>
      </c>
      <c r="P34" s="78" t="s">
        <v>70</v>
      </c>
      <c r="Q34" s="80">
        <v>118291.99</v>
      </c>
      <c r="R34" s="6">
        <f t="shared" si="0"/>
        <v>0.002244627341773844</v>
      </c>
      <c r="AB34">
        <f t="shared" si="26"/>
        <v>33</v>
      </c>
      <c r="AC34" s="78" t="s">
        <v>82</v>
      </c>
      <c r="AD34" s="80">
        <v>102680.395</v>
      </c>
      <c r="AE34" s="6">
        <f t="shared" si="12"/>
        <v>0.0038481996884269973</v>
      </c>
      <c r="AP34">
        <f t="shared" si="27"/>
        <v>33</v>
      </c>
      <c r="AQ34" s="78" t="s">
        <v>7</v>
      </c>
      <c r="AR34" s="80">
        <v>0</v>
      </c>
      <c r="AS34" s="6">
        <f t="shared" si="2"/>
        <v>0</v>
      </c>
      <c r="BC34">
        <f t="shared" si="25"/>
        <v>33</v>
      </c>
      <c r="BD34" s="78" t="s">
        <v>131</v>
      </c>
      <c r="BE34" s="80">
        <v>171657.03</v>
      </c>
      <c r="BF34" s="6">
        <f t="shared" si="3"/>
        <v>0.009705550908839166</v>
      </c>
      <c r="BR34" s="78" t="s">
        <v>139</v>
      </c>
      <c r="BS34" s="80">
        <v>509318.97</v>
      </c>
      <c r="BT34" s="6">
        <f t="shared" si="20"/>
        <v>0.0048963149497492755</v>
      </c>
    </row>
    <row r="35" spans="2:72" ht="12.75">
      <c r="B35" s="78" t="s">
        <v>63</v>
      </c>
      <c r="C35" s="80">
        <v>1233959.995</v>
      </c>
      <c r="D35" s="6">
        <f t="shared" si="4"/>
        <v>0.023414775112263444</v>
      </c>
      <c r="E35" s="80">
        <v>41687.1449999993</v>
      </c>
      <c r="F35" s="6">
        <f t="shared" si="5"/>
        <v>0.0015623280393891493</v>
      </c>
      <c r="G35" s="80">
        <v>80066.45</v>
      </c>
      <c r="H35" s="6">
        <f t="shared" si="6"/>
        <v>0.013871081339547535</v>
      </c>
      <c r="I35" s="80">
        <v>80983.51</v>
      </c>
      <c r="J35" s="6">
        <f t="shared" si="7"/>
        <v>0.004578837109563678</v>
      </c>
      <c r="K35" s="80">
        <f t="shared" si="8"/>
        <v>1436697.0999999994</v>
      </c>
      <c r="L35" s="6">
        <f t="shared" si="9"/>
        <v>0.013970022305331644</v>
      </c>
      <c r="O35">
        <f t="shared" si="28"/>
        <v>34</v>
      </c>
      <c r="P35" s="78" t="s">
        <v>146</v>
      </c>
      <c r="Q35" s="80">
        <v>114632.55499999998</v>
      </c>
      <c r="R35" s="6">
        <f t="shared" si="0"/>
        <v>0.0021751884232431456</v>
      </c>
      <c r="AB35">
        <f t="shared" si="26"/>
        <v>34</v>
      </c>
      <c r="AC35" s="78" t="s">
        <v>6</v>
      </c>
      <c r="AD35" s="80">
        <v>94540.245</v>
      </c>
      <c r="AE35" s="6">
        <f t="shared" si="12"/>
        <v>0.00354312759853341</v>
      </c>
      <c r="AP35">
        <f t="shared" si="27"/>
        <v>34</v>
      </c>
      <c r="AQ35" s="78" t="s">
        <v>12</v>
      </c>
      <c r="AR35" s="80">
        <v>0</v>
      </c>
      <c r="AS35" s="6">
        <f t="shared" si="2"/>
        <v>0</v>
      </c>
      <c r="BC35">
        <f t="shared" si="25"/>
        <v>34</v>
      </c>
      <c r="BD35" s="78" t="s">
        <v>12</v>
      </c>
      <c r="BE35" s="80">
        <v>145108.65</v>
      </c>
      <c r="BF35" s="6">
        <f t="shared" si="3"/>
        <v>0.008204495847842202</v>
      </c>
      <c r="BR35" s="78" t="s">
        <v>33</v>
      </c>
      <c r="BS35" s="80">
        <v>488556.62</v>
      </c>
      <c r="BT35" s="6">
        <f t="shared" si="20"/>
        <v>0.004696717034327184</v>
      </c>
    </row>
    <row r="36" spans="2:72" ht="12.75">
      <c r="B36" s="78" t="s">
        <v>67</v>
      </c>
      <c r="C36" s="80">
        <v>828414.12</v>
      </c>
      <c r="D36" s="6">
        <f t="shared" si="4"/>
        <v>0.015719415862929673</v>
      </c>
      <c r="E36" s="80">
        <v>828414.12</v>
      </c>
      <c r="F36" s="6">
        <f t="shared" si="5"/>
        <v>0.03104685168298067</v>
      </c>
      <c r="G36" s="80">
        <v>90169.28</v>
      </c>
      <c r="H36" s="6">
        <f t="shared" si="6"/>
        <v>0.015621342237709262</v>
      </c>
      <c r="I36" s="80">
        <v>94003.94</v>
      </c>
      <c r="J36" s="6">
        <f t="shared" si="7"/>
        <v>0.0053150169573682035</v>
      </c>
      <c r="K36" s="80">
        <f t="shared" si="8"/>
        <v>1841001.46</v>
      </c>
      <c r="L36" s="6">
        <f t="shared" si="9"/>
        <v>0.01790135962573331</v>
      </c>
      <c r="O36">
        <f t="shared" si="28"/>
        <v>35</v>
      </c>
      <c r="P36" s="78" t="s">
        <v>75</v>
      </c>
      <c r="Q36" s="80">
        <v>111857.55500000001</v>
      </c>
      <c r="R36" s="6">
        <f t="shared" si="0"/>
        <v>0.0021225319342161003</v>
      </c>
      <c r="AB36">
        <f t="shared" si="26"/>
        <v>35</v>
      </c>
      <c r="AC36" s="78" t="s">
        <v>17</v>
      </c>
      <c r="AD36" s="80">
        <v>87113.545</v>
      </c>
      <c r="AE36" s="6">
        <f t="shared" si="12"/>
        <v>0.003264793797557666</v>
      </c>
      <c r="AP36">
        <f t="shared" si="27"/>
        <v>35</v>
      </c>
      <c r="AQ36" s="78" t="s">
        <v>16</v>
      </c>
      <c r="AR36" s="80">
        <v>0</v>
      </c>
      <c r="AS36" s="6">
        <f t="shared" si="2"/>
        <v>0</v>
      </c>
      <c r="BC36">
        <f t="shared" si="25"/>
        <v>35</v>
      </c>
      <c r="BD36" s="78" t="s">
        <v>115</v>
      </c>
      <c r="BE36" s="80">
        <v>139233.71</v>
      </c>
      <c r="BF36" s="6">
        <f t="shared" si="3"/>
        <v>0.007872324603493075</v>
      </c>
      <c r="BR36" s="78" t="s">
        <v>35</v>
      </c>
      <c r="BS36" s="80">
        <v>451332.67</v>
      </c>
      <c r="BT36" s="6">
        <f t="shared" si="20"/>
        <v>0.004338866269660555</v>
      </c>
    </row>
    <row r="37" spans="2:72" ht="12.75">
      <c r="B37" s="78" t="s">
        <v>68</v>
      </c>
      <c r="C37" s="80">
        <v>198719.94</v>
      </c>
      <c r="D37" s="6">
        <f t="shared" si="4"/>
        <v>0.003770772735158634</v>
      </c>
      <c r="E37" s="80">
        <v>198719.94</v>
      </c>
      <c r="F37" s="6">
        <f t="shared" si="5"/>
        <v>0.007447517316135096</v>
      </c>
      <c r="G37" s="80">
        <v>0</v>
      </c>
      <c r="H37" s="6">
        <f t="shared" si="6"/>
        <v>0</v>
      </c>
      <c r="I37" s="80">
        <v>630404.13</v>
      </c>
      <c r="J37" s="6">
        <f t="shared" si="7"/>
        <v>0.035643278791771385</v>
      </c>
      <c r="K37" s="80">
        <f t="shared" si="8"/>
        <v>1027844.01</v>
      </c>
      <c r="L37" s="6">
        <f t="shared" si="9"/>
        <v>0.009994454465107173</v>
      </c>
      <c r="M37" s="4"/>
      <c r="O37">
        <f t="shared" si="28"/>
        <v>36</v>
      </c>
      <c r="P37" s="78" t="s">
        <v>82</v>
      </c>
      <c r="Q37" s="80">
        <v>102680.39499999999</v>
      </c>
      <c r="R37" s="6">
        <f t="shared" si="0"/>
        <v>0.0019483924658054892</v>
      </c>
      <c r="AB37">
        <f t="shared" si="26"/>
        <v>36</v>
      </c>
      <c r="AC37" s="78" t="s">
        <v>33</v>
      </c>
      <c r="AD37" s="80">
        <v>72863.945</v>
      </c>
      <c r="AE37" s="6">
        <f t="shared" si="12"/>
        <v>0.002730755081791046</v>
      </c>
      <c r="AP37">
        <f t="shared" si="27"/>
        <v>36</v>
      </c>
      <c r="AQ37" s="78" t="s">
        <v>22</v>
      </c>
      <c r="AR37" s="80">
        <v>0</v>
      </c>
      <c r="AS37" s="6">
        <f t="shared" si="2"/>
        <v>0</v>
      </c>
      <c r="BC37">
        <f t="shared" si="25"/>
        <v>36</v>
      </c>
      <c r="BD37" s="78" t="s">
        <v>128</v>
      </c>
      <c r="BE37" s="80">
        <v>136583.76</v>
      </c>
      <c r="BF37" s="6">
        <f t="shared" si="3"/>
        <v>0.007722495466691173</v>
      </c>
      <c r="BR37" s="78" t="s">
        <v>53</v>
      </c>
      <c r="BS37" s="80">
        <v>395272.49</v>
      </c>
      <c r="BT37" s="6">
        <f t="shared" si="20"/>
        <v>0.0037999342573311595</v>
      </c>
    </row>
    <row r="38" spans="2:72" ht="12.75">
      <c r="B38" s="78" t="s">
        <v>70</v>
      </c>
      <c r="C38" s="80">
        <v>118291.99</v>
      </c>
      <c r="D38" s="6">
        <f t="shared" si="4"/>
        <v>0.002244627341773844</v>
      </c>
      <c r="E38" s="80">
        <v>118291.99</v>
      </c>
      <c r="F38" s="6">
        <f t="shared" si="5"/>
        <v>0.004433282557779957</v>
      </c>
      <c r="G38" s="80">
        <v>3845.4</v>
      </c>
      <c r="H38" s="6">
        <f t="shared" si="6"/>
        <v>0.0006661948441962406</v>
      </c>
      <c r="I38" s="80">
        <v>287691.26</v>
      </c>
      <c r="J38" s="6">
        <f t="shared" si="7"/>
        <v>0.016266168475349275</v>
      </c>
      <c r="K38" s="80">
        <f t="shared" si="8"/>
        <v>528120.64</v>
      </c>
      <c r="L38" s="6">
        <f t="shared" si="9"/>
        <v>0.00513529060558835</v>
      </c>
      <c r="O38">
        <f t="shared" si="28"/>
        <v>37</v>
      </c>
      <c r="P38" s="78" t="s">
        <v>6</v>
      </c>
      <c r="Q38" s="80">
        <v>94540.245</v>
      </c>
      <c r="R38" s="6">
        <f t="shared" si="0"/>
        <v>0.0017939305850294507</v>
      </c>
      <c r="AB38">
        <f t="shared" si="26"/>
        <v>37</v>
      </c>
      <c r="AC38" s="78" t="s">
        <v>54</v>
      </c>
      <c r="AD38" s="80">
        <v>72810.615</v>
      </c>
      <c r="AE38" s="6">
        <f t="shared" si="12"/>
        <v>0.00272875640921695</v>
      </c>
      <c r="AP38">
        <f t="shared" si="27"/>
        <v>37</v>
      </c>
      <c r="AQ38" s="78" t="s">
        <v>24</v>
      </c>
      <c r="AR38" s="80">
        <v>0</v>
      </c>
      <c r="AS38" s="6">
        <f t="shared" si="2"/>
        <v>0</v>
      </c>
      <c r="BC38">
        <f t="shared" si="25"/>
        <v>37</v>
      </c>
      <c r="BD38" s="78" t="s">
        <v>163</v>
      </c>
      <c r="BE38" s="80">
        <v>104797.72</v>
      </c>
      <c r="BF38" s="6">
        <f t="shared" si="3"/>
        <v>0.005925301204327446</v>
      </c>
      <c r="BR38" s="78" t="s">
        <v>73</v>
      </c>
      <c r="BS38" s="80">
        <v>367807.54</v>
      </c>
      <c r="BT38" s="6">
        <f t="shared" si="20"/>
        <v>0.0035359011990708</v>
      </c>
    </row>
    <row r="39" spans="2:72" ht="12.75">
      <c r="B39" s="78" t="s">
        <v>73</v>
      </c>
      <c r="C39" s="80">
        <v>58461.884999999995</v>
      </c>
      <c r="D39" s="6">
        <f t="shared" si="4"/>
        <v>0.0011093324706316814</v>
      </c>
      <c r="E39" s="80">
        <v>58461.885</v>
      </c>
      <c r="F39" s="6">
        <f t="shared" si="5"/>
        <v>0.0021910025781579777</v>
      </c>
      <c r="G39" s="80">
        <v>0</v>
      </c>
      <c r="H39" s="6">
        <f t="shared" si="6"/>
        <v>0</v>
      </c>
      <c r="I39" s="80">
        <v>250883.77</v>
      </c>
      <c r="J39" s="6">
        <f t="shared" si="7"/>
        <v>0.014185059603655592</v>
      </c>
      <c r="K39" s="80">
        <f t="shared" si="8"/>
        <v>367807.54</v>
      </c>
      <c r="L39" s="6">
        <f t="shared" si="9"/>
        <v>0.003576452919595343</v>
      </c>
      <c r="O39">
        <f t="shared" si="28"/>
        <v>38</v>
      </c>
      <c r="P39" s="78" t="s">
        <v>17</v>
      </c>
      <c r="Q39" s="80">
        <v>87113.545</v>
      </c>
      <c r="R39" s="6">
        <f t="shared" si="0"/>
        <v>0.0016530066401439871</v>
      </c>
      <c r="AB39">
        <f t="shared" si="26"/>
        <v>38</v>
      </c>
      <c r="AC39" s="78" t="s">
        <v>131</v>
      </c>
      <c r="AD39" s="80">
        <v>68710.075</v>
      </c>
      <c r="AE39" s="6">
        <f t="shared" si="12"/>
        <v>0.002575078613661309</v>
      </c>
      <c r="AP39">
        <f t="shared" si="27"/>
        <v>38</v>
      </c>
      <c r="AQ39" s="78" t="s">
        <v>31</v>
      </c>
      <c r="AR39" s="80">
        <v>0</v>
      </c>
      <c r="AS39" s="6">
        <f t="shared" si="2"/>
        <v>0</v>
      </c>
      <c r="BC39">
        <f t="shared" si="25"/>
        <v>38</v>
      </c>
      <c r="BD39" s="78" t="s">
        <v>28</v>
      </c>
      <c r="BE39" s="80">
        <v>103693.27</v>
      </c>
      <c r="BF39" s="6">
        <f t="shared" si="3"/>
        <v>0.0058628551996326925</v>
      </c>
      <c r="BR39" s="78" t="s">
        <v>88</v>
      </c>
      <c r="BS39" s="80">
        <v>360239.73</v>
      </c>
      <c r="BT39" s="6">
        <f t="shared" si="20"/>
        <v>0.0034631483989152074</v>
      </c>
    </row>
    <row r="40" spans="2:72" ht="12.75">
      <c r="B40" s="78" t="s">
        <v>75</v>
      </c>
      <c r="C40" s="80">
        <v>111857.55500000001</v>
      </c>
      <c r="D40" s="6">
        <f t="shared" si="4"/>
        <v>0.0021225319342161003</v>
      </c>
      <c r="E40" s="80">
        <v>111857.555</v>
      </c>
      <c r="F40" s="6">
        <f t="shared" si="5"/>
        <v>0.004192136319098294</v>
      </c>
      <c r="G40" s="80">
        <v>5347.71</v>
      </c>
      <c r="H40" s="6">
        <f t="shared" si="6"/>
        <v>0.0009264619624113689</v>
      </c>
      <c r="I40" s="80">
        <v>346663.88</v>
      </c>
      <c r="J40" s="6">
        <f t="shared" si="7"/>
        <v>0.01960050185882694</v>
      </c>
      <c r="K40" s="80">
        <f t="shared" si="8"/>
        <v>575726.7</v>
      </c>
      <c r="L40" s="6">
        <f t="shared" si="9"/>
        <v>0.005598198006228997</v>
      </c>
      <c r="O40">
        <f t="shared" si="28"/>
        <v>39</v>
      </c>
      <c r="P40" s="78" t="s">
        <v>33</v>
      </c>
      <c r="Q40" s="80">
        <v>72863.94499999999</v>
      </c>
      <c r="R40" s="6">
        <f t="shared" si="0"/>
        <v>0.0013826160433728907</v>
      </c>
      <c r="AB40">
        <f t="shared" si="26"/>
        <v>39</v>
      </c>
      <c r="AC40" s="78" t="s">
        <v>122</v>
      </c>
      <c r="AD40" s="80">
        <v>68458.11</v>
      </c>
      <c r="AE40" s="6">
        <f t="shared" si="12"/>
        <v>0.0025656356071896793</v>
      </c>
      <c r="AP40">
        <f t="shared" si="27"/>
        <v>39</v>
      </c>
      <c r="AQ40" s="78" t="s">
        <v>32</v>
      </c>
      <c r="AR40" s="80">
        <v>0</v>
      </c>
      <c r="AS40" s="6">
        <f t="shared" si="2"/>
        <v>0</v>
      </c>
      <c r="BC40">
        <f t="shared" si="25"/>
        <v>39</v>
      </c>
      <c r="BD40" s="78" t="s">
        <v>146</v>
      </c>
      <c r="BE40" s="80">
        <v>99618.06</v>
      </c>
      <c r="BF40" s="6">
        <f t="shared" si="3"/>
        <v>0.005632441344055612</v>
      </c>
      <c r="BR40" s="78" t="s">
        <v>122</v>
      </c>
      <c r="BS40" s="80">
        <v>343080.9</v>
      </c>
      <c r="BT40" s="6">
        <f t="shared" si="20"/>
        <v>0.003298192760508089</v>
      </c>
    </row>
    <row r="41" spans="2:72" ht="12.75">
      <c r="B41" s="78" t="s">
        <v>78</v>
      </c>
      <c r="C41" s="80">
        <v>10432.15</v>
      </c>
      <c r="D41" s="6">
        <f t="shared" si="4"/>
        <v>0.00019795329441567436</v>
      </c>
      <c r="E41" s="80">
        <v>10432.15</v>
      </c>
      <c r="F41" s="6">
        <f t="shared" si="5"/>
        <v>0.0003909704168062789</v>
      </c>
      <c r="G41" s="80">
        <v>0</v>
      </c>
      <c r="H41" s="6">
        <f t="shared" si="6"/>
        <v>0</v>
      </c>
      <c r="I41" s="80">
        <v>263.22</v>
      </c>
      <c r="J41" s="6">
        <f t="shared" si="7"/>
        <v>1.4882554534612684E-05</v>
      </c>
      <c r="K41" s="80">
        <f t="shared" si="8"/>
        <v>21127.52</v>
      </c>
      <c r="L41" s="6">
        <f t="shared" si="9"/>
        <v>0.00020543782378090728</v>
      </c>
      <c r="O41">
        <f t="shared" si="28"/>
        <v>40</v>
      </c>
      <c r="P41" s="78" t="s">
        <v>54</v>
      </c>
      <c r="Q41" s="80">
        <v>72810.615</v>
      </c>
      <c r="R41" s="6">
        <f t="shared" si="0"/>
        <v>0.0013816040900180037</v>
      </c>
      <c r="AB41">
        <f t="shared" si="26"/>
        <v>40</v>
      </c>
      <c r="AC41" s="78" t="s">
        <v>148</v>
      </c>
      <c r="AD41" s="80">
        <v>62574.685</v>
      </c>
      <c r="AE41" s="6">
        <f t="shared" si="12"/>
        <v>0.0023451398226547286</v>
      </c>
      <c r="AP41">
        <f t="shared" si="27"/>
        <v>40</v>
      </c>
      <c r="AQ41" s="78" t="s">
        <v>39</v>
      </c>
      <c r="AR41" s="80">
        <v>0</v>
      </c>
      <c r="AS41" s="6">
        <f t="shared" si="2"/>
        <v>0</v>
      </c>
      <c r="BC41">
        <f t="shared" si="25"/>
        <v>40</v>
      </c>
      <c r="BD41" s="78" t="s">
        <v>67</v>
      </c>
      <c r="BE41" s="80">
        <v>94003.94</v>
      </c>
      <c r="BF41" s="6">
        <f t="shared" si="3"/>
        <v>0.0053150169573682035</v>
      </c>
      <c r="BR41" s="78" t="s">
        <v>52</v>
      </c>
      <c r="BS41" s="80">
        <v>331051.39</v>
      </c>
      <c r="BT41" s="6">
        <f t="shared" si="20"/>
        <v>0.0031825476086081734</v>
      </c>
    </row>
    <row r="42" spans="2:72" ht="12.75">
      <c r="B42" s="78" t="s">
        <v>79</v>
      </c>
      <c r="C42" s="80">
        <v>1262427.47</v>
      </c>
      <c r="D42" s="6">
        <f t="shared" si="4"/>
        <v>0.0239549543140527</v>
      </c>
      <c r="E42" s="80">
        <v>1262427.47</v>
      </c>
      <c r="F42" s="6">
        <f t="shared" si="5"/>
        <v>0.047312566837478004</v>
      </c>
      <c r="G42" s="80">
        <v>478732.36</v>
      </c>
      <c r="H42" s="6">
        <f t="shared" si="6"/>
        <v>0.08293780360480017</v>
      </c>
      <c r="I42" s="80">
        <v>280891.44</v>
      </c>
      <c r="J42" s="6">
        <f t="shared" si="7"/>
        <v>0.015881704179416027</v>
      </c>
      <c r="K42" s="80">
        <f t="shared" si="8"/>
        <v>3284478.7399999998</v>
      </c>
      <c r="L42" s="6">
        <f t="shared" si="9"/>
        <v>0.03193731041789365</v>
      </c>
      <c r="O42">
        <f t="shared" si="28"/>
        <v>41</v>
      </c>
      <c r="P42" s="78" t="s">
        <v>131</v>
      </c>
      <c r="Q42" s="80">
        <v>68710.075</v>
      </c>
      <c r="R42" s="6">
        <f t="shared" si="0"/>
        <v>0.0013037950667693684</v>
      </c>
      <c r="AB42">
        <f t="shared" si="26"/>
        <v>41</v>
      </c>
      <c r="AC42" s="78" t="s">
        <v>73</v>
      </c>
      <c r="AD42" s="80">
        <v>58461.885</v>
      </c>
      <c r="AE42" s="6">
        <f t="shared" si="12"/>
        <v>0.002191002553524019</v>
      </c>
      <c r="AP42">
        <f t="shared" si="27"/>
        <v>41</v>
      </c>
      <c r="AQ42" s="78" t="s">
        <v>164</v>
      </c>
      <c r="AR42" s="80">
        <v>0</v>
      </c>
      <c r="AS42" s="6">
        <f t="shared" si="2"/>
        <v>0</v>
      </c>
      <c r="BC42">
        <f t="shared" si="25"/>
        <v>41</v>
      </c>
      <c r="BD42" s="78" t="s">
        <v>63</v>
      </c>
      <c r="BE42" s="80">
        <v>80983.51</v>
      </c>
      <c r="BF42" s="6">
        <f t="shared" si="3"/>
        <v>0.004578837109563678</v>
      </c>
      <c r="BR42" s="78" t="s">
        <v>146</v>
      </c>
      <c r="BS42" s="80">
        <v>328883.17</v>
      </c>
      <c r="BT42" s="6">
        <f t="shared" si="20"/>
        <v>0.003161703523416637</v>
      </c>
    </row>
    <row r="43" spans="2:72" ht="12.75">
      <c r="B43" s="78" t="s">
        <v>81</v>
      </c>
      <c r="C43" s="80">
        <v>1791.4</v>
      </c>
      <c r="D43" s="6">
        <f t="shared" si="4"/>
        <v>3.399237277227025E-05</v>
      </c>
      <c r="E43" s="80">
        <v>1791.4</v>
      </c>
      <c r="F43" s="6">
        <f t="shared" si="5"/>
        <v>6.713711024733809E-05</v>
      </c>
      <c r="G43" s="80">
        <v>0</v>
      </c>
      <c r="H43" s="6">
        <f t="shared" si="6"/>
        <v>0</v>
      </c>
      <c r="I43" s="80">
        <v>0</v>
      </c>
      <c r="J43" s="6">
        <f t="shared" si="7"/>
        <v>0</v>
      </c>
      <c r="K43" s="80">
        <f t="shared" si="8"/>
        <v>3582.8</v>
      </c>
      <c r="L43" s="6">
        <f t="shared" si="9"/>
        <v>3.483809907846423E-05</v>
      </c>
      <c r="O43">
        <f t="shared" si="28"/>
        <v>42</v>
      </c>
      <c r="P43" s="78" t="s">
        <v>122</v>
      </c>
      <c r="Q43" s="80">
        <v>68458.11</v>
      </c>
      <c r="R43" s="6">
        <f t="shared" si="0"/>
        <v>0.0012990139524422695</v>
      </c>
      <c r="AB43">
        <f t="shared" si="26"/>
        <v>42</v>
      </c>
      <c r="AC43" s="78" t="s">
        <v>63</v>
      </c>
      <c r="AD43" s="80">
        <v>41687.1449999993</v>
      </c>
      <c r="AE43" s="6">
        <f t="shared" si="12"/>
        <v>0.001562328021823527</v>
      </c>
      <c r="AP43">
        <f t="shared" si="27"/>
        <v>42</v>
      </c>
      <c r="AQ43" s="78" t="s">
        <v>42</v>
      </c>
      <c r="AR43" s="80">
        <v>0</v>
      </c>
      <c r="AS43" s="6">
        <f t="shared" si="2"/>
        <v>0</v>
      </c>
      <c r="BC43">
        <f t="shared" si="25"/>
        <v>42</v>
      </c>
      <c r="BD43" s="78" t="s">
        <v>55</v>
      </c>
      <c r="BE43" s="80">
        <v>77339.95</v>
      </c>
      <c r="BF43" s="6">
        <f t="shared" si="3"/>
        <v>0.004372828901980161</v>
      </c>
      <c r="BR43" s="78" t="s">
        <v>43</v>
      </c>
      <c r="BS43" s="80">
        <v>314754.33</v>
      </c>
      <c r="BT43" s="6">
        <f t="shared" si="20"/>
        <v>0.0030258765572335096</v>
      </c>
    </row>
    <row r="44" spans="2:72" ht="12.75">
      <c r="B44" s="78" t="s">
        <v>82</v>
      </c>
      <c r="C44" s="80">
        <v>102680.39499999999</v>
      </c>
      <c r="D44" s="6">
        <f t="shared" si="4"/>
        <v>0.0019483924658054892</v>
      </c>
      <c r="E44" s="80">
        <v>102680.395</v>
      </c>
      <c r="F44" s="6">
        <f t="shared" si="5"/>
        <v>0.003848199731693214</v>
      </c>
      <c r="G44" s="80">
        <v>71581.87</v>
      </c>
      <c r="H44" s="6">
        <f t="shared" si="6"/>
        <v>0.012401173540314545</v>
      </c>
      <c r="I44" s="80">
        <v>3437.77</v>
      </c>
      <c r="J44" s="6">
        <f t="shared" si="7"/>
        <v>0.00019437276613652247</v>
      </c>
      <c r="K44" s="80">
        <f t="shared" si="8"/>
        <v>280380.43</v>
      </c>
      <c r="L44" s="6">
        <f t="shared" si="9"/>
        <v>0.00272633727810718</v>
      </c>
      <c r="O44">
        <f t="shared" si="28"/>
        <v>43</v>
      </c>
      <c r="P44" s="78" t="s">
        <v>148</v>
      </c>
      <c r="Q44" s="80">
        <v>62574.685</v>
      </c>
      <c r="R44" s="6">
        <f t="shared" si="0"/>
        <v>0.0011873741311976037</v>
      </c>
      <c r="AB44">
        <f t="shared" si="26"/>
        <v>43</v>
      </c>
      <c r="AC44" s="78" t="s">
        <v>145</v>
      </c>
      <c r="AD44" s="80">
        <v>26239.59</v>
      </c>
      <c r="AE44" s="6">
        <f t="shared" si="12"/>
        <v>0.0009833930037223967</v>
      </c>
      <c r="AP44">
        <f t="shared" si="27"/>
        <v>43</v>
      </c>
      <c r="AQ44" s="78" t="s">
        <v>52</v>
      </c>
      <c r="AR44" s="80">
        <v>0</v>
      </c>
      <c r="AS44" s="6">
        <f t="shared" si="2"/>
        <v>0</v>
      </c>
      <c r="BC44">
        <f t="shared" si="25"/>
        <v>43</v>
      </c>
      <c r="BD44" s="78" t="s">
        <v>130</v>
      </c>
      <c r="BE44" s="80">
        <v>76519.72</v>
      </c>
      <c r="BF44" s="6">
        <f t="shared" si="3"/>
        <v>0.004326452799457841</v>
      </c>
      <c r="BR44" s="78" t="s">
        <v>131</v>
      </c>
      <c r="BS44" s="80">
        <v>309077.18</v>
      </c>
      <c r="BT44" s="6">
        <f t="shared" si="20"/>
        <v>0.002971299531726352</v>
      </c>
    </row>
    <row r="45" spans="2:72" ht="12.75">
      <c r="B45" s="78" t="s">
        <v>88</v>
      </c>
      <c r="C45" s="80">
        <v>0</v>
      </c>
      <c r="D45" s="6">
        <f t="shared" si="4"/>
        <v>0</v>
      </c>
      <c r="E45" s="80">
        <v>0</v>
      </c>
      <c r="F45" s="6">
        <f t="shared" si="5"/>
        <v>0</v>
      </c>
      <c r="G45" s="80">
        <v>0</v>
      </c>
      <c r="H45" s="6">
        <f t="shared" si="6"/>
        <v>0</v>
      </c>
      <c r="I45" s="80">
        <v>360239.73</v>
      </c>
      <c r="J45" s="6">
        <f t="shared" si="7"/>
        <v>0.02036808535544088</v>
      </c>
      <c r="K45" s="80">
        <f t="shared" si="8"/>
        <v>360239.73</v>
      </c>
      <c r="L45" s="6">
        <f t="shared" si="9"/>
        <v>0.0035028657490619635</v>
      </c>
      <c r="O45">
        <f t="shared" si="28"/>
        <v>44</v>
      </c>
      <c r="P45" s="78" t="s">
        <v>73</v>
      </c>
      <c r="Q45" s="80">
        <v>58461.884999999995</v>
      </c>
      <c r="R45" s="6">
        <f t="shared" si="0"/>
        <v>0.0011093324706316814</v>
      </c>
      <c r="AB45">
        <f t="shared" si="26"/>
        <v>44</v>
      </c>
      <c r="AC45" s="78" t="s">
        <v>52</v>
      </c>
      <c r="AD45" s="80">
        <v>24661.955</v>
      </c>
      <c r="AE45" s="6">
        <f t="shared" si="12"/>
        <v>0.0009242672619929114</v>
      </c>
      <c r="AP45">
        <f t="shared" si="27"/>
        <v>44</v>
      </c>
      <c r="AQ45" s="78" t="s">
        <v>54</v>
      </c>
      <c r="AR45" s="80">
        <v>0</v>
      </c>
      <c r="AS45" s="6">
        <f t="shared" si="2"/>
        <v>0</v>
      </c>
      <c r="BC45">
        <f t="shared" si="25"/>
        <v>44</v>
      </c>
      <c r="BD45" s="78" t="s">
        <v>134</v>
      </c>
      <c r="BE45" s="80">
        <v>72021.72</v>
      </c>
      <c r="BF45" s="6">
        <f t="shared" si="3"/>
        <v>0.004072134243509631</v>
      </c>
      <c r="BR45" s="78" t="s">
        <v>82</v>
      </c>
      <c r="BS45" s="80">
        <v>280380.43</v>
      </c>
      <c r="BT45" s="6">
        <f t="shared" si="20"/>
        <v>0.002695424619715481</v>
      </c>
    </row>
    <row r="46" spans="2:72" ht="12.75">
      <c r="B46" s="78" t="s">
        <v>89</v>
      </c>
      <c r="C46" s="80">
        <v>489919.83</v>
      </c>
      <c r="D46" s="6">
        <f t="shared" si="4"/>
        <v>0.009296381316226007</v>
      </c>
      <c r="E46" s="80">
        <v>489919.83</v>
      </c>
      <c r="F46" s="6">
        <f t="shared" si="5"/>
        <v>0.01836094766052648</v>
      </c>
      <c r="G46" s="80">
        <v>72363.71</v>
      </c>
      <c r="H46" s="6">
        <f t="shared" si="6"/>
        <v>0.012536623110446753</v>
      </c>
      <c r="I46" s="80">
        <v>641009.93</v>
      </c>
      <c r="J46" s="6">
        <f t="shared" si="7"/>
        <v>0.03624293458116123</v>
      </c>
      <c r="K46" s="80">
        <f t="shared" si="8"/>
        <v>1693213.3000000003</v>
      </c>
      <c r="L46" s="6">
        <f t="shared" si="9"/>
        <v>0.016464310792222114</v>
      </c>
      <c r="O46">
        <f t="shared" si="28"/>
        <v>45</v>
      </c>
      <c r="P46" s="78" t="s">
        <v>145</v>
      </c>
      <c r="Q46" s="80">
        <v>26239.59</v>
      </c>
      <c r="R46" s="6">
        <f t="shared" si="0"/>
        <v>0.0004979043902375431</v>
      </c>
      <c r="AB46">
        <f t="shared" si="26"/>
        <v>45</v>
      </c>
      <c r="AC46" s="78" t="s">
        <v>134</v>
      </c>
      <c r="AD46" s="80">
        <v>21081.09</v>
      </c>
      <c r="AE46" s="6">
        <f t="shared" si="12"/>
        <v>0.0007900655618796702</v>
      </c>
      <c r="AP46">
        <f t="shared" si="27"/>
        <v>45</v>
      </c>
      <c r="AQ46" s="78" t="s">
        <v>58</v>
      </c>
      <c r="AR46" s="80">
        <v>0</v>
      </c>
      <c r="AS46" s="6">
        <f t="shared" si="2"/>
        <v>0</v>
      </c>
      <c r="BC46">
        <f t="shared" si="25"/>
        <v>45</v>
      </c>
      <c r="BD46" s="78" t="s">
        <v>164</v>
      </c>
      <c r="BE46" s="80">
        <v>70878.44</v>
      </c>
      <c r="BF46" s="6">
        <f t="shared" si="3"/>
        <v>0.004007492776492185</v>
      </c>
      <c r="BR46" s="78" t="s">
        <v>112</v>
      </c>
      <c r="BS46" s="80">
        <v>253180.37</v>
      </c>
      <c r="BT46" s="6">
        <f t="shared" si="20"/>
        <v>0.002433938069524591</v>
      </c>
    </row>
    <row r="47" spans="2:72" ht="12.75">
      <c r="B47" s="78" t="s">
        <v>93</v>
      </c>
      <c r="C47" s="80">
        <v>927.865</v>
      </c>
      <c r="D47" s="6">
        <f t="shared" si="4"/>
        <v>1.7606527276064828E-05</v>
      </c>
      <c r="E47" s="80">
        <v>927.865</v>
      </c>
      <c r="F47" s="6">
        <f t="shared" si="5"/>
        <v>3.477401741634831E-05</v>
      </c>
      <c r="G47" s="80">
        <v>0</v>
      </c>
      <c r="H47" s="6">
        <f t="shared" si="6"/>
        <v>0</v>
      </c>
      <c r="I47" s="80">
        <v>43166.81</v>
      </c>
      <c r="J47" s="6">
        <f t="shared" si="7"/>
        <v>0.0024406671374145737</v>
      </c>
      <c r="K47" s="80">
        <f t="shared" si="8"/>
        <v>45022.54</v>
      </c>
      <c r="L47" s="6">
        <f t="shared" si="9"/>
        <v>0.00043778600795023976</v>
      </c>
      <c r="O47">
        <f t="shared" si="28"/>
        <v>46</v>
      </c>
      <c r="P47" s="78" t="s">
        <v>52</v>
      </c>
      <c r="Q47" s="80">
        <v>24661.954999999998</v>
      </c>
      <c r="R47" s="6">
        <f t="shared" si="0"/>
        <v>0.0004679682748983778</v>
      </c>
      <c r="AB47">
        <f t="shared" si="26"/>
        <v>46</v>
      </c>
      <c r="AC47" s="78" t="s">
        <v>121</v>
      </c>
      <c r="AD47" s="80">
        <v>11669.62</v>
      </c>
      <c r="AE47" s="6">
        <f t="shared" si="12"/>
        <v>0.0004373476363044908</v>
      </c>
      <c r="AP47">
        <f t="shared" si="27"/>
        <v>46</v>
      </c>
      <c r="AQ47" s="78" t="s">
        <v>61</v>
      </c>
      <c r="AR47" s="80">
        <v>0</v>
      </c>
      <c r="AS47" s="6">
        <f t="shared" si="2"/>
        <v>0</v>
      </c>
      <c r="BC47">
        <f t="shared" si="25"/>
        <v>46</v>
      </c>
      <c r="BD47" s="78" t="s">
        <v>141</v>
      </c>
      <c r="BE47" s="80">
        <v>67461.52</v>
      </c>
      <c r="BF47" s="6">
        <f t="shared" si="3"/>
        <v>0.0038142988769389267</v>
      </c>
      <c r="BR47" s="78" t="s">
        <v>17</v>
      </c>
      <c r="BS47" s="80">
        <v>235366.65</v>
      </c>
      <c r="BT47" s="6">
        <f t="shared" si="20"/>
        <v>0.0022626866756355166</v>
      </c>
    </row>
    <row r="48" spans="2:72" ht="12.75">
      <c r="B48" s="78" t="s">
        <v>97</v>
      </c>
      <c r="C48" s="80">
        <v>249.81</v>
      </c>
      <c r="D48" s="6">
        <f t="shared" si="4"/>
        <v>4.740222531115792E-06</v>
      </c>
      <c r="E48" s="80">
        <v>249.81</v>
      </c>
      <c r="F48" s="6">
        <f t="shared" si="5"/>
        <v>9.362242665450223E-06</v>
      </c>
      <c r="G48" s="80">
        <v>0</v>
      </c>
      <c r="H48" s="6">
        <f t="shared" si="6"/>
        <v>0</v>
      </c>
      <c r="I48" s="80">
        <v>12452.62</v>
      </c>
      <c r="J48" s="6">
        <f t="shared" si="7"/>
        <v>0.0007040756638887949</v>
      </c>
      <c r="K48" s="80">
        <f t="shared" si="8"/>
        <v>12952.240000000002</v>
      </c>
      <c r="L48" s="6">
        <f t="shared" si="9"/>
        <v>0.0001259437926783654</v>
      </c>
      <c r="O48">
        <f t="shared" si="28"/>
        <v>47</v>
      </c>
      <c r="P48" s="78" t="s">
        <v>134</v>
      </c>
      <c r="Q48" s="80">
        <v>21081.09</v>
      </c>
      <c r="R48" s="6">
        <f t="shared" si="0"/>
        <v>0.00040002024658132107</v>
      </c>
      <c r="AB48">
        <f t="shared" si="26"/>
        <v>47</v>
      </c>
      <c r="AC48" s="78" t="s">
        <v>12</v>
      </c>
      <c r="AD48" s="80">
        <v>10452.255</v>
      </c>
      <c r="AE48" s="6">
        <f t="shared" si="12"/>
        <v>0.00039172389660518465</v>
      </c>
      <c r="AP48">
        <f t="shared" si="27"/>
        <v>47</v>
      </c>
      <c r="AQ48" s="78" t="s">
        <v>68</v>
      </c>
      <c r="AR48" s="80">
        <v>0</v>
      </c>
      <c r="AS48" s="6">
        <f t="shared" si="2"/>
        <v>0</v>
      </c>
      <c r="BC48">
        <f t="shared" si="25"/>
        <v>47</v>
      </c>
      <c r="BD48" s="78" t="s">
        <v>39</v>
      </c>
      <c r="BE48" s="80">
        <v>58299.63</v>
      </c>
      <c r="BF48" s="6">
        <f t="shared" si="3"/>
        <v>0.0032962822841073685</v>
      </c>
      <c r="BR48" s="78" t="s">
        <v>149</v>
      </c>
      <c r="BS48" s="80">
        <v>219764.09</v>
      </c>
      <c r="BT48" s="6">
        <f t="shared" si="20"/>
        <v>0.002112692168691548</v>
      </c>
    </row>
    <row r="49" spans="2:72" ht="12.75">
      <c r="B49" s="78" t="s">
        <v>99</v>
      </c>
      <c r="C49" s="80">
        <v>2299633.975</v>
      </c>
      <c r="D49" s="6">
        <f t="shared" si="4"/>
        <v>0.043636270692183544</v>
      </c>
      <c r="E49" s="80">
        <v>2299633.975</v>
      </c>
      <c r="F49" s="6">
        <f t="shared" si="5"/>
        <v>0.08618442542597932</v>
      </c>
      <c r="G49" s="80">
        <v>397725.42</v>
      </c>
      <c r="H49" s="6">
        <f t="shared" si="6"/>
        <v>0.06890378743688157</v>
      </c>
      <c r="I49" s="80">
        <v>867863.55</v>
      </c>
      <c r="J49" s="6">
        <f t="shared" si="7"/>
        <v>0.04906932076391445</v>
      </c>
      <c r="K49" s="80">
        <f t="shared" si="8"/>
        <v>5864856.92</v>
      </c>
      <c r="L49" s="6">
        <f t="shared" si="9"/>
        <v>0.057028152969737796</v>
      </c>
      <c r="O49">
        <f t="shared" si="28"/>
        <v>48</v>
      </c>
      <c r="P49" s="78" t="s">
        <v>121</v>
      </c>
      <c r="Q49" s="80">
        <v>11669.62</v>
      </c>
      <c r="R49" s="6">
        <f t="shared" si="0"/>
        <v>0.00022143467296569183</v>
      </c>
      <c r="AB49">
        <f t="shared" si="26"/>
        <v>48</v>
      </c>
      <c r="AC49" s="78" t="s">
        <v>78</v>
      </c>
      <c r="AD49" s="80">
        <v>10432.15</v>
      </c>
      <c r="AE49" s="6">
        <f t="shared" si="12"/>
        <v>0.0003909704124105064</v>
      </c>
      <c r="AP49">
        <f t="shared" si="27"/>
        <v>48</v>
      </c>
      <c r="AQ49" s="78" t="s">
        <v>73</v>
      </c>
      <c r="AR49" s="80">
        <v>0</v>
      </c>
      <c r="AS49" s="6">
        <f t="shared" si="2"/>
        <v>0</v>
      </c>
      <c r="BC49">
        <f t="shared" si="25"/>
        <v>48</v>
      </c>
      <c r="BD49" s="78" t="s">
        <v>17</v>
      </c>
      <c r="BE49" s="80">
        <v>57750.52</v>
      </c>
      <c r="BF49" s="6">
        <f t="shared" si="3"/>
        <v>0.003265235404992935</v>
      </c>
      <c r="BR49" s="78" t="s">
        <v>148</v>
      </c>
      <c r="BS49" s="80">
        <v>169560.78</v>
      </c>
      <c r="BT49" s="6">
        <f t="shared" si="20"/>
        <v>0.0016300649119846214</v>
      </c>
    </row>
    <row r="50" spans="2:72" ht="12.75">
      <c r="B50" s="78" t="s">
        <v>106</v>
      </c>
      <c r="C50" s="80">
        <v>0</v>
      </c>
      <c r="D50" s="6">
        <f t="shared" si="4"/>
        <v>0</v>
      </c>
      <c r="E50" s="80">
        <v>0</v>
      </c>
      <c r="F50" s="6">
        <f t="shared" si="5"/>
        <v>0</v>
      </c>
      <c r="G50" s="80">
        <v>0</v>
      </c>
      <c r="H50" s="6">
        <f t="shared" si="6"/>
        <v>0</v>
      </c>
      <c r="I50" s="80">
        <v>22242.27</v>
      </c>
      <c r="J50" s="6">
        <f t="shared" si="7"/>
        <v>0.0012575860354402388</v>
      </c>
      <c r="K50" s="80">
        <f t="shared" si="8"/>
        <v>22242.27</v>
      </c>
      <c r="L50" s="6">
        <f t="shared" si="9"/>
        <v>0.00021627732666907242</v>
      </c>
      <c r="O50">
        <f t="shared" si="28"/>
        <v>49</v>
      </c>
      <c r="P50" s="78" t="s">
        <v>12</v>
      </c>
      <c r="Q50" s="80">
        <v>10452.255000000001</v>
      </c>
      <c r="R50" s="6">
        <f t="shared" si="0"/>
        <v>0.00019833479305058924</v>
      </c>
      <c r="AB50">
        <f t="shared" si="26"/>
        <v>49</v>
      </c>
      <c r="AC50" s="78" t="s">
        <v>39</v>
      </c>
      <c r="AD50" s="80">
        <v>7139.975</v>
      </c>
      <c r="AE50" s="6">
        <f t="shared" si="12"/>
        <v>0.00026758807823418045</v>
      </c>
      <c r="AP50">
        <f t="shared" si="27"/>
        <v>49</v>
      </c>
      <c r="AQ50" s="78" t="s">
        <v>78</v>
      </c>
      <c r="AR50" s="80">
        <v>0</v>
      </c>
      <c r="AS50" s="6">
        <f t="shared" si="2"/>
        <v>0</v>
      </c>
      <c r="BC50">
        <f t="shared" si="25"/>
        <v>49</v>
      </c>
      <c r="BD50" s="78" t="s">
        <v>121</v>
      </c>
      <c r="BE50" s="80">
        <v>46320.48</v>
      </c>
      <c r="BF50" s="6">
        <f t="shared" si="3"/>
        <v>0.002618976786222309</v>
      </c>
      <c r="BR50" s="78" t="s">
        <v>12</v>
      </c>
      <c r="BS50" s="80">
        <v>166013.16</v>
      </c>
      <c r="BT50" s="6">
        <f t="shared" si="20"/>
        <v>0.0015959600270987718</v>
      </c>
    </row>
    <row r="51" spans="2:72" ht="12.75">
      <c r="B51" s="78" t="s">
        <v>110</v>
      </c>
      <c r="C51" s="80">
        <v>0</v>
      </c>
      <c r="D51" s="6">
        <f t="shared" si="4"/>
        <v>0</v>
      </c>
      <c r="E51" s="80">
        <v>0</v>
      </c>
      <c r="F51" s="6">
        <f t="shared" si="5"/>
        <v>0</v>
      </c>
      <c r="G51" s="80">
        <v>0</v>
      </c>
      <c r="H51" s="6">
        <f t="shared" si="6"/>
        <v>0</v>
      </c>
      <c r="I51" s="80">
        <v>42719.02</v>
      </c>
      <c r="J51" s="6">
        <f t="shared" si="7"/>
        <v>0.002415348927950801</v>
      </c>
      <c r="K51" s="80">
        <f t="shared" si="8"/>
        <v>42719.02</v>
      </c>
      <c r="L51" s="6">
        <f t="shared" si="9"/>
        <v>0.0004153872533479108</v>
      </c>
      <c r="O51">
        <f t="shared" si="28"/>
        <v>50</v>
      </c>
      <c r="P51" s="78" t="s">
        <v>78</v>
      </c>
      <c r="Q51" s="80">
        <v>10432.15</v>
      </c>
      <c r="R51" s="6">
        <f t="shared" si="0"/>
        <v>0.00019795329441567436</v>
      </c>
      <c r="AB51">
        <f t="shared" si="26"/>
        <v>50</v>
      </c>
      <c r="AC51" s="78" t="s">
        <v>136</v>
      </c>
      <c r="AD51" s="80">
        <v>6642.72</v>
      </c>
      <c r="AE51" s="6">
        <f t="shared" si="12"/>
        <v>0.00024895222729039737</v>
      </c>
      <c r="AP51">
        <f t="shared" si="27"/>
        <v>50</v>
      </c>
      <c r="AQ51" s="78" t="s">
        <v>81</v>
      </c>
      <c r="AR51" s="80">
        <v>0</v>
      </c>
      <c r="AS51" s="6">
        <f t="shared" si="2"/>
        <v>0</v>
      </c>
      <c r="BC51">
        <f t="shared" si="25"/>
        <v>50</v>
      </c>
      <c r="BD51" s="78" t="s">
        <v>148</v>
      </c>
      <c r="BE51" s="80">
        <v>44411.41</v>
      </c>
      <c r="BF51" s="6">
        <f t="shared" si="3"/>
        <v>0.0025110372740826804</v>
      </c>
      <c r="BR51" s="78" t="s">
        <v>128</v>
      </c>
      <c r="BS51" s="80">
        <v>136583.76</v>
      </c>
      <c r="BT51" s="6">
        <f t="shared" si="20"/>
        <v>0.0013130418173526253</v>
      </c>
    </row>
    <row r="52" spans="2:72" ht="12.75">
      <c r="B52" s="78" t="s">
        <v>112</v>
      </c>
      <c r="C52" s="80">
        <v>0</v>
      </c>
      <c r="D52" s="6">
        <f t="shared" si="4"/>
        <v>0</v>
      </c>
      <c r="E52" s="80">
        <v>0</v>
      </c>
      <c r="F52" s="6">
        <f t="shared" si="5"/>
        <v>0</v>
      </c>
      <c r="G52" s="80">
        <v>0</v>
      </c>
      <c r="H52" s="6">
        <f t="shared" si="6"/>
        <v>0</v>
      </c>
      <c r="I52" s="80">
        <v>253180.37</v>
      </c>
      <c r="J52" s="6">
        <f t="shared" si="7"/>
        <v>0.014314910202942089</v>
      </c>
      <c r="K52" s="80">
        <f t="shared" si="8"/>
        <v>253180.37</v>
      </c>
      <c r="L52" s="6">
        <f t="shared" si="9"/>
        <v>0.002461851851842758</v>
      </c>
      <c r="O52">
        <f t="shared" si="28"/>
        <v>51</v>
      </c>
      <c r="P52" s="78" t="s">
        <v>39</v>
      </c>
      <c r="Q52" s="80">
        <v>7139.975</v>
      </c>
      <c r="R52" s="6">
        <f t="shared" si="0"/>
        <v>0.00013548324873545285</v>
      </c>
      <c r="AB52">
        <f t="shared" si="26"/>
        <v>51</v>
      </c>
      <c r="AC52" s="78" t="s">
        <v>123</v>
      </c>
      <c r="AD52" s="80">
        <v>4567.745</v>
      </c>
      <c r="AE52" s="6">
        <f t="shared" si="12"/>
        <v>0.00017118744903361517</v>
      </c>
      <c r="AP52">
        <f t="shared" si="27"/>
        <v>51</v>
      </c>
      <c r="AQ52" s="78" t="s">
        <v>88</v>
      </c>
      <c r="AR52" s="80">
        <v>0</v>
      </c>
      <c r="AS52" s="6">
        <f t="shared" si="2"/>
        <v>0</v>
      </c>
      <c r="BC52">
        <f t="shared" si="25"/>
        <v>51</v>
      </c>
      <c r="BD52" s="78" t="s">
        <v>42</v>
      </c>
      <c r="BE52" s="80">
        <v>44077.35</v>
      </c>
      <c r="BF52" s="6">
        <f t="shared" si="3"/>
        <v>0.002492149400183156</v>
      </c>
      <c r="BR52" s="78" t="s">
        <v>134</v>
      </c>
      <c r="BS52" s="80">
        <v>114183.9</v>
      </c>
      <c r="BT52" s="6">
        <f t="shared" si="20"/>
        <v>0.0010977017733909977</v>
      </c>
    </row>
    <row r="53" spans="2:72" ht="12.75">
      <c r="B53" s="78" t="s">
        <v>115</v>
      </c>
      <c r="C53" s="80">
        <v>1285612.64</v>
      </c>
      <c r="D53" s="6">
        <f t="shared" si="4"/>
        <v>0.024394900133762682</v>
      </c>
      <c r="E53" s="80">
        <v>1285612.64</v>
      </c>
      <c r="F53" s="6">
        <f t="shared" si="5"/>
        <v>0.04818148796865657</v>
      </c>
      <c r="G53" s="80">
        <v>38369.92</v>
      </c>
      <c r="H53" s="6">
        <f t="shared" si="6"/>
        <v>0.006647382034696577</v>
      </c>
      <c r="I53" s="80">
        <v>139233.71</v>
      </c>
      <c r="J53" s="6">
        <f t="shared" si="7"/>
        <v>0.007872324603493075</v>
      </c>
      <c r="K53" s="80">
        <f t="shared" si="8"/>
        <v>2748828.9099999997</v>
      </c>
      <c r="L53" s="6">
        <f t="shared" si="9"/>
        <v>0.02672880817135392</v>
      </c>
      <c r="O53">
        <f t="shared" si="28"/>
        <v>52</v>
      </c>
      <c r="P53" s="78" t="s">
        <v>136</v>
      </c>
      <c r="Q53" s="80">
        <v>6642.72</v>
      </c>
      <c r="R53" s="6">
        <f>+Q53/$C$79</f>
        <v>0.00012604768028459028</v>
      </c>
      <c r="AB53">
        <f t="shared" si="26"/>
        <v>52</v>
      </c>
      <c r="AC53" s="78" t="s">
        <v>24</v>
      </c>
      <c r="AD53" s="80">
        <v>4160.365</v>
      </c>
      <c r="AE53" s="6">
        <f t="shared" si="12"/>
        <v>0.00015591988418765416</v>
      </c>
      <c r="AP53">
        <f t="shared" si="27"/>
        <v>52</v>
      </c>
      <c r="AQ53" s="78" t="s">
        <v>93</v>
      </c>
      <c r="AR53" s="80">
        <v>0</v>
      </c>
      <c r="AS53" s="6">
        <f t="shared" si="2"/>
        <v>0</v>
      </c>
      <c r="BC53">
        <f t="shared" si="25"/>
        <v>52</v>
      </c>
      <c r="BD53" s="78" t="s">
        <v>93</v>
      </c>
      <c r="BE53" s="80">
        <v>43166.81</v>
      </c>
      <c r="BF53" s="6">
        <f t="shared" si="3"/>
        <v>0.0024406671374145737</v>
      </c>
      <c r="BR53" s="78" t="s">
        <v>163</v>
      </c>
      <c r="BS53" s="80">
        <v>104797.72</v>
      </c>
      <c r="BT53" s="6">
        <f t="shared" si="20"/>
        <v>0.001007468155241967</v>
      </c>
    </row>
    <row r="54" spans="2:72" ht="12.75">
      <c r="B54" s="78" t="s">
        <v>120</v>
      </c>
      <c r="C54" s="80">
        <v>0</v>
      </c>
      <c r="D54" s="6">
        <f t="shared" si="4"/>
        <v>0</v>
      </c>
      <c r="E54" s="80">
        <v>0</v>
      </c>
      <c r="F54" s="6">
        <f t="shared" si="5"/>
        <v>0</v>
      </c>
      <c r="G54" s="80">
        <v>0</v>
      </c>
      <c r="H54" s="6">
        <f t="shared" si="6"/>
        <v>0</v>
      </c>
      <c r="I54" s="80">
        <v>7084.67</v>
      </c>
      <c r="J54" s="6">
        <f t="shared" si="7"/>
        <v>0.0004005698185348166</v>
      </c>
      <c r="K54" s="80">
        <f t="shared" si="8"/>
        <v>7084.67</v>
      </c>
      <c r="L54" s="6">
        <f t="shared" si="9"/>
        <v>6.888925851239901E-05</v>
      </c>
      <c r="O54">
        <f t="shared" si="28"/>
        <v>53</v>
      </c>
      <c r="P54" s="78" t="s">
        <v>123</v>
      </c>
      <c r="Q54" s="80">
        <v>4567.745</v>
      </c>
      <c r="R54" s="6">
        <f t="shared" si="0"/>
        <v>8.667438359309677E-05</v>
      </c>
      <c r="AB54">
        <f t="shared" si="26"/>
        <v>53</v>
      </c>
      <c r="AC54" s="78" t="s">
        <v>31</v>
      </c>
      <c r="AD54" s="80">
        <v>1855.675</v>
      </c>
      <c r="AE54" s="6">
        <f t="shared" si="12"/>
        <v>6.954597279083089E-05</v>
      </c>
      <c r="AP54">
        <f t="shared" si="27"/>
        <v>53</v>
      </c>
      <c r="AQ54" s="78" t="s">
        <v>97</v>
      </c>
      <c r="AR54" s="80">
        <v>0</v>
      </c>
      <c r="AS54" s="6">
        <f t="shared" si="2"/>
        <v>0</v>
      </c>
      <c r="BC54">
        <f t="shared" si="25"/>
        <v>53</v>
      </c>
      <c r="BD54" s="78" t="s">
        <v>110</v>
      </c>
      <c r="BE54" s="80">
        <v>42719.02</v>
      </c>
      <c r="BF54" s="6">
        <f t="shared" si="3"/>
        <v>0.002415348927950801</v>
      </c>
      <c r="BR54" s="78" t="s">
        <v>130</v>
      </c>
      <c r="BS54" s="80">
        <v>79907.01</v>
      </c>
      <c r="BT54" s="6">
        <f t="shared" si="20"/>
        <v>0.0007681824371331876</v>
      </c>
    </row>
    <row r="55" spans="2:72" ht="12.75">
      <c r="B55" s="78" t="s">
        <v>121</v>
      </c>
      <c r="C55" s="80">
        <v>11669.62</v>
      </c>
      <c r="D55" s="6">
        <f t="shared" si="4"/>
        <v>0.00022143467296569183</v>
      </c>
      <c r="E55" s="80">
        <v>11669.62</v>
      </c>
      <c r="F55" s="6">
        <f t="shared" si="5"/>
        <v>0.0004373476412216934</v>
      </c>
      <c r="G55" s="80">
        <v>0</v>
      </c>
      <c r="H55" s="6">
        <f t="shared" si="6"/>
        <v>0</v>
      </c>
      <c r="I55" s="80">
        <v>46320.48</v>
      </c>
      <c r="J55" s="6">
        <f t="shared" si="7"/>
        <v>0.002618976786222309</v>
      </c>
      <c r="K55" s="80">
        <f t="shared" si="8"/>
        <v>69659.72</v>
      </c>
      <c r="L55" s="6">
        <f t="shared" si="9"/>
        <v>0.0006773507388461752</v>
      </c>
      <c r="O55">
        <f t="shared" si="28"/>
        <v>54</v>
      </c>
      <c r="P55" s="78" t="s">
        <v>24</v>
      </c>
      <c r="Q55" s="80">
        <v>4160.365</v>
      </c>
      <c r="R55" s="6">
        <f t="shared" si="0"/>
        <v>7.894422125081282E-05</v>
      </c>
      <c r="AB55">
        <f t="shared" si="26"/>
        <v>54</v>
      </c>
      <c r="AC55" s="78" t="s">
        <v>81</v>
      </c>
      <c r="AD55" s="80">
        <v>1791.4</v>
      </c>
      <c r="AE55" s="6">
        <f t="shared" si="12"/>
        <v>6.713710949249975E-05</v>
      </c>
      <c r="AP55">
        <f t="shared" si="27"/>
        <v>54</v>
      </c>
      <c r="AQ55" s="78" t="s">
        <v>106</v>
      </c>
      <c r="AR55" s="80">
        <v>0</v>
      </c>
      <c r="AS55" s="6">
        <f t="shared" si="2"/>
        <v>0</v>
      </c>
      <c r="BC55">
        <f t="shared" si="25"/>
        <v>54</v>
      </c>
      <c r="BD55" s="78" t="s">
        <v>43</v>
      </c>
      <c r="BE55" s="80">
        <v>37658.8</v>
      </c>
      <c r="BF55" s="6">
        <f t="shared" si="3"/>
        <v>0.0021292422487199764</v>
      </c>
      <c r="BR55" s="78" t="s">
        <v>39</v>
      </c>
      <c r="BS55" s="80">
        <v>72579.58</v>
      </c>
      <c r="BT55" s="6">
        <f t="shared" si="20"/>
        <v>0.000697740519267373</v>
      </c>
    </row>
    <row r="56" spans="2:72" ht="12.75">
      <c r="B56" s="78" t="s">
        <v>122</v>
      </c>
      <c r="C56" s="80">
        <v>68458.11</v>
      </c>
      <c r="D56" s="6">
        <f t="shared" si="4"/>
        <v>0.0012990139524422695</v>
      </c>
      <c r="E56" s="80">
        <v>68458.11</v>
      </c>
      <c r="F56" s="6">
        <f t="shared" si="5"/>
        <v>0.0025656356360357255</v>
      </c>
      <c r="G56" s="80">
        <v>0</v>
      </c>
      <c r="H56" s="6">
        <f t="shared" si="6"/>
        <v>0</v>
      </c>
      <c r="I56" s="80">
        <v>206164.68</v>
      </c>
      <c r="J56" s="6">
        <f t="shared" si="7"/>
        <v>0.011656625990467946</v>
      </c>
      <c r="K56" s="80">
        <f t="shared" si="8"/>
        <v>343080.9</v>
      </c>
      <c r="L56" s="6">
        <f t="shared" si="9"/>
        <v>0.003336018305830267</v>
      </c>
      <c r="O56">
        <f t="shared" si="28"/>
        <v>55</v>
      </c>
      <c r="P56" s="78" t="s">
        <v>31</v>
      </c>
      <c r="Q56" s="80">
        <v>1855.675</v>
      </c>
      <c r="R56" s="6">
        <f t="shared" si="0"/>
        <v>3.5212010910004793E-05</v>
      </c>
      <c r="AB56">
        <f t="shared" si="26"/>
        <v>55</v>
      </c>
      <c r="AC56" s="78" t="s">
        <v>130</v>
      </c>
      <c r="AD56" s="80">
        <v>1693.645</v>
      </c>
      <c r="AE56" s="6">
        <f t="shared" si="12"/>
        <v>6.34735010642094E-05</v>
      </c>
      <c r="AP56">
        <f t="shared" si="27"/>
        <v>55</v>
      </c>
      <c r="AQ56" s="78" t="s">
        <v>110</v>
      </c>
      <c r="AR56" s="80">
        <v>0</v>
      </c>
      <c r="AS56" s="6">
        <f t="shared" si="2"/>
        <v>0</v>
      </c>
      <c r="BC56">
        <f t="shared" si="25"/>
        <v>55</v>
      </c>
      <c r="BD56" s="78" t="s">
        <v>2</v>
      </c>
      <c r="BE56" s="80">
        <v>34022.22</v>
      </c>
      <c r="BF56" s="6">
        <f t="shared" si="3"/>
        <v>0.0019236286928751246</v>
      </c>
      <c r="BR56" s="78" t="s">
        <v>164</v>
      </c>
      <c r="BS56" s="80">
        <v>70878.44</v>
      </c>
      <c r="BT56" s="6">
        <f t="shared" si="20"/>
        <v>0.0006813866865923079</v>
      </c>
    </row>
    <row r="57" spans="2:72" ht="12.75">
      <c r="B57" s="78" t="s">
        <v>123</v>
      </c>
      <c r="C57" s="80">
        <v>4567.745</v>
      </c>
      <c r="D57" s="6">
        <f t="shared" si="4"/>
        <v>8.667438359309677E-05</v>
      </c>
      <c r="E57" s="80">
        <v>4567.745</v>
      </c>
      <c r="F57" s="6">
        <f t="shared" si="5"/>
        <v>0.00017118745095831602</v>
      </c>
      <c r="G57" s="80">
        <v>0</v>
      </c>
      <c r="H57" s="6">
        <f t="shared" si="6"/>
        <v>0</v>
      </c>
      <c r="I57" s="80">
        <v>3492.85</v>
      </c>
      <c r="J57" s="6">
        <f t="shared" si="7"/>
        <v>0.00019748700936943206</v>
      </c>
      <c r="K57" s="80">
        <f t="shared" si="8"/>
        <v>12628.34</v>
      </c>
      <c r="L57" s="6">
        <f t="shared" si="9"/>
        <v>0.00012279428383290528</v>
      </c>
      <c r="O57">
        <f t="shared" si="28"/>
        <v>56</v>
      </c>
      <c r="P57" s="78" t="s">
        <v>81</v>
      </c>
      <c r="Q57" s="80">
        <v>1791.4</v>
      </c>
      <c r="R57" s="6">
        <f t="shared" si="0"/>
        <v>3.399237277227025E-05</v>
      </c>
      <c r="AB57">
        <f t="shared" si="26"/>
        <v>56</v>
      </c>
      <c r="AC57" s="78" t="s">
        <v>93</v>
      </c>
      <c r="AD57" s="80">
        <v>927.865</v>
      </c>
      <c r="AE57" s="6">
        <f t="shared" si="12"/>
        <v>3.4774017025375836E-05</v>
      </c>
      <c r="AP57">
        <f t="shared" si="27"/>
        <v>56</v>
      </c>
      <c r="AQ57" s="78" t="s">
        <v>112</v>
      </c>
      <c r="AR57" s="80">
        <v>0</v>
      </c>
      <c r="AS57" s="6">
        <f t="shared" si="2"/>
        <v>0</v>
      </c>
      <c r="BC57">
        <f t="shared" si="25"/>
        <v>56</v>
      </c>
      <c r="BD57" s="78" t="s">
        <v>24</v>
      </c>
      <c r="BE57" s="80">
        <v>30681.64</v>
      </c>
      <c r="BF57" s="6">
        <f t="shared" si="3"/>
        <v>0.0017347510846871584</v>
      </c>
      <c r="BR57" s="78" t="s">
        <v>121</v>
      </c>
      <c r="BS57" s="80">
        <v>69659.72</v>
      </c>
      <c r="BT57" s="6">
        <f t="shared" si="20"/>
        <v>0.0006696705768319383</v>
      </c>
    </row>
    <row r="58" spans="2:72" ht="12.75">
      <c r="B58" s="78" t="s">
        <v>127</v>
      </c>
      <c r="C58" s="80">
        <v>852466.99</v>
      </c>
      <c r="D58" s="6">
        <f t="shared" si="4"/>
        <v>0.016175826560307676</v>
      </c>
      <c r="E58" s="80">
        <v>852466.99</v>
      </c>
      <c r="F58" s="6">
        <f t="shared" si="5"/>
        <v>0.031948292000584154</v>
      </c>
      <c r="G58" s="80">
        <v>74496.64</v>
      </c>
      <c r="H58" s="6">
        <f t="shared" si="6"/>
        <v>0.012906141748047908</v>
      </c>
      <c r="I58" s="80">
        <v>1102440.6</v>
      </c>
      <c r="J58" s="6">
        <f t="shared" si="7"/>
        <v>0.06233239248792314</v>
      </c>
      <c r="K58" s="80">
        <f t="shared" si="8"/>
        <v>2881871.2199999997</v>
      </c>
      <c r="L58" s="6">
        <f t="shared" si="9"/>
        <v>0.028022472673254042</v>
      </c>
      <c r="O58">
        <f t="shared" si="28"/>
        <v>57</v>
      </c>
      <c r="P58" s="78" t="s">
        <v>130</v>
      </c>
      <c r="Q58" s="80">
        <v>1693.645</v>
      </c>
      <c r="R58" s="6">
        <f t="shared" si="0"/>
        <v>3.213744121016615E-05</v>
      </c>
      <c r="AB58">
        <f t="shared" si="26"/>
        <v>57</v>
      </c>
      <c r="AC58" s="78" t="s">
        <v>97</v>
      </c>
      <c r="AD58" s="80">
        <v>249.81</v>
      </c>
      <c r="AE58" s="6">
        <f t="shared" si="12"/>
        <v>9.362242560188323E-06</v>
      </c>
      <c r="AP58">
        <f t="shared" si="27"/>
        <v>57</v>
      </c>
      <c r="AQ58" s="78" t="s">
        <v>120</v>
      </c>
      <c r="AR58" s="80">
        <v>0</v>
      </c>
      <c r="AS58" s="6">
        <f t="shared" si="2"/>
        <v>0</v>
      </c>
      <c r="BC58">
        <f t="shared" si="25"/>
        <v>57</v>
      </c>
      <c r="BD58" s="78" t="s">
        <v>16</v>
      </c>
      <c r="BE58" s="80">
        <v>30552.2</v>
      </c>
      <c r="BF58" s="6">
        <f t="shared" si="3"/>
        <v>0.0017274325000090937</v>
      </c>
      <c r="BR58" s="78" t="s">
        <v>141</v>
      </c>
      <c r="BS58" s="80">
        <v>67461.52</v>
      </c>
      <c r="BT58" s="6">
        <f t="shared" si="20"/>
        <v>0.000648538280262386</v>
      </c>
    </row>
    <row r="59" spans="2:72" ht="12.75">
      <c r="B59" s="78" t="s">
        <v>128</v>
      </c>
      <c r="C59" s="80">
        <v>0</v>
      </c>
      <c r="D59" s="6">
        <f t="shared" si="4"/>
        <v>0</v>
      </c>
      <c r="E59" s="80">
        <v>0</v>
      </c>
      <c r="F59" s="6">
        <f t="shared" si="5"/>
        <v>0</v>
      </c>
      <c r="G59" s="80">
        <v>0</v>
      </c>
      <c r="H59" s="6">
        <f t="shared" si="6"/>
        <v>0</v>
      </c>
      <c r="I59" s="80">
        <v>136583.76</v>
      </c>
      <c r="J59" s="6">
        <f t="shared" si="7"/>
        <v>0.007722495466691173</v>
      </c>
      <c r="K59" s="80">
        <f t="shared" si="8"/>
        <v>136583.76</v>
      </c>
      <c r="L59" s="6">
        <f t="shared" si="9"/>
        <v>0.0013281005256752206</v>
      </c>
      <c r="O59">
        <f t="shared" si="28"/>
        <v>58</v>
      </c>
      <c r="P59" s="78" t="s">
        <v>93</v>
      </c>
      <c r="Q59" s="80">
        <v>927.865</v>
      </c>
      <c r="R59" s="6">
        <f t="shared" si="0"/>
        <v>1.7606527276064828E-05</v>
      </c>
      <c r="AB59">
        <f t="shared" si="26"/>
        <v>58</v>
      </c>
      <c r="AC59" s="78" t="s">
        <v>149</v>
      </c>
      <c r="AD59" s="80">
        <v>229.585</v>
      </c>
      <c r="AE59" s="6">
        <f t="shared" si="12"/>
        <v>8.604261071137408E-06</v>
      </c>
      <c r="AP59">
        <f t="shared" si="27"/>
        <v>58</v>
      </c>
      <c r="AQ59" s="78" t="s">
        <v>121</v>
      </c>
      <c r="AR59" s="80">
        <v>0</v>
      </c>
      <c r="AS59" s="6">
        <f t="shared" si="2"/>
        <v>0</v>
      </c>
      <c r="BC59">
        <f t="shared" si="25"/>
        <v>58</v>
      </c>
      <c r="BD59" s="78" t="s">
        <v>106</v>
      </c>
      <c r="BE59" s="80">
        <v>22242.27</v>
      </c>
      <c r="BF59" s="6">
        <f t="shared" si="3"/>
        <v>0.0012575860354402388</v>
      </c>
      <c r="BR59" s="78" t="s">
        <v>145</v>
      </c>
      <c r="BS59" s="80">
        <v>58882.9</v>
      </c>
      <c r="BT59" s="6">
        <f t="shared" si="20"/>
        <v>0.000566068103755475</v>
      </c>
    </row>
    <row r="60" spans="2:72" ht="12.75">
      <c r="B60" s="78" t="s">
        <v>130</v>
      </c>
      <c r="C60" s="80">
        <v>1693.645</v>
      </c>
      <c r="D60" s="6">
        <f t="shared" si="4"/>
        <v>3.213744121016615E-05</v>
      </c>
      <c r="E60" s="80">
        <v>1693.645</v>
      </c>
      <c r="F60" s="6">
        <f t="shared" si="5"/>
        <v>6.347350177785694E-05</v>
      </c>
      <c r="G60" s="80">
        <v>0</v>
      </c>
      <c r="H60" s="6">
        <f t="shared" si="6"/>
        <v>0</v>
      </c>
      <c r="I60" s="80">
        <v>76519.72</v>
      </c>
      <c r="J60" s="6">
        <f t="shared" si="7"/>
        <v>0.004326452799457841</v>
      </c>
      <c r="K60" s="80">
        <f t="shared" si="8"/>
        <v>79907.01</v>
      </c>
      <c r="L60" s="6">
        <f t="shared" si="9"/>
        <v>0.0007769923890375773</v>
      </c>
      <c r="O60">
        <f t="shared" si="28"/>
        <v>59</v>
      </c>
      <c r="P60" s="78" t="s">
        <v>97</v>
      </c>
      <c r="Q60" s="80">
        <v>249.81</v>
      </c>
      <c r="R60" s="6">
        <f t="shared" si="0"/>
        <v>4.740222531115792E-06</v>
      </c>
      <c r="AB60">
        <f t="shared" si="26"/>
        <v>59</v>
      </c>
      <c r="AC60" s="78" t="s">
        <v>22</v>
      </c>
      <c r="AD60" s="80">
        <v>77.51</v>
      </c>
      <c r="AE60" s="6">
        <f t="shared" si="12"/>
        <v>2.9048773901773224E-06</v>
      </c>
      <c r="AP60">
        <f t="shared" si="27"/>
        <v>59</v>
      </c>
      <c r="AQ60" s="78" t="s">
        <v>122</v>
      </c>
      <c r="AR60" s="80">
        <v>0</v>
      </c>
      <c r="AS60" s="6">
        <f t="shared" si="2"/>
        <v>0</v>
      </c>
      <c r="BC60">
        <f t="shared" si="25"/>
        <v>59</v>
      </c>
      <c r="BD60" s="78" t="s">
        <v>7</v>
      </c>
      <c r="BE60" s="80">
        <v>21178.25</v>
      </c>
      <c r="BF60" s="6">
        <f t="shared" si="3"/>
        <v>0.0011974259576501066</v>
      </c>
      <c r="BR60" s="78" t="s">
        <v>93</v>
      </c>
      <c r="BS60" s="80">
        <v>45022.54</v>
      </c>
      <c r="BT60" s="6">
        <f t="shared" si="20"/>
        <v>0.00043282215794492154</v>
      </c>
    </row>
    <row r="61" spans="2:72" ht="12.75">
      <c r="B61" s="78" t="s">
        <v>131</v>
      </c>
      <c r="C61" s="80">
        <v>68710.075</v>
      </c>
      <c r="D61" s="6">
        <f t="shared" si="4"/>
        <v>0.0013037950667693684</v>
      </c>
      <c r="E61" s="80">
        <v>68710.075</v>
      </c>
      <c r="F61" s="6">
        <f t="shared" si="5"/>
        <v>0.002575078642613525</v>
      </c>
      <c r="G61" s="80">
        <v>0</v>
      </c>
      <c r="H61" s="6">
        <f t="shared" si="6"/>
        <v>0</v>
      </c>
      <c r="I61" s="80">
        <v>171657.03</v>
      </c>
      <c r="J61" s="6">
        <f t="shared" si="7"/>
        <v>0.009705550908839166</v>
      </c>
      <c r="K61" s="80">
        <f t="shared" si="8"/>
        <v>309077.18</v>
      </c>
      <c r="L61" s="6">
        <f t="shared" si="9"/>
        <v>0.0030053760800860564</v>
      </c>
      <c r="O61">
        <f t="shared" si="28"/>
        <v>60</v>
      </c>
      <c r="P61" s="78" t="s">
        <v>149</v>
      </c>
      <c r="Q61" s="80">
        <v>229.585</v>
      </c>
      <c r="R61" s="6">
        <f t="shared" si="0"/>
        <v>4.3564468588375935E-06</v>
      </c>
      <c r="AB61">
        <f t="shared" si="26"/>
        <v>60</v>
      </c>
      <c r="AC61" s="78" t="s">
        <v>7</v>
      </c>
      <c r="AD61" s="80">
        <v>0</v>
      </c>
      <c r="AE61" s="6">
        <f t="shared" si="12"/>
        <v>0</v>
      </c>
      <c r="AP61">
        <f t="shared" si="27"/>
        <v>60</v>
      </c>
      <c r="AQ61" s="78" t="s">
        <v>123</v>
      </c>
      <c r="AR61" s="80">
        <v>0</v>
      </c>
      <c r="AS61" s="6">
        <f t="shared" si="2"/>
        <v>0</v>
      </c>
      <c r="BC61">
        <f t="shared" si="25"/>
        <v>60</v>
      </c>
      <c r="BD61" s="78" t="s">
        <v>53</v>
      </c>
      <c r="BE61" s="80">
        <v>17907.15</v>
      </c>
      <c r="BF61" s="6">
        <f t="shared" si="3"/>
        <v>0.001012476773932412</v>
      </c>
      <c r="BR61" s="78" t="s">
        <v>42</v>
      </c>
      <c r="BS61" s="80">
        <v>44077.35</v>
      </c>
      <c r="BT61" s="6">
        <f t="shared" si="20"/>
        <v>0.0004237356165043906</v>
      </c>
    </row>
    <row r="62" spans="2:72" ht="12.75">
      <c r="B62" s="78" t="s">
        <v>132</v>
      </c>
      <c r="C62" s="80">
        <v>195498.4</v>
      </c>
      <c r="D62" s="6">
        <f t="shared" si="4"/>
        <v>0.0037096430105964034</v>
      </c>
      <c r="E62" s="80">
        <v>195498.4</v>
      </c>
      <c r="F62" s="6">
        <f t="shared" si="5"/>
        <v>0.007326782200501396</v>
      </c>
      <c r="G62" s="80">
        <v>5484.91</v>
      </c>
      <c r="H62" s="6">
        <f t="shared" si="6"/>
        <v>0.0009502311236491398</v>
      </c>
      <c r="I62" s="80">
        <v>566254.12</v>
      </c>
      <c r="J62" s="6">
        <f t="shared" si="7"/>
        <v>0.0320162138946475</v>
      </c>
      <c r="K62" s="80">
        <f t="shared" si="8"/>
        <v>962735.83</v>
      </c>
      <c r="L62" s="6">
        <f t="shared" si="9"/>
        <v>0.009361361569701769</v>
      </c>
      <c r="O62">
        <f t="shared" si="28"/>
        <v>61</v>
      </c>
      <c r="P62" s="78" t="s">
        <v>22</v>
      </c>
      <c r="Q62" s="80">
        <v>77.51</v>
      </c>
      <c r="R62" s="6">
        <f t="shared" si="0"/>
        <v>1.4707763835986752E-06</v>
      </c>
      <c r="AB62">
        <f t="shared" si="26"/>
        <v>61</v>
      </c>
      <c r="AC62" s="78" t="s">
        <v>16</v>
      </c>
      <c r="AD62" s="80">
        <v>0</v>
      </c>
      <c r="AE62" s="6">
        <f t="shared" si="12"/>
        <v>0</v>
      </c>
      <c r="AP62">
        <f t="shared" si="27"/>
        <v>61</v>
      </c>
      <c r="AQ62" s="78" t="s">
        <v>128</v>
      </c>
      <c r="AR62" s="80">
        <v>0</v>
      </c>
      <c r="AS62" s="6">
        <f t="shared" si="2"/>
        <v>0</v>
      </c>
      <c r="BC62">
        <f t="shared" si="25"/>
        <v>61</v>
      </c>
      <c r="BD62" s="78" t="s">
        <v>142</v>
      </c>
      <c r="BE62" s="80">
        <v>17377.29</v>
      </c>
      <c r="BF62" s="6">
        <f t="shared" si="3"/>
        <v>0.0009825182968193132</v>
      </c>
      <c r="BR62" s="78" t="s">
        <v>110</v>
      </c>
      <c r="BS62" s="80">
        <v>42719.02</v>
      </c>
      <c r="BT62" s="6">
        <f t="shared" si="20"/>
        <v>0.0004106773723049002</v>
      </c>
    </row>
    <row r="63" spans="2:72" ht="12.75">
      <c r="B63" s="78" t="s">
        <v>134</v>
      </c>
      <c r="C63" s="80">
        <v>21081.09</v>
      </c>
      <c r="D63" s="6">
        <f t="shared" si="4"/>
        <v>0.00040002024658132107</v>
      </c>
      <c r="E63" s="80">
        <v>21081.09</v>
      </c>
      <c r="F63" s="6">
        <f t="shared" si="5"/>
        <v>0.0007900655707625637</v>
      </c>
      <c r="G63" s="80">
        <v>0</v>
      </c>
      <c r="H63" s="6">
        <f t="shared" si="6"/>
        <v>0</v>
      </c>
      <c r="I63" s="80">
        <v>72021.72</v>
      </c>
      <c r="J63" s="6">
        <f t="shared" si="7"/>
        <v>0.004072134243509631</v>
      </c>
      <c r="K63" s="80">
        <f t="shared" si="8"/>
        <v>114183.9</v>
      </c>
      <c r="L63" s="6">
        <f t="shared" si="9"/>
        <v>0.0011102908399479323</v>
      </c>
      <c r="O63">
        <f t="shared" si="28"/>
        <v>62</v>
      </c>
      <c r="P63" s="78" t="s">
        <v>7</v>
      </c>
      <c r="Q63" s="80">
        <v>0</v>
      </c>
      <c r="R63" s="6">
        <f t="shared" si="0"/>
        <v>0</v>
      </c>
      <c r="AB63">
        <f t="shared" si="26"/>
        <v>62</v>
      </c>
      <c r="AC63" s="78" t="s">
        <v>32</v>
      </c>
      <c r="AD63" s="80">
        <v>0</v>
      </c>
      <c r="AE63" s="6">
        <f t="shared" si="12"/>
        <v>0</v>
      </c>
      <c r="AP63">
        <f t="shared" si="27"/>
        <v>62</v>
      </c>
      <c r="AQ63" s="78" t="s">
        <v>130</v>
      </c>
      <c r="AR63" s="80">
        <v>0</v>
      </c>
      <c r="AS63" s="6">
        <f t="shared" si="2"/>
        <v>0</v>
      </c>
      <c r="BC63">
        <f t="shared" si="25"/>
        <v>62</v>
      </c>
      <c r="BD63" s="78" t="s">
        <v>97</v>
      </c>
      <c r="BE63" s="80">
        <v>12452.62</v>
      </c>
      <c r="BF63" s="6">
        <f t="shared" si="3"/>
        <v>0.0007040756638887949</v>
      </c>
      <c r="BR63" s="78" t="s">
        <v>24</v>
      </c>
      <c r="BS63" s="80">
        <v>39002.37</v>
      </c>
      <c r="BT63" s="6">
        <f t="shared" si="20"/>
        <v>0.0003749475251366598</v>
      </c>
    </row>
    <row r="64" spans="2:72" ht="12.75">
      <c r="B64" s="78" t="s">
        <v>135</v>
      </c>
      <c r="C64" s="80">
        <v>1603532.3</v>
      </c>
      <c r="D64" s="6">
        <f t="shared" si="4"/>
        <v>0.03042752467007697</v>
      </c>
      <c r="E64" s="80">
        <v>1603532.3</v>
      </c>
      <c r="F64" s="6">
        <f t="shared" si="5"/>
        <v>0.060096307251461215</v>
      </c>
      <c r="G64" s="80">
        <v>484792.42</v>
      </c>
      <c r="H64" s="6">
        <f t="shared" si="6"/>
        <v>0.08398767636901712</v>
      </c>
      <c r="I64" s="80">
        <v>199181.62</v>
      </c>
      <c r="J64" s="6">
        <f t="shared" si="7"/>
        <v>0.011261801238289265</v>
      </c>
      <c r="K64" s="80">
        <f t="shared" si="8"/>
        <v>3891038.64</v>
      </c>
      <c r="L64" s="6">
        <f t="shared" si="9"/>
        <v>0.03783532144089894</v>
      </c>
      <c r="O64">
        <f t="shared" si="28"/>
        <v>63</v>
      </c>
      <c r="P64" s="78" t="s">
        <v>16</v>
      </c>
      <c r="Q64" s="80">
        <v>0</v>
      </c>
      <c r="R64" s="6">
        <f t="shared" si="0"/>
        <v>0</v>
      </c>
      <c r="AB64">
        <f t="shared" si="26"/>
        <v>63</v>
      </c>
      <c r="AC64" s="78" t="s">
        <v>164</v>
      </c>
      <c r="AD64" s="80">
        <v>0</v>
      </c>
      <c r="AE64" s="6">
        <f t="shared" si="12"/>
        <v>0</v>
      </c>
      <c r="AP64">
        <f t="shared" si="27"/>
        <v>63</v>
      </c>
      <c r="AQ64" s="78" t="s">
        <v>131</v>
      </c>
      <c r="AR64" s="80">
        <v>0</v>
      </c>
      <c r="AS64" s="6">
        <f t="shared" si="2"/>
        <v>0</v>
      </c>
      <c r="BC64">
        <f t="shared" si="25"/>
        <v>63</v>
      </c>
      <c r="BD64" s="78" t="s">
        <v>136</v>
      </c>
      <c r="BE64" s="80">
        <v>7493.33</v>
      </c>
      <c r="BF64" s="6">
        <f t="shared" si="3"/>
        <v>0.0004236756035667854</v>
      </c>
      <c r="BR64" s="78" t="s">
        <v>16</v>
      </c>
      <c r="BS64" s="80">
        <v>30552.2</v>
      </c>
      <c r="BT64" s="6">
        <f t="shared" si="20"/>
        <v>0.00029371219691214296</v>
      </c>
    </row>
    <row r="65" spans="2:72" ht="12.75">
      <c r="B65" s="78" t="s">
        <v>136</v>
      </c>
      <c r="C65" s="80">
        <v>6642.72</v>
      </c>
      <c r="D65" s="6">
        <f t="shared" si="4"/>
        <v>0.00012604768028459028</v>
      </c>
      <c r="E65" s="80">
        <v>6642.72</v>
      </c>
      <c r="F65" s="6">
        <f t="shared" si="5"/>
        <v>0.000248952230089426</v>
      </c>
      <c r="G65" s="80">
        <v>0</v>
      </c>
      <c r="H65" s="6">
        <f t="shared" si="6"/>
        <v>0</v>
      </c>
      <c r="I65" s="80">
        <v>7493.33</v>
      </c>
      <c r="J65" s="6">
        <f t="shared" si="7"/>
        <v>0.0004236756035667854</v>
      </c>
      <c r="K65" s="80">
        <f t="shared" si="8"/>
        <v>20778.77</v>
      </c>
      <c r="L65" s="6">
        <f t="shared" si="9"/>
        <v>0.00020204668080513012</v>
      </c>
      <c r="O65">
        <f t="shared" si="28"/>
        <v>64</v>
      </c>
      <c r="P65" s="78" t="s">
        <v>32</v>
      </c>
      <c r="Q65" s="80">
        <v>0</v>
      </c>
      <c r="R65" s="6">
        <f t="shared" si="0"/>
        <v>0</v>
      </c>
      <c r="AB65">
        <f t="shared" si="26"/>
        <v>64</v>
      </c>
      <c r="AC65" s="78" t="s">
        <v>42</v>
      </c>
      <c r="AD65" s="80">
        <v>0</v>
      </c>
      <c r="AE65" s="6">
        <f t="shared" si="12"/>
        <v>0</v>
      </c>
      <c r="AP65">
        <f t="shared" si="27"/>
        <v>64</v>
      </c>
      <c r="AQ65" s="78" t="s">
        <v>134</v>
      </c>
      <c r="AR65" s="80">
        <v>0</v>
      </c>
      <c r="AS65" s="6">
        <f t="shared" si="2"/>
        <v>0</v>
      </c>
      <c r="BC65">
        <f t="shared" si="25"/>
        <v>64</v>
      </c>
      <c r="BD65" s="78" t="s">
        <v>120</v>
      </c>
      <c r="BE65" s="80">
        <v>7084.67</v>
      </c>
      <c r="BF65" s="6">
        <f t="shared" si="3"/>
        <v>0.0004005698185348166</v>
      </c>
      <c r="BR65" s="78" t="s">
        <v>106</v>
      </c>
      <c r="BS65" s="80">
        <v>22242.27</v>
      </c>
      <c r="BT65" s="6">
        <f t="shared" si="20"/>
        <v>0.00021382505960333624</v>
      </c>
    </row>
    <row r="66" spans="2:72" ht="12.75">
      <c r="B66" s="78" t="s">
        <v>137</v>
      </c>
      <c r="C66" s="80">
        <v>1157776.62</v>
      </c>
      <c r="D66" s="6">
        <f t="shared" si="4"/>
        <v>0.021969171851099183</v>
      </c>
      <c r="E66" s="80">
        <v>1157776.62</v>
      </c>
      <c r="F66" s="6">
        <f t="shared" si="5"/>
        <v>0.04339051947009628</v>
      </c>
      <c r="G66" s="80">
        <v>381748.88</v>
      </c>
      <c r="H66" s="6">
        <f t="shared" si="6"/>
        <v>0.06613593790858932</v>
      </c>
      <c r="I66" s="80">
        <v>731101.39</v>
      </c>
      <c r="J66" s="6">
        <f t="shared" si="7"/>
        <v>0.04133673849633818</v>
      </c>
      <c r="K66" s="80">
        <f t="shared" si="8"/>
        <v>3428403.5100000002</v>
      </c>
      <c r="L66" s="6">
        <f t="shared" si="9"/>
        <v>0.033336792777250907</v>
      </c>
      <c r="O66">
        <f t="shared" si="28"/>
        <v>65</v>
      </c>
      <c r="P66" s="78" t="s">
        <v>164</v>
      </c>
      <c r="Q66" s="80">
        <v>0</v>
      </c>
      <c r="R66" s="6">
        <f t="shared" si="0"/>
        <v>0</v>
      </c>
      <c r="AB66">
        <f t="shared" si="26"/>
        <v>65</v>
      </c>
      <c r="AC66" s="78" t="s">
        <v>58</v>
      </c>
      <c r="AD66" s="80">
        <v>0</v>
      </c>
      <c r="AE66" s="6">
        <f t="shared" si="12"/>
        <v>0</v>
      </c>
      <c r="AP66">
        <f t="shared" si="27"/>
        <v>65</v>
      </c>
      <c r="AQ66" s="78" t="s">
        <v>136</v>
      </c>
      <c r="AR66" s="80">
        <v>0</v>
      </c>
      <c r="AS66" s="6">
        <f t="shared" si="2"/>
        <v>0</v>
      </c>
      <c r="BC66">
        <f t="shared" si="25"/>
        <v>65</v>
      </c>
      <c r="BD66" s="78" t="s">
        <v>145</v>
      </c>
      <c r="BE66" s="80">
        <v>6403.72</v>
      </c>
      <c r="BF66" s="6">
        <f t="shared" si="3"/>
        <v>0.0003620686578694246</v>
      </c>
      <c r="BR66" s="78" t="s">
        <v>7</v>
      </c>
      <c r="BS66" s="80">
        <v>21178.25</v>
      </c>
      <c r="BT66" s="6">
        <f t="shared" si="20"/>
        <v>0.00020359615131658576</v>
      </c>
    </row>
    <row r="67" spans="2:72" ht="12.75">
      <c r="B67" s="78" t="s">
        <v>139</v>
      </c>
      <c r="C67" s="80">
        <v>131555.775</v>
      </c>
      <c r="D67" s="6">
        <f aca="true" t="shared" si="29" ref="D67:D77">+C67/$C$79</f>
        <v>0.0024963117919754997</v>
      </c>
      <c r="E67" s="80">
        <v>131555.775</v>
      </c>
      <c r="F67" s="6">
        <f aca="true" t="shared" si="30" ref="F67:F76">+E67/$E$83</f>
        <v>0.0049303754437026925</v>
      </c>
      <c r="G67" s="80">
        <v>0</v>
      </c>
      <c r="H67" s="6">
        <f aca="true" t="shared" si="31" ref="H67:H77">+G67/$G$79</f>
        <v>0</v>
      </c>
      <c r="I67" s="80">
        <v>246207.42</v>
      </c>
      <c r="J67" s="6">
        <f aca="true" t="shared" si="32" ref="J67:J77">+I67/$I$79</f>
        <v>0.013920657073840473</v>
      </c>
      <c r="K67" s="80">
        <f aca="true" t="shared" si="33" ref="K67:K76">+C67+E67+G67+I67</f>
        <v>509318.97</v>
      </c>
      <c r="L67" s="6">
        <f aca="true" t="shared" si="34" ref="L67:L76">+K67/$K$83</f>
        <v>0.004952468666797296</v>
      </c>
      <c r="O67">
        <f t="shared" si="28"/>
        <v>66</v>
      </c>
      <c r="P67" s="78" t="s">
        <v>42</v>
      </c>
      <c r="Q67" s="80">
        <v>0</v>
      </c>
      <c r="R67" s="6">
        <f t="shared" si="0"/>
        <v>0</v>
      </c>
      <c r="AB67">
        <f t="shared" si="26"/>
        <v>66</v>
      </c>
      <c r="AC67" s="78" t="s">
        <v>61</v>
      </c>
      <c r="AD67" s="80">
        <v>0</v>
      </c>
      <c r="AE67" s="6">
        <f aca="true" t="shared" si="35" ref="AE67:AE76">+AD67/$AD$79</f>
        <v>0</v>
      </c>
      <c r="AP67">
        <f t="shared" si="27"/>
        <v>66</v>
      </c>
      <c r="AQ67" s="78" t="s">
        <v>139</v>
      </c>
      <c r="AR67" s="80">
        <v>0</v>
      </c>
      <c r="AS67" s="6">
        <f aca="true" t="shared" si="36" ref="AS67:AS77">+AR67/$G$79</f>
        <v>0</v>
      </c>
      <c r="BC67">
        <f t="shared" si="25"/>
        <v>66</v>
      </c>
      <c r="BD67" s="78" t="s">
        <v>22</v>
      </c>
      <c r="BE67" s="80">
        <v>5069.54</v>
      </c>
      <c r="BF67" s="6">
        <f aca="true" t="shared" si="37" ref="BF67:BF77">+BE67/$I$79</f>
        <v>0.0002866336354205622</v>
      </c>
      <c r="BR67" s="78" t="s">
        <v>78</v>
      </c>
      <c r="BS67" s="80">
        <v>21127.52</v>
      </c>
      <c r="BT67" s="6">
        <f aca="true" t="shared" si="38" ref="BT67:BT76">+BS67/$BS$79</f>
        <v>0.00020310846074931554</v>
      </c>
    </row>
    <row r="68" spans="2:72" ht="12.75">
      <c r="B68" s="78" t="s">
        <v>140</v>
      </c>
      <c r="C68" s="80">
        <v>141916.08500000002</v>
      </c>
      <c r="D68" s="6">
        <f t="shared" si="29"/>
        <v>0.0026929019000229933</v>
      </c>
      <c r="E68" s="80">
        <v>141916.085</v>
      </c>
      <c r="F68" s="6">
        <f t="shared" si="30"/>
        <v>0.0053186534802476294</v>
      </c>
      <c r="G68" s="80">
        <v>0</v>
      </c>
      <c r="H68" s="6">
        <f t="shared" si="31"/>
        <v>0</v>
      </c>
      <c r="I68" s="80">
        <v>275555.62</v>
      </c>
      <c r="J68" s="6">
        <f t="shared" si="32"/>
        <v>0.01558001497594791</v>
      </c>
      <c r="K68" s="80">
        <f t="shared" si="33"/>
        <v>559387.79</v>
      </c>
      <c r="L68" s="6">
        <f t="shared" si="34"/>
        <v>0.005439323225215793</v>
      </c>
      <c r="O68">
        <f t="shared" si="28"/>
        <v>67</v>
      </c>
      <c r="P68" s="78" t="s">
        <v>88</v>
      </c>
      <c r="Q68" s="80">
        <v>0</v>
      </c>
      <c r="R68" s="6">
        <f aca="true" t="shared" si="39" ref="R68:R75">+Q68/$C$79</f>
        <v>0</v>
      </c>
      <c r="AB68">
        <f t="shared" si="26"/>
        <v>67</v>
      </c>
      <c r="AC68" s="78" t="s">
        <v>88</v>
      </c>
      <c r="AD68" s="80">
        <v>0</v>
      </c>
      <c r="AE68" s="6">
        <f t="shared" si="35"/>
        <v>0</v>
      </c>
      <c r="AP68">
        <f t="shared" si="27"/>
        <v>67</v>
      </c>
      <c r="AQ68" s="78" t="s">
        <v>140</v>
      </c>
      <c r="AR68" s="80">
        <v>0</v>
      </c>
      <c r="AS68" s="6">
        <f t="shared" si="36"/>
        <v>0</v>
      </c>
      <c r="BC68">
        <f aca="true" t="shared" si="40" ref="BC68:BC75">+BC67+1</f>
        <v>67</v>
      </c>
      <c r="BD68" s="78" t="s">
        <v>32</v>
      </c>
      <c r="BE68" s="80">
        <v>4838.82</v>
      </c>
      <c r="BF68" s="6">
        <f t="shared" si="37"/>
        <v>0.00027358864270638454</v>
      </c>
      <c r="BR68" s="78" t="s">
        <v>136</v>
      </c>
      <c r="BS68" s="80">
        <v>20778.77</v>
      </c>
      <c r="BT68" s="6">
        <f t="shared" si="38"/>
        <v>0.0001997557683516123</v>
      </c>
    </row>
    <row r="69" spans="2:72" ht="12.75">
      <c r="B69" s="78" t="s">
        <v>141</v>
      </c>
      <c r="C69" s="80">
        <v>0</v>
      </c>
      <c r="D69" s="6">
        <f t="shared" si="29"/>
        <v>0</v>
      </c>
      <c r="E69" s="80">
        <v>0</v>
      </c>
      <c r="F69" s="6">
        <f t="shared" si="30"/>
        <v>0</v>
      </c>
      <c r="G69" s="80">
        <v>0</v>
      </c>
      <c r="H69" s="6">
        <f t="shared" si="31"/>
        <v>0</v>
      </c>
      <c r="I69" s="80">
        <v>67461.52</v>
      </c>
      <c r="J69" s="6">
        <f t="shared" si="32"/>
        <v>0.0038142988769389267</v>
      </c>
      <c r="K69" s="80">
        <f t="shared" si="33"/>
        <v>67461.52</v>
      </c>
      <c r="L69" s="6">
        <f t="shared" si="34"/>
        <v>0.0006559760851132624</v>
      </c>
      <c r="O69">
        <f t="shared" si="28"/>
        <v>68</v>
      </c>
      <c r="P69" s="78" t="s">
        <v>106</v>
      </c>
      <c r="Q69" s="80">
        <v>0</v>
      </c>
      <c r="R69" s="6">
        <f t="shared" si="39"/>
        <v>0</v>
      </c>
      <c r="AB69">
        <f t="shared" si="26"/>
        <v>68</v>
      </c>
      <c r="AC69" s="78" t="s">
        <v>106</v>
      </c>
      <c r="AD69" s="80">
        <v>0</v>
      </c>
      <c r="AE69" s="6">
        <f t="shared" si="35"/>
        <v>0</v>
      </c>
      <c r="AP69">
        <f t="shared" si="27"/>
        <v>68</v>
      </c>
      <c r="AQ69" s="78" t="s">
        <v>141</v>
      </c>
      <c r="AR69" s="80">
        <v>0</v>
      </c>
      <c r="AS69" s="6">
        <f t="shared" si="36"/>
        <v>0</v>
      </c>
      <c r="BC69">
        <f t="shared" si="40"/>
        <v>68</v>
      </c>
      <c r="BD69" s="78" t="s">
        <v>123</v>
      </c>
      <c r="BE69" s="80">
        <v>3492.85</v>
      </c>
      <c r="BF69" s="6">
        <f t="shared" si="37"/>
        <v>0.00019748700936943206</v>
      </c>
      <c r="BR69" s="78" t="s">
        <v>142</v>
      </c>
      <c r="BS69" s="80">
        <v>17377.29</v>
      </c>
      <c r="BT69" s="6">
        <f t="shared" si="38"/>
        <v>0.0001670557937654052</v>
      </c>
    </row>
    <row r="70" spans="2:72" ht="12.75">
      <c r="B70" s="78" t="s">
        <v>142</v>
      </c>
      <c r="C70" s="80">
        <v>0</v>
      </c>
      <c r="D70" s="6">
        <f t="shared" si="29"/>
        <v>0</v>
      </c>
      <c r="E70" s="80">
        <v>0</v>
      </c>
      <c r="F70" s="6">
        <f t="shared" si="30"/>
        <v>0</v>
      </c>
      <c r="G70" s="80">
        <v>0</v>
      </c>
      <c r="H70" s="6">
        <f t="shared" si="31"/>
        <v>0</v>
      </c>
      <c r="I70" s="80">
        <v>17377.29</v>
      </c>
      <c r="J70" s="6">
        <f t="shared" si="32"/>
        <v>0.0009825182968193132</v>
      </c>
      <c r="K70" s="80">
        <f t="shared" si="33"/>
        <v>17377.29</v>
      </c>
      <c r="L70" s="6">
        <f t="shared" si="34"/>
        <v>0.0001689716843628463</v>
      </c>
      <c r="O70">
        <f t="shared" si="28"/>
        <v>69</v>
      </c>
      <c r="P70" s="78" t="s">
        <v>110</v>
      </c>
      <c r="Q70" s="80">
        <v>0</v>
      </c>
      <c r="R70" s="6">
        <f t="shared" si="39"/>
        <v>0</v>
      </c>
      <c r="AB70">
        <f t="shared" si="26"/>
        <v>69</v>
      </c>
      <c r="AC70" s="78" t="s">
        <v>110</v>
      </c>
      <c r="AD70" s="80">
        <v>0</v>
      </c>
      <c r="AE70" s="6">
        <f t="shared" si="35"/>
        <v>0</v>
      </c>
      <c r="AP70">
        <f t="shared" si="27"/>
        <v>69</v>
      </c>
      <c r="AQ70" s="78" t="s">
        <v>142</v>
      </c>
      <c r="AR70" s="80">
        <v>0</v>
      </c>
      <c r="AS70" s="6">
        <f t="shared" si="36"/>
        <v>0</v>
      </c>
      <c r="BC70">
        <f t="shared" si="40"/>
        <v>69</v>
      </c>
      <c r="BD70" s="78" t="s">
        <v>82</v>
      </c>
      <c r="BE70" s="80">
        <v>3437.77</v>
      </c>
      <c r="BF70" s="6">
        <f t="shared" si="37"/>
        <v>0.00019437276613652247</v>
      </c>
      <c r="BR70" s="78" t="s">
        <v>97</v>
      </c>
      <c r="BS70" s="80">
        <v>12952.24</v>
      </c>
      <c r="BT70" s="6">
        <f t="shared" si="38"/>
        <v>0.00012451577514330667</v>
      </c>
    </row>
    <row r="71" spans="2:72" ht="12.75">
      <c r="B71" s="78" t="s">
        <v>143</v>
      </c>
      <c r="C71" s="80">
        <v>139079.61</v>
      </c>
      <c r="D71" s="6">
        <f t="shared" si="29"/>
        <v>0.0026390789037300235</v>
      </c>
      <c r="E71" s="80">
        <v>139079.61</v>
      </c>
      <c r="F71" s="6">
        <f t="shared" si="30"/>
        <v>0.005212349620256104</v>
      </c>
      <c r="G71" s="80">
        <v>0</v>
      </c>
      <c r="H71" s="6">
        <f t="shared" si="31"/>
        <v>0</v>
      </c>
      <c r="I71" s="80">
        <v>607231.41</v>
      </c>
      <c r="J71" s="6">
        <f t="shared" si="32"/>
        <v>0.03433308477492118</v>
      </c>
      <c r="K71" s="80">
        <f t="shared" si="33"/>
        <v>885390.63</v>
      </c>
      <c r="L71" s="6">
        <f t="shared" si="34"/>
        <v>0.008609279471665699</v>
      </c>
      <c r="O71">
        <f t="shared" si="28"/>
        <v>70</v>
      </c>
      <c r="P71" s="78" t="s">
        <v>112</v>
      </c>
      <c r="Q71" s="80">
        <v>0</v>
      </c>
      <c r="R71" s="6">
        <f t="shared" si="39"/>
        <v>0</v>
      </c>
      <c r="AB71">
        <f t="shared" si="26"/>
        <v>70</v>
      </c>
      <c r="AC71" s="78" t="s">
        <v>112</v>
      </c>
      <c r="AD71" s="80">
        <v>0</v>
      </c>
      <c r="AE71" s="6">
        <f t="shared" si="35"/>
        <v>0</v>
      </c>
      <c r="AP71">
        <f t="shared" si="27"/>
        <v>70</v>
      </c>
      <c r="AQ71" s="78" t="s">
        <v>143</v>
      </c>
      <c r="AR71" s="80">
        <v>0</v>
      </c>
      <c r="AS71" s="6">
        <f t="shared" si="36"/>
        <v>0</v>
      </c>
      <c r="BC71">
        <f t="shared" si="40"/>
        <v>70</v>
      </c>
      <c r="BD71" s="78" t="s">
        <v>78</v>
      </c>
      <c r="BE71" s="80">
        <v>263.22</v>
      </c>
      <c r="BF71" s="6">
        <f t="shared" si="37"/>
        <v>1.4882554534612684E-05</v>
      </c>
      <c r="BR71" s="78" t="s">
        <v>123</v>
      </c>
      <c r="BS71" s="80">
        <v>12628.34</v>
      </c>
      <c r="BT71" s="6">
        <f t="shared" si="38"/>
        <v>0.00012140197709996306</v>
      </c>
    </row>
    <row r="72" spans="2:72" ht="12.75">
      <c r="B72" s="78" t="s">
        <v>145</v>
      </c>
      <c r="C72" s="80">
        <v>26239.59</v>
      </c>
      <c r="D72" s="6">
        <f t="shared" si="29"/>
        <v>0.0004979043902375431</v>
      </c>
      <c r="E72" s="80">
        <v>26239.59</v>
      </c>
      <c r="F72" s="6">
        <f t="shared" si="30"/>
        <v>0.000983393014778916</v>
      </c>
      <c r="G72" s="80">
        <v>0</v>
      </c>
      <c r="H72" s="6">
        <f t="shared" si="31"/>
        <v>0</v>
      </c>
      <c r="I72" s="80">
        <v>6403.72</v>
      </c>
      <c r="J72" s="6">
        <f t="shared" si="32"/>
        <v>0.0003620686578694246</v>
      </c>
      <c r="K72" s="80">
        <f t="shared" si="33"/>
        <v>58882.9</v>
      </c>
      <c r="L72" s="6">
        <f t="shared" si="34"/>
        <v>0.0005725600938448424</v>
      </c>
      <c r="O72">
        <f t="shared" si="28"/>
        <v>71</v>
      </c>
      <c r="P72" s="78" t="s">
        <v>120</v>
      </c>
      <c r="Q72" s="80">
        <v>0</v>
      </c>
      <c r="R72" s="6">
        <f t="shared" si="39"/>
        <v>0</v>
      </c>
      <c r="AB72">
        <f t="shared" si="26"/>
        <v>71</v>
      </c>
      <c r="AC72" s="78" t="s">
        <v>120</v>
      </c>
      <c r="AD72" s="80">
        <v>0</v>
      </c>
      <c r="AE72" s="6">
        <f t="shared" si="35"/>
        <v>0</v>
      </c>
      <c r="AP72">
        <f t="shared" si="27"/>
        <v>71</v>
      </c>
      <c r="AQ72" s="78" t="s">
        <v>145</v>
      </c>
      <c r="AR72" s="80">
        <v>0</v>
      </c>
      <c r="AS72" s="6">
        <f t="shared" si="36"/>
        <v>0</v>
      </c>
      <c r="BC72">
        <f t="shared" si="40"/>
        <v>71</v>
      </c>
      <c r="BD72" s="78" t="s">
        <v>31</v>
      </c>
      <c r="BE72" s="80">
        <v>0</v>
      </c>
      <c r="BF72" s="6">
        <f t="shared" si="37"/>
        <v>0</v>
      </c>
      <c r="BR72" s="78" t="s">
        <v>120</v>
      </c>
      <c r="BS72" s="80">
        <v>7084.67</v>
      </c>
      <c r="BT72" s="6">
        <f t="shared" si="38"/>
        <v>6.81081555533661E-05</v>
      </c>
    </row>
    <row r="73" spans="2:72" ht="12.75">
      <c r="B73" s="78" t="s">
        <v>146</v>
      </c>
      <c r="C73" s="80">
        <v>114632.55499999998</v>
      </c>
      <c r="D73" s="6">
        <f t="shared" si="29"/>
        <v>0.0021751884232431456</v>
      </c>
      <c r="E73" s="80">
        <v>114632.555</v>
      </c>
      <c r="F73" s="6">
        <f t="shared" si="30"/>
        <v>0.004296136252634279</v>
      </c>
      <c r="G73" s="80">
        <v>0</v>
      </c>
      <c r="H73" s="6">
        <f t="shared" si="31"/>
        <v>0</v>
      </c>
      <c r="I73" s="80">
        <v>99618.06</v>
      </c>
      <c r="J73" s="6">
        <f t="shared" si="32"/>
        <v>0.005632441344055612</v>
      </c>
      <c r="K73" s="80">
        <f t="shared" si="33"/>
        <v>328883.17</v>
      </c>
      <c r="L73" s="6">
        <f t="shared" si="34"/>
        <v>0.0031979637327507523</v>
      </c>
      <c r="O73">
        <f t="shared" si="28"/>
        <v>72</v>
      </c>
      <c r="P73" s="78" t="s">
        <v>128</v>
      </c>
      <c r="Q73" s="80">
        <v>0</v>
      </c>
      <c r="R73" s="6">
        <f t="shared" si="39"/>
        <v>0</v>
      </c>
      <c r="AB73">
        <f t="shared" si="26"/>
        <v>72</v>
      </c>
      <c r="AC73" s="78" t="s">
        <v>128</v>
      </c>
      <c r="AD73" s="80">
        <v>0</v>
      </c>
      <c r="AE73" s="6">
        <f t="shared" si="35"/>
        <v>0</v>
      </c>
      <c r="AP73">
        <f t="shared" si="27"/>
        <v>72</v>
      </c>
      <c r="AQ73" s="78" t="s">
        <v>146</v>
      </c>
      <c r="AR73" s="80">
        <v>0</v>
      </c>
      <c r="AS73" s="6">
        <f t="shared" si="36"/>
        <v>0</v>
      </c>
      <c r="BC73">
        <f t="shared" si="40"/>
        <v>72</v>
      </c>
      <c r="BD73" s="78" t="s">
        <v>35</v>
      </c>
      <c r="BE73" s="80">
        <v>0</v>
      </c>
      <c r="BF73" s="6">
        <f t="shared" si="37"/>
        <v>0</v>
      </c>
      <c r="BR73" s="78" t="s">
        <v>22</v>
      </c>
      <c r="BS73" s="80">
        <v>5224.56</v>
      </c>
      <c r="BT73" s="6">
        <f t="shared" si="38"/>
        <v>5.0226071952242575E-05</v>
      </c>
    </row>
    <row r="74" spans="2:72" ht="12.75">
      <c r="B74" s="78" t="s">
        <v>148</v>
      </c>
      <c r="C74" s="80">
        <v>62574.685</v>
      </c>
      <c r="D74" s="6">
        <f t="shared" si="29"/>
        <v>0.0011873741311976037</v>
      </c>
      <c r="E74" s="80">
        <v>62574.685</v>
      </c>
      <c r="F74" s="6">
        <f t="shared" si="30"/>
        <v>0.002345139849021689</v>
      </c>
      <c r="G74" s="80">
        <v>0</v>
      </c>
      <c r="H74" s="6">
        <f t="shared" si="31"/>
        <v>0</v>
      </c>
      <c r="I74" s="80">
        <v>44411.41</v>
      </c>
      <c r="J74" s="6">
        <f t="shared" si="32"/>
        <v>0.0025110372740826804</v>
      </c>
      <c r="K74" s="80">
        <f t="shared" si="33"/>
        <v>169560.78</v>
      </c>
      <c r="L74" s="6">
        <f t="shared" si="34"/>
        <v>0.0016487594209728916</v>
      </c>
      <c r="O74">
        <f t="shared" si="28"/>
        <v>73</v>
      </c>
      <c r="P74" s="78" t="s">
        <v>141</v>
      </c>
      <c r="Q74" s="80">
        <v>0</v>
      </c>
      <c r="R74" s="6">
        <f t="shared" si="39"/>
        <v>0</v>
      </c>
      <c r="AB74">
        <f t="shared" si="26"/>
        <v>73</v>
      </c>
      <c r="AC74" s="78" t="s">
        <v>141</v>
      </c>
      <c r="AD74" s="80">
        <v>0</v>
      </c>
      <c r="AE74" s="6">
        <f t="shared" si="35"/>
        <v>0</v>
      </c>
      <c r="AP74">
        <f t="shared" si="27"/>
        <v>73</v>
      </c>
      <c r="AQ74" s="78" t="s">
        <v>148</v>
      </c>
      <c r="AR74" s="80">
        <v>0</v>
      </c>
      <c r="AS74" s="6">
        <f t="shared" si="36"/>
        <v>0</v>
      </c>
      <c r="BC74">
        <f t="shared" si="40"/>
        <v>73</v>
      </c>
      <c r="BD74" s="78" t="s">
        <v>58</v>
      </c>
      <c r="BE74" s="80">
        <v>0</v>
      </c>
      <c r="BF74" s="6">
        <f t="shared" si="37"/>
        <v>0</v>
      </c>
      <c r="BR74" s="78" t="s">
        <v>32</v>
      </c>
      <c r="BS74" s="80">
        <v>4838.82</v>
      </c>
      <c r="BT74" s="6">
        <f t="shared" si="38"/>
        <v>4.6517777857647416E-05</v>
      </c>
    </row>
    <row r="75" spans="2:72" ht="12.75">
      <c r="B75" s="78" t="s">
        <v>163</v>
      </c>
      <c r="C75" s="80">
        <v>0</v>
      </c>
      <c r="D75" s="6">
        <f t="shared" si="29"/>
        <v>0</v>
      </c>
      <c r="E75" s="80">
        <v>0</v>
      </c>
      <c r="F75" s="6">
        <f t="shared" si="30"/>
        <v>0</v>
      </c>
      <c r="G75" s="80">
        <v>0</v>
      </c>
      <c r="H75" s="6">
        <f t="shared" si="31"/>
        <v>0</v>
      </c>
      <c r="I75" s="80">
        <v>104797.72</v>
      </c>
      <c r="J75" s="6">
        <f t="shared" si="32"/>
        <v>0.005925301204327446</v>
      </c>
      <c r="K75" s="80">
        <f t="shared" si="33"/>
        <v>104797.72</v>
      </c>
      <c r="L75" s="6">
        <f t="shared" si="34"/>
        <v>0.0010190223714851938</v>
      </c>
      <c r="O75">
        <f t="shared" si="28"/>
        <v>74</v>
      </c>
      <c r="P75" s="78" t="s">
        <v>142</v>
      </c>
      <c r="Q75" s="80">
        <v>0</v>
      </c>
      <c r="R75" s="6">
        <f t="shared" si="39"/>
        <v>0</v>
      </c>
      <c r="AB75">
        <f t="shared" si="26"/>
        <v>74</v>
      </c>
      <c r="AC75" s="78" t="s">
        <v>142</v>
      </c>
      <c r="AD75" s="80">
        <v>0</v>
      </c>
      <c r="AE75" s="6">
        <f>+AD75/$AD$79</f>
        <v>0</v>
      </c>
      <c r="AP75">
        <f t="shared" si="27"/>
        <v>74</v>
      </c>
      <c r="AQ75" s="78" t="s">
        <v>163</v>
      </c>
      <c r="AR75" s="80">
        <v>0</v>
      </c>
      <c r="AS75" s="6">
        <f t="shared" si="36"/>
        <v>0</v>
      </c>
      <c r="BC75">
        <f t="shared" si="40"/>
        <v>74</v>
      </c>
      <c r="BD75" s="78" t="s">
        <v>61</v>
      </c>
      <c r="BE75" s="80">
        <v>0</v>
      </c>
      <c r="BF75" s="6">
        <f t="shared" si="37"/>
        <v>0</v>
      </c>
      <c r="BR75" s="78" t="s">
        <v>31</v>
      </c>
      <c r="BS75" s="80">
        <v>3711.35</v>
      </c>
      <c r="BT75" s="6">
        <f t="shared" si="38"/>
        <v>3.567889585725027E-05</v>
      </c>
    </row>
    <row r="76" spans="2:72" ht="12.75">
      <c r="B76" s="78" t="s">
        <v>149</v>
      </c>
      <c r="C76" s="80">
        <v>229.585</v>
      </c>
      <c r="D76" s="6">
        <f t="shared" si="29"/>
        <v>4.3564468588375935E-06</v>
      </c>
      <c r="E76" s="80">
        <v>229.585</v>
      </c>
      <c r="F76" s="6">
        <f t="shared" si="30"/>
        <v>8.604261167877144E-06</v>
      </c>
      <c r="G76" s="80">
        <v>0</v>
      </c>
      <c r="H76" s="6">
        <f t="shared" si="31"/>
        <v>0</v>
      </c>
      <c r="I76" s="80">
        <v>219304.92</v>
      </c>
      <c r="J76" s="6">
        <f t="shared" si="32"/>
        <v>0.01239957993924805</v>
      </c>
      <c r="K76" s="80">
        <f t="shared" si="33"/>
        <v>219764.09000000003</v>
      </c>
      <c r="L76" s="6">
        <f t="shared" si="34"/>
        <v>0.0021369217208073383</v>
      </c>
      <c r="P76" s="78" t="s">
        <v>163</v>
      </c>
      <c r="Q76" s="80">
        <v>0</v>
      </c>
      <c r="R76" s="22">
        <f t="shared" si="0"/>
        <v>0</v>
      </c>
      <c r="AC76" s="78" t="s">
        <v>163</v>
      </c>
      <c r="AD76" s="80">
        <v>0</v>
      </c>
      <c r="AE76" s="6">
        <f t="shared" si="35"/>
        <v>0</v>
      </c>
      <c r="AQ76" s="78" t="s">
        <v>149</v>
      </c>
      <c r="AR76" s="80">
        <v>0</v>
      </c>
      <c r="AS76" s="6">
        <f t="shared" si="36"/>
        <v>0</v>
      </c>
      <c r="BD76" s="78" t="s">
        <v>81</v>
      </c>
      <c r="BE76" s="80">
        <v>0</v>
      </c>
      <c r="BF76" s="6">
        <f t="shared" si="37"/>
        <v>0</v>
      </c>
      <c r="BR76" s="78" t="s">
        <v>81</v>
      </c>
      <c r="BS76" s="80">
        <v>3582.8</v>
      </c>
      <c r="BT76" s="6">
        <f t="shared" si="38"/>
        <v>3.444308622936567E-05</v>
      </c>
    </row>
    <row r="77" spans="2:72" ht="12.75">
      <c r="B77" s="78" t="s">
        <v>165</v>
      </c>
      <c r="C77" s="80">
        <v>0</v>
      </c>
      <c r="D77" s="6">
        <f t="shared" si="29"/>
        <v>0</v>
      </c>
      <c r="E77" s="80">
        <v>1179443.82</v>
      </c>
      <c r="F77" s="6"/>
      <c r="G77" s="80">
        <v>0</v>
      </c>
      <c r="H77" s="6">
        <f t="shared" si="31"/>
        <v>0</v>
      </c>
      <c r="I77" s="80">
        <v>0</v>
      </c>
      <c r="J77" s="6">
        <f t="shared" si="32"/>
        <v>0</v>
      </c>
      <c r="K77" s="80">
        <v>1179443.82</v>
      </c>
      <c r="L77" s="6"/>
      <c r="P77" s="78" t="s">
        <v>165</v>
      </c>
      <c r="Q77" s="80">
        <v>0</v>
      </c>
      <c r="R77" s="22">
        <f t="shared" si="0"/>
        <v>0</v>
      </c>
      <c r="AC77" s="78" t="s">
        <v>165</v>
      </c>
      <c r="AD77" s="80"/>
      <c r="AE77" s="6"/>
      <c r="AQ77" s="78" t="s">
        <v>165</v>
      </c>
      <c r="AR77" s="80">
        <v>0</v>
      </c>
      <c r="AS77" s="6">
        <f t="shared" si="36"/>
        <v>0</v>
      </c>
      <c r="BD77" s="78" t="s">
        <v>165</v>
      </c>
      <c r="BE77" s="80">
        <v>0</v>
      </c>
      <c r="BF77" s="6">
        <f t="shared" si="37"/>
        <v>0</v>
      </c>
      <c r="BR77" s="78" t="s">
        <v>165</v>
      </c>
      <c r="BS77" s="80">
        <v>1179443.82</v>
      </c>
      <c r="BT77" s="6"/>
    </row>
    <row r="78" spans="2:72" ht="12.75">
      <c r="B78" s="52"/>
      <c r="C78" s="63"/>
      <c r="D78" s="6"/>
      <c r="E78" s="63"/>
      <c r="F78" s="6"/>
      <c r="G78" s="63"/>
      <c r="H78" s="6"/>
      <c r="I78" s="63"/>
      <c r="J78" s="6"/>
      <c r="K78" s="63"/>
      <c r="L78" s="6"/>
      <c r="P78" s="52"/>
      <c r="Q78" s="56"/>
      <c r="R78" s="22"/>
      <c r="AC78" s="52"/>
      <c r="AD78" s="63"/>
      <c r="AE78" s="22"/>
      <c r="AQ78" s="52"/>
      <c r="AR78" s="63"/>
      <c r="AS78" s="18"/>
      <c r="BD78" s="52"/>
      <c r="BE78" s="63"/>
      <c r="BF78" s="18"/>
      <c r="BR78" s="52"/>
      <c r="BS78" s="63"/>
      <c r="BT78" s="18"/>
    </row>
    <row r="79" spans="2:71" ht="12.75">
      <c r="B79" s="21"/>
      <c r="C79" s="4">
        <f>SUM(C2:C78)</f>
        <v>52700057.51</v>
      </c>
      <c r="D79" s="10">
        <f>SUM(D2:D76)</f>
        <v>1.0000000000000002</v>
      </c>
      <c r="E79" s="4">
        <f>SUM(E2:E78)</f>
        <v>27862153.47999999</v>
      </c>
      <c r="F79" s="10">
        <f>SUM(F2:F76)</f>
        <v>1.0000000112432363</v>
      </c>
      <c r="G79" s="4">
        <f>SUM(G2:G78)</f>
        <v>5772185.169999999</v>
      </c>
      <c r="H79" s="10">
        <f>SUM(H2:H74)</f>
        <v>1.0000000000000004</v>
      </c>
      <c r="I79" s="4">
        <f>SUM(I2:I78)</f>
        <v>17686479.789999995</v>
      </c>
      <c r="J79" s="10">
        <f>SUM(J2:J77)</f>
        <v>0.9999999999999999</v>
      </c>
      <c r="K79" s="4">
        <f>SUM(K2:K78)</f>
        <v>104020875.95000003</v>
      </c>
      <c r="L79" s="10">
        <f>SUM(L2:L77)</f>
        <v>1.000000000534804</v>
      </c>
      <c r="P79" s="21"/>
      <c r="Q79" s="4">
        <f>SUM(Q2:Q77)</f>
        <v>52700057.510000005</v>
      </c>
      <c r="AC79" s="21"/>
      <c r="AD79" s="4">
        <f>SUM(AD2:AD78)</f>
        <v>26682709.659999993</v>
      </c>
      <c r="AQ79" s="21"/>
      <c r="AR79" s="4">
        <f>SUM(AR2:AR77)</f>
        <v>5772185.17</v>
      </c>
      <c r="BD79" s="21"/>
      <c r="BE79" s="4">
        <f>SUM(BE2:BE77)</f>
        <v>17686479.78999999</v>
      </c>
      <c r="BR79" s="21"/>
      <c r="BS79" s="4">
        <f>SUM(BS2:BS77)</f>
        <v>104020875.95000002</v>
      </c>
    </row>
    <row r="80" spans="2:71" ht="12.75">
      <c r="B80" s="21"/>
      <c r="C80" s="4">
        <f>+C79-C81</f>
        <v>-0.24500001221895218</v>
      </c>
      <c r="E80" s="4">
        <f>+E79-E81</f>
        <v>0.29999998956918716</v>
      </c>
      <c r="G80" s="4">
        <f>+G79-G81</f>
        <v>0</v>
      </c>
      <c r="I80" s="4">
        <f>+I79-I81</f>
        <v>0</v>
      </c>
      <c r="K80" s="4">
        <f>+K79-K81</f>
        <v>0.05500002205371857</v>
      </c>
      <c r="P80" s="21"/>
      <c r="Q80" s="4">
        <f>+Q79-Q81</f>
        <v>52700057.510000005</v>
      </c>
      <c r="AC80" s="21"/>
      <c r="AD80" s="4">
        <f>+AD79-AD81</f>
        <v>26682709.659999993</v>
      </c>
      <c r="AQ80" s="21"/>
      <c r="AR80" s="4">
        <f>+AR79-AR81</f>
        <v>5772185.17</v>
      </c>
      <c r="BD80" s="21"/>
      <c r="BE80" s="4">
        <f>+BE79-BE81</f>
        <v>17686479.78999999</v>
      </c>
      <c r="BR80" s="21"/>
      <c r="BS80" s="4">
        <f>+BS79-BS81</f>
        <v>104020875.95000002</v>
      </c>
    </row>
    <row r="81" spans="2:71" ht="12.75">
      <c r="B81" s="21"/>
      <c r="C81" s="16">
        <f>+C92</f>
        <v>52700057.75500001</v>
      </c>
      <c r="E81" s="9">
        <f>+E92</f>
        <v>27862153.18</v>
      </c>
      <c r="G81" s="9">
        <f>+G92</f>
        <v>5772185.169999999</v>
      </c>
      <c r="I81" s="9">
        <f>+I92</f>
        <v>17686479.790000003</v>
      </c>
      <c r="K81" s="4">
        <f>SUM(C81:I81)</f>
        <v>104020875.89500001</v>
      </c>
      <c r="P81" s="21"/>
      <c r="Q81" s="16">
        <f>+S92</f>
        <v>0</v>
      </c>
      <c r="AC81" s="21"/>
      <c r="AD81" s="9">
        <f>+AH92</f>
        <v>0</v>
      </c>
      <c r="AQ81" s="21"/>
      <c r="AR81" s="9">
        <f>+AX92</f>
        <v>0</v>
      </c>
      <c r="BD81" s="21"/>
      <c r="BE81" s="9">
        <f>+BQ92</f>
        <v>0</v>
      </c>
      <c r="BR81" s="21"/>
      <c r="BS81" s="4">
        <f>SUM(BK81:BQ81)</f>
        <v>0</v>
      </c>
    </row>
    <row r="82" spans="2:70" ht="12.75">
      <c r="B82" s="21"/>
      <c r="P82" s="21"/>
      <c r="AC82" s="21"/>
      <c r="AQ82" s="21"/>
      <c r="BD82" s="21"/>
      <c r="BR82" s="21"/>
    </row>
    <row r="83" spans="2:70" ht="12.75">
      <c r="B83" s="21"/>
      <c r="E83" s="4">
        <f>+E81-1179443.82</f>
        <v>26682709.36</v>
      </c>
      <c r="K83" s="4">
        <f>+K81-1179443.82</f>
        <v>102841432.07500002</v>
      </c>
      <c r="P83" s="21"/>
      <c r="AC83" s="21"/>
      <c r="AQ83" s="21"/>
      <c r="BD83" s="21"/>
      <c r="BR83" s="21"/>
    </row>
    <row r="84" spans="2:70" ht="12.75">
      <c r="B84" s="21"/>
      <c r="P84" s="21"/>
      <c r="AC84" s="21"/>
      <c r="AQ84" s="21"/>
      <c r="BD84" s="21"/>
      <c r="BR84" s="21"/>
    </row>
    <row r="85" spans="2:70" ht="12.75">
      <c r="B85" s="21"/>
      <c r="P85" s="21"/>
      <c r="AC85" s="21"/>
      <c r="AQ85" s="21"/>
      <c r="BD85" s="21"/>
      <c r="BR85" s="21"/>
    </row>
    <row r="86" spans="2:70" ht="12.75">
      <c r="B86" s="21"/>
      <c r="P86" s="21"/>
      <c r="AC86" s="21"/>
      <c r="AQ86" s="21"/>
      <c r="BD86" s="21"/>
      <c r="BR86" s="21"/>
    </row>
    <row r="87" spans="2:70" ht="12.75">
      <c r="B87" s="21"/>
      <c r="P87" s="21"/>
      <c r="AC87" s="21"/>
      <c r="AQ87" s="21"/>
      <c r="BD87" s="21"/>
      <c r="BR87" s="21"/>
    </row>
    <row r="88" spans="2:70" ht="12.75">
      <c r="B88" s="21"/>
      <c r="P88" s="21"/>
      <c r="AC88" s="21"/>
      <c r="AQ88" s="21"/>
      <c r="BD88" s="21"/>
      <c r="BR88" s="21"/>
    </row>
    <row r="89" spans="2:70" ht="12.75">
      <c r="B89" s="21"/>
      <c r="C89" s="16"/>
      <c r="D89" s="13"/>
      <c r="E89" s="16"/>
      <c r="M89" s="15"/>
      <c r="P89" s="21"/>
      <c r="Q89" s="16"/>
      <c r="U89" s="15"/>
      <c r="AC89" s="21"/>
      <c r="AD89" s="16"/>
      <c r="AQ89" s="21"/>
      <c r="BD89" s="21"/>
      <c r="BR89" s="21"/>
    </row>
    <row r="90" spans="2:70" ht="12.75">
      <c r="B90" s="21"/>
      <c r="C90" s="16">
        <v>52700057.75500001</v>
      </c>
      <c r="D90" s="13"/>
      <c r="E90" s="16">
        <v>27862153.18</v>
      </c>
      <c r="G90" s="14">
        <v>5772185.169999999</v>
      </c>
      <c r="I90" s="16">
        <v>17686479.790000003</v>
      </c>
      <c r="K90" s="80">
        <f>SUM(C90:I90)</f>
        <v>104020875.89500001</v>
      </c>
      <c r="M90" s="14"/>
      <c r="P90" s="21"/>
      <c r="Q90" s="16"/>
      <c r="U90" s="14"/>
      <c r="AC90" s="21"/>
      <c r="AQ90" s="21"/>
      <c r="BD90" s="21"/>
      <c r="BE90" s="16">
        <v>16383375.540000001</v>
      </c>
      <c r="BR90" s="21"/>
    </row>
    <row r="91" spans="2:70" ht="12.75">
      <c r="B91" s="21"/>
      <c r="C91" s="16">
        <v>0</v>
      </c>
      <c r="E91" s="9">
        <v>0</v>
      </c>
      <c r="G91" s="9">
        <v>0</v>
      </c>
      <c r="I91" s="16">
        <v>0</v>
      </c>
      <c r="K91" s="80">
        <f>SUM(C91:I91)</f>
        <v>0</v>
      </c>
      <c r="M91" s="14"/>
      <c r="P91" s="21"/>
      <c r="U91" s="14"/>
      <c r="AC91" s="21"/>
      <c r="AD91" s="16"/>
      <c r="AQ91" s="21"/>
      <c r="BD91" s="21"/>
      <c r="BE91" s="16">
        <v>0</v>
      </c>
      <c r="BR91" s="21"/>
    </row>
    <row r="92" spans="2:70" ht="12.75">
      <c r="B92" s="21"/>
      <c r="C92" s="4">
        <f>SUM(C90:C91)</f>
        <v>52700057.75500001</v>
      </c>
      <c r="E92" s="4">
        <f>SUM(E90:E91)</f>
        <v>27862153.18</v>
      </c>
      <c r="G92" s="15">
        <f>SUM(G90:G91)</f>
        <v>5772185.169999999</v>
      </c>
      <c r="I92" s="4">
        <f>SUM(I90:I91)</f>
        <v>17686479.790000003</v>
      </c>
      <c r="K92" s="4">
        <f>SUM(C92:I92)</f>
        <v>104020875.89500001</v>
      </c>
      <c r="M92" s="15"/>
      <c r="P92" s="21"/>
      <c r="U92" s="17"/>
      <c r="AC92" s="21"/>
      <c r="AD92" s="4">
        <f>SUM(AD90:AD91)</f>
        <v>0</v>
      </c>
      <c r="AQ92" s="21"/>
      <c r="BD92" s="21"/>
      <c r="BE92" s="4">
        <f>SUM(BE90:BE91)</f>
        <v>16383375.540000001</v>
      </c>
      <c r="BR92" s="21"/>
    </row>
    <row r="93" spans="2:70" ht="12.75">
      <c r="B93" s="21"/>
      <c r="K93" s="4">
        <f>+K91+K90</f>
        <v>104020875.89500001</v>
      </c>
      <c r="M93" s="15"/>
      <c r="P93" s="21"/>
      <c r="AC93" s="21"/>
      <c r="AQ93" s="21"/>
      <c r="BD93" s="21"/>
      <c r="BR93" s="21"/>
    </row>
    <row r="94" spans="2:70" ht="12.75">
      <c r="B94" s="21"/>
      <c r="P94" s="21"/>
      <c r="AC94" s="21"/>
      <c r="AQ94" s="21"/>
      <c r="BD94" s="21"/>
      <c r="BR94" s="21"/>
    </row>
    <row r="95" spans="2:71" ht="12.75">
      <c r="B95" s="21"/>
      <c r="E95" s="16"/>
      <c r="G95" s="16"/>
      <c r="H95" s="19"/>
      <c r="I95" s="16"/>
      <c r="K95" s="16"/>
      <c r="L95" s="19"/>
      <c r="M95" s="20"/>
      <c r="O95" s="19"/>
      <c r="P95" s="21"/>
      <c r="S95" s="19"/>
      <c r="T95" s="19"/>
      <c r="U95" s="14"/>
      <c r="AC95" s="21"/>
      <c r="AD95" s="16"/>
      <c r="AQ95" s="21"/>
      <c r="AR95" s="19"/>
      <c r="BD95" s="21"/>
      <c r="BE95" s="16"/>
      <c r="BR95" s="21"/>
      <c r="BS95" s="16"/>
    </row>
    <row r="96" spans="2:70" ht="12.75">
      <c r="B96" s="21"/>
      <c r="P96" s="21"/>
      <c r="AC96" s="21"/>
      <c r="AQ96" s="21"/>
      <c r="BD96" s="21"/>
      <c r="BR96" s="21"/>
    </row>
    <row r="97" spans="2:70" ht="12.75">
      <c r="B97" s="21"/>
      <c r="P97" s="21"/>
      <c r="AC97" s="21"/>
      <c r="AQ97" s="21"/>
      <c r="BD97" s="21"/>
      <c r="BR97" s="21"/>
    </row>
    <row r="98" spans="2:70" ht="12.75">
      <c r="B98" s="21"/>
      <c r="P98" s="21"/>
      <c r="AC98" s="21"/>
      <c r="AQ98" s="21"/>
      <c r="BD98" s="21"/>
      <c r="BR98" s="21"/>
    </row>
    <row r="99" spans="2:70" ht="12.75">
      <c r="B99" s="21"/>
      <c r="P99" s="21"/>
      <c r="AC99" s="21"/>
      <c r="AQ99" s="21"/>
      <c r="BD99" s="21"/>
      <c r="BR99" s="21"/>
    </row>
    <row r="100" spans="2:70" ht="12.75">
      <c r="B100" s="21"/>
      <c r="P100" s="21"/>
      <c r="AC100" s="21"/>
      <c r="AQ100" s="21"/>
      <c r="BD100" s="21"/>
      <c r="BR100" s="21"/>
    </row>
    <row r="101" spans="2:70" ht="12.75">
      <c r="B101" s="21"/>
      <c r="P101" s="21"/>
      <c r="AC101" s="21"/>
      <c r="AQ101" s="21"/>
      <c r="BD101" s="21"/>
      <c r="BR101" s="21"/>
    </row>
    <row r="102" spans="2:70" ht="12.75">
      <c r="B102" s="21"/>
      <c r="P102" s="21"/>
      <c r="AC102" s="21"/>
      <c r="AQ102" s="21"/>
      <c r="BD102" s="21"/>
      <c r="BR102" s="21"/>
    </row>
    <row r="103" spans="2:70" ht="12.75">
      <c r="B103" s="21"/>
      <c r="P103" s="21"/>
      <c r="AC103" s="21"/>
      <c r="AQ103" s="21"/>
      <c r="BD103" s="21"/>
      <c r="BR103" s="21"/>
    </row>
    <row r="104" spans="2:70" ht="12.75">
      <c r="B104" s="21"/>
      <c r="C104" s="31"/>
      <c r="D104" s="25"/>
      <c r="E104" s="31"/>
      <c r="F104" s="25"/>
      <c r="G104" s="31"/>
      <c r="H104" s="25"/>
      <c r="P104" s="21"/>
      <c r="Q104" s="31"/>
      <c r="AC104" s="21"/>
      <c r="AD104" s="31"/>
      <c r="AQ104" s="21"/>
      <c r="AR104" s="25"/>
      <c r="BD104" s="21"/>
      <c r="BR104" s="21"/>
    </row>
    <row r="105" spans="2:70" ht="12.75">
      <c r="B105" s="21"/>
      <c r="C105" s="30"/>
      <c r="D105" s="26"/>
      <c r="E105" s="30"/>
      <c r="F105" s="26"/>
      <c r="G105" s="30"/>
      <c r="H105" s="27"/>
      <c r="P105" s="21"/>
      <c r="Q105" s="30"/>
      <c r="AC105" s="21"/>
      <c r="AD105" s="30"/>
      <c r="AQ105" s="21"/>
      <c r="AR105" s="26"/>
      <c r="BD105" s="21"/>
      <c r="BR105" s="21"/>
    </row>
    <row r="106" spans="2:70" ht="12.75">
      <c r="B106" s="21"/>
      <c r="C106" s="30"/>
      <c r="D106" s="26"/>
      <c r="E106" s="30"/>
      <c r="F106" s="26"/>
      <c r="G106" s="30"/>
      <c r="H106" s="27"/>
      <c r="P106" s="21"/>
      <c r="Q106" s="30"/>
      <c r="AC106" s="21"/>
      <c r="AD106" s="30"/>
      <c r="AQ106" s="21"/>
      <c r="AR106" s="26"/>
      <c r="BD106" s="21"/>
      <c r="BR106" s="21"/>
    </row>
    <row r="107" spans="2:70" ht="12.75">
      <c r="B107" s="21"/>
      <c r="C107" s="30"/>
      <c r="D107" s="26"/>
      <c r="E107" s="30"/>
      <c r="F107" s="26"/>
      <c r="G107" s="30"/>
      <c r="H107" s="27"/>
      <c r="P107" s="21"/>
      <c r="Q107" s="30"/>
      <c r="AC107" s="21"/>
      <c r="AD107" s="30"/>
      <c r="AQ107" s="21"/>
      <c r="AR107" s="26"/>
      <c r="BD107" s="21"/>
      <c r="BR107" s="21"/>
    </row>
    <row r="108" spans="2:70" ht="12.75">
      <c r="B108" s="21"/>
      <c r="C108" s="30"/>
      <c r="D108" s="26"/>
      <c r="E108" s="30"/>
      <c r="F108" s="26"/>
      <c r="G108" s="30"/>
      <c r="H108" s="27"/>
      <c r="P108" s="21"/>
      <c r="Q108" s="30"/>
      <c r="AC108" s="21"/>
      <c r="AD108" s="30"/>
      <c r="AQ108" s="21"/>
      <c r="AR108" s="26"/>
      <c r="BD108" s="21"/>
      <c r="BR108" s="21"/>
    </row>
    <row r="109" spans="2:70" ht="12.75">
      <c r="B109" s="21"/>
      <c r="C109" s="30"/>
      <c r="D109" s="26"/>
      <c r="E109" s="30"/>
      <c r="F109" s="26"/>
      <c r="G109" s="30"/>
      <c r="H109" s="27"/>
      <c r="P109" s="21"/>
      <c r="Q109" s="30"/>
      <c r="AC109" s="21"/>
      <c r="AD109" s="30"/>
      <c r="AQ109" s="21"/>
      <c r="AR109" s="26"/>
      <c r="BD109" s="21"/>
      <c r="BR109" s="21"/>
    </row>
    <row r="110" spans="2:70" ht="12.75">
      <c r="B110" s="21"/>
      <c r="C110" s="30"/>
      <c r="D110" s="26"/>
      <c r="E110" s="30"/>
      <c r="F110" s="26"/>
      <c r="G110" s="30"/>
      <c r="H110" s="27"/>
      <c r="P110" s="21"/>
      <c r="Q110" s="30"/>
      <c r="AC110" s="21"/>
      <c r="AD110" s="30"/>
      <c r="AQ110" s="21"/>
      <c r="AR110" s="26"/>
      <c r="BD110" s="21"/>
      <c r="BR110" s="21"/>
    </row>
    <row r="111" spans="2:70" ht="12.75">
      <c r="B111" s="21"/>
      <c r="C111" s="30"/>
      <c r="D111" s="26"/>
      <c r="E111" s="30"/>
      <c r="F111" s="26"/>
      <c r="G111" s="30"/>
      <c r="H111" s="27"/>
      <c r="P111" s="21"/>
      <c r="Q111" s="30"/>
      <c r="AC111" s="21"/>
      <c r="AD111" s="30"/>
      <c r="AQ111" s="21"/>
      <c r="AR111" s="26"/>
      <c r="BD111" s="21"/>
      <c r="BR111" s="21"/>
    </row>
    <row r="112" spans="2:70" ht="12.75">
      <c r="B112" s="21"/>
      <c r="C112" s="30"/>
      <c r="D112" s="26"/>
      <c r="E112" s="30"/>
      <c r="F112" s="26"/>
      <c r="G112" s="30"/>
      <c r="H112" s="27"/>
      <c r="P112" s="21"/>
      <c r="Q112" s="30"/>
      <c r="AC112" s="21"/>
      <c r="AD112" s="30"/>
      <c r="AQ112" s="21"/>
      <c r="AR112" s="26"/>
      <c r="BD112" s="21"/>
      <c r="BR112" s="21"/>
    </row>
    <row r="113" spans="2:70" ht="12.75">
      <c r="B113" s="21"/>
      <c r="C113" s="30"/>
      <c r="D113" s="26"/>
      <c r="E113" s="30"/>
      <c r="F113" s="26"/>
      <c r="G113" s="30"/>
      <c r="H113" s="27"/>
      <c r="P113" s="21"/>
      <c r="Q113" s="30"/>
      <c r="AC113" s="21"/>
      <c r="AD113" s="30"/>
      <c r="AQ113" s="21"/>
      <c r="AR113" s="26"/>
      <c r="BD113" s="21"/>
      <c r="BR113" s="21"/>
    </row>
    <row r="114" spans="2:70" ht="12.75">
      <c r="B114" s="21"/>
      <c r="C114" s="30"/>
      <c r="D114" s="26"/>
      <c r="E114" s="30"/>
      <c r="F114" s="26"/>
      <c r="G114" s="30"/>
      <c r="H114" s="27"/>
      <c r="P114" s="21"/>
      <c r="Q114" s="30"/>
      <c r="AC114" s="21"/>
      <c r="AD114" s="30"/>
      <c r="AQ114" s="21"/>
      <c r="AR114" s="26"/>
      <c r="BD114" s="21"/>
      <c r="BR114" s="21"/>
    </row>
    <row r="115" spans="2:70" ht="12.75">
      <c r="B115" s="21"/>
      <c r="C115" s="30"/>
      <c r="D115" s="26"/>
      <c r="E115" s="30"/>
      <c r="F115" s="26"/>
      <c r="G115" s="30"/>
      <c r="H115" s="27"/>
      <c r="P115" s="21"/>
      <c r="Q115" s="30"/>
      <c r="AC115" s="21"/>
      <c r="AD115" s="30"/>
      <c r="AQ115" s="21"/>
      <c r="AR115" s="26"/>
      <c r="BD115" s="21"/>
      <c r="BR115" s="21"/>
    </row>
    <row r="116" spans="2:70" ht="12.75">
      <c r="B116" s="21"/>
      <c r="C116" s="30"/>
      <c r="D116" s="26"/>
      <c r="E116" s="30"/>
      <c r="F116" s="26"/>
      <c r="G116" s="30"/>
      <c r="H116" s="27"/>
      <c r="P116" s="21"/>
      <c r="Q116" s="30"/>
      <c r="AC116" s="21"/>
      <c r="AD116" s="30"/>
      <c r="AQ116" s="21"/>
      <c r="AR116" s="26"/>
      <c r="BD116" s="21"/>
      <c r="BR116" s="21"/>
    </row>
    <row r="117" spans="2:70" ht="12.75">
      <c r="B117" s="21"/>
      <c r="C117" s="30"/>
      <c r="D117" s="26"/>
      <c r="E117" s="30"/>
      <c r="F117" s="26"/>
      <c r="G117" s="30"/>
      <c r="H117" s="27"/>
      <c r="P117" s="21"/>
      <c r="Q117" s="30"/>
      <c r="AC117" s="21"/>
      <c r="AD117" s="30"/>
      <c r="AQ117" s="21"/>
      <c r="AR117" s="26"/>
      <c r="BD117" s="21"/>
      <c r="BR117" s="21"/>
    </row>
    <row r="118" spans="2:70" ht="12.75">
      <c r="B118" s="21"/>
      <c r="C118" s="30"/>
      <c r="D118" s="26"/>
      <c r="E118" s="30"/>
      <c r="F118" s="26"/>
      <c r="G118" s="30"/>
      <c r="H118" s="27"/>
      <c r="P118" s="21"/>
      <c r="Q118" s="30"/>
      <c r="AC118" s="21"/>
      <c r="AD118" s="30"/>
      <c r="AQ118" s="21"/>
      <c r="AR118" s="26"/>
      <c r="BD118" s="21"/>
      <c r="BR118" s="21"/>
    </row>
    <row r="119" spans="2:70" ht="12.75">
      <c r="B119" s="21"/>
      <c r="C119" s="30"/>
      <c r="D119" s="26"/>
      <c r="E119" s="30"/>
      <c r="F119" s="26"/>
      <c r="G119" s="30"/>
      <c r="H119" s="27"/>
      <c r="P119" s="21"/>
      <c r="Q119" s="30"/>
      <c r="AC119" s="21"/>
      <c r="AD119" s="30"/>
      <c r="AQ119" s="21"/>
      <c r="AR119" s="26"/>
      <c r="BD119" s="21"/>
      <c r="BR119" s="21"/>
    </row>
    <row r="120" spans="2:70" ht="12.75">
      <c r="B120" s="21"/>
      <c r="C120" s="30"/>
      <c r="D120" s="26"/>
      <c r="E120" s="30"/>
      <c r="F120" s="26"/>
      <c r="G120" s="30"/>
      <c r="H120" s="27"/>
      <c r="P120" s="21"/>
      <c r="Q120" s="30"/>
      <c r="AC120" s="21"/>
      <c r="AD120" s="30"/>
      <c r="AQ120" s="21"/>
      <c r="AR120" s="26"/>
      <c r="BD120" s="21"/>
      <c r="BR120" s="21"/>
    </row>
    <row r="121" spans="2:70" ht="12.75">
      <c r="B121" s="21"/>
      <c r="C121" s="30"/>
      <c r="D121" s="26"/>
      <c r="E121" s="30"/>
      <c r="F121" s="26"/>
      <c r="G121" s="30"/>
      <c r="H121" s="27"/>
      <c r="P121" s="21"/>
      <c r="Q121" s="30"/>
      <c r="AC121" s="21"/>
      <c r="AD121" s="30"/>
      <c r="AQ121" s="21"/>
      <c r="AR121" s="26"/>
      <c r="BD121" s="21"/>
      <c r="BR121" s="21"/>
    </row>
    <row r="122" spans="2:70" ht="12.75">
      <c r="B122" s="21"/>
      <c r="C122" s="30"/>
      <c r="D122" s="26"/>
      <c r="E122" s="30"/>
      <c r="F122" s="26"/>
      <c r="G122" s="30"/>
      <c r="H122" s="27"/>
      <c r="P122" s="21"/>
      <c r="Q122" s="30"/>
      <c r="AC122" s="21"/>
      <c r="AD122" s="30"/>
      <c r="AQ122" s="21"/>
      <c r="AR122" s="26"/>
      <c r="BD122" s="21"/>
      <c r="BR122" s="21"/>
    </row>
    <row r="123" spans="2:70" ht="12.75">
      <c r="B123" s="21"/>
      <c r="C123" s="30"/>
      <c r="D123" s="26"/>
      <c r="E123" s="30"/>
      <c r="F123" s="26"/>
      <c r="G123" s="30"/>
      <c r="H123" s="27"/>
      <c r="P123" s="21"/>
      <c r="Q123" s="30"/>
      <c r="AC123" s="21"/>
      <c r="AD123" s="30"/>
      <c r="AQ123" s="21"/>
      <c r="AR123" s="26"/>
      <c r="BD123" s="21"/>
      <c r="BR123" s="21"/>
    </row>
    <row r="124" spans="2:70" ht="12.75">
      <c r="B124" s="21"/>
      <c r="C124" s="30"/>
      <c r="D124" s="26"/>
      <c r="E124" s="30"/>
      <c r="F124" s="26"/>
      <c r="G124" s="30"/>
      <c r="H124" s="27"/>
      <c r="P124" s="21"/>
      <c r="Q124" s="30"/>
      <c r="AC124" s="21"/>
      <c r="AD124" s="30"/>
      <c r="AQ124" s="21"/>
      <c r="AR124" s="26"/>
      <c r="BD124" s="21"/>
      <c r="BR124" s="21"/>
    </row>
    <row r="125" spans="2:70" ht="12.75">
      <c r="B125" s="21"/>
      <c r="C125" s="30"/>
      <c r="D125" s="26"/>
      <c r="E125" s="30"/>
      <c r="F125" s="26"/>
      <c r="G125" s="30"/>
      <c r="H125" s="27"/>
      <c r="P125" s="21"/>
      <c r="Q125" s="30"/>
      <c r="AC125" s="21"/>
      <c r="AD125" s="30"/>
      <c r="AQ125" s="21"/>
      <c r="AR125" s="26"/>
      <c r="BD125" s="21"/>
      <c r="BR125" s="21"/>
    </row>
    <row r="126" spans="2:70" ht="12.75">
      <c r="B126" s="21"/>
      <c r="C126" s="30"/>
      <c r="D126" s="26"/>
      <c r="E126" s="30"/>
      <c r="F126" s="26"/>
      <c r="G126" s="30"/>
      <c r="H126" s="27"/>
      <c r="P126" s="21"/>
      <c r="Q126" s="30"/>
      <c r="AC126" s="21"/>
      <c r="AD126" s="30"/>
      <c r="AQ126" s="21"/>
      <c r="AR126" s="26"/>
      <c r="BD126" s="21"/>
      <c r="BR126" s="21"/>
    </row>
    <row r="127" spans="2:70" ht="12.75">
      <c r="B127" s="21"/>
      <c r="C127" s="30"/>
      <c r="D127" s="26"/>
      <c r="E127" s="30"/>
      <c r="F127" s="26"/>
      <c r="G127" s="30"/>
      <c r="H127" s="27"/>
      <c r="P127" s="21"/>
      <c r="Q127" s="30"/>
      <c r="AC127" s="21"/>
      <c r="AD127" s="30"/>
      <c r="AQ127" s="21"/>
      <c r="AR127" s="26"/>
      <c r="BD127" s="21"/>
      <c r="BR127" s="21"/>
    </row>
    <row r="128" spans="2:70" ht="12.75">
      <c r="B128" s="21"/>
      <c r="C128" s="30"/>
      <c r="D128" s="26"/>
      <c r="E128" s="30"/>
      <c r="F128" s="26"/>
      <c r="G128" s="30"/>
      <c r="H128" s="27"/>
      <c r="P128" s="21"/>
      <c r="Q128" s="30"/>
      <c r="AC128" s="21"/>
      <c r="AD128" s="30"/>
      <c r="AQ128" s="21"/>
      <c r="AR128" s="26"/>
      <c r="BD128" s="21"/>
      <c r="BR128" s="21"/>
    </row>
    <row r="129" spans="2:70" ht="12.75">
      <c r="B129" s="21"/>
      <c r="C129" s="30"/>
      <c r="D129" s="26"/>
      <c r="E129" s="30"/>
      <c r="F129" s="26"/>
      <c r="G129" s="30"/>
      <c r="H129" s="27"/>
      <c r="P129" s="21"/>
      <c r="Q129" s="30"/>
      <c r="AC129" s="21"/>
      <c r="AD129" s="30"/>
      <c r="AQ129" s="21"/>
      <c r="AR129" s="26"/>
      <c r="BD129" s="21"/>
      <c r="BR129" s="21"/>
    </row>
    <row r="130" spans="2:70" ht="12.75">
      <c r="B130" s="21"/>
      <c r="C130" s="30"/>
      <c r="D130" s="26"/>
      <c r="E130" s="30"/>
      <c r="F130" s="26"/>
      <c r="G130" s="30"/>
      <c r="H130" s="27"/>
      <c r="P130" s="21"/>
      <c r="Q130" s="30"/>
      <c r="AC130" s="21"/>
      <c r="AD130" s="30"/>
      <c r="AQ130" s="21"/>
      <c r="AR130" s="26"/>
      <c r="BD130" s="21"/>
      <c r="BR130" s="21"/>
    </row>
    <row r="131" spans="2:70" ht="12.75">
      <c r="B131" s="21"/>
      <c r="C131" s="30"/>
      <c r="D131" s="26"/>
      <c r="E131" s="30"/>
      <c r="F131" s="26"/>
      <c r="G131" s="30"/>
      <c r="H131" s="27"/>
      <c r="P131" s="21"/>
      <c r="Q131" s="30"/>
      <c r="AC131" s="21"/>
      <c r="AD131" s="30"/>
      <c r="AQ131" s="21"/>
      <c r="AR131" s="26"/>
      <c r="BD131" s="21"/>
      <c r="BR131" s="21"/>
    </row>
    <row r="132" spans="2:70" ht="12.75">
      <c r="B132" s="21"/>
      <c r="C132" s="30"/>
      <c r="D132" s="26"/>
      <c r="E132" s="30"/>
      <c r="F132" s="26"/>
      <c r="G132" s="30"/>
      <c r="H132" s="27"/>
      <c r="P132" s="21"/>
      <c r="Q132" s="30"/>
      <c r="AC132" s="21"/>
      <c r="AD132" s="30"/>
      <c r="AQ132" s="21"/>
      <c r="AR132" s="26"/>
      <c r="BD132" s="21"/>
      <c r="BR132" s="21"/>
    </row>
    <row r="133" spans="2:70" ht="12.75">
      <c r="B133" s="21"/>
      <c r="C133" s="30"/>
      <c r="D133" s="26"/>
      <c r="E133" s="30"/>
      <c r="F133" s="26"/>
      <c r="G133" s="30"/>
      <c r="H133" s="27"/>
      <c r="P133" s="21"/>
      <c r="Q133" s="30"/>
      <c r="AC133" s="21"/>
      <c r="AD133" s="30"/>
      <c r="AQ133" s="21"/>
      <c r="AR133" s="26"/>
      <c r="BD133" s="21"/>
      <c r="BR133" s="21"/>
    </row>
    <row r="134" spans="2:70" ht="12.75">
      <c r="B134" s="21"/>
      <c r="C134" s="30"/>
      <c r="D134" s="26"/>
      <c r="E134" s="30"/>
      <c r="F134" s="26"/>
      <c r="G134" s="30"/>
      <c r="H134" s="27"/>
      <c r="P134" s="21"/>
      <c r="Q134" s="30"/>
      <c r="AC134" s="21"/>
      <c r="AD134" s="30"/>
      <c r="AQ134" s="21"/>
      <c r="AR134" s="26"/>
      <c r="BD134" s="21"/>
      <c r="BR134" s="21"/>
    </row>
    <row r="135" spans="2:70" ht="12.75">
      <c r="B135" s="21"/>
      <c r="C135" s="30"/>
      <c r="D135" s="26"/>
      <c r="E135" s="30"/>
      <c r="F135" s="26"/>
      <c r="G135" s="30"/>
      <c r="H135" s="27"/>
      <c r="P135" s="21"/>
      <c r="Q135" s="30"/>
      <c r="AC135" s="21"/>
      <c r="AD135" s="30"/>
      <c r="AQ135" s="21"/>
      <c r="AR135" s="26"/>
      <c r="BD135" s="21"/>
      <c r="BR135" s="21"/>
    </row>
    <row r="136" spans="2:70" ht="12.75">
      <c r="B136" s="21"/>
      <c r="C136" s="30"/>
      <c r="D136" s="26"/>
      <c r="E136" s="30"/>
      <c r="F136" s="26"/>
      <c r="G136" s="30"/>
      <c r="H136" s="27"/>
      <c r="P136" s="21"/>
      <c r="Q136" s="30"/>
      <c r="AC136" s="21"/>
      <c r="AD136" s="30"/>
      <c r="AQ136" s="21"/>
      <c r="AR136" s="26"/>
      <c r="BD136" s="21"/>
      <c r="BR136" s="21"/>
    </row>
    <row r="137" spans="2:70" ht="12.75">
      <c r="B137" s="21"/>
      <c r="C137" s="30"/>
      <c r="D137" s="26"/>
      <c r="E137" s="30"/>
      <c r="F137" s="26"/>
      <c r="G137" s="30"/>
      <c r="H137" s="27"/>
      <c r="P137" s="21"/>
      <c r="Q137" s="30"/>
      <c r="AC137" s="21"/>
      <c r="AD137" s="30"/>
      <c r="AQ137" s="21"/>
      <c r="AR137" s="26"/>
      <c r="BD137" s="21"/>
      <c r="BR137" s="21"/>
    </row>
    <row r="138" spans="2:70" ht="12.75">
      <c r="B138" s="21"/>
      <c r="C138" s="30"/>
      <c r="D138" s="26"/>
      <c r="E138" s="30"/>
      <c r="F138" s="26"/>
      <c r="G138" s="30"/>
      <c r="H138" s="27"/>
      <c r="P138" s="21"/>
      <c r="Q138" s="30"/>
      <c r="AC138" s="21"/>
      <c r="AD138" s="30"/>
      <c r="AQ138" s="21"/>
      <c r="AR138" s="26"/>
      <c r="BD138" s="21"/>
      <c r="BR138" s="21"/>
    </row>
    <row r="139" spans="2:70" ht="12.75">
      <c r="B139" s="21"/>
      <c r="C139" s="30"/>
      <c r="D139" s="26"/>
      <c r="E139" s="30"/>
      <c r="F139" s="26"/>
      <c r="G139" s="30"/>
      <c r="H139" s="27"/>
      <c r="P139" s="21"/>
      <c r="Q139" s="30"/>
      <c r="AC139" s="21"/>
      <c r="AD139" s="30"/>
      <c r="AQ139" s="21"/>
      <c r="AR139" s="26"/>
      <c r="BD139" s="21"/>
      <c r="BR139" s="21"/>
    </row>
    <row r="140" spans="2:70" ht="12.75">
      <c r="B140" s="21"/>
      <c r="C140" s="30"/>
      <c r="D140" s="26"/>
      <c r="E140" s="30"/>
      <c r="F140" s="26"/>
      <c r="G140" s="30"/>
      <c r="H140" s="27"/>
      <c r="P140" s="21"/>
      <c r="Q140" s="30"/>
      <c r="AC140" s="21"/>
      <c r="AD140" s="30"/>
      <c r="AQ140" s="21"/>
      <c r="AR140" s="26"/>
      <c r="BD140" s="21"/>
      <c r="BR140" s="21"/>
    </row>
    <row r="141" spans="2:70" ht="12.75">
      <c r="B141" s="21"/>
      <c r="C141" s="30"/>
      <c r="D141" s="26"/>
      <c r="E141" s="30"/>
      <c r="F141" s="26"/>
      <c r="G141" s="30"/>
      <c r="H141" s="27"/>
      <c r="P141" s="21"/>
      <c r="Q141" s="30"/>
      <c r="AC141" s="21"/>
      <c r="AD141" s="30"/>
      <c r="AQ141" s="21"/>
      <c r="AR141" s="26"/>
      <c r="BD141" s="21"/>
      <c r="BR141" s="21"/>
    </row>
    <row r="142" spans="2:70" ht="12.75">
      <c r="B142" s="21"/>
      <c r="C142" s="30"/>
      <c r="D142" s="26"/>
      <c r="E142" s="30"/>
      <c r="F142" s="26"/>
      <c r="G142" s="30"/>
      <c r="H142" s="27"/>
      <c r="P142" s="21"/>
      <c r="Q142" s="30"/>
      <c r="AC142" s="21"/>
      <c r="AD142" s="30"/>
      <c r="AQ142" s="21"/>
      <c r="AR142" s="26"/>
      <c r="BD142" s="21"/>
      <c r="BR142" s="21"/>
    </row>
    <row r="143" spans="2:70" ht="12.75">
      <c r="B143" s="21"/>
      <c r="C143" s="30"/>
      <c r="D143" s="26"/>
      <c r="E143" s="30"/>
      <c r="F143" s="26"/>
      <c r="G143" s="30"/>
      <c r="H143" s="27"/>
      <c r="P143" s="21"/>
      <c r="Q143" s="30"/>
      <c r="AC143" s="21"/>
      <c r="AD143" s="30"/>
      <c r="AQ143" s="21"/>
      <c r="AR143" s="26"/>
      <c r="BD143" s="21"/>
      <c r="BR143" s="21"/>
    </row>
    <row r="144" spans="2:70" ht="12.75">
      <c r="B144" s="21"/>
      <c r="C144" s="30"/>
      <c r="D144" s="26"/>
      <c r="E144" s="30"/>
      <c r="F144" s="26"/>
      <c r="G144" s="30"/>
      <c r="H144" s="27"/>
      <c r="P144" s="21"/>
      <c r="Q144" s="30"/>
      <c r="AC144" s="21"/>
      <c r="AD144" s="30"/>
      <c r="AQ144" s="21"/>
      <c r="AR144" s="26"/>
      <c r="BD144" s="21"/>
      <c r="BR144" s="21"/>
    </row>
    <row r="145" spans="2:70" ht="12.75">
      <c r="B145" s="21"/>
      <c r="C145" s="30"/>
      <c r="D145" s="26"/>
      <c r="E145" s="30"/>
      <c r="F145" s="26"/>
      <c r="G145" s="30"/>
      <c r="H145" s="27"/>
      <c r="P145" s="21"/>
      <c r="Q145" s="30"/>
      <c r="AC145" s="21"/>
      <c r="AD145" s="30"/>
      <c r="AQ145" s="21"/>
      <c r="AR145" s="26"/>
      <c r="BD145" s="21"/>
      <c r="BR145" s="21"/>
    </row>
    <row r="146" spans="2:70" ht="12.75">
      <c r="B146" s="21"/>
      <c r="C146" s="30"/>
      <c r="D146" s="26"/>
      <c r="E146" s="30"/>
      <c r="F146" s="26"/>
      <c r="G146" s="30"/>
      <c r="H146" s="27"/>
      <c r="P146" s="21"/>
      <c r="Q146" s="30"/>
      <c r="AC146" s="21"/>
      <c r="AD146" s="30"/>
      <c r="AQ146" s="21"/>
      <c r="AR146" s="26"/>
      <c r="BD146" s="21"/>
      <c r="BR146" s="21"/>
    </row>
    <row r="147" spans="2:70" ht="12.75">
      <c r="B147" s="21"/>
      <c r="C147" s="30"/>
      <c r="D147" s="26"/>
      <c r="E147" s="30"/>
      <c r="F147" s="26"/>
      <c r="G147" s="30"/>
      <c r="H147" s="27"/>
      <c r="P147" s="21"/>
      <c r="Q147" s="30"/>
      <c r="AC147" s="21"/>
      <c r="AD147" s="30"/>
      <c r="AQ147" s="21"/>
      <c r="AR147" s="26"/>
      <c r="BD147" s="21"/>
      <c r="BR147" s="21"/>
    </row>
    <row r="148" spans="2:70" ht="12.75">
      <c r="B148" s="21"/>
      <c r="C148" s="30"/>
      <c r="D148" s="26"/>
      <c r="E148" s="30"/>
      <c r="F148" s="26"/>
      <c r="G148" s="30"/>
      <c r="H148" s="27"/>
      <c r="P148" s="21"/>
      <c r="Q148" s="30"/>
      <c r="AC148" s="21"/>
      <c r="AD148" s="30"/>
      <c r="AQ148" s="21"/>
      <c r="AR148" s="26"/>
      <c r="BD148" s="21"/>
      <c r="BR148" s="21"/>
    </row>
    <row r="149" spans="2:70" ht="12.75">
      <c r="B149" s="21"/>
      <c r="C149" s="30"/>
      <c r="D149" s="26"/>
      <c r="E149" s="30"/>
      <c r="F149" s="26"/>
      <c r="G149" s="30"/>
      <c r="H149" s="27"/>
      <c r="P149" s="21"/>
      <c r="Q149" s="30"/>
      <c r="AC149" s="21"/>
      <c r="AD149" s="30"/>
      <c r="AQ149" s="21"/>
      <c r="AR149" s="26"/>
      <c r="BD149" s="21"/>
      <c r="BR149" s="21"/>
    </row>
    <row r="150" spans="2:70" ht="12.75">
      <c r="B150" s="21"/>
      <c r="C150" s="30"/>
      <c r="D150" s="26"/>
      <c r="E150" s="30"/>
      <c r="F150" s="26"/>
      <c r="G150" s="30"/>
      <c r="H150" s="27"/>
      <c r="P150" s="21"/>
      <c r="Q150" s="30"/>
      <c r="AC150" s="21"/>
      <c r="AD150" s="30"/>
      <c r="AQ150" s="21"/>
      <c r="AR150" s="26"/>
      <c r="BD150" s="21"/>
      <c r="BR150" s="21"/>
    </row>
    <row r="151" spans="2:70" ht="12.75">
      <c r="B151" s="21"/>
      <c r="C151" s="30"/>
      <c r="D151" s="26"/>
      <c r="E151" s="30"/>
      <c r="F151" s="26"/>
      <c r="G151" s="30"/>
      <c r="H151" s="27"/>
      <c r="P151" s="21"/>
      <c r="Q151" s="30"/>
      <c r="AC151" s="21"/>
      <c r="AD151" s="30"/>
      <c r="AQ151" s="21"/>
      <c r="AR151" s="26"/>
      <c r="BD151" s="21"/>
      <c r="BR151" s="21"/>
    </row>
    <row r="152" spans="2:70" ht="12.75">
      <c r="B152" s="21"/>
      <c r="C152" s="30"/>
      <c r="D152" s="26"/>
      <c r="E152" s="30"/>
      <c r="F152" s="26"/>
      <c r="G152" s="30"/>
      <c r="H152" s="27"/>
      <c r="P152" s="21"/>
      <c r="Q152" s="30"/>
      <c r="AC152" s="21"/>
      <c r="AD152" s="30"/>
      <c r="AQ152" s="21"/>
      <c r="AR152" s="26"/>
      <c r="BD152" s="21"/>
      <c r="BR152" s="21"/>
    </row>
    <row r="153" spans="2:70" ht="12.75">
      <c r="B153" s="21"/>
      <c r="C153" s="30"/>
      <c r="D153" s="26"/>
      <c r="E153" s="30"/>
      <c r="F153" s="26"/>
      <c r="G153" s="30"/>
      <c r="H153" s="27"/>
      <c r="P153" s="21"/>
      <c r="Q153" s="30"/>
      <c r="AC153" s="21"/>
      <c r="AD153" s="30"/>
      <c r="AQ153" s="21"/>
      <c r="AR153" s="26"/>
      <c r="BD153" s="21"/>
      <c r="BR153" s="21"/>
    </row>
    <row r="154" spans="3:44" ht="12.75">
      <c r="C154" s="30"/>
      <c r="D154" s="26"/>
      <c r="E154" s="30"/>
      <c r="F154" s="26"/>
      <c r="G154" s="30"/>
      <c r="H154" s="27"/>
      <c r="Q154" s="30"/>
      <c r="AD154" s="30"/>
      <c r="AR154" s="26"/>
    </row>
    <row r="155" spans="3:44" ht="12.75">
      <c r="C155" s="30"/>
      <c r="D155" s="26"/>
      <c r="E155" s="30"/>
      <c r="F155" s="26"/>
      <c r="G155" s="30"/>
      <c r="H155" s="27"/>
      <c r="Q155" s="30"/>
      <c r="AD155" s="30"/>
      <c r="AR155" s="26"/>
    </row>
    <row r="156" spans="3:44" ht="12.75">
      <c r="C156" s="30"/>
      <c r="D156" s="26"/>
      <c r="E156" s="30"/>
      <c r="F156" s="26"/>
      <c r="G156" s="30"/>
      <c r="H156" s="27"/>
      <c r="Q156" s="30"/>
      <c r="AD156" s="30"/>
      <c r="AR156" s="26"/>
    </row>
    <row r="157" spans="3:44" ht="12.75">
      <c r="C157" s="30"/>
      <c r="D157" s="26"/>
      <c r="E157" s="30"/>
      <c r="F157" s="26"/>
      <c r="G157" s="30"/>
      <c r="H157" s="27"/>
      <c r="Q157" s="30"/>
      <c r="AD157" s="30"/>
      <c r="AR157" s="26"/>
    </row>
    <row r="158" spans="3:44" ht="12.75">
      <c r="C158" s="30"/>
      <c r="D158" s="26"/>
      <c r="E158" s="30"/>
      <c r="F158" s="26"/>
      <c r="G158" s="30"/>
      <c r="H158" s="27"/>
      <c r="Q158" s="30"/>
      <c r="AD158" s="30"/>
      <c r="AR158" s="26"/>
    </row>
    <row r="159" spans="3:44" ht="12.75">
      <c r="C159" s="30"/>
      <c r="D159" s="26"/>
      <c r="E159" s="30"/>
      <c r="F159" s="26"/>
      <c r="G159" s="30"/>
      <c r="H159" s="27"/>
      <c r="Q159" s="30"/>
      <c r="AD159" s="30"/>
      <c r="AR159" s="26"/>
    </row>
    <row r="160" spans="3:44" ht="12.75">
      <c r="C160" s="30"/>
      <c r="D160" s="26"/>
      <c r="E160" s="30"/>
      <c r="F160" s="26"/>
      <c r="G160" s="30"/>
      <c r="H160" s="27"/>
      <c r="Q160" s="30"/>
      <c r="AD160" s="30"/>
      <c r="AR160" s="26"/>
    </row>
    <row r="161" spans="3:44" ht="12.75">
      <c r="C161" s="30"/>
      <c r="D161" s="26"/>
      <c r="E161" s="30"/>
      <c r="F161" s="26"/>
      <c r="G161" s="30"/>
      <c r="H161" s="27"/>
      <c r="Q161" s="30"/>
      <c r="AD161" s="30"/>
      <c r="AR161" s="26"/>
    </row>
    <row r="162" spans="3:44" ht="12.75">
      <c r="C162" s="30"/>
      <c r="D162" s="26"/>
      <c r="E162" s="30"/>
      <c r="F162" s="26"/>
      <c r="G162" s="30"/>
      <c r="H162" s="27"/>
      <c r="Q162" s="30"/>
      <c r="AD162" s="30"/>
      <c r="AR162" s="26"/>
    </row>
    <row r="163" spans="3:44" ht="12.75">
      <c r="C163" s="30"/>
      <c r="D163" s="26"/>
      <c r="E163" s="30"/>
      <c r="F163" s="26"/>
      <c r="G163" s="30"/>
      <c r="H163" s="27"/>
      <c r="Q163" s="30"/>
      <c r="AD163" s="30"/>
      <c r="AR163" s="26"/>
    </row>
    <row r="164" spans="3:44" ht="12.75">
      <c r="C164" s="30"/>
      <c r="D164" s="26"/>
      <c r="E164" s="30"/>
      <c r="F164" s="26"/>
      <c r="G164" s="30"/>
      <c r="H164" s="27"/>
      <c r="Q164" s="30"/>
      <c r="AD164" s="30"/>
      <c r="AR164" s="26"/>
    </row>
    <row r="165" spans="3:44" ht="12.75">
      <c r="C165" s="30"/>
      <c r="D165" s="26"/>
      <c r="E165" s="30"/>
      <c r="F165" s="26"/>
      <c r="G165" s="30"/>
      <c r="H165" s="27"/>
      <c r="Q165" s="30"/>
      <c r="AD165" s="30"/>
      <c r="AR165" s="26"/>
    </row>
    <row r="166" spans="3:44" ht="12.75">
      <c r="C166" s="30"/>
      <c r="D166" s="26"/>
      <c r="E166" s="30"/>
      <c r="F166" s="26"/>
      <c r="G166" s="30"/>
      <c r="H166" s="27"/>
      <c r="Q166" s="30"/>
      <c r="AD166" s="30"/>
      <c r="AR166" s="26"/>
    </row>
    <row r="167" spans="3:44" ht="12.75">
      <c r="C167" s="30"/>
      <c r="D167" s="26"/>
      <c r="E167" s="30"/>
      <c r="F167" s="26"/>
      <c r="G167" s="30"/>
      <c r="H167" s="27"/>
      <c r="Q167" s="30"/>
      <c r="AD167" s="30"/>
      <c r="AR167" s="26"/>
    </row>
    <row r="168" spans="3:44" ht="12.75">
      <c r="C168" s="30"/>
      <c r="D168" s="26"/>
      <c r="E168" s="30"/>
      <c r="F168" s="26"/>
      <c r="G168" s="30"/>
      <c r="H168" s="27"/>
      <c r="Q168" s="30"/>
      <c r="AD168" s="30"/>
      <c r="AR168" s="26"/>
    </row>
    <row r="169" spans="3:44" ht="12.75">
      <c r="C169" s="30"/>
      <c r="D169" s="26"/>
      <c r="E169" s="30"/>
      <c r="F169" s="26"/>
      <c r="G169" s="30"/>
      <c r="H169" s="27"/>
      <c r="Q169" s="30"/>
      <c r="AD169" s="30"/>
      <c r="AR169" s="26"/>
    </row>
    <row r="170" spans="3:44" ht="12.75">
      <c r="C170" s="30"/>
      <c r="D170" s="26"/>
      <c r="E170" s="30"/>
      <c r="F170" s="26"/>
      <c r="G170" s="30"/>
      <c r="H170" s="27"/>
      <c r="Q170" s="30"/>
      <c r="AD170" s="30"/>
      <c r="AR170" s="26"/>
    </row>
    <row r="171" spans="3:44" ht="12.75">
      <c r="C171" s="30"/>
      <c r="D171" s="26"/>
      <c r="E171" s="30"/>
      <c r="F171" s="26"/>
      <c r="G171" s="30"/>
      <c r="H171" s="27"/>
      <c r="Q171" s="30"/>
      <c r="AD171" s="30"/>
      <c r="AR171" s="26"/>
    </row>
    <row r="172" spans="3:44" ht="12.75">
      <c r="C172" s="30"/>
      <c r="D172" s="26"/>
      <c r="E172" s="30"/>
      <c r="F172" s="26"/>
      <c r="G172" s="30"/>
      <c r="H172" s="27"/>
      <c r="Q172" s="30"/>
      <c r="AD172" s="30"/>
      <c r="AR172" s="26"/>
    </row>
    <row r="173" spans="3:44" ht="12.75">
      <c r="C173" s="30"/>
      <c r="D173" s="26"/>
      <c r="E173" s="30"/>
      <c r="F173" s="26"/>
      <c r="G173" s="30"/>
      <c r="H173" s="27"/>
      <c r="Q173" s="30"/>
      <c r="AD173" s="30"/>
      <c r="AR173" s="26"/>
    </row>
    <row r="174" spans="3:44" ht="12.75">
      <c r="C174" s="30"/>
      <c r="D174" s="26"/>
      <c r="E174" s="30"/>
      <c r="F174" s="26"/>
      <c r="G174" s="30"/>
      <c r="H174" s="27"/>
      <c r="Q174" s="30"/>
      <c r="AD174" s="30"/>
      <c r="AR174" s="26"/>
    </row>
    <row r="175" spans="3:44" ht="12.75">
      <c r="C175" s="30"/>
      <c r="D175" s="26"/>
      <c r="E175" s="30"/>
      <c r="F175" s="26"/>
      <c r="G175" s="30"/>
      <c r="H175" s="27"/>
      <c r="Q175" s="30"/>
      <c r="AD175" s="30"/>
      <c r="AR175" s="26"/>
    </row>
    <row r="176" spans="3:44" ht="12.75">
      <c r="C176" s="30"/>
      <c r="D176" s="26"/>
      <c r="E176" s="30"/>
      <c r="F176" s="26"/>
      <c r="G176" s="30"/>
      <c r="H176" s="27"/>
      <c r="Q176" s="30"/>
      <c r="AD176" s="30"/>
      <c r="AR176" s="26"/>
    </row>
    <row r="177" spans="3:44" ht="12.75">
      <c r="C177" s="30"/>
      <c r="D177" s="26"/>
      <c r="E177" s="30"/>
      <c r="F177" s="26"/>
      <c r="G177" s="30"/>
      <c r="H177" s="27"/>
      <c r="Q177" s="30"/>
      <c r="AD177" s="30"/>
      <c r="AR177" s="26"/>
    </row>
  </sheetData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48">
      <selection activeCell="C95" sqref="C95"/>
    </sheetView>
  </sheetViews>
  <sheetFormatPr defaultColWidth="9.140625" defaultRowHeight="12.75"/>
  <cols>
    <col min="2" max="2" width="11.8515625" style="0" customWidth="1"/>
    <col min="3" max="3" width="20.140625" style="4" customWidth="1"/>
    <col min="4" max="4" width="11.140625" style="0" customWidth="1"/>
    <col min="5" max="5" width="16.00390625" style="4" customWidth="1"/>
    <col min="6" max="6" width="9.00390625" style="0" customWidth="1"/>
    <col min="7" max="7" width="18.7109375" style="0" customWidth="1"/>
    <col min="8" max="8" width="10.8515625" style="0" customWidth="1"/>
    <col min="9" max="9" width="16.140625" style="0" customWidth="1"/>
    <col min="10" max="10" width="10.00390625" style="0" customWidth="1"/>
    <col min="11" max="11" width="11.140625" style="0" customWidth="1"/>
    <col min="14" max="14" width="20.57421875" style="0" bestFit="1" customWidth="1"/>
    <col min="17" max="17" width="11.140625" style="0" bestFit="1" customWidth="1"/>
    <col min="21" max="21" width="12.7109375" style="0" bestFit="1" customWidth="1"/>
  </cols>
  <sheetData>
    <row r="1" spans="2:6" ht="12.75">
      <c r="B1" s="4"/>
      <c r="D1" s="5">
        <v>40452</v>
      </c>
      <c r="F1" t="s">
        <v>157</v>
      </c>
    </row>
    <row r="2" spans="2:12" ht="12.75">
      <c r="B2" s="81" t="s">
        <v>150</v>
      </c>
      <c r="C2" s="83" t="s">
        <v>151</v>
      </c>
      <c r="D2" s="1" t="s">
        <v>156</v>
      </c>
      <c r="E2" s="83" t="s">
        <v>152</v>
      </c>
      <c r="F2" s="1" t="s">
        <v>156</v>
      </c>
      <c r="G2" s="83" t="s">
        <v>153</v>
      </c>
      <c r="H2" s="1" t="s">
        <v>156</v>
      </c>
      <c r="I2" s="83" t="s">
        <v>161</v>
      </c>
      <c r="J2" s="1" t="s">
        <v>156</v>
      </c>
      <c r="K2" s="53" t="s">
        <v>155</v>
      </c>
      <c r="L2" s="1" t="s">
        <v>156</v>
      </c>
    </row>
    <row r="3" spans="2:14" ht="12.75">
      <c r="B3" s="82" t="s">
        <v>2</v>
      </c>
      <c r="C3" s="84">
        <v>20145.54</v>
      </c>
      <c r="D3" s="6">
        <f>+C3/$C$79</f>
        <v>0.007587534510986935</v>
      </c>
      <c r="E3" s="84">
        <v>20145.54</v>
      </c>
      <c r="F3" s="6">
        <f>+E3/$E$79</f>
        <v>0.014000781228906219</v>
      </c>
      <c r="G3" s="84">
        <v>857.66</v>
      </c>
      <c r="H3" s="6">
        <f>+G3/$G$79</f>
        <v>0.0027370186996847515</v>
      </c>
      <c r="I3" s="84">
        <v>1861.48</v>
      </c>
      <c r="J3" s="6">
        <f>+I3/$I$79</f>
        <v>0.0014500140286372396</v>
      </c>
      <c r="K3" s="38">
        <f>+C3+E3+G3+I3</f>
        <v>43010.22000000001</v>
      </c>
      <c r="L3" s="6">
        <f>+K3/$K$79</f>
        <v>0.007557462034452977</v>
      </c>
      <c r="N3" s="35"/>
    </row>
    <row r="4" spans="2:14" ht="12.75">
      <c r="B4" s="82" t="s">
        <v>6</v>
      </c>
      <c r="C4" s="84">
        <v>4868.82</v>
      </c>
      <c r="D4" s="6">
        <f aca="true" t="shared" si="0" ref="D4:D67">+C4/$C$79</f>
        <v>0.0018337726254934546</v>
      </c>
      <c r="E4" s="84">
        <v>4868.82</v>
      </c>
      <c r="F4" s="6">
        <f aca="true" t="shared" si="1" ref="F4:F67">+E4/$E$79</f>
        <v>0.003383740702057288</v>
      </c>
      <c r="G4" s="84">
        <v>213.33</v>
      </c>
      <c r="H4" s="6">
        <f aca="true" t="shared" si="2" ref="H4:H67">+G4/$G$79</f>
        <v>0.0006807921544711752</v>
      </c>
      <c r="I4" s="84">
        <v>31932.76</v>
      </c>
      <c r="J4" s="6">
        <f aca="true" t="shared" si="3" ref="J4:J67">+I4/$I$79</f>
        <v>0.024874266698060737</v>
      </c>
      <c r="K4" s="38">
        <f aca="true" t="shared" si="4" ref="K4:K67">+C4+E4+G4+I4</f>
        <v>41883.729999999996</v>
      </c>
      <c r="L4" s="6">
        <f aca="true" t="shared" si="5" ref="L4:L67">+K4/$K$79</f>
        <v>0.007359522907259696</v>
      </c>
      <c r="N4" s="35"/>
    </row>
    <row r="5" spans="2:14" ht="12.75">
      <c r="B5" s="82" t="s">
        <v>7</v>
      </c>
      <c r="C5" s="84">
        <v>0</v>
      </c>
      <c r="D5" s="6">
        <f t="shared" si="0"/>
        <v>0</v>
      </c>
      <c r="E5" s="84">
        <v>0</v>
      </c>
      <c r="F5" s="6">
        <f t="shared" si="1"/>
        <v>0</v>
      </c>
      <c r="G5" s="84">
        <v>0</v>
      </c>
      <c r="H5" s="6">
        <f t="shared" si="2"/>
        <v>0</v>
      </c>
      <c r="I5" s="84">
        <v>1601.82</v>
      </c>
      <c r="J5" s="6">
        <f t="shared" si="3"/>
        <v>0.0012477498932847537</v>
      </c>
      <c r="K5" s="38">
        <f t="shared" si="4"/>
        <v>1601.82</v>
      </c>
      <c r="L5" s="6">
        <f t="shared" si="5"/>
        <v>0.00028146086758048356</v>
      </c>
      <c r="N5" s="35"/>
    </row>
    <row r="6" spans="2:14" ht="12.75">
      <c r="B6" s="82" t="s">
        <v>8</v>
      </c>
      <c r="C6" s="84">
        <v>10345.655</v>
      </c>
      <c r="D6" s="6">
        <f t="shared" si="0"/>
        <v>0.00389654555555545</v>
      </c>
      <c r="E6" s="84">
        <v>10345.655</v>
      </c>
      <c r="F6" s="6">
        <f t="shared" si="1"/>
        <v>0.007190040690134877</v>
      </c>
      <c r="G6" s="84">
        <v>7663.96</v>
      </c>
      <c r="H6" s="6">
        <f t="shared" si="2"/>
        <v>0.0244577126526082</v>
      </c>
      <c r="I6" s="84">
        <v>21476.38</v>
      </c>
      <c r="J6" s="6">
        <f t="shared" si="3"/>
        <v>0.016729189829782883</v>
      </c>
      <c r="K6" s="38">
        <f t="shared" si="4"/>
        <v>49831.65</v>
      </c>
      <c r="L6" s="6">
        <f t="shared" si="5"/>
        <v>0.008756077113512756</v>
      </c>
      <c r="N6" s="35"/>
    </row>
    <row r="7" spans="2:14" ht="12.75">
      <c r="B7" s="82" t="s">
        <v>12</v>
      </c>
      <c r="C7" s="84">
        <v>1141.28</v>
      </c>
      <c r="D7" s="6">
        <f t="shared" si="0"/>
        <v>0.00042984707219062725</v>
      </c>
      <c r="E7" s="84">
        <v>1141.28</v>
      </c>
      <c r="F7" s="6">
        <f t="shared" si="1"/>
        <v>0.000793168691478416</v>
      </c>
      <c r="G7" s="84">
        <v>0</v>
      </c>
      <c r="H7" s="6">
        <f t="shared" si="2"/>
        <v>0</v>
      </c>
      <c r="I7" s="84">
        <v>11431.15</v>
      </c>
      <c r="J7" s="6">
        <f t="shared" si="3"/>
        <v>0.008904381386561544</v>
      </c>
      <c r="K7" s="38">
        <f t="shared" si="4"/>
        <v>13713.71</v>
      </c>
      <c r="L7" s="6">
        <f t="shared" si="5"/>
        <v>0.0024096794361083973</v>
      </c>
      <c r="N7" s="35"/>
    </row>
    <row r="8" spans="2:14" ht="12.75">
      <c r="B8" s="82" t="s">
        <v>15</v>
      </c>
      <c r="C8" s="84">
        <v>34713.48</v>
      </c>
      <c r="D8" s="6">
        <f t="shared" si="0"/>
        <v>0.013074344370836164</v>
      </c>
      <c r="E8" s="84">
        <v>34713.48</v>
      </c>
      <c r="F8" s="6">
        <f t="shared" si="1"/>
        <v>0.024125232640773667</v>
      </c>
      <c r="G8" s="84">
        <v>1304.94</v>
      </c>
      <c r="H8" s="6">
        <f t="shared" si="2"/>
        <v>0.004164406853492782</v>
      </c>
      <c r="I8" s="84">
        <v>18232.33</v>
      </c>
      <c r="J8" s="6">
        <f t="shared" si="3"/>
        <v>0.01420221236582913</v>
      </c>
      <c r="K8" s="38">
        <f t="shared" si="4"/>
        <v>88964.23000000001</v>
      </c>
      <c r="L8" s="6">
        <f t="shared" si="5"/>
        <v>0.015632186737229953</v>
      </c>
      <c r="N8" s="35"/>
    </row>
    <row r="9" spans="2:14" ht="12.75">
      <c r="B9" s="82" t="s">
        <v>16</v>
      </c>
      <c r="C9" s="84">
        <v>0</v>
      </c>
      <c r="D9" s="6">
        <f t="shared" si="0"/>
        <v>0</v>
      </c>
      <c r="E9" s="84">
        <v>0</v>
      </c>
      <c r="F9" s="6">
        <f t="shared" si="1"/>
        <v>0</v>
      </c>
      <c r="G9" s="84">
        <v>0</v>
      </c>
      <c r="H9" s="6">
        <f t="shared" si="2"/>
        <v>0</v>
      </c>
      <c r="I9" s="84">
        <v>2517.38</v>
      </c>
      <c r="J9" s="6">
        <f t="shared" si="3"/>
        <v>0.0019609323309467816</v>
      </c>
      <c r="K9" s="38">
        <f t="shared" si="4"/>
        <v>2517.38</v>
      </c>
      <c r="L9" s="6">
        <f t="shared" si="5"/>
        <v>0.00044233681614023904</v>
      </c>
      <c r="N9" s="35"/>
    </row>
    <row r="10" spans="2:14" ht="12.75">
      <c r="B10" s="82" t="s">
        <v>17</v>
      </c>
      <c r="C10" s="84">
        <v>6686.9</v>
      </c>
      <c r="D10" s="6">
        <f t="shared" si="0"/>
        <v>0.002518526905782547</v>
      </c>
      <c r="E10" s="84">
        <v>6686.9</v>
      </c>
      <c r="F10" s="6">
        <f t="shared" si="1"/>
        <v>0.004647272994398413</v>
      </c>
      <c r="G10" s="84">
        <v>335.39</v>
      </c>
      <c r="H10" s="6">
        <f t="shared" si="2"/>
        <v>0.0010703177269398931</v>
      </c>
      <c r="I10" s="84">
        <v>4539.36</v>
      </c>
      <c r="J10" s="6">
        <f t="shared" si="3"/>
        <v>0.0035359690574353416</v>
      </c>
      <c r="K10" s="38">
        <f t="shared" si="4"/>
        <v>18248.55</v>
      </c>
      <c r="L10" s="6">
        <f t="shared" si="5"/>
        <v>0.003206510541188044</v>
      </c>
      <c r="N10" s="35"/>
    </row>
    <row r="11" spans="2:14" ht="12.75">
      <c r="B11" s="82" t="s">
        <v>22</v>
      </c>
      <c r="C11" s="84">
        <v>0</v>
      </c>
      <c r="D11" s="6">
        <f t="shared" si="0"/>
        <v>0</v>
      </c>
      <c r="E11" s="84">
        <v>0</v>
      </c>
      <c r="F11" s="6">
        <f t="shared" si="1"/>
        <v>0</v>
      </c>
      <c r="G11" s="84">
        <v>0</v>
      </c>
      <c r="H11" s="6">
        <f t="shared" si="2"/>
        <v>0</v>
      </c>
      <c r="I11" s="84">
        <v>645.84</v>
      </c>
      <c r="J11" s="6">
        <f t="shared" si="3"/>
        <v>0.0005030819886622875</v>
      </c>
      <c r="K11" s="38">
        <f t="shared" si="4"/>
        <v>645.84</v>
      </c>
      <c r="L11" s="6">
        <f t="shared" si="5"/>
        <v>0.00011348259274960951</v>
      </c>
      <c r="N11" s="35"/>
    </row>
    <row r="12" spans="2:14" ht="12.75">
      <c r="B12" s="82" t="s">
        <v>24</v>
      </c>
      <c r="C12" s="84">
        <v>0</v>
      </c>
      <c r="D12" s="6">
        <f t="shared" si="0"/>
        <v>0</v>
      </c>
      <c r="E12" s="84">
        <v>0</v>
      </c>
      <c r="F12" s="6">
        <f t="shared" si="1"/>
        <v>0</v>
      </c>
      <c r="G12" s="84">
        <v>0</v>
      </c>
      <c r="H12" s="6">
        <f t="shared" si="2"/>
        <v>0</v>
      </c>
      <c r="I12" s="84">
        <v>1711.3</v>
      </c>
      <c r="J12" s="6">
        <f t="shared" si="3"/>
        <v>0.0013330301734141158</v>
      </c>
      <c r="K12" s="38">
        <f t="shared" si="4"/>
        <v>1711.3</v>
      </c>
      <c r="L12" s="6">
        <f t="shared" si="5"/>
        <v>0.00030069794526880767</v>
      </c>
      <c r="N12" s="35"/>
    </row>
    <row r="13" spans="2:14" ht="12.75">
      <c r="B13" s="82" t="s">
        <v>27</v>
      </c>
      <c r="C13" s="84">
        <v>11944.88</v>
      </c>
      <c r="D13" s="6">
        <f t="shared" si="0"/>
        <v>0.004498871175932619</v>
      </c>
      <c r="E13" s="84">
        <v>11944.88</v>
      </c>
      <c r="F13" s="6">
        <f t="shared" si="1"/>
        <v>0.008301472766951758</v>
      </c>
      <c r="G13" s="84">
        <v>116.02</v>
      </c>
      <c r="H13" s="6">
        <f t="shared" si="2"/>
        <v>0.0003702503434197991</v>
      </c>
      <c r="I13" s="84">
        <v>13104.08</v>
      </c>
      <c r="J13" s="6">
        <f t="shared" si="3"/>
        <v>0.010207522956134195</v>
      </c>
      <c r="K13" s="38">
        <f t="shared" si="4"/>
        <v>37109.86</v>
      </c>
      <c r="L13" s="6">
        <f t="shared" si="5"/>
        <v>0.0065206910835114325</v>
      </c>
      <c r="N13" s="35"/>
    </row>
    <row r="14" spans="2:14" ht="12.75">
      <c r="B14" s="82" t="s">
        <v>28</v>
      </c>
      <c r="C14" s="84">
        <v>25407.1</v>
      </c>
      <c r="D14" s="6">
        <f t="shared" si="0"/>
        <v>0.00956922713782287</v>
      </c>
      <c r="E14" s="84">
        <v>25407.1</v>
      </c>
      <c r="F14" s="6">
        <f t="shared" si="1"/>
        <v>0.017657469035873112</v>
      </c>
      <c r="G14" s="84">
        <v>0</v>
      </c>
      <c r="H14" s="6">
        <f t="shared" si="2"/>
        <v>0</v>
      </c>
      <c r="I14" s="84">
        <v>8545.81</v>
      </c>
      <c r="J14" s="6">
        <f t="shared" si="3"/>
        <v>0.006656823810123347</v>
      </c>
      <c r="K14" s="38">
        <f t="shared" si="4"/>
        <v>59360.009999999995</v>
      </c>
      <c r="L14" s="6">
        <f t="shared" si="5"/>
        <v>0.010430335439803585</v>
      </c>
      <c r="N14" s="35"/>
    </row>
    <row r="15" spans="2:14" ht="12.75">
      <c r="B15" s="82" t="s">
        <v>31</v>
      </c>
      <c r="C15" s="84">
        <v>40.95</v>
      </c>
      <c r="D15" s="6">
        <f t="shared" si="0"/>
        <v>1.5423241979361934E-05</v>
      </c>
      <c r="E15" s="84">
        <v>40.95</v>
      </c>
      <c r="F15" s="6">
        <f t="shared" si="1"/>
        <v>2.845949978624101E-05</v>
      </c>
      <c r="G15" s="84">
        <v>0</v>
      </c>
      <c r="H15" s="6">
        <f t="shared" si="2"/>
        <v>0</v>
      </c>
      <c r="I15" s="84">
        <v>0</v>
      </c>
      <c r="J15" s="6">
        <f t="shared" si="3"/>
        <v>0</v>
      </c>
      <c r="K15" s="38">
        <f t="shared" si="4"/>
        <v>81.9</v>
      </c>
      <c r="L15" s="6">
        <f t="shared" si="5"/>
        <v>1.4390908500856279E-05</v>
      </c>
      <c r="N15" s="35"/>
    </row>
    <row r="16" spans="2:14" ht="12.75">
      <c r="B16" s="82" t="s">
        <v>32</v>
      </c>
      <c r="C16" s="84">
        <v>0</v>
      </c>
      <c r="D16" s="6">
        <f t="shared" si="0"/>
        <v>0</v>
      </c>
      <c r="E16" s="84">
        <v>0</v>
      </c>
      <c r="F16" s="6">
        <f t="shared" si="1"/>
        <v>0</v>
      </c>
      <c r="G16" s="84">
        <v>0</v>
      </c>
      <c r="H16" s="6">
        <f t="shared" si="2"/>
        <v>0</v>
      </c>
      <c r="I16" s="84">
        <v>366.88</v>
      </c>
      <c r="J16" s="6">
        <f t="shared" si="3"/>
        <v>0.00028578397126288247</v>
      </c>
      <c r="K16" s="38">
        <f t="shared" si="4"/>
        <v>366.88</v>
      </c>
      <c r="L16" s="6">
        <f t="shared" si="5"/>
        <v>6.446564726244385E-05</v>
      </c>
      <c r="N16" s="35"/>
    </row>
    <row r="17" spans="2:14" ht="12.75">
      <c r="B17" s="82" t="s">
        <v>33</v>
      </c>
      <c r="C17" s="84">
        <v>3981.55</v>
      </c>
      <c r="D17" s="6">
        <f t="shared" si="0"/>
        <v>0.001499594849888364</v>
      </c>
      <c r="E17" s="84">
        <v>3981.55</v>
      </c>
      <c r="F17" s="6">
        <f t="shared" si="1"/>
        <v>0.0027671043070551377</v>
      </c>
      <c r="G17" s="84">
        <v>606.88</v>
      </c>
      <c r="H17" s="6">
        <f t="shared" si="2"/>
        <v>0.0019367137425841034</v>
      </c>
      <c r="I17" s="84">
        <v>60158.37</v>
      </c>
      <c r="J17" s="6">
        <f t="shared" si="3"/>
        <v>0.046860820658803565</v>
      </c>
      <c r="K17" s="38">
        <f t="shared" si="4"/>
        <v>68728.35</v>
      </c>
      <c r="L17" s="6">
        <f t="shared" si="5"/>
        <v>0.012076476144869666</v>
      </c>
      <c r="N17" s="35"/>
    </row>
    <row r="18" spans="2:14" ht="12.75">
      <c r="B18" s="82" t="s">
        <v>35</v>
      </c>
      <c r="C18" s="84">
        <v>2971.44</v>
      </c>
      <c r="D18" s="6">
        <f t="shared" si="0"/>
        <v>0.0011191511147046452</v>
      </c>
      <c r="E18" s="84">
        <v>2971.44</v>
      </c>
      <c r="F18" s="6">
        <f t="shared" si="1"/>
        <v>0.0020650963625110617</v>
      </c>
      <c r="G18" s="84">
        <v>6658.8</v>
      </c>
      <c r="H18" s="6">
        <f t="shared" si="2"/>
        <v>0.021249982647506965</v>
      </c>
      <c r="I18" s="84">
        <v>0</v>
      </c>
      <c r="J18" s="6">
        <f t="shared" si="3"/>
        <v>0</v>
      </c>
      <c r="K18" s="38">
        <f t="shared" si="4"/>
        <v>12601.68</v>
      </c>
      <c r="L18" s="6">
        <f t="shared" si="5"/>
        <v>0.0022142811213317526</v>
      </c>
      <c r="N18" s="35"/>
    </row>
    <row r="19" spans="2:14" ht="12.75">
      <c r="B19" s="82" t="s">
        <v>38</v>
      </c>
      <c r="C19" s="84">
        <v>36693.305</v>
      </c>
      <c r="D19" s="6">
        <f t="shared" si="0"/>
        <v>0.013820017632174142</v>
      </c>
      <c r="E19" s="84">
        <v>36693.305</v>
      </c>
      <c r="F19" s="6">
        <f t="shared" si="1"/>
        <v>0.02550117474490784</v>
      </c>
      <c r="G19" s="84">
        <v>3827.82</v>
      </c>
      <c r="H19" s="6">
        <f t="shared" si="2"/>
        <v>0.012215580671859813</v>
      </c>
      <c r="I19" s="84">
        <v>27379.86</v>
      </c>
      <c r="J19" s="6">
        <f t="shared" si="3"/>
        <v>0.02132775055446398</v>
      </c>
      <c r="K19" s="38">
        <f t="shared" si="4"/>
        <v>104594.29000000001</v>
      </c>
      <c r="L19" s="6">
        <f t="shared" si="5"/>
        <v>0.01837859410380985</v>
      </c>
      <c r="N19" s="35"/>
    </row>
    <row r="20" spans="2:14" ht="12.75">
      <c r="B20" s="82" t="s">
        <v>39</v>
      </c>
      <c r="C20" s="84">
        <v>635.975</v>
      </c>
      <c r="D20" s="6">
        <f t="shared" si="0"/>
        <v>0.00023953104561232492</v>
      </c>
      <c r="E20" s="84">
        <v>635.975</v>
      </c>
      <c r="F20" s="6">
        <f t="shared" si="1"/>
        <v>0.00044199097378643773</v>
      </c>
      <c r="G20" s="84">
        <v>0</v>
      </c>
      <c r="H20" s="6">
        <f t="shared" si="2"/>
        <v>0</v>
      </c>
      <c r="I20" s="84">
        <v>1995.62</v>
      </c>
      <c r="J20" s="6">
        <f t="shared" si="3"/>
        <v>0.0015545034036514216</v>
      </c>
      <c r="K20" s="38">
        <f t="shared" si="4"/>
        <v>3267.5699999999997</v>
      </c>
      <c r="L20" s="6">
        <f t="shared" si="5"/>
        <v>0.0005741550780237234</v>
      </c>
      <c r="N20" s="35"/>
    </row>
    <row r="21" spans="2:14" ht="12.75">
      <c r="B21" s="82" t="s">
        <v>40</v>
      </c>
      <c r="C21" s="84">
        <v>238207.45</v>
      </c>
      <c r="D21" s="6">
        <f t="shared" si="0"/>
        <v>0.08971748822067788</v>
      </c>
      <c r="E21" s="84">
        <v>238207.45</v>
      </c>
      <c r="F21" s="6">
        <f t="shared" si="1"/>
        <v>0.16554981373274763</v>
      </c>
      <c r="G21" s="84">
        <v>41391.96</v>
      </c>
      <c r="H21" s="6">
        <f t="shared" si="2"/>
        <v>0.13209263407014815</v>
      </c>
      <c r="I21" s="84">
        <v>29822.95</v>
      </c>
      <c r="J21" s="6">
        <f t="shared" si="3"/>
        <v>0.02323081412389441</v>
      </c>
      <c r="K21" s="38">
        <f t="shared" si="4"/>
        <v>547629.81</v>
      </c>
      <c r="L21" s="6">
        <f t="shared" si="5"/>
        <v>0.09622576908487557</v>
      </c>
      <c r="N21" s="35"/>
    </row>
    <row r="22" spans="2:14" ht="12.75">
      <c r="B22" s="82" t="s">
        <v>164</v>
      </c>
      <c r="C22" s="84">
        <v>0</v>
      </c>
      <c r="D22" s="6">
        <f t="shared" si="0"/>
        <v>0</v>
      </c>
      <c r="E22" s="84">
        <v>0</v>
      </c>
      <c r="F22" s="6">
        <f t="shared" si="1"/>
        <v>0</v>
      </c>
      <c r="G22" s="84">
        <v>0</v>
      </c>
      <c r="H22" s="6">
        <f t="shared" si="2"/>
        <v>0</v>
      </c>
      <c r="I22" s="84">
        <v>5157.96</v>
      </c>
      <c r="J22" s="6">
        <f t="shared" si="3"/>
        <v>0.00401783224055576</v>
      </c>
      <c r="K22" s="38">
        <f t="shared" si="4"/>
        <v>5157.96</v>
      </c>
      <c r="L22" s="6">
        <f t="shared" si="5"/>
        <v>0.0009063214946407404</v>
      </c>
      <c r="N22" s="35"/>
    </row>
    <row r="23" spans="2:14" ht="12.75">
      <c r="B23" s="82" t="s">
        <v>42</v>
      </c>
      <c r="C23" s="84">
        <v>0</v>
      </c>
      <c r="D23" s="6">
        <f t="shared" si="0"/>
        <v>0</v>
      </c>
      <c r="E23" s="84">
        <v>0</v>
      </c>
      <c r="F23" s="6">
        <f t="shared" si="1"/>
        <v>0</v>
      </c>
      <c r="G23" s="84">
        <v>0</v>
      </c>
      <c r="H23" s="6">
        <f t="shared" si="2"/>
        <v>0</v>
      </c>
      <c r="I23" s="84">
        <v>2501.43</v>
      </c>
      <c r="J23" s="6">
        <f t="shared" si="3"/>
        <v>0.0019485079569235503</v>
      </c>
      <c r="K23" s="38">
        <f t="shared" si="4"/>
        <v>2501.43</v>
      </c>
      <c r="L23" s="6">
        <f t="shared" si="5"/>
        <v>0.00043953419110252643</v>
      </c>
      <c r="N23" s="35"/>
    </row>
    <row r="24" spans="2:14" ht="12.75">
      <c r="B24" s="82" t="s">
        <v>43</v>
      </c>
      <c r="C24" s="84">
        <v>6474.1</v>
      </c>
      <c r="D24" s="6">
        <f t="shared" si="0"/>
        <v>0.0024383787765222733</v>
      </c>
      <c r="E24" s="84">
        <v>6474.1</v>
      </c>
      <c r="F24" s="6">
        <f t="shared" si="1"/>
        <v>0.004499380892945127</v>
      </c>
      <c r="G24" s="84">
        <v>406.22</v>
      </c>
      <c r="H24" s="6">
        <f t="shared" si="2"/>
        <v>0.0012963548914324324</v>
      </c>
      <c r="I24" s="84">
        <v>2839.06</v>
      </c>
      <c r="J24" s="6">
        <f t="shared" si="3"/>
        <v>0.0022115074178303508</v>
      </c>
      <c r="K24" s="38">
        <f t="shared" si="4"/>
        <v>16193.48</v>
      </c>
      <c r="L24" s="6">
        <f t="shared" si="5"/>
        <v>0.002845407679981027</v>
      </c>
      <c r="N24" s="35"/>
    </row>
    <row r="25" spans="2:14" ht="12.75">
      <c r="B25" s="82" t="s">
        <v>44</v>
      </c>
      <c r="C25" s="84">
        <v>18144.66</v>
      </c>
      <c r="D25" s="6">
        <f t="shared" si="0"/>
        <v>0.006833931179810728</v>
      </c>
      <c r="E25" s="84">
        <v>18144.66</v>
      </c>
      <c r="F25" s="6">
        <f t="shared" si="1"/>
        <v>0.012610206285504659</v>
      </c>
      <c r="G25" s="84">
        <v>1078.44</v>
      </c>
      <c r="H25" s="6">
        <f t="shared" si="2"/>
        <v>0.0034415857641583187</v>
      </c>
      <c r="I25" s="84">
        <v>49191.3</v>
      </c>
      <c r="J25" s="6">
        <f t="shared" si="3"/>
        <v>0.03831793792407281</v>
      </c>
      <c r="K25" s="38">
        <f t="shared" si="4"/>
        <v>86559.06</v>
      </c>
      <c r="L25" s="6">
        <f t="shared" si="5"/>
        <v>0.015209566695728066</v>
      </c>
      <c r="N25" s="35"/>
    </row>
    <row r="26" spans="2:14" ht="12.75">
      <c r="B26" s="82" t="s">
        <v>45</v>
      </c>
      <c r="C26" s="84">
        <v>203128.405</v>
      </c>
      <c r="D26" s="6">
        <f t="shared" si="0"/>
        <v>0.07650545893032558</v>
      </c>
      <c r="E26" s="84">
        <v>203128.405</v>
      </c>
      <c r="F26" s="6">
        <f t="shared" si="1"/>
        <v>0.14117052011421188</v>
      </c>
      <c r="G26" s="84">
        <v>87205.09</v>
      </c>
      <c r="H26" s="6">
        <f t="shared" si="2"/>
        <v>0.2782943847651654</v>
      </c>
      <c r="I26" s="84">
        <v>45234.95</v>
      </c>
      <c r="J26" s="6">
        <f t="shared" si="3"/>
        <v>0.03523610894809727</v>
      </c>
      <c r="K26" s="38">
        <f t="shared" si="4"/>
        <v>538696.85</v>
      </c>
      <c r="L26" s="6">
        <f t="shared" si="5"/>
        <v>0.09465613037911476</v>
      </c>
      <c r="N26" s="35"/>
    </row>
    <row r="27" spans="2:14" ht="12.75">
      <c r="B27" s="82" t="s">
        <v>46</v>
      </c>
      <c r="C27" s="84">
        <v>81969.29</v>
      </c>
      <c r="D27" s="6">
        <f t="shared" si="0"/>
        <v>0.0308725810634064</v>
      </c>
      <c r="E27" s="84">
        <v>81969.29</v>
      </c>
      <c r="F27" s="6">
        <f t="shared" si="1"/>
        <v>0.0569671548530727</v>
      </c>
      <c r="G27" s="84">
        <v>13453.46</v>
      </c>
      <c r="H27" s="6">
        <f t="shared" si="2"/>
        <v>0.042933530298091105</v>
      </c>
      <c r="I27" s="84">
        <v>63749.93</v>
      </c>
      <c r="J27" s="6">
        <f t="shared" si="3"/>
        <v>0.04965849368493996</v>
      </c>
      <c r="K27" s="38">
        <f t="shared" si="4"/>
        <v>241141.96999999997</v>
      </c>
      <c r="L27" s="6">
        <f t="shared" si="5"/>
        <v>0.04237181960911147</v>
      </c>
      <c r="N27" s="35"/>
    </row>
    <row r="28" spans="2:14" ht="12.75">
      <c r="B28" s="82" t="s">
        <v>48</v>
      </c>
      <c r="C28" s="84">
        <v>59997.475</v>
      </c>
      <c r="D28" s="6">
        <f t="shared" si="0"/>
        <v>0.022597205740554776</v>
      </c>
      <c r="E28" s="84">
        <v>59997.475</v>
      </c>
      <c r="F28" s="6">
        <f t="shared" si="1"/>
        <v>0.04169714595695971</v>
      </c>
      <c r="G28" s="84">
        <v>14150.96</v>
      </c>
      <c r="H28" s="6">
        <f t="shared" si="2"/>
        <v>0.04515943630167075</v>
      </c>
      <c r="I28" s="84">
        <v>48414.59</v>
      </c>
      <c r="J28" s="6">
        <f t="shared" si="3"/>
        <v>0.0377129137518105</v>
      </c>
      <c r="K28" s="38">
        <f t="shared" si="4"/>
        <v>182560.5</v>
      </c>
      <c r="L28" s="6">
        <f t="shared" si="5"/>
        <v>0.03207828389951859</v>
      </c>
      <c r="N28" s="35"/>
    </row>
    <row r="29" spans="2:14" ht="12.75">
      <c r="B29" s="82" t="s">
        <v>51</v>
      </c>
      <c r="C29" s="84">
        <v>65553.18</v>
      </c>
      <c r="D29" s="6">
        <f t="shared" si="0"/>
        <v>0.024689683947659802</v>
      </c>
      <c r="E29" s="84">
        <v>65553.18</v>
      </c>
      <c r="F29" s="6">
        <f t="shared" si="1"/>
        <v>0.0455582591501201</v>
      </c>
      <c r="G29" s="84">
        <v>28783.27</v>
      </c>
      <c r="H29" s="6">
        <f t="shared" si="2"/>
        <v>0.09185498709054302</v>
      </c>
      <c r="I29" s="84">
        <v>79387.9</v>
      </c>
      <c r="J29" s="6">
        <f t="shared" si="3"/>
        <v>0.061839809562310805</v>
      </c>
      <c r="K29" s="38">
        <f t="shared" si="4"/>
        <v>239277.52999999997</v>
      </c>
      <c r="L29" s="6">
        <f t="shared" si="5"/>
        <v>0.04204421294921725</v>
      </c>
      <c r="N29" s="35"/>
    </row>
    <row r="30" spans="2:14" ht="12.75">
      <c r="B30" s="82" t="s">
        <v>52</v>
      </c>
      <c r="C30" s="84">
        <v>1793.645</v>
      </c>
      <c r="D30" s="6">
        <f t="shared" si="0"/>
        <v>0.0006755511809541547</v>
      </c>
      <c r="E30" s="84">
        <v>1793.645</v>
      </c>
      <c r="F30" s="6">
        <f t="shared" si="1"/>
        <v>0.0012465504149961478</v>
      </c>
      <c r="G30" s="84">
        <v>0</v>
      </c>
      <c r="H30" s="6">
        <f t="shared" si="2"/>
        <v>0</v>
      </c>
      <c r="I30" s="84">
        <v>20339.54</v>
      </c>
      <c r="J30" s="6">
        <f t="shared" si="3"/>
        <v>0.015843639650186026</v>
      </c>
      <c r="K30" s="38">
        <f t="shared" si="4"/>
        <v>23926.83</v>
      </c>
      <c r="L30" s="6">
        <f t="shared" si="5"/>
        <v>0.004204259111667192</v>
      </c>
      <c r="N30" s="35"/>
    </row>
    <row r="31" spans="2:14" ht="12.75">
      <c r="B31" s="82" t="s">
        <v>53</v>
      </c>
      <c r="C31" s="84">
        <v>15194.31</v>
      </c>
      <c r="D31" s="6">
        <f t="shared" si="0"/>
        <v>0.005722723317202413</v>
      </c>
      <c r="E31" s="84">
        <v>15194.31</v>
      </c>
      <c r="F31" s="6">
        <f t="shared" si="1"/>
        <v>0.01055976708661977</v>
      </c>
      <c r="G31" s="84">
        <v>1488.37</v>
      </c>
      <c r="H31" s="6">
        <f t="shared" si="2"/>
        <v>0.004749780241645633</v>
      </c>
      <c r="I31" s="84">
        <v>889.37</v>
      </c>
      <c r="J31" s="6">
        <f t="shared" si="3"/>
        <v>0.0006927815376201205</v>
      </c>
      <c r="K31" s="38">
        <f t="shared" si="4"/>
        <v>32766.359999999997</v>
      </c>
      <c r="L31" s="6">
        <f t="shared" si="5"/>
        <v>0.005757480936094225</v>
      </c>
      <c r="N31" s="35"/>
    </row>
    <row r="32" spans="2:14" ht="12.75">
      <c r="B32" s="82" t="s">
        <v>54</v>
      </c>
      <c r="C32" s="84">
        <v>4628.765</v>
      </c>
      <c r="D32" s="6">
        <f t="shared" si="0"/>
        <v>0.0017433592835311659</v>
      </c>
      <c r="E32" s="84">
        <v>4628.765</v>
      </c>
      <c r="F32" s="6">
        <f t="shared" si="1"/>
        <v>0.003216906874922097</v>
      </c>
      <c r="G32" s="84">
        <v>0</v>
      </c>
      <c r="H32" s="6">
        <f t="shared" si="2"/>
        <v>0</v>
      </c>
      <c r="I32" s="84">
        <v>24575.78</v>
      </c>
      <c r="J32" s="6">
        <f t="shared" si="3"/>
        <v>0.019143491074146646</v>
      </c>
      <c r="K32" s="38">
        <f t="shared" si="4"/>
        <v>33833.31</v>
      </c>
      <c r="L32" s="6">
        <f t="shared" si="5"/>
        <v>0.005944958101234502</v>
      </c>
      <c r="N32" s="35"/>
    </row>
    <row r="33" spans="2:14" ht="12.75">
      <c r="B33" s="82" t="s">
        <v>55</v>
      </c>
      <c r="C33" s="84">
        <v>6520.975</v>
      </c>
      <c r="D33" s="6">
        <f t="shared" si="0"/>
        <v>0.002456033586480334</v>
      </c>
      <c r="E33" s="84">
        <v>6520.975</v>
      </c>
      <c r="F33" s="6">
        <f t="shared" si="1"/>
        <v>0.004531958159183955</v>
      </c>
      <c r="G33" s="84">
        <v>0</v>
      </c>
      <c r="H33" s="6">
        <f t="shared" si="2"/>
        <v>0</v>
      </c>
      <c r="I33" s="84">
        <v>5171.27</v>
      </c>
      <c r="J33" s="6">
        <f t="shared" si="3"/>
        <v>0.004028200166464802</v>
      </c>
      <c r="K33" s="38">
        <f t="shared" si="4"/>
        <v>18213.22</v>
      </c>
      <c r="L33" s="6">
        <f t="shared" si="5"/>
        <v>0.0032003025949446347</v>
      </c>
      <c r="N33" s="35"/>
    </row>
    <row r="34" spans="2:14" ht="12.75">
      <c r="B34" s="82" t="s">
        <v>58</v>
      </c>
      <c r="C34" s="84">
        <v>777685.89</v>
      </c>
      <c r="D34" s="6">
        <f t="shared" si="0"/>
        <v>0.2929044606936617</v>
      </c>
      <c r="E34" s="84">
        <v>0</v>
      </c>
      <c r="F34" s="6">
        <f t="shared" si="1"/>
        <v>0</v>
      </c>
      <c r="G34" s="84">
        <v>0</v>
      </c>
      <c r="H34" s="6">
        <f t="shared" si="2"/>
        <v>0</v>
      </c>
      <c r="I34" s="84">
        <v>0</v>
      </c>
      <c r="J34" s="6">
        <f t="shared" si="3"/>
        <v>0</v>
      </c>
      <c r="K34" s="38">
        <f t="shared" si="4"/>
        <v>777685.89</v>
      </c>
      <c r="L34" s="6">
        <f t="shared" si="5"/>
        <v>0.13664965183634897</v>
      </c>
      <c r="N34" s="35"/>
    </row>
    <row r="35" spans="2:14" ht="12.75">
      <c r="B35" s="82" t="s">
        <v>61</v>
      </c>
      <c r="C35" s="84">
        <v>378266.18</v>
      </c>
      <c r="D35" s="6">
        <f t="shared" si="0"/>
        <v>0.14246864045784804</v>
      </c>
      <c r="E35" s="84">
        <v>0</v>
      </c>
      <c r="F35" s="6">
        <f t="shared" si="1"/>
        <v>0</v>
      </c>
      <c r="G35" s="84">
        <v>0</v>
      </c>
      <c r="H35" s="6">
        <f t="shared" si="2"/>
        <v>0</v>
      </c>
      <c r="I35" s="84">
        <v>0</v>
      </c>
      <c r="J35" s="6">
        <f t="shared" si="3"/>
        <v>0</v>
      </c>
      <c r="K35" s="38">
        <f t="shared" si="4"/>
        <v>378266.18</v>
      </c>
      <c r="L35" s="6">
        <f t="shared" si="5"/>
        <v>0.06646634902745337</v>
      </c>
      <c r="N35" s="35"/>
    </row>
    <row r="36" spans="2:14" ht="12.75">
      <c r="B36" s="82" t="s">
        <v>63</v>
      </c>
      <c r="C36" s="84">
        <v>61762.54</v>
      </c>
      <c r="D36" s="6">
        <f t="shared" si="0"/>
        <v>0.023261992666178767</v>
      </c>
      <c r="E36" s="84">
        <v>1517.654999999795</v>
      </c>
      <c r="F36" s="6">
        <f t="shared" si="1"/>
        <v>0.001054742421198578</v>
      </c>
      <c r="G36" s="84">
        <v>5320.41</v>
      </c>
      <c r="H36" s="6">
        <f t="shared" si="2"/>
        <v>0.016978828043734986</v>
      </c>
      <c r="I36" s="84">
        <v>5579.08</v>
      </c>
      <c r="J36" s="6">
        <f t="shared" si="3"/>
        <v>0.004345866873073818</v>
      </c>
      <c r="K36" s="38">
        <f t="shared" si="4"/>
        <v>74179.6849999998</v>
      </c>
      <c r="L36" s="6">
        <f t="shared" si="5"/>
        <v>0.013034347490321587</v>
      </c>
      <c r="N36" s="35"/>
    </row>
    <row r="37" spans="2:14" ht="12.75">
      <c r="B37" s="82" t="s">
        <v>67</v>
      </c>
      <c r="C37" s="84">
        <v>42134.8</v>
      </c>
      <c r="D37" s="6">
        <f t="shared" si="0"/>
        <v>0.015869480247912557</v>
      </c>
      <c r="E37" s="84">
        <v>42134.8</v>
      </c>
      <c r="F37" s="6">
        <f t="shared" si="1"/>
        <v>0.029282914080422655</v>
      </c>
      <c r="G37" s="84">
        <v>4602.49</v>
      </c>
      <c r="H37" s="6">
        <f t="shared" si="2"/>
        <v>0.01468775644790718</v>
      </c>
      <c r="I37" s="84">
        <v>7705.07</v>
      </c>
      <c r="J37" s="6">
        <f t="shared" si="3"/>
        <v>0.006001922981515749</v>
      </c>
      <c r="K37" s="38">
        <f t="shared" si="4"/>
        <v>96577.16</v>
      </c>
      <c r="L37" s="6">
        <f t="shared" si="5"/>
        <v>0.016969878789164308</v>
      </c>
      <c r="N37" s="35"/>
    </row>
    <row r="38" spans="2:14" ht="12.75">
      <c r="B38" s="82" t="s">
        <v>68</v>
      </c>
      <c r="C38" s="84">
        <v>10125.17</v>
      </c>
      <c r="D38" s="6">
        <f t="shared" si="0"/>
        <v>0.0038135029790519184</v>
      </c>
      <c r="E38" s="84">
        <v>10125.17</v>
      </c>
      <c r="F38" s="6">
        <f t="shared" si="1"/>
        <v>0.007036807654472622</v>
      </c>
      <c r="G38" s="84">
        <v>0</v>
      </c>
      <c r="H38" s="6">
        <f t="shared" si="2"/>
        <v>0</v>
      </c>
      <c r="I38" s="84">
        <v>38836.21</v>
      </c>
      <c r="J38" s="6">
        <f t="shared" si="3"/>
        <v>0.03025176167302461</v>
      </c>
      <c r="K38" s="38">
        <f t="shared" si="4"/>
        <v>59086.55</v>
      </c>
      <c r="L38" s="6">
        <f t="shared" si="5"/>
        <v>0.010382284916743218</v>
      </c>
      <c r="N38" s="35"/>
    </row>
    <row r="39" spans="2:14" ht="12.75">
      <c r="B39" s="82" t="s">
        <v>70</v>
      </c>
      <c r="C39" s="84">
        <v>9202.375</v>
      </c>
      <c r="D39" s="6">
        <f t="shared" si="0"/>
        <v>0.0034659452114732788</v>
      </c>
      <c r="E39" s="84">
        <v>9202.375</v>
      </c>
      <c r="F39" s="6">
        <f t="shared" si="1"/>
        <v>0.006395482035296937</v>
      </c>
      <c r="G39" s="84">
        <v>306.91</v>
      </c>
      <c r="H39" s="6">
        <f t="shared" si="2"/>
        <v>0.0009794305542059176</v>
      </c>
      <c r="I39" s="84">
        <v>23535.63</v>
      </c>
      <c r="J39" s="6">
        <f t="shared" si="3"/>
        <v>0.018333258306732</v>
      </c>
      <c r="K39" s="38">
        <f t="shared" si="4"/>
        <v>42247.29</v>
      </c>
      <c r="L39" s="6">
        <f t="shared" si="5"/>
        <v>0.0074234051868026915</v>
      </c>
      <c r="N39" s="35"/>
    </row>
    <row r="40" spans="2:14" ht="12.75">
      <c r="B40" s="82" t="s">
        <v>73</v>
      </c>
      <c r="C40" s="84">
        <v>3236.305</v>
      </c>
      <c r="D40" s="6">
        <f t="shared" si="0"/>
        <v>0.0012189087944815364</v>
      </c>
      <c r="E40" s="84">
        <v>3236.305</v>
      </c>
      <c r="F40" s="6">
        <f t="shared" si="1"/>
        <v>0.0022491726851211406</v>
      </c>
      <c r="G40" s="84">
        <v>0</v>
      </c>
      <c r="H40" s="6">
        <f t="shared" si="2"/>
        <v>0</v>
      </c>
      <c r="I40" s="84">
        <v>16487.97</v>
      </c>
      <c r="J40" s="6">
        <f t="shared" si="3"/>
        <v>0.012843429853530498</v>
      </c>
      <c r="K40" s="38">
        <f t="shared" si="4"/>
        <v>22960.58</v>
      </c>
      <c r="L40" s="6">
        <f t="shared" si="5"/>
        <v>0.004034476262595735</v>
      </c>
      <c r="N40" s="35"/>
    </row>
    <row r="41" spans="2:14" ht="12.75">
      <c r="B41" s="82" t="s">
        <v>75</v>
      </c>
      <c r="C41" s="84">
        <v>5676.26</v>
      </c>
      <c r="D41" s="6">
        <f t="shared" si="0"/>
        <v>0.0021378835535475695</v>
      </c>
      <c r="E41" s="84">
        <v>5676.26</v>
      </c>
      <c r="F41" s="6">
        <f t="shared" si="1"/>
        <v>0.003944896709564064</v>
      </c>
      <c r="G41" s="84">
        <v>318.63</v>
      </c>
      <c r="H41" s="6">
        <f t="shared" si="2"/>
        <v>0.0010168321575922306</v>
      </c>
      <c r="I41" s="84">
        <v>27213.9</v>
      </c>
      <c r="J41" s="6">
        <f t="shared" si="3"/>
        <v>0.021198474748012862</v>
      </c>
      <c r="K41" s="38">
        <f t="shared" si="4"/>
        <v>38885.05</v>
      </c>
      <c r="L41" s="6">
        <f t="shared" si="5"/>
        <v>0.006832615343116257</v>
      </c>
      <c r="N41" s="35"/>
    </row>
    <row r="42" spans="2:14" ht="12.75">
      <c r="B42" s="82" t="s">
        <v>78</v>
      </c>
      <c r="C42" s="84">
        <v>892.945</v>
      </c>
      <c r="D42" s="6">
        <f t="shared" si="0"/>
        <v>0.0003363151845973466</v>
      </c>
      <c r="E42" s="84">
        <v>892.945</v>
      </c>
      <c r="F42" s="6">
        <f t="shared" si="1"/>
        <v>0.000620580416034798</v>
      </c>
      <c r="G42" s="84">
        <v>0</v>
      </c>
      <c r="H42" s="6">
        <f t="shared" si="2"/>
        <v>0</v>
      </c>
      <c r="I42" s="84">
        <v>0</v>
      </c>
      <c r="J42" s="6">
        <f t="shared" si="3"/>
        <v>0</v>
      </c>
      <c r="K42" s="38">
        <f t="shared" si="4"/>
        <v>1785.89</v>
      </c>
      <c r="L42" s="6">
        <f t="shared" si="5"/>
        <v>0.00031380439050786595</v>
      </c>
      <c r="N42" s="35"/>
    </row>
    <row r="43" spans="2:14" ht="12.75">
      <c r="B43" s="82" t="s">
        <v>79</v>
      </c>
      <c r="C43" s="84">
        <v>47679.405</v>
      </c>
      <c r="D43" s="6">
        <f t="shared" si="0"/>
        <v>0.017957777796019515</v>
      </c>
      <c r="E43" s="84">
        <v>47679.405</v>
      </c>
      <c r="F43" s="6">
        <f t="shared" si="1"/>
        <v>0.03313631297693769</v>
      </c>
      <c r="G43" s="84">
        <v>21674.17</v>
      </c>
      <c r="H43" s="6">
        <f t="shared" si="2"/>
        <v>0.06916797867470355</v>
      </c>
      <c r="I43" s="84">
        <v>19077.25</v>
      </c>
      <c r="J43" s="6">
        <f t="shared" si="3"/>
        <v>0.014860369237284194</v>
      </c>
      <c r="K43" s="38">
        <f t="shared" si="4"/>
        <v>136110.22999999998</v>
      </c>
      <c r="L43" s="6">
        <f t="shared" si="5"/>
        <v>0.02391635977973752</v>
      </c>
      <c r="N43" s="35"/>
    </row>
    <row r="44" spans="2:14" ht="12.75">
      <c r="B44" s="82" t="s">
        <v>81</v>
      </c>
      <c r="C44" s="84">
        <v>141.425</v>
      </c>
      <c r="D44" s="6">
        <f t="shared" si="0"/>
        <v>5.3265738630800037E-05</v>
      </c>
      <c r="E44" s="84">
        <v>141.425</v>
      </c>
      <c r="F44" s="6">
        <f t="shared" si="1"/>
        <v>9.828778406029633E-05</v>
      </c>
      <c r="G44" s="84">
        <v>0</v>
      </c>
      <c r="H44" s="6">
        <f t="shared" si="2"/>
        <v>0</v>
      </c>
      <c r="I44" s="84">
        <v>0</v>
      </c>
      <c r="J44" s="6">
        <f t="shared" si="3"/>
        <v>0</v>
      </c>
      <c r="K44" s="38">
        <f t="shared" si="4"/>
        <v>282.85</v>
      </c>
      <c r="L44" s="6">
        <f t="shared" si="5"/>
        <v>4.9700469712664206E-05</v>
      </c>
      <c r="N44" s="35"/>
    </row>
    <row r="45" spans="2:14" ht="12.75">
      <c r="B45" s="82" t="s">
        <v>82</v>
      </c>
      <c r="C45" s="84">
        <v>3763.07</v>
      </c>
      <c r="D45" s="6">
        <f t="shared" si="0"/>
        <v>0.0014173074284561053</v>
      </c>
      <c r="E45" s="84">
        <v>3763.07</v>
      </c>
      <c r="F45" s="6">
        <f t="shared" si="1"/>
        <v>0.002615264709660805</v>
      </c>
      <c r="G45" s="84">
        <v>4360.57</v>
      </c>
      <c r="H45" s="6">
        <f t="shared" si="2"/>
        <v>0.013915726081762397</v>
      </c>
      <c r="I45" s="84">
        <v>0</v>
      </c>
      <c r="J45" s="6">
        <f t="shared" si="3"/>
        <v>0</v>
      </c>
      <c r="K45" s="38">
        <f t="shared" si="4"/>
        <v>11886.71</v>
      </c>
      <c r="L45" s="6">
        <f t="shared" si="5"/>
        <v>0.0020886514772431417</v>
      </c>
      <c r="N45" s="35"/>
    </row>
    <row r="46" spans="2:14" ht="12.75">
      <c r="B46" s="82" t="s">
        <v>88</v>
      </c>
      <c r="C46" s="84">
        <v>0</v>
      </c>
      <c r="D46" s="6">
        <f t="shared" si="0"/>
        <v>0</v>
      </c>
      <c r="E46" s="84">
        <v>0</v>
      </c>
      <c r="F46" s="6">
        <f t="shared" si="1"/>
        <v>0</v>
      </c>
      <c r="G46" s="84">
        <v>0</v>
      </c>
      <c r="H46" s="6">
        <f t="shared" si="2"/>
        <v>0</v>
      </c>
      <c r="I46" s="84">
        <v>26674.68</v>
      </c>
      <c r="J46" s="6">
        <f t="shared" si="3"/>
        <v>0.020778445220689563</v>
      </c>
      <c r="K46" s="38">
        <f t="shared" si="4"/>
        <v>26674.68</v>
      </c>
      <c r="L46" s="6">
        <f t="shared" si="5"/>
        <v>0.004687092541753614</v>
      </c>
      <c r="N46" s="35"/>
    </row>
    <row r="47" spans="2:14" ht="12.75">
      <c r="B47" s="82" t="s">
        <v>89</v>
      </c>
      <c r="C47" s="84">
        <v>27904.035</v>
      </c>
      <c r="D47" s="6">
        <f t="shared" si="0"/>
        <v>0.01050966261307899</v>
      </c>
      <c r="E47" s="84">
        <v>27904.035</v>
      </c>
      <c r="F47" s="6">
        <f t="shared" si="1"/>
        <v>0.019392793116428855</v>
      </c>
      <c r="G47" s="84">
        <v>4259.59</v>
      </c>
      <c r="H47" s="6">
        <f t="shared" si="2"/>
        <v>0.013593472335179642</v>
      </c>
      <c r="I47" s="84">
        <v>47872.55</v>
      </c>
      <c r="J47" s="6">
        <f t="shared" si="3"/>
        <v>0.0372906875640016</v>
      </c>
      <c r="K47" s="38">
        <f t="shared" si="4"/>
        <v>107940.21</v>
      </c>
      <c r="L47" s="6">
        <f t="shared" si="5"/>
        <v>0.018966516308586225</v>
      </c>
      <c r="N47" s="35"/>
    </row>
    <row r="48" spans="2:14" ht="12.75">
      <c r="B48" s="82" t="s">
        <v>93</v>
      </c>
      <c r="C48" s="84">
        <v>171.35</v>
      </c>
      <c r="D48" s="6">
        <f t="shared" si="0"/>
        <v>6.453656930802606E-05</v>
      </c>
      <c r="E48" s="84">
        <v>171.35</v>
      </c>
      <c r="F48" s="6">
        <f t="shared" si="1"/>
        <v>0.00011908511082716475</v>
      </c>
      <c r="G48" s="84">
        <v>0</v>
      </c>
      <c r="H48" s="6">
        <f t="shared" si="2"/>
        <v>0</v>
      </c>
      <c r="I48" s="84">
        <v>3361.99</v>
      </c>
      <c r="J48" s="6">
        <f t="shared" si="3"/>
        <v>0.0026188477255399537</v>
      </c>
      <c r="K48" s="38">
        <f t="shared" si="4"/>
        <v>3704.6899999999996</v>
      </c>
      <c r="L48" s="6">
        <f t="shared" si="5"/>
        <v>0.000650962818242213</v>
      </c>
      <c r="N48" s="35"/>
    </row>
    <row r="49" spans="2:14" ht="12.75">
      <c r="B49" s="82" t="s">
        <v>97</v>
      </c>
      <c r="C49" s="84">
        <v>0</v>
      </c>
      <c r="D49" s="6">
        <f t="shared" si="0"/>
        <v>0</v>
      </c>
      <c r="E49" s="84">
        <v>0</v>
      </c>
      <c r="F49" s="6">
        <f t="shared" si="1"/>
        <v>0</v>
      </c>
      <c r="G49" s="84">
        <v>0</v>
      </c>
      <c r="H49" s="6">
        <f t="shared" si="2"/>
        <v>0</v>
      </c>
      <c r="I49" s="84">
        <v>981.2</v>
      </c>
      <c r="J49" s="6">
        <f t="shared" si="3"/>
        <v>0.0007643132157739324</v>
      </c>
      <c r="K49" s="38">
        <f t="shared" si="4"/>
        <v>981.2</v>
      </c>
      <c r="L49" s="6">
        <f t="shared" si="5"/>
        <v>0.00017240976094066155</v>
      </c>
      <c r="N49" s="35"/>
    </row>
    <row r="50" spans="2:14" ht="12.75">
      <c r="B50" s="82" t="s">
        <v>99</v>
      </c>
      <c r="C50" s="84">
        <v>109661.555</v>
      </c>
      <c r="D50" s="6">
        <f t="shared" si="0"/>
        <v>0.04130248348224926</v>
      </c>
      <c r="E50" s="84">
        <v>109661.555</v>
      </c>
      <c r="F50" s="6">
        <f t="shared" si="1"/>
        <v>0.07621277169917842</v>
      </c>
      <c r="G50" s="84">
        <v>22697.54</v>
      </c>
      <c r="H50" s="6">
        <f t="shared" si="2"/>
        <v>0.07243382158062943</v>
      </c>
      <c r="I50" s="84">
        <v>62412.97</v>
      </c>
      <c r="J50" s="6">
        <f t="shared" si="3"/>
        <v>0.048617058506626544</v>
      </c>
      <c r="K50" s="38">
        <f t="shared" si="4"/>
        <v>304433.62</v>
      </c>
      <c r="L50" s="6">
        <f t="shared" si="5"/>
        <v>0.0534929959707503</v>
      </c>
      <c r="N50" s="35"/>
    </row>
    <row r="51" spans="2:14" ht="12.75">
      <c r="B51" s="82" t="s">
        <v>106</v>
      </c>
      <c r="C51" s="84">
        <v>0</v>
      </c>
      <c r="D51" s="6">
        <f t="shared" si="0"/>
        <v>0</v>
      </c>
      <c r="E51" s="84">
        <v>0</v>
      </c>
      <c r="F51" s="6">
        <f t="shared" si="1"/>
        <v>0</v>
      </c>
      <c r="G51" s="84">
        <v>0</v>
      </c>
      <c r="H51" s="6">
        <f t="shared" si="2"/>
        <v>0</v>
      </c>
      <c r="I51" s="84">
        <v>2580.44</v>
      </c>
      <c r="J51" s="6">
        <f t="shared" si="3"/>
        <v>0.0020100533984016367</v>
      </c>
      <c r="K51" s="38">
        <f t="shared" si="4"/>
        <v>2580.44</v>
      </c>
      <c r="L51" s="6">
        <f t="shared" si="5"/>
        <v>0.00045341728854639285</v>
      </c>
      <c r="N51" s="35"/>
    </row>
    <row r="52" spans="2:14" ht="12.75">
      <c r="B52" s="82" t="s">
        <v>110</v>
      </c>
      <c r="C52" s="84">
        <v>0</v>
      </c>
      <c r="D52" s="6">
        <f t="shared" si="0"/>
        <v>0</v>
      </c>
      <c r="E52" s="84">
        <v>0</v>
      </c>
      <c r="F52" s="6">
        <f t="shared" si="1"/>
        <v>0</v>
      </c>
      <c r="G52" s="84">
        <v>0</v>
      </c>
      <c r="H52" s="6">
        <f t="shared" si="2"/>
        <v>0</v>
      </c>
      <c r="I52" s="84">
        <v>2593.46</v>
      </c>
      <c r="J52" s="6">
        <f t="shared" si="3"/>
        <v>0.0020201954266011644</v>
      </c>
      <c r="K52" s="38">
        <f t="shared" si="4"/>
        <v>2593.46</v>
      </c>
      <c r="L52" s="6">
        <f t="shared" si="5"/>
        <v>0.0004557050740003751</v>
      </c>
      <c r="N52" s="35"/>
    </row>
    <row r="53" spans="2:14" ht="12.75">
      <c r="B53" s="82" t="s">
        <v>112</v>
      </c>
      <c r="C53" s="84">
        <v>0</v>
      </c>
      <c r="D53" s="6">
        <f t="shared" si="0"/>
        <v>0</v>
      </c>
      <c r="E53" s="84">
        <v>0</v>
      </c>
      <c r="F53" s="6">
        <f t="shared" si="1"/>
        <v>0</v>
      </c>
      <c r="G53" s="84">
        <v>0</v>
      </c>
      <c r="H53" s="6">
        <f t="shared" si="2"/>
        <v>0</v>
      </c>
      <c r="I53" s="84">
        <v>20076.73</v>
      </c>
      <c r="J53" s="6">
        <f t="shared" si="3"/>
        <v>0.015638921798333653</v>
      </c>
      <c r="K53" s="38">
        <f t="shared" si="4"/>
        <v>20076.73</v>
      </c>
      <c r="L53" s="6">
        <f t="shared" si="5"/>
        <v>0.00352774584159214</v>
      </c>
      <c r="N53" s="35"/>
    </row>
    <row r="54" spans="2:14" ht="12.75">
      <c r="B54" s="82" t="s">
        <v>115</v>
      </c>
      <c r="C54" s="84">
        <v>75917.39</v>
      </c>
      <c r="D54" s="6">
        <f t="shared" si="0"/>
        <v>0.028593217983189055</v>
      </c>
      <c r="E54" s="84">
        <v>75917.39</v>
      </c>
      <c r="F54" s="6">
        <f t="shared" si="1"/>
        <v>0.05276119522532296</v>
      </c>
      <c r="G54" s="84">
        <v>2612.98</v>
      </c>
      <c r="H54" s="6">
        <f t="shared" si="2"/>
        <v>0.00833870662255703</v>
      </c>
      <c r="I54" s="84">
        <v>11581.43</v>
      </c>
      <c r="J54" s="6">
        <f t="shared" si="3"/>
        <v>0.009021443137546568</v>
      </c>
      <c r="K54" s="38">
        <f t="shared" si="4"/>
        <v>166029.19</v>
      </c>
      <c r="L54" s="6">
        <f t="shared" si="5"/>
        <v>0.029173515039820293</v>
      </c>
      <c r="N54" s="35"/>
    </row>
    <row r="55" spans="2:14" ht="12.75">
      <c r="B55" s="82" t="s">
        <v>120</v>
      </c>
      <c r="C55" s="84">
        <v>0</v>
      </c>
      <c r="D55" s="6">
        <f t="shared" si="0"/>
        <v>0</v>
      </c>
      <c r="E55" s="84">
        <v>0</v>
      </c>
      <c r="F55" s="6">
        <f t="shared" si="1"/>
        <v>0</v>
      </c>
      <c r="G55" s="84">
        <v>0</v>
      </c>
      <c r="H55" s="6">
        <f t="shared" si="2"/>
        <v>0</v>
      </c>
      <c r="I55" s="84">
        <v>349.98</v>
      </c>
      <c r="J55" s="6">
        <f t="shared" si="3"/>
        <v>0.00027261958750159077</v>
      </c>
      <c r="K55" s="38">
        <f t="shared" si="4"/>
        <v>349.98</v>
      </c>
      <c r="L55" s="6">
        <f t="shared" si="5"/>
        <v>6.149609471464811E-05</v>
      </c>
      <c r="N55" s="35"/>
    </row>
    <row r="56" spans="2:14" ht="12.75">
      <c r="B56" s="82" t="s">
        <v>121</v>
      </c>
      <c r="C56" s="84">
        <v>876.41</v>
      </c>
      <c r="D56" s="6">
        <f t="shared" si="0"/>
        <v>0.0003300875092340071</v>
      </c>
      <c r="E56" s="84">
        <v>876.41</v>
      </c>
      <c r="F56" s="6">
        <f t="shared" si="1"/>
        <v>0.0006090888939599384</v>
      </c>
      <c r="G56" s="84">
        <v>0</v>
      </c>
      <c r="H56" s="6">
        <f t="shared" si="2"/>
        <v>0</v>
      </c>
      <c r="I56" s="84">
        <v>4071.35</v>
      </c>
      <c r="J56" s="6">
        <f t="shared" si="3"/>
        <v>0.003171409102161842</v>
      </c>
      <c r="K56" s="38">
        <f t="shared" si="4"/>
        <v>5824.17</v>
      </c>
      <c r="L56" s="6">
        <f t="shared" si="5"/>
        <v>0.0010233833646328707</v>
      </c>
      <c r="N56" s="35"/>
    </row>
    <row r="57" spans="2:14" ht="12.75">
      <c r="B57" s="82" t="s">
        <v>122</v>
      </c>
      <c r="C57" s="84">
        <v>3739.26</v>
      </c>
      <c r="D57" s="6">
        <f t="shared" si="0"/>
        <v>0.001408339726587275</v>
      </c>
      <c r="E57" s="84">
        <v>3739.26</v>
      </c>
      <c r="F57" s="6">
        <f t="shared" si="1"/>
        <v>0.002598717195865679</v>
      </c>
      <c r="G57" s="84">
        <v>0</v>
      </c>
      <c r="H57" s="6">
        <f t="shared" si="2"/>
        <v>0</v>
      </c>
      <c r="I57" s="84">
        <v>15306.76</v>
      </c>
      <c r="J57" s="6">
        <f t="shared" si="3"/>
        <v>0.011923317324378105</v>
      </c>
      <c r="K57" s="38">
        <f t="shared" si="4"/>
        <v>22785.28</v>
      </c>
      <c r="L57" s="6">
        <f t="shared" si="5"/>
        <v>0.004003673744156173</v>
      </c>
      <c r="N57" s="35"/>
    </row>
    <row r="58" spans="2:14" ht="12.75">
      <c r="B58" s="82" t="s">
        <v>123</v>
      </c>
      <c r="C58" s="84">
        <v>296.655</v>
      </c>
      <c r="D58" s="6">
        <f t="shared" si="0"/>
        <v>0.00011173093649298201</v>
      </c>
      <c r="E58" s="84">
        <v>296.655</v>
      </c>
      <c r="F58" s="6">
        <f t="shared" si="1"/>
        <v>0.0002061697902097027</v>
      </c>
      <c r="G58" s="84">
        <v>0</v>
      </c>
      <c r="H58" s="6">
        <f t="shared" si="2"/>
        <v>0</v>
      </c>
      <c r="I58" s="84">
        <v>353.7</v>
      </c>
      <c r="J58" s="6">
        <f t="shared" si="3"/>
        <v>0.00027551730984431294</v>
      </c>
      <c r="K58" s="38">
        <f t="shared" si="4"/>
        <v>947.01</v>
      </c>
      <c r="L58" s="6">
        <f t="shared" si="5"/>
        <v>0.0001664021277093517</v>
      </c>
      <c r="N58" s="35"/>
    </row>
    <row r="59" spans="2:14" ht="12.75">
      <c r="B59" s="82" t="s">
        <v>127</v>
      </c>
      <c r="C59" s="84">
        <v>64275.93</v>
      </c>
      <c r="D59" s="6">
        <f t="shared" si="0"/>
        <v>0.024208625685922566</v>
      </c>
      <c r="E59" s="84">
        <v>64275.93</v>
      </c>
      <c r="F59" s="6">
        <f t="shared" si="1"/>
        <v>0.04467059379964449</v>
      </c>
      <c r="G59" s="84">
        <v>4785.06</v>
      </c>
      <c r="H59" s="6">
        <f t="shared" si="2"/>
        <v>0.015270385349804723</v>
      </c>
      <c r="I59" s="84">
        <v>79814.64</v>
      </c>
      <c r="J59" s="6">
        <f t="shared" si="3"/>
        <v>0.06217222193664771</v>
      </c>
      <c r="K59" s="38">
        <f t="shared" si="4"/>
        <v>213151.56</v>
      </c>
      <c r="L59" s="6">
        <f t="shared" si="5"/>
        <v>0.03745353598015601</v>
      </c>
      <c r="N59" s="35"/>
    </row>
    <row r="60" spans="2:14" ht="12.75">
      <c r="B60" s="82" t="s">
        <v>128</v>
      </c>
      <c r="C60" s="84">
        <v>0</v>
      </c>
      <c r="D60" s="6">
        <f t="shared" si="0"/>
        <v>0</v>
      </c>
      <c r="E60" s="84">
        <v>0</v>
      </c>
      <c r="F60" s="6">
        <f t="shared" si="1"/>
        <v>0</v>
      </c>
      <c r="G60" s="84">
        <v>0</v>
      </c>
      <c r="H60" s="6">
        <f t="shared" si="2"/>
        <v>0</v>
      </c>
      <c r="I60" s="84">
        <v>10032.65</v>
      </c>
      <c r="J60" s="6">
        <f t="shared" si="3"/>
        <v>0.007815009156374177</v>
      </c>
      <c r="K60" s="38">
        <f t="shared" si="4"/>
        <v>10032.65</v>
      </c>
      <c r="L60" s="6">
        <f t="shared" si="5"/>
        <v>0.0017628687200380432</v>
      </c>
      <c r="N60" s="35"/>
    </row>
    <row r="61" spans="2:14" ht="12.75">
      <c r="B61" s="82" t="s">
        <v>130</v>
      </c>
      <c r="C61" s="84">
        <v>130.985</v>
      </c>
      <c r="D61" s="6">
        <f t="shared" si="0"/>
        <v>4.9333659356940734E-05</v>
      </c>
      <c r="E61" s="84">
        <v>130.985</v>
      </c>
      <c r="F61" s="6">
        <f t="shared" si="1"/>
        <v>9.103217532358434E-05</v>
      </c>
      <c r="G61" s="84">
        <v>0</v>
      </c>
      <c r="H61" s="6">
        <f t="shared" si="2"/>
        <v>0</v>
      </c>
      <c r="I61" s="84">
        <v>6011.97</v>
      </c>
      <c r="J61" s="6">
        <f t="shared" si="3"/>
        <v>0.00468306983676764</v>
      </c>
      <c r="K61" s="38">
        <f t="shared" si="4"/>
        <v>6273.9400000000005</v>
      </c>
      <c r="L61" s="6">
        <f t="shared" si="5"/>
        <v>0.0011024138764329943</v>
      </c>
      <c r="N61" s="35"/>
    </row>
    <row r="62" spans="2:14" ht="12.75">
      <c r="B62" s="82" t="s">
        <v>131</v>
      </c>
      <c r="C62" s="84">
        <v>4107.195</v>
      </c>
      <c r="D62" s="6">
        <f t="shared" si="0"/>
        <v>0.0015469172732948823</v>
      </c>
      <c r="E62" s="84">
        <v>4107.195</v>
      </c>
      <c r="F62" s="6">
        <f t="shared" si="1"/>
        <v>0.0028544252802087944</v>
      </c>
      <c r="G62" s="84">
        <v>0</v>
      </c>
      <c r="H62" s="6">
        <f t="shared" si="2"/>
        <v>0</v>
      </c>
      <c r="I62" s="84">
        <v>18147.61</v>
      </c>
      <c r="J62" s="6">
        <f t="shared" si="3"/>
        <v>0.014136219076346487</v>
      </c>
      <c r="K62" s="38">
        <f t="shared" si="4"/>
        <v>26362</v>
      </c>
      <c r="L62" s="6">
        <f t="shared" si="5"/>
        <v>0.004632150548224337</v>
      </c>
      <c r="N62" s="35"/>
    </row>
    <row r="63" spans="2:14" ht="12.75">
      <c r="B63" s="82" t="s">
        <v>132</v>
      </c>
      <c r="C63" s="84">
        <v>10991.915</v>
      </c>
      <c r="D63" s="6">
        <f t="shared" si="0"/>
        <v>0.00413995030187004</v>
      </c>
      <c r="E63" s="84">
        <v>10991.915</v>
      </c>
      <c r="F63" s="6">
        <f t="shared" si="1"/>
        <v>0.007639179550497664</v>
      </c>
      <c r="G63" s="84">
        <v>354.22</v>
      </c>
      <c r="H63" s="6">
        <f t="shared" si="2"/>
        <v>0.0011304092108788248</v>
      </c>
      <c r="I63" s="84">
        <v>41017.44</v>
      </c>
      <c r="J63" s="6">
        <f t="shared" si="3"/>
        <v>0.03195084740034073</v>
      </c>
      <c r="K63" s="38">
        <f t="shared" si="4"/>
        <v>63355.490000000005</v>
      </c>
      <c r="L63" s="6">
        <f t="shared" si="5"/>
        <v>0.011132393890316422</v>
      </c>
      <c r="N63" s="35"/>
    </row>
    <row r="64" spans="2:14" ht="12.75">
      <c r="B64" s="82" t="s">
        <v>134</v>
      </c>
      <c r="C64" s="84">
        <v>597.94</v>
      </c>
      <c r="D64" s="6">
        <f t="shared" si="0"/>
        <v>0.0002252056974148883</v>
      </c>
      <c r="E64" s="84">
        <v>597.94</v>
      </c>
      <c r="F64" s="6">
        <f t="shared" si="1"/>
        <v>0.0004155573455967021</v>
      </c>
      <c r="G64" s="84">
        <v>0</v>
      </c>
      <c r="H64" s="6">
        <f t="shared" si="2"/>
        <v>0</v>
      </c>
      <c r="I64" s="84">
        <v>6483.11</v>
      </c>
      <c r="J64" s="6">
        <f t="shared" si="3"/>
        <v>0.005050067929388645</v>
      </c>
      <c r="K64" s="38">
        <f t="shared" si="4"/>
        <v>7678.99</v>
      </c>
      <c r="L64" s="6">
        <f t="shared" si="5"/>
        <v>0.0013492996638460359</v>
      </c>
      <c r="N64" s="35"/>
    </row>
    <row r="65" spans="2:14" ht="12.75">
      <c r="B65" s="82" t="s">
        <v>135</v>
      </c>
      <c r="C65" s="84">
        <v>70148.605</v>
      </c>
      <c r="D65" s="6">
        <f t="shared" si="0"/>
        <v>0.026420486188758932</v>
      </c>
      <c r="E65" s="84">
        <v>70148.605</v>
      </c>
      <c r="F65" s="6">
        <f t="shared" si="1"/>
        <v>0.048751995335838946</v>
      </c>
      <c r="G65" s="84">
        <v>14652.37</v>
      </c>
      <c r="H65" s="6">
        <f t="shared" si="2"/>
        <v>0.04675956752640891</v>
      </c>
      <c r="I65" s="84">
        <v>14362.64</v>
      </c>
      <c r="J65" s="6">
        <f t="shared" si="3"/>
        <v>0.011187887857117112</v>
      </c>
      <c r="K65" s="38">
        <f t="shared" si="4"/>
        <v>169312.21999999997</v>
      </c>
      <c r="L65" s="6">
        <f t="shared" si="5"/>
        <v>0.029750386643429157</v>
      </c>
      <c r="N65" s="35"/>
    </row>
    <row r="66" spans="2:14" ht="12.75">
      <c r="B66" s="82" t="s">
        <v>136</v>
      </c>
      <c r="C66" s="84">
        <v>1140.05</v>
      </c>
      <c r="D66" s="6">
        <f t="shared" si="0"/>
        <v>0.00042938380997732775</v>
      </c>
      <c r="E66" s="84">
        <v>1140.05</v>
      </c>
      <c r="F66" s="6">
        <f t="shared" si="1"/>
        <v>0.0007923138640123092</v>
      </c>
      <c r="G66" s="84">
        <v>0</v>
      </c>
      <c r="H66" s="6">
        <f t="shared" si="2"/>
        <v>0</v>
      </c>
      <c r="I66" s="84">
        <v>453</v>
      </c>
      <c r="J66" s="6">
        <f t="shared" si="3"/>
        <v>0.0003528678014121396</v>
      </c>
      <c r="K66" s="38">
        <f t="shared" si="4"/>
        <v>2733.1</v>
      </c>
      <c r="L66" s="6">
        <f t="shared" si="5"/>
        <v>0.0004802416608509193</v>
      </c>
      <c r="N66" s="35"/>
    </row>
    <row r="67" spans="2:14" ht="12.75">
      <c r="B67" s="82" t="s">
        <v>137</v>
      </c>
      <c r="C67" s="84">
        <v>46933</v>
      </c>
      <c r="D67" s="6">
        <f t="shared" si="0"/>
        <v>0.017676654842915595</v>
      </c>
      <c r="E67" s="84">
        <v>46933</v>
      </c>
      <c r="F67" s="6">
        <f t="shared" si="1"/>
        <v>0.03261757517625517</v>
      </c>
      <c r="G67" s="84">
        <v>17868.04</v>
      </c>
      <c r="H67" s="6">
        <f t="shared" si="2"/>
        <v>0.057021616499213126</v>
      </c>
      <c r="I67" s="84">
        <v>45159.4</v>
      </c>
      <c r="J67" s="6">
        <f t="shared" si="3"/>
        <v>0.035177258699980965</v>
      </c>
      <c r="K67" s="38">
        <f t="shared" si="4"/>
        <v>156893.44</v>
      </c>
      <c r="L67" s="6">
        <f t="shared" si="5"/>
        <v>0.027568243460617637</v>
      </c>
      <c r="N67" s="35"/>
    </row>
    <row r="68" spans="2:14" ht="12.75">
      <c r="B68" s="82" t="s">
        <v>139</v>
      </c>
      <c r="C68" s="84">
        <v>9178.86</v>
      </c>
      <c r="D68" s="6">
        <f aca="true" t="shared" si="6" ref="D68:D78">+C68/$C$79</f>
        <v>0.003457088617208451</v>
      </c>
      <c r="E68" s="84">
        <v>9178.86</v>
      </c>
      <c r="F68" s="6">
        <f aca="true" t="shared" si="7" ref="F68:F78">+E68/$E$79</f>
        <v>0.006379139541097342</v>
      </c>
      <c r="G68" s="84">
        <v>0</v>
      </c>
      <c r="H68" s="6">
        <f aca="true" t="shared" si="8" ref="H68:H78">+G68/$G$79</f>
        <v>0</v>
      </c>
      <c r="I68" s="84">
        <v>19560</v>
      </c>
      <c r="J68" s="6">
        <f aca="true" t="shared" si="9" ref="J68:J78">+I68/$I$79</f>
        <v>0.015236411027861921</v>
      </c>
      <c r="K68" s="38">
        <f aca="true" t="shared" si="10" ref="K68:K78">+C68+E68+G68+I68</f>
        <v>37917.72</v>
      </c>
      <c r="L68" s="6">
        <f aca="true" t="shared" si="11" ref="L68:L78">+K68/$K$79</f>
        <v>0.00666264272382281</v>
      </c>
      <c r="N68" s="35"/>
    </row>
    <row r="69" spans="2:14" ht="12.75">
      <c r="B69" s="82" t="s">
        <v>140</v>
      </c>
      <c r="C69" s="84">
        <v>8705.295</v>
      </c>
      <c r="D69" s="6">
        <f t="shared" si="6"/>
        <v>0.003278727015548951</v>
      </c>
      <c r="E69" s="84">
        <v>8705.295</v>
      </c>
      <c r="F69" s="6">
        <f t="shared" si="7"/>
        <v>0.006050020541920999</v>
      </c>
      <c r="G69" s="84">
        <v>0</v>
      </c>
      <c r="H69" s="6">
        <f t="shared" si="8"/>
        <v>0</v>
      </c>
      <c r="I69" s="84">
        <v>21711</v>
      </c>
      <c r="J69" s="6">
        <f t="shared" si="9"/>
        <v>0.016911948866355324</v>
      </c>
      <c r="K69" s="38">
        <f t="shared" si="10"/>
        <v>39121.59</v>
      </c>
      <c r="L69" s="6">
        <f t="shared" si="11"/>
        <v>0.006874178535995285</v>
      </c>
      <c r="N69" s="35"/>
    </row>
    <row r="70" spans="2:14" ht="12.75">
      <c r="B70" s="82" t="s">
        <v>141</v>
      </c>
      <c r="C70" s="84">
        <v>0</v>
      </c>
      <c r="D70" s="6">
        <f t="shared" si="6"/>
        <v>0</v>
      </c>
      <c r="E70" s="84">
        <v>0</v>
      </c>
      <c r="F70" s="6">
        <f t="shared" si="7"/>
        <v>0</v>
      </c>
      <c r="G70" s="84">
        <v>0</v>
      </c>
      <c r="H70" s="6">
        <f t="shared" si="8"/>
        <v>0</v>
      </c>
      <c r="I70" s="84">
        <v>3720.24</v>
      </c>
      <c r="J70" s="6">
        <f t="shared" si="9"/>
        <v>0.0028979092925507685</v>
      </c>
      <c r="K70" s="38">
        <f t="shared" si="10"/>
        <v>3720.24</v>
      </c>
      <c r="L70" s="6">
        <f t="shared" si="11"/>
        <v>0.000653695158012522</v>
      </c>
      <c r="N70" s="35"/>
    </row>
    <row r="71" spans="2:14" ht="12.75">
      <c r="B71" s="82" t="s">
        <v>142</v>
      </c>
      <c r="C71" s="84">
        <v>0</v>
      </c>
      <c r="D71" s="6">
        <f t="shared" si="6"/>
        <v>0</v>
      </c>
      <c r="E71" s="84">
        <v>0</v>
      </c>
      <c r="F71" s="6">
        <f t="shared" si="7"/>
        <v>0</v>
      </c>
      <c r="G71" s="84">
        <v>0</v>
      </c>
      <c r="H71" s="6">
        <f t="shared" si="8"/>
        <v>0</v>
      </c>
      <c r="I71" s="84">
        <v>1312.81</v>
      </c>
      <c r="J71" s="6">
        <f t="shared" si="9"/>
        <v>0.0010226233518142846</v>
      </c>
      <c r="K71" s="38">
        <f t="shared" si="10"/>
        <v>1312.81</v>
      </c>
      <c r="L71" s="6">
        <f t="shared" si="11"/>
        <v>0.0002306780047498062</v>
      </c>
      <c r="N71" s="35"/>
    </row>
    <row r="72" spans="2:14" ht="12.75">
      <c r="B72" s="82" t="s">
        <v>143</v>
      </c>
      <c r="C72" s="84">
        <v>7782.54</v>
      </c>
      <c r="D72" s="6">
        <f t="shared" si="6"/>
        <v>0.002931184313408142</v>
      </c>
      <c r="E72" s="84">
        <v>7782.54</v>
      </c>
      <c r="F72" s="6">
        <f t="shared" si="7"/>
        <v>0.005408722722012506</v>
      </c>
      <c r="G72" s="84">
        <v>0</v>
      </c>
      <c r="H72" s="6">
        <f t="shared" si="8"/>
        <v>0</v>
      </c>
      <c r="I72" s="84">
        <v>51217.33</v>
      </c>
      <c r="J72" s="6">
        <f t="shared" si="9"/>
        <v>0.03989612942891837</v>
      </c>
      <c r="K72" s="38">
        <f t="shared" si="10"/>
        <v>66782.41</v>
      </c>
      <c r="L72" s="6">
        <f t="shared" si="11"/>
        <v>0.011734548861741995</v>
      </c>
      <c r="N72" s="35"/>
    </row>
    <row r="73" spans="2:14" ht="12.75">
      <c r="B73" s="82" t="s">
        <v>145</v>
      </c>
      <c r="C73" s="84">
        <v>528.22</v>
      </c>
      <c r="D73" s="6">
        <f t="shared" si="6"/>
        <v>0.0001989466392756669</v>
      </c>
      <c r="E73" s="84">
        <v>528.22</v>
      </c>
      <c r="F73" s="6">
        <f t="shared" si="7"/>
        <v>0.00036710322288371737</v>
      </c>
      <c r="G73" s="84">
        <v>0</v>
      </c>
      <c r="H73" s="6">
        <f t="shared" si="8"/>
        <v>0</v>
      </c>
      <c r="I73" s="84">
        <v>453.61</v>
      </c>
      <c r="J73" s="6">
        <f t="shared" si="9"/>
        <v>0.00035334296555973653</v>
      </c>
      <c r="K73" s="38">
        <f t="shared" si="10"/>
        <v>1510.0500000000002</v>
      </c>
      <c r="L73" s="6">
        <f t="shared" si="11"/>
        <v>0.00026533567010644717</v>
      </c>
      <c r="N73" s="35"/>
    </row>
    <row r="74" spans="2:14" ht="12.75">
      <c r="B74" s="82" t="s">
        <v>146</v>
      </c>
      <c r="C74" s="84">
        <v>7689.73</v>
      </c>
      <c r="D74" s="6">
        <f t="shared" si="6"/>
        <v>0.002896228731281046</v>
      </c>
      <c r="E74" s="84">
        <v>7689.73</v>
      </c>
      <c r="F74" s="6">
        <f t="shared" si="7"/>
        <v>0.005344221472313823</v>
      </c>
      <c r="G74" s="84">
        <v>0</v>
      </c>
      <c r="H74" s="6">
        <f t="shared" si="8"/>
        <v>0</v>
      </c>
      <c r="I74" s="84">
        <v>7601.12</v>
      </c>
      <c r="J74" s="6">
        <f t="shared" si="9"/>
        <v>0.005920950337019519</v>
      </c>
      <c r="K74" s="38">
        <f t="shared" si="10"/>
        <v>22980.579999999998</v>
      </c>
      <c r="L74" s="6">
        <f t="shared" si="11"/>
        <v>0.004037990525965906</v>
      </c>
      <c r="N74" s="35"/>
    </row>
    <row r="75" spans="2:14" ht="12.75">
      <c r="B75" s="82" t="s">
        <v>148</v>
      </c>
      <c r="C75" s="84">
        <v>2548.06</v>
      </c>
      <c r="D75" s="6">
        <f t="shared" si="6"/>
        <v>0.000959690987983711</v>
      </c>
      <c r="E75" s="84">
        <v>2548.06</v>
      </c>
      <c r="F75" s="6">
        <f t="shared" si="7"/>
        <v>0.0017708550189335596</v>
      </c>
      <c r="G75" s="84">
        <v>0</v>
      </c>
      <c r="H75" s="6">
        <f t="shared" si="8"/>
        <v>0</v>
      </c>
      <c r="I75" s="84">
        <v>790.67</v>
      </c>
      <c r="J75" s="6">
        <f t="shared" si="9"/>
        <v>0.0006158984206237006</v>
      </c>
      <c r="K75" s="38">
        <f t="shared" si="10"/>
        <v>5886.79</v>
      </c>
      <c r="L75" s="6">
        <f t="shared" si="11"/>
        <v>0.0010343865232448806</v>
      </c>
      <c r="N75" s="35"/>
    </row>
    <row r="76" spans="2:12" ht="12.75">
      <c r="B76" s="82" t="s">
        <v>163</v>
      </c>
      <c r="C76" s="84">
        <v>0</v>
      </c>
      <c r="D76" s="6">
        <f t="shared" si="6"/>
        <v>0</v>
      </c>
      <c r="E76" s="84">
        <v>0</v>
      </c>
      <c r="F76" s="6">
        <f t="shared" si="7"/>
        <v>0</v>
      </c>
      <c r="G76" s="84">
        <v>0</v>
      </c>
      <c r="H76" s="6">
        <f t="shared" si="8"/>
        <v>0</v>
      </c>
      <c r="I76" s="84">
        <v>15763.66</v>
      </c>
      <c r="J76" s="6">
        <f t="shared" si="9"/>
        <v>0.012279223060504389</v>
      </c>
      <c r="K76" s="38">
        <f t="shared" si="10"/>
        <v>15763.66</v>
      </c>
      <c r="L76" s="6">
        <f t="shared" si="11"/>
        <v>0.0027698826458926505</v>
      </c>
    </row>
    <row r="77" spans="2:12" ht="12.75">
      <c r="B77" s="82" t="s">
        <v>149</v>
      </c>
      <c r="C77" s="84">
        <v>3.33</v>
      </c>
      <c r="D77" s="6">
        <f t="shared" si="6"/>
        <v>1.2541976994206408E-06</v>
      </c>
      <c r="E77" s="84">
        <v>3.33</v>
      </c>
      <c r="F77" s="6">
        <f t="shared" si="7"/>
        <v>2.314288993606412E-06</v>
      </c>
      <c r="G77" s="84">
        <v>0</v>
      </c>
      <c r="H77" s="6">
        <f t="shared" si="8"/>
        <v>0</v>
      </c>
      <c r="I77" s="84">
        <v>18725.19</v>
      </c>
      <c r="J77" s="6">
        <f t="shared" si="9"/>
        <v>0.014586129417935058</v>
      </c>
      <c r="K77" s="38">
        <f t="shared" si="10"/>
        <v>18731.85</v>
      </c>
      <c r="L77" s="6">
        <f t="shared" si="11"/>
        <v>0.003291432715528262</v>
      </c>
    </row>
    <row r="78" spans="2:12" ht="12.75">
      <c r="B78" s="52"/>
      <c r="C78" s="54"/>
      <c r="D78" s="6">
        <f t="shared" si="6"/>
        <v>0</v>
      </c>
      <c r="E78" s="54"/>
      <c r="F78" s="6">
        <f t="shared" si="7"/>
        <v>0</v>
      </c>
      <c r="G78" s="54"/>
      <c r="H78" s="6">
        <f t="shared" si="8"/>
        <v>0</v>
      </c>
      <c r="I78" s="54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52"/>
      <c r="C79" s="4">
        <f aca="true" t="shared" si="12" ref="C79:L79">SUM(C3:C78)</f>
        <v>2655083.8049999992</v>
      </c>
      <c r="D79" s="10">
        <f t="shared" si="12"/>
        <v>1.0000000000000004</v>
      </c>
      <c r="E79" s="4">
        <f t="shared" si="12"/>
        <v>1438886.85</v>
      </c>
      <c r="F79" s="10">
        <f t="shared" si="12"/>
        <v>0.9999999999999996</v>
      </c>
      <c r="G79" s="4">
        <f t="shared" si="12"/>
        <v>313355.54999999993</v>
      </c>
      <c r="H79" s="10">
        <f t="shared" si="12"/>
        <v>0.9999999999999999</v>
      </c>
      <c r="I79" s="4">
        <f t="shared" si="12"/>
        <v>1283766.89</v>
      </c>
      <c r="J79" s="10">
        <f t="shared" si="12"/>
        <v>1.0000000000000007</v>
      </c>
      <c r="K79" s="4">
        <f t="shared" si="12"/>
        <v>5691093.0950000025</v>
      </c>
      <c r="L79" s="10">
        <f t="shared" si="12"/>
        <v>0.9999999999999993</v>
      </c>
    </row>
    <row r="80" spans="3:11" ht="12.75">
      <c r="C80" s="4">
        <f>+C79-C81</f>
        <v>-0.005000000819563866</v>
      </c>
      <c r="D80" s="36"/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-0.004999997094273567</v>
      </c>
    </row>
    <row r="81" spans="3:11" ht="12.75">
      <c r="C81" s="16">
        <v>2655083.81</v>
      </c>
      <c r="D81" s="36"/>
      <c r="E81" s="9">
        <v>1438886.85</v>
      </c>
      <c r="G81" s="9">
        <v>313355.55</v>
      </c>
      <c r="I81" s="9">
        <v>1283766.89</v>
      </c>
      <c r="K81" s="4">
        <f>SUM(C81:I81)</f>
        <v>5691093.1</v>
      </c>
    </row>
    <row r="82" ht="12.75">
      <c r="D82" s="36"/>
    </row>
    <row r="90" spans="3:21" ht="12.75">
      <c r="C90" s="16"/>
      <c r="D90" s="19"/>
      <c r="E90" s="16"/>
      <c r="G90" s="19"/>
      <c r="H90" s="19"/>
      <c r="I90" s="14"/>
      <c r="K90" s="19"/>
      <c r="L90" s="19"/>
      <c r="M90" s="20"/>
      <c r="O90" s="19"/>
      <c r="P90" s="19"/>
      <c r="Q90" s="14"/>
      <c r="S90" s="19">
        <v>10</v>
      </c>
      <c r="T90" s="19">
        <v>2006</v>
      </c>
      <c r="U90" s="14">
        <v>1156594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48">
      <selection activeCell="C81" sqref="C81:K81"/>
    </sheetView>
  </sheetViews>
  <sheetFormatPr defaultColWidth="9.140625" defaultRowHeight="12.75"/>
  <cols>
    <col min="3" max="3" width="16.140625" style="4" customWidth="1"/>
    <col min="4" max="4" width="9.7109375" style="0" customWidth="1"/>
    <col min="5" max="5" width="13.7109375" style="0" customWidth="1"/>
    <col min="6" max="6" width="11.7109375" style="0" customWidth="1"/>
    <col min="7" max="7" width="17.57421875" style="0" customWidth="1"/>
    <col min="8" max="8" width="11.7109375" style="0" customWidth="1"/>
    <col min="9" max="9" width="14.140625" style="0" customWidth="1"/>
    <col min="10" max="10" width="11.421875" style="0" customWidth="1"/>
    <col min="11" max="11" width="12.28125" style="0" customWidth="1"/>
    <col min="12" max="12" width="10.140625" style="0" bestFit="1" customWidth="1"/>
    <col min="13" max="13" width="12.85156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40483</v>
      </c>
      <c r="F1" t="s">
        <v>157</v>
      </c>
    </row>
    <row r="2" spans="2:12" ht="12.75">
      <c r="B2" s="85" t="s">
        <v>150</v>
      </c>
      <c r="C2" s="85" t="s">
        <v>151</v>
      </c>
      <c r="D2" s="1" t="s">
        <v>159</v>
      </c>
      <c r="E2" s="85" t="s">
        <v>152</v>
      </c>
      <c r="F2" s="1" t="s">
        <v>159</v>
      </c>
      <c r="G2" s="88" t="s">
        <v>153</v>
      </c>
      <c r="H2" s="1" t="s">
        <v>159</v>
      </c>
      <c r="I2" s="88" t="s">
        <v>154</v>
      </c>
      <c r="J2" s="1" t="s">
        <v>159</v>
      </c>
      <c r="K2" s="28" t="s">
        <v>155</v>
      </c>
      <c r="L2" s="1" t="s">
        <v>156</v>
      </c>
    </row>
    <row r="3" spans="2:12" ht="12.75">
      <c r="B3" s="86" t="s">
        <v>2</v>
      </c>
      <c r="C3" s="87">
        <v>19707.895</v>
      </c>
      <c r="D3" s="6">
        <f>+C3/$C$79</f>
        <v>0.006312091624745011</v>
      </c>
      <c r="E3" s="87">
        <v>19707.895</v>
      </c>
      <c r="F3" s="6">
        <f>+E3/$E$79</f>
        <v>0.011903574540833984</v>
      </c>
      <c r="G3" s="87">
        <v>799.75</v>
      </c>
      <c r="H3" s="6">
        <f>+G3/$G$79</f>
        <v>0.0018933794527975945</v>
      </c>
      <c r="I3" s="87">
        <v>1771.25</v>
      </c>
      <c r="J3" s="6">
        <f>+I3/$I$79</f>
        <v>0.0013688317418112472</v>
      </c>
      <c r="K3" s="38">
        <f>+C3+E3+G3+I3</f>
        <v>41986.79</v>
      </c>
      <c r="L3" s="6">
        <f>+K3/$K$79</f>
        <v>0.00646522280331381</v>
      </c>
    </row>
    <row r="4" spans="2:12" ht="12.75">
      <c r="B4" s="86" t="s">
        <v>6</v>
      </c>
      <c r="C4" s="87">
        <v>6835.05</v>
      </c>
      <c r="D4" s="6">
        <f aca="true" t="shared" si="0" ref="D4:D67">+C4/$C$79</f>
        <v>0.0021891461193452363</v>
      </c>
      <c r="E4" s="87">
        <v>6835.05</v>
      </c>
      <c r="F4" s="6">
        <f aca="true" t="shared" si="1" ref="F4:F67">+E4/$E$79</f>
        <v>0.004128372267323695</v>
      </c>
      <c r="G4" s="87">
        <v>491.95</v>
      </c>
      <c r="H4" s="6">
        <f aca="true" t="shared" si="2" ref="H4:H67">+G4/$G$79</f>
        <v>0.001164673987875932</v>
      </c>
      <c r="I4" s="87">
        <v>28352.07</v>
      </c>
      <c r="J4" s="6">
        <f aca="true" t="shared" si="3" ref="J4:J67">+I4/$I$79</f>
        <v>0.02191063563136452</v>
      </c>
      <c r="K4" s="38">
        <f aca="true" t="shared" si="4" ref="K4:K67">+C4+E4+G4+I4</f>
        <v>42514.12</v>
      </c>
      <c r="L4" s="6">
        <f aca="true" t="shared" si="5" ref="L4:L67">+K4/$K$79</f>
        <v>0.006546422293459912</v>
      </c>
    </row>
    <row r="5" spans="2:12" ht="12.75">
      <c r="B5" s="86" t="s">
        <v>7</v>
      </c>
      <c r="C5" s="87">
        <v>0</v>
      </c>
      <c r="D5" s="6">
        <f t="shared" si="0"/>
        <v>0</v>
      </c>
      <c r="E5" s="87">
        <v>0</v>
      </c>
      <c r="F5" s="6">
        <f t="shared" si="1"/>
        <v>0</v>
      </c>
      <c r="G5" s="87">
        <v>0</v>
      </c>
      <c r="H5" s="6">
        <f t="shared" si="2"/>
        <v>0</v>
      </c>
      <c r="I5" s="87">
        <v>1465.78</v>
      </c>
      <c r="J5" s="6">
        <f t="shared" si="3"/>
        <v>0.001132762845737242</v>
      </c>
      <c r="K5" s="38">
        <f t="shared" si="4"/>
        <v>1465.78</v>
      </c>
      <c r="L5" s="6">
        <f t="shared" si="5"/>
        <v>0.0002257041864986896</v>
      </c>
    </row>
    <row r="6" spans="2:12" ht="12.75">
      <c r="B6" s="86" t="s">
        <v>8</v>
      </c>
      <c r="C6" s="87">
        <v>12137.32</v>
      </c>
      <c r="D6" s="6">
        <f t="shared" si="0"/>
        <v>0.0038873698037690026</v>
      </c>
      <c r="E6" s="87">
        <v>12137.32</v>
      </c>
      <c r="F6" s="6">
        <f t="shared" si="1"/>
        <v>0.007330944951043991</v>
      </c>
      <c r="G6" s="87">
        <v>8645.61</v>
      </c>
      <c r="H6" s="6">
        <f t="shared" si="2"/>
        <v>0.020468171717288416</v>
      </c>
      <c r="I6" s="87">
        <v>22689.44</v>
      </c>
      <c r="J6" s="6">
        <f t="shared" si="3"/>
        <v>0.017534524023103334</v>
      </c>
      <c r="K6" s="38">
        <f t="shared" si="4"/>
        <v>55609.69</v>
      </c>
      <c r="L6" s="6">
        <f t="shared" si="5"/>
        <v>0.008562908378402158</v>
      </c>
    </row>
    <row r="7" spans="2:12" ht="12.75">
      <c r="B7" s="86" t="s">
        <v>12</v>
      </c>
      <c r="C7" s="87">
        <v>0</v>
      </c>
      <c r="D7" s="6">
        <f t="shared" si="0"/>
        <v>0</v>
      </c>
      <c r="E7" s="87">
        <v>0</v>
      </c>
      <c r="F7" s="6">
        <f t="shared" si="1"/>
        <v>0</v>
      </c>
      <c r="G7" s="87">
        <v>0</v>
      </c>
      <c r="H7" s="6">
        <f t="shared" si="2"/>
        <v>0</v>
      </c>
      <c r="I7" s="87">
        <v>7254.41</v>
      </c>
      <c r="J7" s="6">
        <f t="shared" si="3"/>
        <v>0.005606247946993891</v>
      </c>
      <c r="K7" s="38">
        <f t="shared" si="4"/>
        <v>7254.41</v>
      </c>
      <c r="L7" s="6">
        <f t="shared" si="5"/>
        <v>0.0011170507904173605</v>
      </c>
    </row>
    <row r="8" spans="2:12" ht="12.75">
      <c r="B8" s="86" t="s">
        <v>15</v>
      </c>
      <c r="C8" s="87">
        <v>20871.26</v>
      </c>
      <c r="D8" s="6">
        <f t="shared" si="0"/>
        <v>0.006684696942208974</v>
      </c>
      <c r="E8" s="87">
        <v>20871.26</v>
      </c>
      <c r="F8" s="6">
        <f t="shared" si="1"/>
        <v>0.012606247352704419</v>
      </c>
      <c r="G8" s="87">
        <v>1112.6</v>
      </c>
      <c r="H8" s="6">
        <f t="shared" si="2"/>
        <v>0.002634040611669401</v>
      </c>
      <c r="I8" s="87">
        <v>19019.84</v>
      </c>
      <c r="J8" s="6">
        <f t="shared" si="3"/>
        <v>0.014698636960435418</v>
      </c>
      <c r="K8" s="38">
        <f t="shared" si="4"/>
        <v>61874.95999999999</v>
      </c>
      <c r="L8" s="6">
        <f t="shared" si="5"/>
        <v>0.009527649109306278</v>
      </c>
    </row>
    <row r="9" spans="2:12" ht="12.75">
      <c r="B9" s="86" t="s">
        <v>16</v>
      </c>
      <c r="C9" s="87">
        <v>0</v>
      </c>
      <c r="D9" s="6">
        <f t="shared" si="0"/>
        <v>0</v>
      </c>
      <c r="E9" s="87">
        <v>0</v>
      </c>
      <c r="F9" s="6">
        <f t="shared" si="1"/>
        <v>0</v>
      </c>
      <c r="G9" s="87">
        <v>0</v>
      </c>
      <c r="H9" s="6">
        <f t="shared" si="2"/>
        <v>0</v>
      </c>
      <c r="I9" s="87">
        <v>2660.63</v>
      </c>
      <c r="J9" s="6">
        <f t="shared" si="3"/>
        <v>0.002056149497369236</v>
      </c>
      <c r="K9" s="38">
        <f t="shared" si="4"/>
        <v>2660.63</v>
      </c>
      <c r="L9" s="6">
        <f t="shared" si="5"/>
        <v>0.0004096899464612756</v>
      </c>
    </row>
    <row r="10" spans="2:12" ht="12.75">
      <c r="B10" s="86" t="s">
        <v>17</v>
      </c>
      <c r="C10" s="87">
        <v>3703.01</v>
      </c>
      <c r="D10" s="6">
        <f t="shared" si="0"/>
        <v>0.0011860088765110136</v>
      </c>
      <c r="E10" s="87">
        <v>3703.01</v>
      </c>
      <c r="F10" s="6">
        <f t="shared" si="1"/>
        <v>0.00223661916000941</v>
      </c>
      <c r="G10" s="87">
        <v>421.26</v>
      </c>
      <c r="H10" s="6">
        <f t="shared" si="2"/>
        <v>0.000997317947215398</v>
      </c>
      <c r="I10" s="87">
        <v>3687.19</v>
      </c>
      <c r="J10" s="6">
        <f t="shared" si="3"/>
        <v>0.002849480711412287</v>
      </c>
      <c r="K10" s="38">
        <f t="shared" si="4"/>
        <v>11514.470000000001</v>
      </c>
      <c r="L10" s="6">
        <f t="shared" si="5"/>
        <v>0.0017730246587574989</v>
      </c>
    </row>
    <row r="11" spans="2:12" ht="12.75">
      <c r="B11" s="86" t="s">
        <v>22</v>
      </c>
      <c r="C11" s="87">
        <v>0</v>
      </c>
      <c r="D11" s="6">
        <f t="shared" si="0"/>
        <v>0</v>
      </c>
      <c r="E11" s="87">
        <v>0</v>
      </c>
      <c r="F11" s="6">
        <f t="shared" si="1"/>
        <v>0</v>
      </c>
      <c r="G11" s="87">
        <v>0</v>
      </c>
      <c r="H11" s="6">
        <f t="shared" si="2"/>
        <v>0</v>
      </c>
      <c r="I11" s="87">
        <v>699.9</v>
      </c>
      <c r="J11" s="6">
        <f t="shared" si="3"/>
        <v>0.0005408865694248084</v>
      </c>
      <c r="K11" s="38">
        <f t="shared" si="4"/>
        <v>699.9</v>
      </c>
      <c r="L11" s="6">
        <f t="shared" si="5"/>
        <v>0.00010777221692916594</v>
      </c>
    </row>
    <row r="12" spans="2:12" ht="12.75">
      <c r="B12" s="86" t="s">
        <v>24</v>
      </c>
      <c r="C12" s="87">
        <v>0</v>
      </c>
      <c r="D12" s="6">
        <f t="shared" si="0"/>
        <v>0</v>
      </c>
      <c r="E12" s="87">
        <v>0</v>
      </c>
      <c r="F12" s="6">
        <f t="shared" si="1"/>
        <v>0</v>
      </c>
      <c r="G12" s="87">
        <v>0</v>
      </c>
      <c r="H12" s="6">
        <f t="shared" si="2"/>
        <v>0</v>
      </c>
      <c r="I12" s="87">
        <v>3064.42</v>
      </c>
      <c r="J12" s="6">
        <f t="shared" si="3"/>
        <v>0.0023682006301997023</v>
      </c>
      <c r="K12" s="38">
        <f t="shared" si="4"/>
        <v>3064.42</v>
      </c>
      <c r="L12" s="6">
        <f t="shared" si="5"/>
        <v>0.0004718664623547288</v>
      </c>
    </row>
    <row r="13" spans="2:12" ht="12.75">
      <c r="B13" s="86" t="s">
        <v>27</v>
      </c>
      <c r="C13" s="87">
        <v>13243.285</v>
      </c>
      <c r="D13" s="6">
        <f t="shared" si="0"/>
        <v>0.004241590912302467</v>
      </c>
      <c r="E13" s="87">
        <v>13243.285</v>
      </c>
      <c r="F13" s="6">
        <f t="shared" si="1"/>
        <v>0.007998948145553271</v>
      </c>
      <c r="G13" s="87">
        <v>125.81</v>
      </c>
      <c r="H13" s="6">
        <f t="shared" si="2"/>
        <v>0.0002978506645282468</v>
      </c>
      <c r="I13" s="87">
        <v>14434.25</v>
      </c>
      <c r="J13" s="6">
        <f t="shared" si="3"/>
        <v>0.011154867787855467</v>
      </c>
      <c r="K13" s="38">
        <f t="shared" si="4"/>
        <v>41046.630000000005</v>
      </c>
      <c r="L13" s="6">
        <f t="shared" si="5"/>
        <v>0.006320454797215618</v>
      </c>
    </row>
    <row r="14" spans="2:12" ht="12.75">
      <c r="B14" s="86" t="s">
        <v>28</v>
      </c>
      <c r="C14" s="87">
        <v>27842.795</v>
      </c>
      <c r="D14" s="6">
        <f t="shared" si="0"/>
        <v>0.008917556802945837</v>
      </c>
      <c r="E14" s="87">
        <v>27842.795</v>
      </c>
      <c r="F14" s="6">
        <f t="shared" si="1"/>
        <v>0.016817056601309256</v>
      </c>
      <c r="G14" s="87">
        <v>0</v>
      </c>
      <c r="H14" s="6">
        <f t="shared" si="2"/>
        <v>0</v>
      </c>
      <c r="I14" s="87">
        <v>7133.77</v>
      </c>
      <c r="J14" s="6">
        <f t="shared" si="3"/>
        <v>0.005513016691478234</v>
      </c>
      <c r="K14" s="38">
        <f t="shared" si="4"/>
        <v>62819.36</v>
      </c>
      <c r="L14" s="6">
        <f t="shared" si="5"/>
        <v>0.009673070000387727</v>
      </c>
    </row>
    <row r="15" spans="2:12" ht="12.75">
      <c r="B15" s="86" t="s">
        <v>31</v>
      </c>
      <c r="C15" s="87">
        <v>40.95</v>
      </c>
      <c r="D15" s="6">
        <f t="shared" si="0"/>
        <v>1.3115563688222827E-05</v>
      </c>
      <c r="E15" s="87">
        <v>40.95</v>
      </c>
      <c r="F15" s="6">
        <f t="shared" si="1"/>
        <v>2.4733812385703886E-05</v>
      </c>
      <c r="G15" s="87">
        <v>0</v>
      </c>
      <c r="H15" s="6">
        <f t="shared" si="2"/>
        <v>0</v>
      </c>
      <c r="I15" s="87">
        <v>0</v>
      </c>
      <c r="J15" s="6">
        <f t="shared" si="3"/>
        <v>0</v>
      </c>
      <c r="K15" s="38">
        <f t="shared" si="4"/>
        <v>81.9</v>
      </c>
      <c r="L15" s="6">
        <f t="shared" si="5"/>
        <v>1.261115097370866E-05</v>
      </c>
    </row>
    <row r="16" spans="2:12" ht="12.75">
      <c r="B16" s="86" t="s">
        <v>32</v>
      </c>
      <c r="C16" s="87">
        <v>0</v>
      </c>
      <c r="D16" s="6">
        <f t="shared" si="0"/>
        <v>0</v>
      </c>
      <c r="E16" s="87">
        <v>0</v>
      </c>
      <c r="F16" s="6">
        <f t="shared" si="1"/>
        <v>0</v>
      </c>
      <c r="G16" s="87">
        <v>0</v>
      </c>
      <c r="H16" s="6">
        <f t="shared" si="2"/>
        <v>0</v>
      </c>
      <c r="I16" s="87">
        <v>313.54</v>
      </c>
      <c r="J16" s="6">
        <f t="shared" si="3"/>
        <v>0.00024230543645871474</v>
      </c>
      <c r="K16" s="38">
        <f t="shared" si="4"/>
        <v>313.54</v>
      </c>
      <c r="L16" s="6">
        <f t="shared" si="5"/>
        <v>4.82796126531943E-05</v>
      </c>
    </row>
    <row r="17" spans="2:12" ht="12.75">
      <c r="B17" s="86" t="s">
        <v>33</v>
      </c>
      <c r="C17" s="87">
        <v>5972.905</v>
      </c>
      <c r="D17" s="6">
        <f t="shared" si="0"/>
        <v>0.0019130162620562773</v>
      </c>
      <c r="E17" s="87">
        <v>5972.905</v>
      </c>
      <c r="F17" s="6">
        <f t="shared" si="1"/>
        <v>0.0036076364265600156</v>
      </c>
      <c r="G17" s="87">
        <v>544.69</v>
      </c>
      <c r="H17" s="6">
        <f t="shared" si="2"/>
        <v>0.0012895340470701116</v>
      </c>
      <c r="I17" s="87">
        <v>54189.86</v>
      </c>
      <c r="J17" s="6">
        <f t="shared" si="3"/>
        <v>0.04187822185027954</v>
      </c>
      <c r="K17" s="38">
        <f t="shared" si="4"/>
        <v>66680.36</v>
      </c>
      <c r="L17" s="6">
        <f t="shared" si="5"/>
        <v>0.010267595689148278</v>
      </c>
    </row>
    <row r="18" spans="2:12" ht="12.75">
      <c r="B18" s="86" t="s">
        <v>35</v>
      </c>
      <c r="C18" s="87">
        <v>4956.84</v>
      </c>
      <c r="D18" s="6">
        <f t="shared" si="0"/>
        <v>0.0015875885399836492</v>
      </c>
      <c r="E18" s="87">
        <v>4956.84</v>
      </c>
      <c r="F18" s="6">
        <f t="shared" si="1"/>
        <v>0.002993932859241818</v>
      </c>
      <c r="G18" s="87">
        <v>7301.82</v>
      </c>
      <c r="H18" s="6">
        <f t="shared" si="2"/>
        <v>0.017286797069117264</v>
      </c>
      <c r="I18" s="87">
        <v>0</v>
      </c>
      <c r="J18" s="6">
        <f t="shared" si="3"/>
        <v>0</v>
      </c>
      <c r="K18" s="38">
        <f t="shared" si="4"/>
        <v>17215.5</v>
      </c>
      <c r="L18" s="6">
        <f t="shared" si="5"/>
        <v>0.0026508824125504446</v>
      </c>
    </row>
    <row r="19" spans="2:12" ht="12.75">
      <c r="B19" s="86" t="s">
        <v>38</v>
      </c>
      <c r="C19" s="87">
        <v>27422.22</v>
      </c>
      <c r="D19" s="6">
        <f t="shared" si="0"/>
        <v>0.008782854038643657</v>
      </c>
      <c r="E19" s="87">
        <v>27422.22</v>
      </c>
      <c r="F19" s="6">
        <f t="shared" si="1"/>
        <v>0.016563029174102486</v>
      </c>
      <c r="G19" s="87">
        <v>3583.89</v>
      </c>
      <c r="H19" s="6">
        <f t="shared" si="2"/>
        <v>0.008484731087323252</v>
      </c>
      <c r="I19" s="87">
        <v>30046.57</v>
      </c>
      <c r="J19" s="6">
        <f t="shared" si="3"/>
        <v>0.023220154551053532</v>
      </c>
      <c r="K19" s="38">
        <f t="shared" si="4"/>
        <v>88474.9</v>
      </c>
      <c r="L19" s="6">
        <f t="shared" si="5"/>
        <v>0.013623569246444154</v>
      </c>
    </row>
    <row r="20" spans="2:12" ht="12.75">
      <c r="B20" s="86" t="s">
        <v>39</v>
      </c>
      <c r="C20" s="87">
        <v>453.115</v>
      </c>
      <c r="D20" s="6">
        <f t="shared" si="0"/>
        <v>0.0001451247531279386</v>
      </c>
      <c r="E20" s="87">
        <v>453.115</v>
      </c>
      <c r="F20" s="6">
        <f t="shared" si="1"/>
        <v>0.0002736815970487965</v>
      </c>
      <c r="G20" s="87">
        <v>0</v>
      </c>
      <c r="H20" s="6">
        <f t="shared" si="2"/>
        <v>0</v>
      </c>
      <c r="I20" s="87">
        <v>2635.08</v>
      </c>
      <c r="J20" s="6">
        <f t="shared" si="3"/>
        <v>0.0020364043168451555</v>
      </c>
      <c r="K20" s="38">
        <f t="shared" si="4"/>
        <v>3541.31</v>
      </c>
      <c r="L20" s="6">
        <f t="shared" si="5"/>
        <v>0.0005452990849170233</v>
      </c>
    </row>
    <row r="21" spans="2:12" ht="12.75">
      <c r="B21" s="86" t="s">
        <v>40</v>
      </c>
      <c r="C21" s="87">
        <v>166389.005</v>
      </c>
      <c r="D21" s="6">
        <f t="shared" si="0"/>
        <v>0.053291467450489044</v>
      </c>
      <c r="E21" s="87">
        <v>166389.005</v>
      </c>
      <c r="F21" s="6">
        <f t="shared" si="1"/>
        <v>0.10049900934588389</v>
      </c>
      <c r="G21" s="87">
        <v>25656.01</v>
      </c>
      <c r="H21" s="6">
        <f t="shared" si="2"/>
        <v>0.06073968386967128</v>
      </c>
      <c r="I21" s="87">
        <v>26234.6</v>
      </c>
      <c r="J21" s="6">
        <f t="shared" si="3"/>
        <v>0.020274243169355735</v>
      </c>
      <c r="K21" s="38">
        <f t="shared" si="4"/>
        <v>384668.62</v>
      </c>
      <c r="L21" s="6">
        <f t="shared" si="5"/>
        <v>0.05923216168092999</v>
      </c>
    </row>
    <row r="22" spans="2:12" ht="12.75">
      <c r="B22" s="86" t="s">
        <v>164</v>
      </c>
      <c r="C22" s="87">
        <v>0</v>
      </c>
      <c r="D22" s="6">
        <f t="shared" si="0"/>
        <v>0</v>
      </c>
      <c r="E22" s="87">
        <v>0</v>
      </c>
      <c r="F22" s="6">
        <f t="shared" si="1"/>
        <v>0</v>
      </c>
      <c r="G22" s="87">
        <v>0</v>
      </c>
      <c r="H22" s="6">
        <f t="shared" si="2"/>
        <v>0</v>
      </c>
      <c r="I22" s="87">
        <v>6036.83</v>
      </c>
      <c r="J22" s="6">
        <f t="shared" si="3"/>
        <v>0.004665295426347716</v>
      </c>
      <c r="K22" s="38">
        <f t="shared" si="4"/>
        <v>6036.83</v>
      </c>
      <c r="L22" s="6">
        <f t="shared" si="5"/>
        <v>0.0009295650126082253</v>
      </c>
    </row>
    <row r="23" spans="2:12" ht="12.75">
      <c r="B23" s="86" t="s">
        <v>42</v>
      </c>
      <c r="C23" s="87">
        <v>0</v>
      </c>
      <c r="D23" s="6">
        <f t="shared" si="0"/>
        <v>0</v>
      </c>
      <c r="E23" s="87">
        <v>0</v>
      </c>
      <c r="F23" s="6">
        <f t="shared" si="1"/>
        <v>0</v>
      </c>
      <c r="G23" s="87">
        <v>0</v>
      </c>
      <c r="H23" s="6">
        <f t="shared" si="2"/>
        <v>0</v>
      </c>
      <c r="I23" s="87">
        <v>3742.25</v>
      </c>
      <c r="J23" s="6">
        <f t="shared" si="3"/>
        <v>0.0028920313822403047</v>
      </c>
      <c r="K23" s="38">
        <f t="shared" si="4"/>
        <v>3742.25</v>
      </c>
      <c r="L23" s="6">
        <f t="shared" si="5"/>
        <v>0.0005762402897602104</v>
      </c>
    </row>
    <row r="24" spans="2:12" ht="12.75">
      <c r="B24" s="86" t="s">
        <v>43</v>
      </c>
      <c r="C24" s="87">
        <v>5202.865</v>
      </c>
      <c r="D24" s="6">
        <f t="shared" si="0"/>
        <v>0.0016663860138882893</v>
      </c>
      <c r="E24" s="87">
        <v>5202.865</v>
      </c>
      <c r="F24" s="6">
        <f t="shared" si="1"/>
        <v>0.00314253203365434</v>
      </c>
      <c r="G24" s="87">
        <v>0</v>
      </c>
      <c r="H24" s="6">
        <f t="shared" si="2"/>
        <v>0</v>
      </c>
      <c r="I24" s="87">
        <v>2854.3</v>
      </c>
      <c r="J24" s="6">
        <f t="shared" si="3"/>
        <v>0.002205818738547265</v>
      </c>
      <c r="K24" s="38">
        <f t="shared" si="4"/>
        <v>13260.029999999999</v>
      </c>
      <c r="L24" s="6">
        <f t="shared" si="5"/>
        <v>0.0020418100152125277</v>
      </c>
    </row>
    <row r="25" spans="2:12" ht="12.75">
      <c r="B25" s="86" t="s">
        <v>44</v>
      </c>
      <c r="C25" s="87">
        <v>9265.905</v>
      </c>
      <c r="D25" s="6">
        <f t="shared" si="0"/>
        <v>0.002967706157668433</v>
      </c>
      <c r="E25" s="87">
        <v>9265.905</v>
      </c>
      <c r="F25" s="6">
        <f t="shared" si="1"/>
        <v>0.005596609422558133</v>
      </c>
      <c r="G25" s="87">
        <v>0</v>
      </c>
      <c r="H25" s="6">
        <f t="shared" si="2"/>
        <v>0</v>
      </c>
      <c r="I25" s="87">
        <v>52785.77</v>
      </c>
      <c r="J25" s="6">
        <f t="shared" si="3"/>
        <v>0.040793133375835074</v>
      </c>
      <c r="K25" s="38">
        <f t="shared" si="4"/>
        <v>71317.58</v>
      </c>
      <c r="L25" s="6">
        <f t="shared" si="5"/>
        <v>0.010981645524536572</v>
      </c>
    </row>
    <row r="26" spans="2:12" ht="12.75">
      <c r="B26" s="86" t="s">
        <v>45</v>
      </c>
      <c r="C26" s="87">
        <v>309019.13</v>
      </c>
      <c r="D26" s="6">
        <f t="shared" si="0"/>
        <v>0.09897338413661072</v>
      </c>
      <c r="E26" s="87">
        <v>309019.13</v>
      </c>
      <c r="F26" s="6">
        <f t="shared" si="1"/>
        <v>0.18664764798567615</v>
      </c>
      <c r="G26" s="87">
        <v>117495.76</v>
      </c>
      <c r="H26" s="6">
        <f t="shared" si="2"/>
        <v>0.2781669994058612</v>
      </c>
      <c r="I26" s="87">
        <v>55709.36</v>
      </c>
      <c r="J26" s="6">
        <f t="shared" si="3"/>
        <v>0.04305249980747485</v>
      </c>
      <c r="K26" s="38">
        <f t="shared" si="4"/>
        <v>791243.38</v>
      </c>
      <c r="L26" s="6">
        <f t="shared" si="5"/>
        <v>0.1218374813446585</v>
      </c>
    </row>
    <row r="27" spans="2:12" ht="12.75">
      <c r="B27" s="86" t="s">
        <v>46</v>
      </c>
      <c r="C27" s="87">
        <v>105673.31</v>
      </c>
      <c r="D27" s="6">
        <f t="shared" si="0"/>
        <v>0.033845299815636484</v>
      </c>
      <c r="E27" s="87">
        <v>105673.31</v>
      </c>
      <c r="F27" s="6">
        <f t="shared" si="1"/>
        <v>0.06382671120186388</v>
      </c>
      <c r="G27" s="87">
        <v>18034.05</v>
      </c>
      <c r="H27" s="6">
        <f t="shared" si="2"/>
        <v>0.04269496682803933</v>
      </c>
      <c r="I27" s="87">
        <v>80956.28</v>
      </c>
      <c r="J27" s="6">
        <f t="shared" si="3"/>
        <v>0.06256345844062614</v>
      </c>
      <c r="K27" s="38">
        <f t="shared" si="4"/>
        <v>310336.94999999995</v>
      </c>
      <c r="L27" s="6">
        <f t="shared" si="5"/>
        <v>0.04778639962356868</v>
      </c>
    </row>
    <row r="28" spans="2:12" ht="12.75">
      <c r="B28" s="86" t="s">
        <v>48</v>
      </c>
      <c r="C28" s="87">
        <v>72794.86</v>
      </c>
      <c r="D28" s="6">
        <f t="shared" si="0"/>
        <v>0.023314911416489968</v>
      </c>
      <c r="E28" s="87">
        <v>72794.86</v>
      </c>
      <c r="F28" s="6">
        <f t="shared" si="1"/>
        <v>0.04396811745747448</v>
      </c>
      <c r="G28" s="87">
        <v>21109.59</v>
      </c>
      <c r="H28" s="6">
        <f t="shared" si="2"/>
        <v>0.04997619751545054</v>
      </c>
      <c r="I28" s="87">
        <v>55713.12</v>
      </c>
      <c r="J28" s="6">
        <f t="shared" si="3"/>
        <v>0.04305540555615472</v>
      </c>
      <c r="K28" s="38">
        <f t="shared" si="4"/>
        <v>222412.43</v>
      </c>
      <c r="L28" s="6">
        <f t="shared" si="5"/>
        <v>0.034247579159455546</v>
      </c>
    </row>
    <row r="29" spans="2:12" ht="12.75">
      <c r="B29" s="86" t="s">
        <v>51</v>
      </c>
      <c r="C29" s="87">
        <v>93830.545</v>
      </c>
      <c r="D29" s="6">
        <f t="shared" si="0"/>
        <v>0.030052270789942805</v>
      </c>
      <c r="E29" s="87">
        <v>93830.545</v>
      </c>
      <c r="F29" s="6">
        <f t="shared" si="1"/>
        <v>0.056673677559910755</v>
      </c>
      <c r="G29" s="87">
        <v>45926.69</v>
      </c>
      <c r="H29" s="6">
        <f t="shared" si="2"/>
        <v>0.10872979203626729</v>
      </c>
      <c r="I29" s="87">
        <v>66625.49</v>
      </c>
      <c r="J29" s="6">
        <f t="shared" si="3"/>
        <v>0.051488545109796946</v>
      </c>
      <c r="K29" s="38">
        <f t="shared" si="4"/>
        <v>300213.27</v>
      </c>
      <c r="L29" s="6">
        <f t="shared" si="5"/>
        <v>0.04622753201808011</v>
      </c>
    </row>
    <row r="30" spans="2:12" ht="12.75">
      <c r="B30" s="86" t="s">
        <v>52</v>
      </c>
      <c r="C30" s="87">
        <v>1746.235</v>
      </c>
      <c r="D30" s="6">
        <f t="shared" si="0"/>
        <v>0.000559288311528786</v>
      </c>
      <c r="E30" s="87">
        <v>1746.235</v>
      </c>
      <c r="F30" s="6">
        <f t="shared" si="1"/>
        <v>0.0010547264681648259</v>
      </c>
      <c r="G30" s="87">
        <v>0</v>
      </c>
      <c r="H30" s="6">
        <f t="shared" si="2"/>
        <v>0</v>
      </c>
      <c r="I30" s="87">
        <v>23059.66</v>
      </c>
      <c r="J30" s="6">
        <f t="shared" si="3"/>
        <v>0.017820632075300012</v>
      </c>
      <c r="K30" s="38">
        <f t="shared" si="4"/>
        <v>26552.13</v>
      </c>
      <c r="L30" s="6">
        <f t="shared" si="5"/>
        <v>0.004088558243022453</v>
      </c>
    </row>
    <row r="31" spans="2:12" ht="12.75">
      <c r="B31" s="86" t="s">
        <v>53</v>
      </c>
      <c r="C31" s="87">
        <v>2314.555</v>
      </c>
      <c r="D31" s="6">
        <f t="shared" si="0"/>
        <v>0.0007413111968838725</v>
      </c>
      <c r="E31" s="87">
        <v>2314.555</v>
      </c>
      <c r="F31" s="6">
        <f t="shared" si="1"/>
        <v>0.0013979919200584334</v>
      </c>
      <c r="G31" s="87">
        <v>0</v>
      </c>
      <c r="H31" s="6">
        <f t="shared" si="2"/>
        <v>0</v>
      </c>
      <c r="I31" s="87">
        <v>6107.17</v>
      </c>
      <c r="J31" s="6">
        <f t="shared" si="3"/>
        <v>0.004719654565215184</v>
      </c>
      <c r="K31" s="38">
        <f t="shared" si="4"/>
        <v>10736.279999999999</v>
      </c>
      <c r="L31" s="6">
        <f t="shared" si="5"/>
        <v>0.0016531971669842343</v>
      </c>
    </row>
    <row r="32" spans="2:12" ht="12.75">
      <c r="B32" s="86" t="s">
        <v>54</v>
      </c>
      <c r="C32" s="87">
        <v>4711.49</v>
      </c>
      <c r="D32" s="6">
        <f t="shared" si="0"/>
        <v>0.0015090072566892542</v>
      </c>
      <c r="E32" s="87">
        <v>4711.49</v>
      </c>
      <c r="F32" s="6">
        <f t="shared" si="1"/>
        <v>0.002845741385033455</v>
      </c>
      <c r="G32" s="87">
        <v>0</v>
      </c>
      <c r="H32" s="6">
        <f t="shared" si="2"/>
        <v>0</v>
      </c>
      <c r="I32" s="87">
        <v>31853.56</v>
      </c>
      <c r="J32" s="6">
        <f t="shared" si="3"/>
        <v>0.024616606361433493</v>
      </c>
      <c r="K32" s="38">
        <f t="shared" si="4"/>
        <v>41276.54</v>
      </c>
      <c r="L32" s="6">
        <f t="shared" si="5"/>
        <v>0.006355856869503351</v>
      </c>
    </row>
    <row r="33" spans="2:12" ht="12.75">
      <c r="B33" s="86" t="s">
        <v>55</v>
      </c>
      <c r="C33" s="87">
        <v>5157.305</v>
      </c>
      <c r="D33" s="6">
        <f t="shared" si="0"/>
        <v>0.0016517939484026868</v>
      </c>
      <c r="E33" s="87">
        <v>5157.305</v>
      </c>
      <c r="F33" s="6">
        <f t="shared" si="1"/>
        <v>0.0031150137798742995</v>
      </c>
      <c r="G33" s="87">
        <v>0</v>
      </c>
      <c r="H33" s="6">
        <f t="shared" si="2"/>
        <v>0</v>
      </c>
      <c r="I33" s="87">
        <v>5144.56</v>
      </c>
      <c r="J33" s="6">
        <f t="shared" si="3"/>
        <v>0.003975744262894832</v>
      </c>
      <c r="K33" s="38">
        <f t="shared" si="4"/>
        <v>15459.170000000002</v>
      </c>
      <c r="L33" s="6">
        <f t="shared" si="5"/>
        <v>0.0023804386666450273</v>
      </c>
    </row>
    <row r="34" spans="2:12" ht="12.75">
      <c r="B34" s="86" t="s">
        <v>58</v>
      </c>
      <c r="C34" s="87">
        <v>887705.72</v>
      </c>
      <c r="D34" s="6">
        <f t="shared" si="0"/>
        <v>0.28431650566690353</v>
      </c>
      <c r="E34" s="87">
        <v>0</v>
      </c>
      <c r="F34" s="6">
        <f t="shared" si="1"/>
        <v>0</v>
      </c>
      <c r="G34" s="87">
        <v>0</v>
      </c>
      <c r="H34" s="6">
        <f t="shared" si="2"/>
        <v>0</v>
      </c>
      <c r="I34" s="87">
        <v>0</v>
      </c>
      <c r="J34" s="6">
        <f t="shared" si="3"/>
        <v>0</v>
      </c>
      <c r="K34" s="38">
        <f t="shared" si="4"/>
        <v>887705.72</v>
      </c>
      <c r="L34" s="6">
        <f t="shared" si="5"/>
        <v>0.13669097503229238</v>
      </c>
    </row>
    <row r="35" spans="2:12" ht="12.75">
      <c r="B35" s="86" t="s">
        <v>61</v>
      </c>
      <c r="C35" s="87">
        <v>520119.98</v>
      </c>
      <c r="D35" s="6">
        <f t="shared" si="0"/>
        <v>0.16658526796598735</v>
      </c>
      <c r="E35" s="87">
        <v>0</v>
      </c>
      <c r="F35" s="6">
        <f t="shared" si="1"/>
        <v>0</v>
      </c>
      <c r="G35" s="87">
        <v>0</v>
      </c>
      <c r="H35" s="6">
        <f t="shared" si="2"/>
        <v>0</v>
      </c>
      <c r="I35" s="87">
        <v>0</v>
      </c>
      <c r="J35" s="6">
        <f t="shared" si="3"/>
        <v>0</v>
      </c>
      <c r="K35" s="38">
        <f t="shared" si="4"/>
        <v>520119.98</v>
      </c>
      <c r="L35" s="6">
        <f t="shared" si="5"/>
        <v>0.08008927463030925</v>
      </c>
    </row>
    <row r="36" spans="2:12" ht="12.75">
      <c r="B36" s="86" t="s">
        <v>63</v>
      </c>
      <c r="C36" s="87">
        <v>60334.2</v>
      </c>
      <c r="D36" s="6">
        <f t="shared" si="0"/>
        <v>0.01932398150617762</v>
      </c>
      <c r="E36" s="87">
        <v>1543.45</v>
      </c>
      <c r="F36" s="6">
        <f t="shared" si="1"/>
        <v>0.0009322442668306388</v>
      </c>
      <c r="G36" s="87">
        <v>6941.79</v>
      </c>
      <c r="H36" s="6">
        <f t="shared" si="2"/>
        <v>0.01643443895171718</v>
      </c>
      <c r="I36" s="87">
        <v>5875.99</v>
      </c>
      <c r="J36" s="6">
        <f t="shared" si="3"/>
        <v>0.004540997389733505</v>
      </c>
      <c r="K36" s="38">
        <f t="shared" si="4"/>
        <v>74695.43</v>
      </c>
      <c r="L36" s="6">
        <f t="shared" si="5"/>
        <v>0.011501774661490683</v>
      </c>
    </row>
    <row r="37" spans="2:12" ht="12.75">
      <c r="B37" s="86" t="s">
        <v>67</v>
      </c>
      <c r="C37" s="87">
        <v>55293.575</v>
      </c>
      <c r="D37" s="6">
        <f t="shared" si="0"/>
        <v>0.017709558106520765</v>
      </c>
      <c r="E37" s="87">
        <v>55293.575</v>
      </c>
      <c r="F37" s="6">
        <f t="shared" si="1"/>
        <v>0.03339733602404998</v>
      </c>
      <c r="G37" s="87">
        <v>6030.33</v>
      </c>
      <c r="H37" s="6">
        <f t="shared" si="2"/>
        <v>0.0142765900788858</v>
      </c>
      <c r="I37" s="87">
        <v>7140.15</v>
      </c>
      <c r="J37" s="6">
        <f t="shared" si="3"/>
        <v>0.005517947190568004</v>
      </c>
      <c r="K37" s="38">
        <f t="shared" si="4"/>
        <v>123757.62999999999</v>
      </c>
      <c r="L37" s="6">
        <f t="shared" si="5"/>
        <v>0.019056485422202393</v>
      </c>
    </row>
    <row r="38" spans="2:12" ht="12.75">
      <c r="B38" s="86" t="s">
        <v>68</v>
      </c>
      <c r="C38" s="87">
        <v>12374.715</v>
      </c>
      <c r="D38" s="6">
        <f t="shared" si="0"/>
        <v>0.003963403240686357</v>
      </c>
      <c r="E38" s="87">
        <v>12374.715</v>
      </c>
      <c r="F38" s="6">
        <f t="shared" si="1"/>
        <v>0.007474331602846291</v>
      </c>
      <c r="G38" s="87">
        <v>0</v>
      </c>
      <c r="H38" s="6">
        <f t="shared" si="2"/>
        <v>0</v>
      </c>
      <c r="I38" s="87">
        <v>46761.37</v>
      </c>
      <c r="J38" s="6">
        <f t="shared" si="3"/>
        <v>0.03613744392185192</v>
      </c>
      <c r="K38" s="38">
        <f t="shared" si="4"/>
        <v>71510.8</v>
      </c>
      <c r="L38" s="6">
        <f t="shared" si="5"/>
        <v>0.011011397985966852</v>
      </c>
    </row>
    <row r="39" spans="2:12" ht="12.75">
      <c r="B39" s="86" t="s">
        <v>70</v>
      </c>
      <c r="C39" s="87">
        <v>9132.275</v>
      </c>
      <c r="D39" s="6">
        <f t="shared" si="0"/>
        <v>0.0029249068224875482</v>
      </c>
      <c r="E39" s="87">
        <v>9132.275</v>
      </c>
      <c r="F39" s="6">
        <f t="shared" si="1"/>
        <v>0.005515896862140511</v>
      </c>
      <c r="G39" s="87">
        <v>94.71</v>
      </c>
      <c r="H39" s="6">
        <f t="shared" si="2"/>
        <v>0.00022422252950854662</v>
      </c>
      <c r="I39" s="87">
        <v>21778.32</v>
      </c>
      <c r="J39" s="6">
        <f t="shared" si="3"/>
        <v>0.01683040547597613</v>
      </c>
      <c r="K39" s="38">
        <f t="shared" si="4"/>
        <v>40137.58</v>
      </c>
      <c r="L39" s="6">
        <f t="shared" si="5"/>
        <v>0.006180477180699746</v>
      </c>
    </row>
    <row r="40" spans="2:12" ht="12.75">
      <c r="B40" s="86" t="s">
        <v>73</v>
      </c>
      <c r="C40" s="87">
        <v>4125.88</v>
      </c>
      <c r="D40" s="6">
        <f t="shared" si="0"/>
        <v>0.001321446688888029</v>
      </c>
      <c r="E40" s="87">
        <v>4125.88</v>
      </c>
      <c r="F40" s="6">
        <f t="shared" si="1"/>
        <v>0.002492032767910328</v>
      </c>
      <c r="G40" s="87">
        <v>0</v>
      </c>
      <c r="H40" s="6">
        <f t="shared" si="2"/>
        <v>0</v>
      </c>
      <c r="I40" s="87">
        <v>19639.78</v>
      </c>
      <c r="J40" s="6">
        <f t="shared" si="3"/>
        <v>0.015177730002083103</v>
      </c>
      <c r="K40" s="38">
        <f t="shared" si="4"/>
        <v>27891.54</v>
      </c>
      <c r="L40" s="6">
        <f t="shared" si="5"/>
        <v>0.004294803685338633</v>
      </c>
    </row>
    <row r="41" spans="2:12" ht="12.75">
      <c r="B41" s="86" t="s">
        <v>75</v>
      </c>
      <c r="C41" s="87">
        <v>8270.925</v>
      </c>
      <c r="D41" s="6">
        <f t="shared" si="0"/>
        <v>0.0026490315896951005</v>
      </c>
      <c r="E41" s="87">
        <v>8270.925</v>
      </c>
      <c r="F41" s="6">
        <f t="shared" si="1"/>
        <v>0.004995641201617286</v>
      </c>
      <c r="G41" s="87">
        <v>349.92</v>
      </c>
      <c r="H41" s="6">
        <f t="shared" si="2"/>
        <v>0.000828423054858311</v>
      </c>
      <c r="I41" s="87">
        <v>27043.11</v>
      </c>
      <c r="J41" s="6">
        <f t="shared" si="3"/>
        <v>0.020899064144131636</v>
      </c>
      <c r="K41" s="38">
        <f t="shared" si="4"/>
        <v>43934.88</v>
      </c>
      <c r="L41" s="6">
        <f t="shared" si="5"/>
        <v>0.006765194196480745</v>
      </c>
    </row>
    <row r="42" spans="2:12" ht="12.75">
      <c r="B42" s="86" t="s">
        <v>78</v>
      </c>
      <c r="C42" s="87">
        <v>732.215</v>
      </c>
      <c r="D42" s="6">
        <f t="shared" si="0"/>
        <v>0.00023451556693460506</v>
      </c>
      <c r="E42" s="87">
        <v>732.215</v>
      </c>
      <c r="F42" s="6">
        <f t="shared" si="1"/>
        <v>0.00044225808146515673</v>
      </c>
      <c r="G42" s="87">
        <v>0</v>
      </c>
      <c r="H42" s="6">
        <f t="shared" si="2"/>
        <v>0</v>
      </c>
      <c r="I42" s="87">
        <v>0</v>
      </c>
      <c r="J42" s="6">
        <f t="shared" si="3"/>
        <v>0</v>
      </c>
      <c r="K42" s="38">
        <f t="shared" si="4"/>
        <v>1464.43</v>
      </c>
      <c r="L42" s="6">
        <f t="shared" si="5"/>
        <v>0.00022549631038373838</v>
      </c>
    </row>
    <row r="43" spans="2:12" ht="12.75">
      <c r="B43" s="86" t="s">
        <v>79</v>
      </c>
      <c r="C43" s="87">
        <v>72915.825</v>
      </c>
      <c r="D43" s="6">
        <f t="shared" si="0"/>
        <v>0.02335365437525788</v>
      </c>
      <c r="E43" s="87">
        <v>72915.825</v>
      </c>
      <c r="F43" s="6">
        <f t="shared" si="1"/>
        <v>0.04404118035406146</v>
      </c>
      <c r="G43" s="87">
        <v>45202</v>
      </c>
      <c r="H43" s="6">
        <f t="shared" si="2"/>
        <v>0.10701411444245935</v>
      </c>
      <c r="I43" s="87">
        <v>12847.64</v>
      </c>
      <c r="J43" s="6">
        <f t="shared" si="3"/>
        <v>0.009928726853557574</v>
      </c>
      <c r="K43" s="38">
        <f t="shared" si="4"/>
        <v>203881.28999999998</v>
      </c>
      <c r="L43" s="6">
        <f t="shared" si="5"/>
        <v>0.03139411146403513</v>
      </c>
    </row>
    <row r="44" spans="2:12" ht="12.75">
      <c r="B44" s="86" t="s">
        <v>81</v>
      </c>
      <c r="C44" s="87">
        <v>143.325</v>
      </c>
      <c r="D44" s="6">
        <f t="shared" si="0"/>
        <v>4.5904472908779885E-05</v>
      </c>
      <c r="E44" s="87">
        <v>143.325</v>
      </c>
      <c r="F44" s="6">
        <f t="shared" si="1"/>
        <v>8.656834334996359E-05</v>
      </c>
      <c r="G44" s="87">
        <v>0</v>
      </c>
      <c r="H44" s="6">
        <f t="shared" si="2"/>
        <v>0</v>
      </c>
      <c r="I44" s="87">
        <v>0</v>
      </c>
      <c r="J44" s="6">
        <f t="shared" si="3"/>
        <v>0</v>
      </c>
      <c r="K44" s="38">
        <f t="shared" si="4"/>
        <v>286.65</v>
      </c>
      <c r="L44" s="6">
        <f t="shared" si="5"/>
        <v>4.4139028407980306E-05</v>
      </c>
    </row>
    <row r="45" spans="2:12" ht="12.75">
      <c r="B45" s="86" t="s">
        <v>82</v>
      </c>
      <c r="C45" s="87">
        <v>4736.86</v>
      </c>
      <c r="D45" s="6">
        <f t="shared" si="0"/>
        <v>0.0015171328208106267</v>
      </c>
      <c r="E45" s="87">
        <v>4736.86</v>
      </c>
      <c r="F45" s="6">
        <f t="shared" si="1"/>
        <v>0.0028610648727068447</v>
      </c>
      <c r="G45" s="87">
        <v>4723.85</v>
      </c>
      <c r="H45" s="6">
        <f t="shared" si="2"/>
        <v>0.011183545518096801</v>
      </c>
      <c r="I45" s="87">
        <v>0</v>
      </c>
      <c r="J45" s="6">
        <f t="shared" si="3"/>
        <v>0</v>
      </c>
      <c r="K45" s="38">
        <f t="shared" si="4"/>
        <v>14197.57</v>
      </c>
      <c r="L45" s="6">
        <f t="shared" si="5"/>
        <v>0.002186174587665407</v>
      </c>
    </row>
    <row r="46" spans="2:12" ht="12.75">
      <c r="B46" s="86" t="s">
        <v>88</v>
      </c>
      <c r="C46" s="87">
        <v>0</v>
      </c>
      <c r="D46" s="6">
        <f t="shared" si="0"/>
        <v>0</v>
      </c>
      <c r="E46" s="87">
        <v>0</v>
      </c>
      <c r="F46" s="6">
        <f t="shared" si="1"/>
        <v>0</v>
      </c>
      <c r="G46" s="87">
        <v>0</v>
      </c>
      <c r="H46" s="6">
        <f t="shared" si="2"/>
        <v>0</v>
      </c>
      <c r="I46" s="87">
        <v>28087.02</v>
      </c>
      <c r="J46" s="6">
        <f t="shared" si="3"/>
        <v>0.021705803533599063</v>
      </c>
      <c r="K46" s="38">
        <f t="shared" si="4"/>
        <v>28087.02</v>
      </c>
      <c r="L46" s="6">
        <f t="shared" si="5"/>
        <v>0.004324904146783572</v>
      </c>
    </row>
    <row r="47" spans="2:12" ht="12.75">
      <c r="B47" s="86" t="s">
        <v>89</v>
      </c>
      <c r="C47" s="87">
        <v>35516.21</v>
      </c>
      <c r="D47" s="6">
        <f t="shared" si="0"/>
        <v>0.011375216464451682</v>
      </c>
      <c r="E47" s="87">
        <v>35516.21</v>
      </c>
      <c r="F47" s="6">
        <f t="shared" si="1"/>
        <v>0.021451801582204152</v>
      </c>
      <c r="G47" s="87">
        <v>5262.81</v>
      </c>
      <c r="H47" s="6">
        <f t="shared" si="2"/>
        <v>0.01245951399559576</v>
      </c>
      <c r="I47" s="87">
        <v>47267.08</v>
      </c>
      <c r="J47" s="6">
        <f t="shared" si="3"/>
        <v>0.036528259391238715</v>
      </c>
      <c r="K47" s="38">
        <f t="shared" si="4"/>
        <v>123562.31</v>
      </c>
      <c r="L47" s="6">
        <f t="shared" si="5"/>
        <v>0.019026409597926633</v>
      </c>
    </row>
    <row r="48" spans="2:12" ht="12.75">
      <c r="B48" s="86" t="s">
        <v>93</v>
      </c>
      <c r="C48" s="87">
        <v>177.59</v>
      </c>
      <c r="D48" s="6">
        <f t="shared" si="0"/>
        <v>5.687894884960907E-05</v>
      </c>
      <c r="E48" s="87">
        <v>177.59</v>
      </c>
      <c r="F48" s="6">
        <f t="shared" si="1"/>
        <v>0.00010726441371372778</v>
      </c>
      <c r="G48" s="87">
        <v>0</v>
      </c>
      <c r="H48" s="6">
        <f t="shared" si="2"/>
        <v>0</v>
      </c>
      <c r="I48" s="87">
        <v>2057.03</v>
      </c>
      <c r="J48" s="6">
        <f t="shared" si="3"/>
        <v>0.0015896840975909612</v>
      </c>
      <c r="K48" s="38">
        <f t="shared" si="4"/>
        <v>2412.21</v>
      </c>
      <c r="L48" s="6">
        <f t="shared" si="5"/>
        <v>0.0003714376616640997</v>
      </c>
    </row>
    <row r="49" spans="2:12" ht="12.75">
      <c r="B49" s="86" t="s">
        <v>97</v>
      </c>
      <c r="C49" s="87">
        <v>0</v>
      </c>
      <c r="D49" s="6">
        <f t="shared" si="0"/>
        <v>0</v>
      </c>
      <c r="E49" s="87">
        <v>0</v>
      </c>
      <c r="F49" s="6">
        <f t="shared" si="1"/>
        <v>0</v>
      </c>
      <c r="G49" s="87">
        <v>0</v>
      </c>
      <c r="H49" s="6">
        <f t="shared" si="2"/>
        <v>0</v>
      </c>
      <c r="I49" s="87">
        <v>1048.73</v>
      </c>
      <c r="J49" s="6">
        <f t="shared" si="3"/>
        <v>0.000810464311977253</v>
      </c>
      <c r="K49" s="38">
        <f t="shared" si="4"/>
        <v>1048.73</v>
      </c>
      <c r="L49" s="6">
        <f t="shared" si="5"/>
        <v>0.00016148586520949308</v>
      </c>
    </row>
    <row r="50" spans="2:12" ht="12.75">
      <c r="B50" s="86" t="s">
        <v>99</v>
      </c>
      <c r="C50" s="87">
        <v>114997.845</v>
      </c>
      <c r="D50" s="6">
        <f t="shared" si="0"/>
        <v>0.03683178412956964</v>
      </c>
      <c r="E50" s="87">
        <v>114997.845</v>
      </c>
      <c r="F50" s="6">
        <f t="shared" si="1"/>
        <v>0.0694587331621552</v>
      </c>
      <c r="G50" s="87">
        <v>31347.71</v>
      </c>
      <c r="H50" s="6">
        <f t="shared" si="2"/>
        <v>0.07421457956393583</v>
      </c>
      <c r="I50" s="87">
        <v>57729.03</v>
      </c>
      <c r="J50" s="6">
        <f t="shared" si="3"/>
        <v>0.044613311891587154</v>
      </c>
      <c r="K50" s="38">
        <f t="shared" si="4"/>
        <v>319072.43</v>
      </c>
      <c r="L50" s="6">
        <f t="shared" si="5"/>
        <v>0.04913150898996444</v>
      </c>
    </row>
    <row r="51" spans="2:12" ht="12.75">
      <c r="B51" s="86" t="s">
        <v>106</v>
      </c>
      <c r="C51" s="87">
        <v>0</v>
      </c>
      <c r="D51" s="6">
        <f t="shared" si="0"/>
        <v>0</v>
      </c>
      <c r="E51" s="87">
        <v>0</v>
      </c>
      <c r="F51" s="6">
        <f t="shared" si="1"/>
        <v>0</v>
      </c>
      <c r="G51" s="87">
        <v>0</v>
      </c>
      <c r="H51" s="6">
        <f t="shared" si="2"/>
        <v>0</v>
      </c>
      <c r="I51" s="87">
        <v>1513.71</v>
      </c>
      <c r="J51" s="6">
        <f t="shared" si="3"/>
        <v>0.0011698034133505169</v>
      </c>
      <c r="K51" s="38">
        <f t="shared" si="4"/>
        <v>1513.71</v>
      </c>
      <c r="L51" s="6">
        <f t="shared" si="5"/>
        <v>0.00023308455849099555</v>
      </c>
    </row>
    <row r="52" spans="2:12" ht="12.75">
      <c r="B52" s="86" t="s">
        <v>110</v>
      </c>
      <c r="C52" s="87">
        <v>0</v>
      </c>
      <c r="D52" s="6">
        <f t="shared" si="0"/>
        <v>0</v>
      </c>
      <c r="E52" s="87">
        <v>0</v>
      </c>
      <c r="F52" s="6">
        <f t="shared" si="1"/>
        <v>0</v>
      </c>
      <c r="G52" s="87">
        <v>0</v>
      </c>
      <c r="H52" s="6">
        <f t="shared" si="2"/>
        <v>0</v>
      </c>
      <c r="I52" s="87">
        <v>431.73</v>
      </c>
      <c r="J52" s="6">
        <f t="shared" si="3"/>
        <v>0.0003336433184994607</v>
      </c>
      <c r="K52" s="38">
        <f t="shared" si="4"/>
        <v>431.73</v>
      </c>
      <c r="L52" s="6">
        <f t="shared" si="5"/>
        <v>6.647878156140707E-05</v>
      </c>
    </row>
    <row r="53" spans="2:12" ht="12.75">
      <c r="B53" s="86" t="s">
        <v>112</v>
      </c>
      <c r="C53" s="87">
        <v>0</v>
      </c>
      <c r="D53" s="6">
        <f t="shared" si="0"/>
        <v>0</v>
      </c>
      <c r="E53" s="87">
        <v>0</v>
      </c>
      <c r="F53" s="6">
        <f t="shared" si="1"/>
        <v>0</v>
      </c>
      <c r="G53" s="87">
        <v>0</v>
      </c>
      <c r="H53" s="6">
        <f t="shared" si="2"/>
        <v>0</v>
      </c>
      <c r="I53" s="87">
        <v>21510.01</v>
      </c>
      <c r="J53" s="6">
        <f t="shared" si="3"/>
        <v>0.016623054032280787</v>
      </c>
      <c r="K53" s="38">
        <f t="shared" si="4"/>
        <v>21510.01</v>
      </c>
      <c r="L53" s="6">
        <f t="shared" si="5"/>
        <v>0.0033121609713795234</v>
      </c>
    </row>
    <row r="54" spans="2:12" ht="12.75">
      <c r="B54" s="86" t="s">
        <v>115</v>
      </c>
      <c r="C54" s="87">
        <v>94599.75</v>
      </c>
      <c r="D54" s="6">
        <f t="shared" si="0"/>
        <v>0.030298633602318856</v>
      </c>
      <c r="E54" s="87">
        <v>94599.75</v>
      </c>
      <c r="F54" s="6">
        <f t="shared" si="1"/>
        <v>0.057138277612563876</v>
      </c>
      <c r="G54" s="87">
        <v>2695.96</v>
      </c>
      <c r="H54" s="6">
        <f t="shared" si="2"/>
        <v>0.006382588645907099</v>
      </c>
      <c r="I54" s="87">
        <v>10853.58</v>
      </c>
      <c r="J54" s="6">
        <f t="shared" si="3"/>
        <v>0.008387706318299347</v>
      </c>
      <c r="K54" s="38">
        <f t="shared" si="4"/>
        <v>202749.03999999998</v>
      </c>
      <c r="L54" s="6">
        <f t="shared" si="5"/>
        <v>0.03121976499651399</v>
      </c>
    </row>
    <row r="55" spans="2:12" ht="12.75">
      <c r="B55" s="86" t="s">
        <v>120</v>
      </c>
      <c r="C55" s="87">
        <v>0</v>
      </c>
      <c r="D55" s="6">
        <f t="shared" si="0"/>
        <v>0</v>
      </c>
      <c r="E55" s="87">
        <v>0</v>
      </c>
      <c r="F55" s="6">
        <f t="shared" si="1"/>
        <v>0</v>
      </c>
      <c r="G55" s="87">
        <v>0</v>
      </c>
      <c r="H55" s="6">
        <f t="shared" si="2"/>
        <v>0</v>
      </c>
      <c r="I55" s="87">
        <v>329.13</v>
      </c>
      <c r="J55" s="6">
        <f t="shared" si="3"/>
        <v>0.0002543534742031536</v>
      </c>
      <c r="K55" s="38">
        <f t="shared" si="4"/>
        <v>329.13</v>
      </c>
      <c r="L55" s="6">
        <f t="shared" si="5"/>
        <v>5.068019682511271E-05</v>
      </c>
    </row>
    <row r="56" spans="2:12" ht="12.75">
      <c r="B56" s="86" t="s">
        <v>121</v>
      </c>
      <c r="C56" s="87">
        <v>868.95</v>
      </c>
      <c r="D56" s="6">
        <f t="shared" si="0"/>
        <v>0.00027830937892261846</v>
      </c>
      <c r="E56" s="87">
        <v>868.95</v>
      </c>
      <c r="F56" s="6">
        <f t="shared" si="1"/>
        <v>0.0005248460628219143</v>
      </c>
      <c r="G56" s="87">
        <v>0</v>
      </c>
      <c r="H56" s="6">
        <f t="shared" si="2"/>
        <v>0</v>
      </c>
      <c r="I56" s="87">
        <v>3201.78</v>
      </c>
      <c r="J56" s="6">
        <f t="shared" si="3"/>
        <v>0.0024743531936747584</v>
      </c>
      <c r="K56" s="38">
        <f t="shared" si="4"/>
        <v>4939.68</v>
      </c>
      <c r="L56" s="6">
        <f t="shared" si="5"/>
        <v>0.0007606233240758143</v>
      </c>
    </row>
    <row r="57" spans="2:12" ht="12.75">
      <c r="B57" s="86" t="s">
        <v>122</v>
      </c>
      <c r="C57" s="87">
        <v>4475.25</v>
      </c>
      <c r="D57" s="6">
        <f t="shared" si="0"/>
        <v>0.0014333437459272088</v>
      </c>
      <c r="E57" s="87">
        <v>4475.25</v>
      </c>
      <c r="F57" s="6">
        <f t="shared" si="1"/>
        <v>0.0027030523535804957</v>
      </c>
      <c r="G57" s="87">
        <v>0</v>
      </c>
      <c r="H57" s="6">
        <f t="shared" si="2"/>
        <v>0</v>
      </c>
      <c r="I57" s="87">
        <v>16829.72</v>
      </c>
      <c r="J57" s="6">
        <f t="shared" si="3"/>
        <v>0.013006100178854247</v>
      </c>
      <c r="K57" s="38">
        <f t="shared" si="4"/>
        <v>25780.22</v>
      </c>
      <c r="L57" s="6">
        <f t="shared" si="5"/>
        <v>0.00396969776013948</v>
      </c>
    </row>
    <row r="58" spans="2:12" ht="12.75">
      <c r="B58" s="86" t="s">
        <v>123</v>
      </c>
      <c r="C58" s="87">
        <v>317.1</v>
      </c>
      <c r="D58" s="6">
        <f t="shared" si="0"/>
        <v>0.00010156154445752035</v>
      </c>
      <c r="E58" s="87">
        <v>317.1</v>
      </c>
      <c r="F58" s="6">
        <f t="shared" si="1"/>
        <v>0.00019152849590980955</v>
      </c>
      <c r="G58" s="87">
        <v>0</v>
      </c>
      <c r="H58" s="6">
        <f t="shared" si="2"/>
        <v>0</v>
      </c>
      <c r="I58" s="87">
        <v>368.08</v>
      </c>
      <c r="J58" s="6">
        <f t="shared" si="3"/>
        <v>0.0002844542484267517</v>
      </c>
      <c r="K58" s="38">
        <f t="shared" si="4"/>
        <v>1002.28</v>
      </c>
      <c r="L58" s="6">
        <f t="shared" si="5"/>
        <v>0.00015433338703209665</v>
      </c>
    </row>
    <row r="59" spans="2:12" ht="12.75">
      <c r="B59" s="86" t="s">
        <v>127</v>
      </c>
      <c r="C59" s="87">
        <v>65246.225</v>
      </c>
      <c r="D59" s="6">
        <f t="shared" si="0"/>
        <v>0.0208972165910529</v>
      </c>
      <c r="E59" s="87">
        <v>65246.225</v>
      </c>
      <c r="F59" s="6">
        <f t="shared" si="1"/>
        <v>0.03940873963432045</v>
      </c>
      <c r="G59" s="87">
        <v>5336.25</v>
      </c>
      <c r="H59" s="6">
        <f t="shared" si="2"/>
        <v>0.012633380562664788</v>
      </c>
      <c r="I59" s="87">
        <v>83929.38</v>
      </c>
      <c r="J59" s="6">
        <f t="shared" si="3"/>
        <v>0.06486108647256912</v>
      </c>
      <c r="K59" s="38">
        <f t="shared" si="4"/>
        <v>219758.08000000002</v>
      </c>
      <c r="L59" s="6">
        <f t="shared" si="5"/>
        <v>0.03383885622188456</v>
      </c>
    </row>
    <row r="60" spans="2:12" ht="12.75">
      <c r="B60" s="86" t="s">
        <v>128</v>
      </c>
      <c r="C60" s="87">
        <v>0</v>
      </c>
      <c r="D60" s="6">
        <f t="shared" si="0"/>
        <v>0</v>
      </c>
      <c r="E60" s="87">
        <v>0</v>
      </c>
      <c r="F60" s="6">
        <f t="shared" si="1"/>
        <v>0</v>
      </c>
      <c r="G60" s="87">
        <v>0</v>
      </c>
      <c r="H60" s="6">
        <f t="shared" si="2"/>
        <v>0</v>
      </c>
      <c r="I60" s="87">
        <v>11589.24</v>
      </c>
      <c r="J60" s="6">
        <f t="shared" si="3"/>
        <v>0.008956228412402867</v>
      </c>
      <c r="K60" s="38">
        <f t="shared" si="4"/>
        <v>11589.24</v>
      </c>
      <c r="L60" s="6">
        <f t="shared" si="5"/>
        <v>0.00178453791587965</v>
      </c>
    </row>
    <row r="61" spans="2:12" ht="12.75">
      <c r="B61" s="86" t="s">
        <v>130</v>
      </c>
      <c r="C61" s="87">
        <v>216.345</v>
      </c>
      <c r="D61" s="6">
        <f t="shared" si="0"/>
        <v>6.929149270155231E-05</v>
      </c>
      <c r="E61" s="87">
        <v>216.345</v>
      </c>
      <c r="F61" s="6">
        <f t="shared" si="1"/>
        <v>0.00013067244543553373</v>
      </c>
      <c r="G61" s="87">
        <v>0</v>
      </c>
      <c r="H61" s="6">
        <f t="shared" si="2"/>
        <v>0</v>
      </c>
      <c r="I61" s="87">
        <v>5726.13</v>
      </c>
      <c r="J61" s="6">
        <f t="shared" si="3"/>
        <v>0.004425184757508899</v>
      </c>
      <c r="K61" s="38">
        <f t="shared" si="4"/>
        <v>6158.82</v>
      </c>
      <c r="L61" s="6">
        <f t="shared" si="5"/>
        <v>0.0009483493142844489</v>
      </c>
    </row>
    <row r="62" spans="2:12" ht="12.75">
      <c r="B62" s="86" t="s">
        <v>131</v>
      </c>
      <c r="C62" s="87">
        <v>4747.095</v>
      </c>
      <c r="D62" s="6">
        <f t="shared" si="0"/>
        <v>0.001520410911026719</v>
      </c>
      <c r="E62" s="87">
        <v>4747.095</v>
      </c>
      <c r="F62" s="6">
        <f t="shared" si="1"/>
        <v>0.002867246815802515</v>
      </c>
      <c r="G62" s="87">
        <v>0</v>
      </c>
      <c r="H62" s="6">
        <f t="shared" si="2"/>
        <v>0</v>
      </c>
      <c r="I62" s="87">
        <v>12862.96</v>
      </c>
      <c r="J62" s="6">
        <f t="shared" si="3"/>
        <v>0.009940566233817021</v>
      </c>
      <c r="K62" s="38">
        <f t="shared" si="4"/>
        <v>22357.15</v>
      </c>
      <c r="L62" s="6">
        <f t="shared" si="5"/>
        <v>0.003442605543246039</v>
      </c>
    </row>
    <row r="63" spans="2:12" ht="12.75">
      <c r="B63" s="86" t="s">
        <v>132</v>
      </c>
      <c r="C63" s="87">
        <v>14240.8</v>
      </c>
      <c r="D63" s="6">
        <f t="shared" si="0"/>
        <v>0.004561077396123165</v>
      </c>
      <c r="E63" s="87">
        <v>14240.8</v>
      </c>
      <c r="F63" s="6">
        <f t="shared" si="1"/>
        <v>0.008601447507260851</v>
      </c>
      <c r="G63" s="87">
        <v>502.39</v>
      </c>
      <c r="H63" s="6">
        <f t="shared" si="2"/>
        <v>0.0011893903135867252</v>
      </c>
      <c r="I63" s="87">
        <v>41730.37</v>
      </c>
      <c r="J63" s="6">
        <f t="shared" si="3"/>
        <v>0.032249459451533</v>
      </c>
      <c r="K63" s="38">
        <f t="shared" si="4"/>
        <v>70714.36</v>
      </c>
      <c r="L63" s="6">
        <f t="shared" si="5"/>
        <v>0.010888760317084063</v>
      </c>
    </row>
    <row r="64" spans="2:12" ht="12.75">
      <c r="B64" s="86" t="s">
        <v>134</v>
      </c>
      <c r="C64" s="87">
        <v>651.15</v>
      </c>
      <c r="D64" s="6">
        <f t="shared" si="0"/>
        <v>0.0002085518753500926</v>
      </c>
      <c r="E64" s="87">
        <v>651.15</v>
      </c>
      <c r="F64" s="6">
        <f t="shared" si="1"/>
        <v>0.0003932947969463024</v>
      </c>
      <c r="G64" s="87">
        <v>0</v>
      </c>
      <c r="H64" s="6">
        <f t="shared" si="2"/>
        <v>0</v>
      </c>
      <c r="I64" s="87">
        <v>5611.44</v>
      </c>
      <c r="J64" s="6">
        <f t="shared" si="3"/>
        <v>0.004336551694718026</v>
      </c>
      <c r="K64" s="38">
        <f t="shared" si="4"/>
        <v>6913.74</v>
      </c>
      <c r="L64" s="6">
        <f t="shared" si="5"/>
        <v>0.0010645936377651833</v>
      </c>
    </row>
    <row r="65" spans="2:12" ht="12.75">
      <c r="B65" s="86" t="s">
        <v>135</v>
      </c>
      <c r="C65" s="87">
        <v>111535.735</v>
      </c>
      <c r="D65" s="6">
        <f t="shared" si="0"/>
        <v>0.03572293127973733</v>
      </c>
      <c r="E65" s="87">
        <v>111535.735</v>
      </c>
      <c r="F65" s="6">
        <f t="shared" si="1"/>
        <v>0.0673676176750082</v>
      </c>
      <c r="G65" s="87">
        <v>32843.44</v>
      </c>
      <c r="H65" s="6">
        <f t="shared" si="2"/>
        <v>0.07775566671483668</v>
      </c>
      <c r="I65" s="87">
        <v>18554.71</v>
      </c>
      <c r="J65" s="6">
        <f t="shared" si="3"/>
        <v>0.014339181938237158</v>
      </c>
      <c r="K65" s="38">
        <f t="shared" si="4"/>
        <v>274469.62</v>
      </c>
      <c r="L65" s="6">
        <f t="shared" si="5"/>
        <v>0.04226346539092119</v>
      </c>
    </row>
    <row r="66" spans="2:12" ht="12.75">
      <c r="B66" s="86" t="s">
        <v>136</v>
      </c>
      <c r="C66" s="87">
        <v>831.425</v>
      </c>
      <c r="D66" s="6">
        <f t="shared" si="0"/>
        <v>0.00026629078240490017</v>
      </c>
      <c r="E66" s="87">
        <v>831.425</v>
      </c>
      <c r="F66" s="6">
        <f t="shared" si="1"/>
        <v>0.000502180951472133</v>
      </c>
      <c r="G66" s="87">
        <v>0</v>
      </c>
      <c r="H66" s="6">
        <f t="shared" si="2"/>
        <v>0</v>
      </c>
      <c r="I66" s="87">
        <v>59.9</v>
      </c>
      <c r="J66" s="6">
        <f t="shared" si="3"/>
        <v>4.6291049447844014E-05</v>
      </c>
      <c r="K66" s="38">
        <f t="shared" si="4"/>
        <v>1722.75</v>
      </c>
      <c r="L66" s="6">
        <f t="shared" si="5"/>
        <v>0.00026527302002389005</v>
      </c>
    </row>
    <row r="67" spans="2:12" ht="12.75">
      <c r="B67" s="86" t="s">
        <v>137</v>
      </c>
      <c r="C67" s="87">
        <v>75724.355</v>
      </c>
      <c r="D67" s="6">
        <f t="shared" si="0"/>
        <v>0.02425317706354321</v>
      </c>
      <c r="E67" s="87">
        <v>75724.355</v>
      </c>
      <c r="F67" s="6">
        <f t="shared" si="1"/>
        <v>0.04573753332352717</v>
      </c>
      <c r="G67" s="87">
        <v>29812.24</v>
      </c>
      <c r="H67" s="6">
        <f t="shared" si="2"/>
        <v>0.07057940938777188</v>
      </c>
      <c r="I67" s="87">
        <v>42787.9</v>
      </c>
      <c r="J67" s="6">
        <f t="shared" si="3"/>
        <v>0.03306672445190993</v>
      </c>
      <c r="K67" s="38">
        <f t="shared" si="4"/>
        <v>224048.84999999998</v>
      </c>
      <c r="L67" s="6">
        <f t="shared" si="5"/>
        <v>0.034499558886884066</v>
      </c>
    </row>
    <row r="68" spans="2:12" ht="12.75">
      <c r="B68" s="86" t="s">
        <v>139</v>
      </c>
      <c r="C68" s="87">
        <v>7453.495</v>
      </c>
      <c r="D68" s="6">
        <f aca="true" t="shared" si="6" ref="D68:D76">+C68/$C$79</f>
        <v>0.0023872231592759557</v>
      </c>
      <c r="E68" s="87">
        <v>7453.495</v>
      </c>
      <c r="F68" s="6">
        <f aca="true" t="shared" si="7" ref="F68:F76">+E68/$E$79</f>
        <v>0.00450191323437807</v>
      </c>
      <c r="G68" s="87">
        <v>0</v>
      </c>
      <c r="H68" s="6">
        <f aca="true" t="shared" si="8" ref="H68:H75">+G68/$G$79</f>
        <v>0</v>
      </c>
      <c r="I68" s="87">
        <v>16720.88</v>
      </c>
      <c r="J68" s="6">
        <f aca="true" t="shared" si="9" ref="J68:J76">+I68/$I$79</f>
        <v>0.012921988028238164</v>
      </c>
      <c r="K68" s="38">
        <f aca="true" t="shared" si="10" ref="K68:K76">+C68+E68+G68+I68</f>
        <v>31627.870000000003</v>
      </c>
      <c r="L68" s="6">
        <f aca="true" t="shared" si="11" ref="L68:L76">+K68/$K$79</f>
        <v>0.004870132399839205</v>
      </c>
    </row>
    <row r="69" spans="2:12" ht="12.75">
      <c r="B69" s="86" t="s">
        <v>140</v>
      </c>
      <c r="C69" s="87">
        <v>12207.79</v>
      </c>
      <c r="D69" s="6">
        <f t="shared" si="6"/>
        <v>0.0039099401034786265</v>
      </c>
      <c r="E69" s="87">
        <v>12207.79</v>
      </c>
      <c r="F69" s="6">
        <f t="shared" si="7"/>
        <v>0.007373508852358291</v>
      </c>
      <c r="G69" s="87">
        <v>0</v>
      </c>
      <c r="H69" s="6">
        <f t="shared" si="8"/>
        <v>0</v>
      </c>
      <c r="I69" s="87">
        <v>23594.3</v>
      </c>
      <c r="J69" s="6">
        <f t="shared" si="9"/>
        <v>0.018233804807800767</v>
      </c>
      <c r="K69" s="38">
        <f t="shared" si="10"/>
        <v>48009.880000000005</v>
      </c>
      <c r="L69" s="6">
        <f t="shared" si="11"/>
        <v>0.007392672099018754</v>
      </c>
    </row>
    <row r="70" spans="2:12" ht="12.75">
      <c r="B70" s="86" t="s">
        <v>141</v>
      </c>
      <c r="C70" s="87">
        <v>0</v>
      </c>
      <c r="D70" s="6">
        <f t="shared" si="6"/>
        <v>0</v>
      </c>
      <c r="E70" s="87">
        <v>0</v>
      </c>
      <c r="F70" s="6">
        <f t="shared" si="7"/>
        <v>0</v>
      </c>
      <c r="G70" s="87">
        <v>0</v>
      </c>
      <c r="H70" s="6">
        <f t="shared" si="8"/>
        <v>0</v>
      </c>
      <c r="I70" s="87">
        <v>6339.54</v>
      </c>
      <c r="J70" s="6">
        <f t="shared" si="9"/>
        <v>0.004899231379241821</v>
      </c>
      <c r="K70" s="38">
        <f t="shared" si="10"/>
        <v>6339.54</v>
      </c>
      <c r="L70" s="6">
        <f t="shared" si="11"/>
        <v>0.0009761769968725884</v>
      </c>
    </row>
    <row r="71" spans="2:12" ht="12.75">
      <c r="B71" s="86" t="s">
        <v>142</v>
      </c>
      <c r="C71" s="87">
        <v>0</v>
      </c>
      <c r="D71" s="6">
        <f t="shared" si="6"/>
        <v>0</v>
      </c>
      <c r="E71" s="87">
        <v>0</v>
      </c>
      <c r="F71" s="6">
        <f t="shared" si="7"/>
        <v>0</v>
      </c>
      <c r="G71" s="87">
        <v>0</v>
      </c>
      <c r="H71" s="6">
        <f t="shared" si="8"/>
        <v>0</v>
      </c>
      <c r="I71" s="87">
        <v>1370.28</v>
      </c>
      <c r="J71" s="6">
        <f t="shared" si="9"/>
        <v>0.0010589599204906793</v>
      </c>
      <c r="K71" s="38">
        <f t="shared" si="10"/>
        <v>1370.28</v>
      </c>
      <c r="L71" s="6">
        <f t="shared" si="11"/>
        <v>0.0002109988761447314</v>
      </c>
    </row>
    <row r="72" spans="2:12" ht="12.75">
      <c r="B72" s="86" t="s">
        <v>143</v>
      </c>
      <c r="C72" s="87">
        <v>8996.275</v>
      </c>
      <c r="D72" s="6">
        <f t="shared" si="6"/>
        <v>0.002881348418052913</v>
      </c>
      <c r="E72" s="87">
        <v>8996.275</v>
      </c>
      <c r="F72" s="6">
        <f t="shared" si="7"/>
        <v>0.005433752821006061</v>
      </c>
      <c r="G72" s="87">
        <v>0</v>
      </c>
      <c r="H72" s="6">
        <f t="shared" si="8"/>
        <v>0</v>
      </c>
      <c r="I72" s="87">
        <v>42454.14</v>
      </c>
      <c r="J72" s="6">
        <f t="shared" si="9"/>
        <v>0.03280879288824194</v>
      </c>
      <c r="K72" s="38">
        <f t="shared" si="10"/>
        <v>60446.69</v>
      </c>
      <c r="L72" s="6">
        <f t="shared" si="11"/>
        <v>0.009307720799157088</v>
      </c>
    </row>
    <row r="73" spans="2:12" ht="12.75">
      <c r="B73" s="86" t="s">
        <v>145</v>
      </c>
      <c r="C73" s="87">
        <v>700.395</v>
      </c>
      <c r="D73" s="6">
        <f t="shared" si="6"/>
        <v>0.00022432418142644264</v>
      </c>
      <c r="E73" s="87">
        <v>700.395</v>
      </c>
      <c r="F73" s="6">
        <f t="shared" si="7"/>
        <v>0.0004230387918409053</v>
      </c>
      <c r="G73" s="87">
        <v>0</v>
      </c>
      <c r="H73" s="6">
        <f t="shared" si="8"/>
        <v>0</v>
      </c>
      <c r="I73" s="87">
        <v>452.64</v>
      </c>
      <c r="J73" s="6">
        <f t="shared" si="9"/>
        <v>0.0003498026815037081</v>
      </c>
      <c r="K73" s="38">
        <f t="shared" si="10"/>
        <v>1853.4299999999998</v>
      </c>
      <c r="L73" s="6">
        <f t="shared" si="11"/>
        <v>0.0002853954279511702</v>
      </c>
    </row>
    <row r="74" spans="2:12" ht="12.75">
      <c r="B74" s="86" t="s">
        <v>146</v>
      </c>
      <c r="C74" s="87">
        <v>8429.345</v>
      </c>
      <c r="D74" s="6">
        <f t="shared" si="6"/>
        <v>0.002699770725213739</v>
      </c>
      <c r="E74" s="87">
        <v>8429.345</v>
      </c>
      <c r="F74" s="6">
        <f t="shared" si="7"/>
        <v>0.005091326929532871</v>
      </c>
      <c r="G74" s="87">
        <v>0</v>
      </c>
      <c r="H74" s="6">
        <f t="shared" si="8"/>
        <v>0</v>
      </c>
      <c r="I74" s="87">
        <v>8066.63</v>
      </c>
      <c r="J74" s="6">
        <f t="shared" si="9"/>
        <v>0.006233936030174657</v>
      </c>
      <c r="K74" s="38">
        <f t="shared" si="10"/>
        <v>24925.32</v>
      </c>
      <c r="L74" s="6">
        <f t="shared" si="11"/>
        <v>0.0038380582855677644</v>
      </c>
    </row>
    <row r="75" spans="2:12" ht="12.75">
      <c r="B75" s="86" t="s">
        <v>148</v>
      </c>
      <c r="C75" s="87">
        <v>5134.29</v>
      </c>
      <c r="D75" s="6">
        <f t="shared" si="6"/>
        <v>0.0016444226492992814</v>
      </c>
      <c r="E75" s="87">
        <v>5134.29</v>
      </c>
      <c r="F75" s="6">
        <f t="shared" si="7"/>
        <v>0.003101112712913201</v>
      </c>
      <c r="G75" s="87">
        <v>0</v>
      </c>
      <c r="H75" s="6">
        <f t="shared" si="8"/>
        <v>0</v>
      </c>
      <c r="I75" s="87">
        <v>6028.42</v>
      </c>
      <c r="J75" s="6">
        <f t="shared" si="9"/>
        <v>0.004658796132093019</v>
      </c>
      <c r="K75" s="38">
        <f t="shared" si="10"/>
        <v>16297</v>
      </c>
      <c r="L75" s="6">
        <f t="shared" si="11"/>
        <v>0.002509449663229915</v>
      </c>
    </row>
    <row r="76" spans="2:12" ht="12.75">
      <c r="B76" s="86" t="s">
        <v>149</v>
      </c>
      <c r="C76" s="87">
        <v>0</v>
      </c>
      <c r="D76" s="6">
        <f t="shared" si="6"/>
        <v>0</v>
      </c>
      <c r="E76" s="87">
        <v>0</v>
      </c>
      <c r="F76" s="6">
        <f t="shared" si="7"/>
        <v>0</v>
      </c>
      <c r="G76" s="87">
        <v>0</v>
      </c>
      <c r="H76" s="6">
        <f>+G76/$C$79</f>
        <v>0</v>
      </c>
      <c r="I76" s="87">
        <v>17553.85</v>
      </c>
      <c r="J76" s="6">
        <f t="shared" si="9"/>
        <v>0.013565711825543182</v>
      </c>
      <c r="K76" s="38">
        <f t="shared" si="10"/>
        <v>17553.85</v>
      </c>
      <c r="L76" s="6">
        <f t="shared" si="11"/>
        <v>0.0027029823262495205</v>
      </c>
    </row>
    <row r="77" spans="2:12" ht="12.75">
      <c r="B77" s="55"/>
      <c r="C77" s="54"/>
      <c r="D77" s="6"/>
      <c r="E77" s="54"/>
      <c r="F77" s="6"/>
      <c r="G77" s="54"/>
      <c r="H77" s="6"/>
      <c r="I77" s="54"/>
      <c r="J77" s="6"/>
      <c r="K77" s="38"/>
      <c r="L77" s="6"/>
    </row>
    <row r="78" spans="2:12" ht="12.75">
      <c r="B78" s="55"/>
      <c r="C78" s="54"/>
      <c r="D78" s="6"/>
      <c r="E78" s="54"/>
      <c r="F78" s="6"/>
      <c r="G78" s="54"/>
      <c r="H78" s="6"/>
      <c r="I78" s="54"/>
      <c r="J78" s="6"/>
      <c r="K78" s="38"/>
      <c r="L78" s="6"/>
    </row>
    <row r="79" spans="2:12" ht="12.75">
      <c r="B79" s="55"/>
      <c r="C79" s="4">
        <f>SUM(C3:C78)</f>
        <v>3122244.7600000007</v>
      </c>
      <c r="D79" s="7">
        <f aca="true" t="shared" si="12" ref="D79:L79">SUM(D3:D77)</f>
        <v>1</v>
      </c>
      <c r="E79" s="4">
        <f>SUM(E3:E78)</f>
        <v>1655628.3100000005</v>
      </c>
      <c r="F79" s="7">
        <f t="shared" si="12"/>
        <v>0.9999999999999999</v>
      </c>
      <c r="G79" s="4">
        <f>SUM(G3:G78)</f>
        <v>422392.88</v>
      </c>
      <c r="H79" s="7">
        <f t="shared" si="12"/>
        <v>1.0000000000000002</v>
      </c>
      <c r="I79" s="4">
        <f>SUM(I3:I78)</f>
        <v>1293986.6499999994</v>
      </c>
      <c r="J79" s="7">
        <f t="shared" si="12"/>
        <v>1.0000000000000004</v>
      </c>
      <c r="K79" s="4">
        <f>SUM(K3:K78)</f>
        <v>6494252.600000001</v>
      </c>
      <c r="L79" s="7">
        <f t="shared" si="12"/>
        <v>0.9999999999999998</v>
      </c>
    </row>
    <row r="80" spans="3:11" ht="12.75">
      <c r="C80" s="4">
        <f>+C79-C81</f>
        <v>-0.23999999929219484</v>
      </c>
      <c r="E80" s="4">
        <f>+E79-E81</f>
        <v>0.31000000052154064</v>
      </c>
      <c r="G80" s="4">
        <f>+G79-G81</f>
        <v>0</v>
      </c>
      <c r="I80" s="4">
        <f>+I79-I81</f>
        <v>0</v>
      </c>
      <c r="K80" s="4">
        <f>+K79-K81</f>
        <v>0.0700000012293458</v>
      </c>
    </row>
    <row r="81" spans="3:11" ht="12.75">
      <c r="C81" s="16">
        <v>3122245</v>
      </c>
      <c r="E81" s="9">
        <v>1655628</v>
      </c>
      <c r="G81" s="9">
        <v>422392.88</v>
      </c>
      <c r="I81" s="16">
        <v>1293986.65</v>
      </c>
      <c r="K81" s="4">
        <f>SUM(C81:I81)</f>
        <v>6494252.529999999</v>
      </c>
    </row>
    <row r="90" spans="3:21" ht="12.75">
      <c r="C90" s="16"/>
      <c r="D90" s="13"/>
      <c r="E90" s="20"/>
      <c r="G90" s="13"/>
      <c r="H90" s="13"/>
      <c r="I90" s="14"/>
      <c r="K90" s="13"/>
      <c r="L90" s="13"/>
      <c r="M90" s="14"/>
      <c r="O90" s="13"/>
      <c r="P90" s="13"/>
      <c r="Q90" s="14"/>
      <c r="S90" s="13">
        <v>11</v>
      </c>
      <c r="T90" s="13">
        <v>2006</v>
      </c>
      <c r="U90" s="14">
        <v>1226579.98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48">
      <selection activeCell="C81" sqref="C81"/>
    </sheetView>
  </sheetViews>
  <sheetFormatPr defaultColWidth="9.140625" defaultRowHeight="12.75"/>
  <cols>
    <col min="3" max="3" width="17.7109375" style="59" customWidth="1"/>
    <col min="5" max="5" width="14.421875" style="4" customWidth="1"/>
    <col min="7" max="7" width="18.421875" style="4" customWidth="1"/>
    <col min="8" max="8" width="11.28125" style="10" bestFit="1" customWidth="1"/>
    <col min="9" max="9" width="15.140625" style="0" customWidth="1"/>
    <col min="10" max="10" width="9.140625" style="10" customWidth="1"/>
    <col min="11" max="11" width="13.7109375" style="4" customWidth="1"/>
    <col min="12" max="12" width="11.28125" style="10" bestFit="1" customWidth="1"/>
    <col min="13" max="13" width="13.8515625" style="0" customWidth="1"/>
    <col min="17" max="17" width="11.140625" style="0" bestFit="1" customWidth="1"/>
    <col min="21" max="21" width="13.8515625" style="0" bestFit="1" customWidth="1"/>
  </cols>
  <sheetData>
    <row r="1" spans="4:6" ht="12.75">
      <c r="D1" s="5">
        <v>40513</v>
      </c>
      <c r="F1" t="s">
        <v>157</v>
      </c>
    </row>
    <row r="2" spans="2:12" ht="12.75">
      <c r="B2" s="89" t="s">
        <v>150</v>
      </c>
      <c r="C2" s="91" t="s">
        <v>151</v>
      </c>
      <c r="D2" s="1" t="s">
        <v>159</v>
      </c>
      <c r="E2" s="91" t="s">
        <v>152</v>
      </c>
      <c r="F2" s="1" t="s">
        <v>159</v>
      </c>
      <c r="G2" s="91" t="s">
        <v>153</v>
      </c>
      <c r="H2" s="45" t="s">
        <v>159</v>
      </c>
      <c r="I2" s="91" t="s">
        <v>154</v>
      </c>
      <c r="J2" s="45" t="s">
        <v>159</v>
      </c>
      <c r="K2" s="39" t="s">
        <v>155</v>
      </c>
      <c r="L2" s="45" t="s">
        <v>156</v>
      </c>
    </row>
    <row r="3" spans="2:12" ht="12.75">
      <c r="B3" s="90" t="s">
        <v>2</v>
      </c>
      <c r="C3" s="92">
        <v>14291.115</v>
      </c>
      <c r="D3" s="6">
        <f>+C3/$C$79</f>
        <v>0.003744679439231967</v>
      </c>
      <c r="E3" s="92">
        <v>14291.115</v>
      </c>
      <c r="F3" s="6">
        <f>+E3/$E$79</f>
        <v>0.007295427131263321</v>
      </c>
      <c r="G3" s="92">
        <v>870.02</v>
      </c>
      <c r="H3" s="6">
        <f>+G3/$G$79</f>
        <v>0.0021222857838978757</v>
      </c>
      <c r="I3" s="92">
        <v>3243.22</v>
      </c>
      <c r="J3" s="6">
        <f aca="true" t="shared" si="0" ref="J3:J66">+I3/$I$79</f>
        <v>0.002310345718038333</v>
      </c>
      <c r="K3" s="37">
        <f>+C3+E3+G3+I3</f>
        <v>32695.47</v>
      </c>
      <c r="L3" s="6">
        <f>+K3/$K$79</f>
        <v>0.004308260469511785</v>
      </c>
    </row>
    <row r="4" spans="2:12" ht="12.75">
      <c r="B4" s="90" t="s">
        <v>6</v>
      </c>
      <c r="C4" s="92">
        <v>7486.47</v>
      </c>
      <c r="D4" s="6">
        <f aca="true" t="shared" si="1" ref="D4:D67">+C4/$C$79</f>
        <v>0.001961668510919333</v>
      </c>
      <c r="E4" s="92">
        <v>7486.47</v>
      </c>
      <c r="F4" s="6">
        <f aca="true" t="shared" si="2" ref="F4:F67">+E4/$E$79</f>
        <v>0.003821744934204848</v>
      </c>
      <c r="G4" s="92">
        <v>398.7</v>
      </c>
      <c r="H4" s="6">
        <f aca="true" t="shared" si="3" ref="H4:H67">+G4/$G$79</f>
        <v>0.000972569989241722</v>
      </c>
      <c r="I4" s="92">
        <v>29312.7</v>
      </c>
      <c r="J4" s="6">
        <f t="shared" si="0"/>
        <v>0.020881244852073634</v>
      </c>
      <c r="K4" s="37">
        <f>+C4+E4+G4+I4</f>
        <v>44684.340000000004</v>
      </c>
      <c r="L4" s="6">
        <f aca="true" t="shared" si="4" ref="L4:L67">+K4/$K$79</f>
        <v>0.005888025944518438</v>
      </c>
    </row>
    <row r="5" spans="2:12" ht="12.75">
      <c r="B5" s="90" t="s">
        <v>7</v>
      </c>
      <c r="C5" s="92">
        <v>0</v>
      </c>
      <c r="D5" s="6">
        <f t="shared" si="1"/>
        <v>0</v>
      </c>
      <c r="E5" s="92">
        <v>0</v>
      </c>
      <c r="F5" s="6">
        <f t="shared" si="2"/>
        <v>0</v>
      </c>
      <c r="G5" s="92">
        <v>0</v>
      </c>
      <c r="H5" s="6">
        <f t="shared" si="3"/>
        <v>0</v>
      </c>
      <c r="I5" s="92">
        <v>1803.96</v>
      </c>
      <c r="J5" s="6">
        <f t="shared" si="0"/>
        <v>0.0012850720153157762</v>
      </c>
      <c r="K5" s="37">
        <f aca="true" t="shared" si="5" ref="K5:K68">+C5+E5+G5+I5</f>
        <v>1803.96</v>
      </c>
      <c r="L5" s="6">
        <f t="shared" si="4"/>
        <v>0.00023770661674478083</v>
      </c>
    </row>
    <row r="6" spans="2:12" ht="12.75">
      <c r="B6" s="90" t="s">
        <v>8</v>
      </c>
      <c r="C6" s="92">
        <v>15026.695</v>
      </c>
      <c r="D6" s="6">
        <f t="shared" si="1"/>
        <v>0.003937422363903012</v>
      </c>
      <c r="E6" s="92">
        <v>15026.695</v>
      </c>
      <c r="F6" s="6">
        <f t="shared" si="2"/>
        <v>0.007670931092235903</v>
      </c>
      <c r="G6" s="92">
        <v>9288.37</v>
      </c>
      <c r="H6" s="6">
        <f t="shared" si="3"/>
        <v>0.022657612016486417</v>
      </c>
      <c r="I6" s="92">
        <v>19458.49</v>
      </c>
      <c r="J6" s="6">
        <f t="shared" si="0"/>
        <v>0.013861483048017627</v>
      </c>
      <c r="K6" s="37">
        <f t="shared" si="5"/>
        <v>58800.25</v>
      </c>
      <c r="L6" s="6">
        <f t="shared" si="4"/>
        <v>0.007748070074307246</v>
      </c>
    </row>
    <row r="7" spans="2:12" ht="12.75">
      <c r="B7" s="90" t="s">
        <v>12</v>
      </c>
      <c r="C7" s="92">
        <v>1771.98</v>
      </c>
      <c r="D7" s="6">
        <f t="shared" si="1"/>
        <v>0.00046430926297425087</v>
      </c>
      <c r="E7" s="92">
        <v>1771.98</v>
      </c>
      <c r="F7" s="6">
        <f t="shared" si="2"/>
        <v>0.0009045725940947211</v>
      </c>
      <c r="G7" s="92">
        <v>0</v>
      </c>
      <c r="H7" s="6">
        <f t="shared" si="3"/>
        <v>0</v>
      </c>
      <c r="I7" s="92">
        <v>12059.13</v>
      </c>
      <c r="J7" s="6">
        <f t="shared" si="0"/>
        <v>0.008590462367266976</v>
      </c>
      <c r="K7" s="37">
        <f t="shared" si="5"/>
        <v>15603.09</v>
      </c>
      <c r="L7" s="6">
        <f t="shared" si="4"/>
        <v>0.0020560088553317826</v>
      </c>
    </row>
    <row r="8" spans="2:12" ht="12.75">
      <c r="B8" s="90" t="s">
        <v>15</v>
      </c>
      <c r="C8" s="92">
        <v>16958.575</v>
      </c>
      <c r="D8" s="6">
        <f t="shared" si="1"/>
        <v>0.004443629984166614</v>
      </c>
      <c r="E8" s="92">
        <v>16958.575</v>
      </c>
      <c r="F8" s="6">
        <f t="shared" si="2"/>
        <v>0.008657130543177623</v>
      </c>
      <c r="G8" s="92">
        <v>218.91</v>
      </c>
      <c r="H8" s="6">
        <f t="shared" si="3"/>
        <v>0.0005339987367567228</v>
      </c>
      <c r="I8" s="92">
        <v>15081.21</v>
      </c>
      <c r="J8" s="6">
        <f t="shared" si="0"/>
        <v>0.01074327641860154</v>
      </c>
      <c r="K8" s="37">
        <f t="shared" si="5"/>
        <v>49217.270000000004</v>
      </c>
      <c r="L8" s="6">
        <f t="shared" si="4"/>
        <v>0.006485327134257079</v>
      </c>
    </row>
    <row r="9" spans="2:12" ht="12.75">
      <c r="B9" s="90" t="s">
        <v>16</v>
      </c>
      <c r="C9" s="92">
        <v>0</v>
      </c>
      <c r="D9" s="6">
        <f t="shared" si="1"/>
        <v>0</v>
      </c>
      <c r="E9" s="92">
        <v>0</v>
      </c>
      <c r="F9" s="6">
        <f t="shared" si="2"/>
        <v>0</v>
      </c>
      <c r="G9" s="92">
        <v>0</v>
      </c>
      <c r="H9" s="6">
        <f t="shared" si="3"/>
        <v>0</v>
      </c>
      <c r="I9" s="92">
        <v>1930.75</v>
      </c>
      <c r="J9" s="6">
        <f t="shared" si="0"/>
        <v>0.0013753923554684886</v>
      </c>
      <c r="K9" s="37">
        <f t="shared" si="5"/>
        <v>1930.75</v>
      </c>
      <c r="L9" s="6">
        <f t="shared" si="4"/>
        <v>0.000254413651233944</v>
      </c>
    </row>
    <row r="10" spans="2:12" ht="12.75">
      <c r="B10" s="90" t="s">
        <v>17</v>
      </c>
      <c r="C10" s="92">
        <v>5907.53</v>
      </c>
      <c r="D10" s="6">
        <f t="shared" si="1"/>
        <v>0.0015479412297533133</v>
      </c>
      <c r="E10" s="92">
        <v>5907.53</v>
      </c>
      <c r="F10" s="6">
        <f t="shared" si="2"/>
        <v>0.003015716733141676</v>
      </c>
      <c r="G10" s="92">
        <v>210.6</v>
      </c>
      <c r="H10" s="6">
        <f t="shared" si="3"/>
        <v>0.0005137277144075913</v>
      </c>
      <c r="I10" s="92">
        <v>5906.13</v>
      </c>
      <c r="J10" s="6">
        <f t="shared" si="0"/>
        <v>0.004207300816989825</v>
      </c>
      <c r="K10" s="37">
        <f t="shared" si="5"/>
        <v>17931.79</v>
      </c>
      <c r="L10" s="6">
        <f t="shared" si="4"/>
        <v>0.002362860115012469</v>
      </c>
    </row>
    <row r="11" spans="2:12" ht="12.75">
      <c r="B11" s="90" t="s">
        <v>22</v>
      </c>
      <c r="C11" s="92">
        <v>0</v>
      </c>
      <c r="D11" s="6">
        <f t="shared" si="1"/>
        <v>0</v>
      </c>
      <c r="E11" s="92">
        <v>0</v>
      </c>
      <c r="F11" s="6">
        <f t="shared" si="2"/>
        <v>0</v>
      </c>
      <c r="G11" s="92">
        <v>0</v>
      </c>
      <c r="H11" s="6">
        <f t="shared" si="3"/>
        <v>0</v>
      </c>
      <c r="I11" s="92">
        <v>695.5</v>
      </c>
      <c r="J11" s="6">
        <f t="shared" si="0"/>
        <v>0.0004954475635003671</v>
      </c>
      <c r="K11" s="37">
        <f t="shared" si="5"/>
        <v>695.5</v>
      </c>
      <c r="L11" s="6">
        <f t="shared" si="4"/>
        <v>9.164557525998087E-05</v>
      </c>
    </row>
    <row r="12" spans="2:12" ht="12.75">
      <c r="B12" s="90" t="s">
        <v>24</v>
      </c>
      <c r="C12" s="92">
        <v>1526.775</v>
      </c>
      <c r="D12" s="6">
        <f t="shared" si="1"/>
        <v>0.00040005856441805885</v>
      </c>
      <c r="E12" s="92">
        <v>1526.775</v>
      </c>
      <c r="F12" s="6">
        <f t="shared" si="2"/>
        <v>0.0007793986514232485</v>
      </c>
      <c r="G12" s="92">
        <v>0</v>
      </c>
      <c r="H12" s="6">
        <f t="shared" si="3"/>
        <v>0</v>
      </c>
      <c r="I12" s="92">
        <v>2042.75</v>
      </c>
      <c r="J12" s="6">
        <f t="shared" si="0"/>
        <v>0.0014551768660537384</v>
      </c>
      <c r="K12" s="37">
        <f t="shared" si="5"/>
        <v>5096.3</v>
      </c>
      <c r="L12" s="6">
        <f t="shared" si="4"/>
        <v>0.0006715360822393106</v>
      </c>
    </row>
    <row r="13" spans="2:12" ht="12.75">
      <c r="B13" s="90" t="s">
        <v>27</v>
      </c>
      <c r="C13" s="92">
        <v>2877.375</v>
      </c>
      <c r="D13" s="6">
        <f t="shared" si="1"/>
        <v>0.0007539542576950841</v>
      </c>
      <c r="E13" s="92">
        <v>2877.375</v>
      </c>
      <c r="F13" s="6">
        <f t="shared" si="2"/>
        <v>0.0014688622715455582</v>
      </c>
      <c r="G13" s="92">
        <v>0</v>
      </c>
      <c r="H13" s="6">
        <f t="shared" si="3"/>
        <v>0</v>
      </c>
      <c r="I13" s="92">
        <v>13802.41</v>
      </c>
      <c r="J13" s="6">
        <f t="shared" si="0"/>
        <v>0.009832308274526387</v>
      </c>
      <c r="K13" s="37">
        <f t="shared" si="5"/>
        <v>19557.16</v>
      </c>
      <c r="L13" s="6">
        <f t="shared" si="4"/>
        <v>0.002577034045508968</v>
      </c>
    </row>
    <row r="14" spans="2:12" ht="12.75">
      <c r="B14" s="90" t="s">
        <v>28</v>
      </c>
      <c r="C14" s="92">
        <v>35125.38</v>
      </c>
      <c r="D14" s="6">
        <f t="shared" si="1"/>
        <v>0.00920385066394118</v>
      </c>
      <c r="E14" s="92">
        <v>35125.38</v>
      </c>
      <c r="F14" s="6">
        <f t="shared" si="2"/>
        <v>0.01793104668515606</v>
      </c>
      <c r="G14" s="92">
        <v>0</v>
      </c>
      <c r="H14" s="6">
        <f t="shared" si="3"/>
        <v>0</v>
      </c>
      <c r="I14" s="92">
        <v>5843.2</v>
      </c>
      <c r="J14" s="6">
        <f t="shared" si="0"/>
        <v>0.004162471895104738</v>
      </c>
      <c r="K14" s="37">
        <f t="shared" si="5"/>
        <v>76093.95999999999</v>
      </c>
      <c r="L14" s="6">
        <f t="shared" si="4"/>
        <v>0.010026850809503914</v>
      </c>
    </row>
    <row r="15" spans="2:12" ht="12.75">
      <c r="B15" s="90" t="s">
        <v>31</v>
      </c>
      <c r="C15" s="92">
        <v>33.45</v>
      </c>
      <c r="D15" s="6">
        <f t="shared" si="1"/>
        <v>8.764853354151115E-06</v>
      </c>
      <c r="E15" s="92">
        <v>33.45</v>
      </c>
      <c r="F15" s="6">
        <f t="shared" si="2"/>
        <v>1.7075787126529884E-05</v>
      </c>
      <c r="G15" s="92">
        <v>0</v>
      </c>
      <c r="H15" s="6">
        <f t="shared" si="3"/>
        <v>0</v>
      </c>
      <c r="I15" s="92">
        <v>0</v>
      </c>
      <c r="J15" s="6">
        <f t="shared" si="0"/>
        <v>0</v>
      </c>
      <c r="K15" s="37">
        <f t="shared" si="5"/>
        <v>66.9</v>
      </c>
      <c r="L15" s="6">
        <f t="shared" si="4"/>
        <v>8.815368777703408E-06</v>
      </c>
    </row>
    <row r="16" spans="2:12" ht="12.75">
      <c r="B16" s="90" t="s">
        <v>32</v>
      </c>
      <c r="C16" s="92">
        <v>0</v>
      </c>
      <c r="D16" s="6">
        <f t="shared" si="1"/>
        <v>0</v>
      </c>
      <c r="E16" s="92">
        <v>0</v>
      </c>
      <c r="F16" s="6">
        <f t="shared" si="2"/>
        <v>0</v>
      </c>
      <c r="G16" s="92">
        <v>0</v>
      </c>
      <c r="H16" s="6">
        <f t="shared" si="3"/>
        <v>0</v>
      </c>
      <c r="I16" s="92">
        <v>433.57</v>
      </c>
      <c r="J16" s="6">
        <f t="shared" si="0"/>
        <v>0.0003088586629861311</v>
      </c>
      <c r="K16" s="37">
        <f t="shared" si="5"/>
        <v>433.57</v>
      </c>
      <c r="L16" s="6">
        <f t="shared" si="4"/>
        <v>5.713123230117887E-05</v>
      </c>
    </row>
    <row r="17" spans="2:12" ht="12.75">
      <c r="B17" s="90" t="s">
        <v>33</v>
      </c>
      <c r="C17" s="92">
        <v>5010.645</v>
      </c>
      <c r="D17" s="6">
        <f t="shared" si="1"/>
        <v>0.0013129317977491931</v>
      </c>
      <c r="E17" s="92">
        <v>5010.645</v>
      </c>
      <c r="F17" s="6">
        <f t="shared" si="2"/>
        <v>0.0025578686812140904</v>
      </c>
      <c r="G17" s="92">
        <v>477.04</v>
      </c>
      <c r="H17" s="6">
        <f t="shared" si="3"/>
        <v>0.0011636688930721623</v>
      </c>
      <c r="I17" s="92">
        <v>38630.04</v>
      </c>
      <c r="J17" s="6">
        <f t="shared" si="0"/>
        <v>0.02751856102936265</v>
      </c>
      <c r="K17" s="37">
        <f t="shared" si="5"/>
        <v>49128.37</v>
      </c>
      <c r="L17" s="6">
        <f t="shared" si="4"/>
        <v>0.006473612840021835</v>
      </c>
    </row>
    <row r="18" spans="2:12" ht="12.75">
      <c r="B18" s="90" t="s">
        <v>35</v>
      </c>
      <c r="C18" s="92">
        <v>9301.44</v>
      </c>
      <c r="D18" s="6">
        <f t="shared" si="1"/>
        <v>0.0024372423791460492</v>
      </c>
      <c r="E18" s="92">
        <v>9301.44</v>
      </c>
      <c r="F18" s="6">
        <f t="shared" si="2"/>
        <v>0.0047482633605438005</v>
      </c>
      <c r="G18" s="92">
        <v>12244.46</v>
      </c>
      <c r="H18" s="6">
        <f t="shared" si="3"/>
        <v>0.029868558641762466</v>
      </c>
      <c r="I18" s="92">
        <v>0</v>
      </c>
      <c r="J18" s="6">
        <f t="shared" si="0"/>
        <v>0</v>
      </c>
      <c r="K18" s="37">
        <f t="shared" si="5"/>
        <v>30847.34</v>
      </c>
      <c r="L18" s="6">
        <f t="shared" si="4"/>
        <v>0.0040647336010642965</v>
      </c>
    </row>
    <row r="19" spans="2:12" ht="12.75">
      <c r="B19" s="90" t="s">
        <v>38</v>
      </c>
      <c r="C19" s="92">
        <v>70189.86</v>
      </c>
      <c r="D19" s="6">
        <f t="shared" si="1"/>
        <v>0.018391743792179286</v>
      </c>
      <c r="E19" s="92">
        <v>70189.86</v>
      </c>
      <c r="F19" s="6">
        <f t="shared" si="2"/>
        <v>0.03583100471751673</v>
      </c>
      <c r="G19" s="92">
        <v>5627.46</v>
      </c>
      <c r="H19" s="6">
        <f t="shared" si="3"/>
        <v>0.013727360701425186</v>
      </c>
      <c r="I19" s="92">
        <v>33342.52</v>
      </c>
      <c r="J19" s="6">
        <f t="shared" si="0"/>
        <v>0.023751934284633014</v>
      </c>
      <c r="K19" s="37">
        <f t="shared" si="5"/>
        <v>179349.69999999998</v>
      </c>
      <c r="L19" s="6">
        <f t="shared" si="4"/>
        <v>0.023632791415104226</v>
      </c>
    </row>
    <row r="20" spans="2:12" ht="12.75">
      <c r="B20" s="90" t="s">
        <v>39</v>
      </c>
      <c r="C20" s="92">
        <v>682.7</v>
      </c>
      <c r="D20" s="6">
        <f t="shared" si="1"/>
        <v>0.00017888685754496162</v>
      </c>
      <c r="E20" s="92">
        <v>682.7</v>
      </c>
      <c r="F20" s="6">
        <f t="shared" si="2"/>
        <v>0.00034850941319228556</v>
      </c>
      <c r="G20" s="92">
        <v>0</v>
      </c>
      <c r="H20" s="6">
        <f t="shared" si="3"/>
        <v>0</v>
      </c>
      <c r="I20" s="92">
        <v>1842.43</v>
      </c>
      <c r="J20" s="6">
        <f t="shared" si="0"/>
        <v>0.0013124765699784062</v>
      </c>
      <c r="K20" s="37">
        <f t="shared" si="5"/>
        <v>3207.83</v>
      </c>
      <c r="L20" s="6">
        <f t="shared" si="4"/>
        <v>0.0004226936386574039</v>
      </c>
    </row>
    <row r="21" spans="2:12" ht="12.75">
      <c r="B21" s="90" t="s">
        <v>40</v>
      </c>
      <c r="C21" s="92">
        <v>238253.045</v>
      </c>
      <c r="D21" s="6">
        <f t="shared" si="1"/>
        <v>0.062429088209416034</v>
      </c>
      <c r="E21" s="92">
        <v>238253.045</v>
      </c>
      <c r="F21" s="6">
        <f t="shared" si="2"/>
        <v>0.12162506064775919</v>
      </c>
      <c r="G21" s="92">
        <v>36386.39</v>
      </c>
      <c r="H21" s="6">
        <f t="shared" si="3"/>
        <v>0.08875924487294985</v>
      </c>
      <c r="I21" s="92">
        <v>35614.25</v>
      </c>
      <c r="J21" s="6">
        <f t="shared" si="0"/>
        <v>0.025370227733131488</v>
      </c>
      <c r="K21" s="37">
        <f t="shared" si="5"/>
        <v>548506.73</v>
      </c>
      <c r="L21" s="6">
        <f t="shared" si="4"/>
        <v>0.07227636923770094</v>
      </c>
    </row>
    <row r="22" spans="2:12" ht="12.75">
      <c r="B22" s="90" t="s">
        <v>164</v>
      </c>
      <c r="C22" s="92">
        <v>0</v>
      </c>
      <c r="D22" s="6">
        <f t="shared" si="1"/>
        <v>0</v>
      </c>
      <c r="E22" s="92">
        <v>0</v>
      </c>
      <c r="F22" s="6">
        <f t="shared" si="2"/>
        <v>0</v>
      </c>
      <c r="G22" s="92">
        <v>0</v>
      </c>
      <c r="H22" s="6">
        <f t="shared" si="3"/>
        <v>0</v>
      </c>
      <c r="I22" s="92">
        <v>5341.42</v>
      </c>
      <c r="J22" s="6">
        <f t="shared" si="0"/>
        <v>0.0038050230404487865</v>
      </c>
      <c r="K22" s="37">
        <f t="shared" si="5"/>
        <v>5341.42</v>
      </c>
      <c r="L22" s="6">
        <f t="shared" si="4"/>
        <v>0.0007038353826098735</v>
      </c>
    </row>
    <row r="23" spans="2:12" ht="12.75">
      <c r="B23" s="90" t="s">
        <v>42</v>
      </c>
      <c r="C23" s="92">
        <v>0</v>
      </c>
      <c r="D23" s="6">
        <f t="shared" si="1"/>
        <v>0</v>
      </c>
      <c r="E23" s="92">
        <v>0</v>
      </c>
      <c r="F23" s="6">
        <f t="shared" si="2"/>
        <v>0</v>
      </c>
      <c r="G23" s="92">
        <v>0</v>
      </c>
      <c r="H23" s="6">
        <f t="shared" si="3"/>
        <v>0</v>
      </c>
      <c r="I23" s="92">
        <v>3703.22</v>
      </c>
      <c r="J23" s="6">
        <f t="shared" si="0"/>
        <v>0.0026380321007991796</v>
      </c>
      <c r="K23" s="37">
        <f t="shared" si="5"/>
        <v>3703.22</v>
      </c>
      <c r="L23" s="6">
        <f t="shared" si="4"/>
        <v>0.0004879708514942722</v>
      </c>
    </row>
    <row r="24" spans="2:12" ht="12.75">
      <c r="B24" s="90" t="s">
        <v>43</v>
      </c>
      <c r="C24" s="92">
        <v>9162.59</v>
      </c>
      <c r="D24" s="6">
        <f t="shared" si="1"/>
        <v>0.0024008597218000438</v>
      </c>
      <c r="E24" s="92">
        <v>9162.59</v>
      </c>
      <c r="F24" s="6">
        <f t="shared" si="2"/>
        <v>0.004677382253144138</v>
      </c>
      <c r="G24" s="92">
        <v>518.97</v>
      </c>
      <c r="H24" s="6">
        <f t="shared" si="3"/>
        <v>0.0012659509589083937</v>
      </c>
      <c r="I24" s="92">
        <v>3452.36</v>
      </c>
      <c r="J24" s="6">
        <f t="shared" si="0"/>
        <v>0.002459329044322254</v>
      </c>
      <c r="K24" s="37">
        <f t="shared" si="5"/>
        <v>22296.510000000002</v>
      </c>
      <c r="L24" s="6">
        <f t="shared" si="4"/>
        <v>0.002937996384241432</v>
      </c>
    </row>
    <row r="25" spans="2:12" ht="12.75">
      <c r="B25" s="90" t="s">
        <v>44</v>
      </c>
      <c r="C25" s="92">
        <v>37838.105</v>
      </c>
      <c r="D25" s="6">
        <f t="shared" si="1"/>
        <v>0.009914661928967774</v>
      </c>
      <c r="E25" s="92">
        <v>37838.105</v>
      </c>
      <c r="F25" s="6">
        <f t="shared" si="2"/>
        <v>0.01931585728703396</v>
      </c>
      <c r="G25" s="92">
        <v>2696.85</v>
      </c>
      <c r="H25" s="6">
        <f t="shared" si="3"/>
        <v>0.006578568787274989</v>
      </c>
      <c r="I25" s="92">
        <v>44120.76</v>
      </c>
      <c r="J25" s="6">
        <f t="shared" si="0"/>
        <v>0.031429939671868384</v>
      </c>
      <c r="K25" s="37">
        <f t="shared" si="5"/>
        <v>122493.82</v>
      </c>
      <c r="L25" s="6">
        <f t="shared" si="4"/>
        <v>0.01614092969042782</v>
      </c>
    </row>
    <row r="26" spans="2:12" ht="12.75">
      <c r="B26" s="90" t="s">
        <v>45</v>
      </c>
      <c r="C26" s="92">
        <v>319182.765</v>
      </c>
      <c r="D26" s="6">
        <f t="shared" si="1"/>
        <v>0.08363498141696493</v>
      </c>
      <c r="E26" s="92">
        <v>319182.765</v>
      </c>
      <c r="F26" s="6">
        <f t="shared" si="2"/>
        <v>0.16293862330634418</v>
      </c>
      <c r="G26" s="92">
        <v>65321.76</v>
      </c>
      <c r="H26" s="6">
        <f t="shared" si="3"/>
        <v>0.15934282272498207</v>
      </c>
      <c r="I26" s="92">
        <v>61321.31</v>
      </c>
      <c r="J26" s="6">
        <f t="shared" si="0"/>
        <v>0.04368295273925334</v>
      </c>
      <c r="K26" s="37">
        <f t="shared" si="5"/>
        <v>765008.6000000001</v>
      </c>
      <c r="L26" s="6">
        <f t="shared" si="4"/>
        <v>0.10080467753534522</v>
      </c>
    </row>
    <row r="27" spans="2:12" ht="12.75">
      <c r="B27" s="90" t="s">
        <v>46</v>
      </c>
      <c r="C27" s="92">
        <v>114275.02</v>
      </c>
      <c r="D27" s="6">
        <f t="shared" si="1"/>
        <v>0.029943312177658766</v>
      </c>
      <c r="E27" s="92">
        <v>114275.02</v>
      </c>
      <c r="F27" s="6">
        <f t="shared" si="2"/>
        <v>0.05833590180567847</v>
      </c>
      <c r="G27" s="92">
        <v>20647.85</v>
      </c>
      <c r="H27" s="6">
        <f t="shared" si="3"/>
        <v>0.05036739215541683</v>
      </c>
      <c r="I27" s="92">
        <v>94230.66</v>
      </c>
      <c r="J27" s="6">
        <f t="shared" si="0"/>
        <v>0.06712631330558089</v>
      </c>
      <c r="K27" s="37">
        <f t="shared" si="5"/>
        <v>343428.55000000005</v>
      </c>
      <c r="L27" s="6">
        <f t="shared" si="4"/>
        <v>0.0452533530200591</v>
      </c>
    </row>
    <row r="28" spans="2:12" ht="12.75">
      <c r="B28" s="90" t="s">
        <v>48</v>
      </c>
      <c r="C28" s="92">
        <v>76950.925</v>
      </c>
      <c r="D28" s="6">
        <f t="shared" si="1"/>
        <v>0.02016333551842394</v>
      </c>
      <c r="E28" s="92">
        <v>76950.925</v>
      </c>
      <c r="F28" s="6">
        <f t="shared" si="2"/>
        <v>0.039282439895054304</v>
      </c>
      <c r="G28" s="92">
        <v>24399.35</v>
      </c>
      <c r="H28" s="6">
        <f t="shared" si="3"/>
        <v>0.059518624446965165</v>
      </c>
      <c r="I28" s="92">
        <v>56926.28</v>
      </c>
      <c r="J28" s="6">
        <f t="shared" si="0"/>
        <v>0.0405521016896329</v>
      </c>
      <c r="K28" s="37">
        <f t="shared" si="5"/>
        <v>235227.48</v>
      </c>
      <c r="L28" s="6">
        <f t="shared" si="4"/>
        <v>0.030995769549325154</v>
      </c>
    </row>
    <row r="29" spans="2:12" ht="12.75">
      <c r="B29" s="90" t="s">
        <v>51</v>
      </c>
      <c r="C29" s="92">
        <v>87121.375</v>
      </c>
      <c r="D29" s="6">
        <f t="shared" si="1"/>
        <v>0.022828283285112317</v>
      </c>
      <c r="E29" s="92">
        <v>87121.375</v>
      </c>
      <c r="F29" s="6">
        <f t="shared" si="2"/>
        <v>0.04447432148492025</v>
      </c>
      <c r="G29" s="92">
        <v>38494.27</v>
      </c>
      <c r="H29" s="6">
        <f t="shared" si="3"/>
        <v>0.09390110800042123</v>
      </c>
      <c r="I29" s="92">
        <v>94469.66</v>
      </c>
      <c r="J29" s="6">
        <f t="shared" si="0"/>
        <v>0.0672965677522762</v>
      </c>
      <c r="K29" s="37">
        <f t="shared" si="5"/>
        <v>307206.68</v>
      </c>
      <c r="L29" s="6">
        <f t="shared" si="4"/>
        <v>0.040480421153571325</v>
      </c>
    </row>
    <row r="30" spans="2:12" ht="12.75">
      <c r="B30" s="90" t="s">
        <v>52</v>
      </c>
      <c r="C30" s="92">
        <v>1838.315</v>
      </c>
      <c r="D30" s="6">
        <f t="shared" si="1"/>
        <v>0.0004816909235795607</v>
      </c>
      <c r="E30" s="92">
        <v>1838.315</v>
      </c>
      <c r="F30" s="6">
        <f t="shared" si="2"/>
        <v>0.00093843574324385</v>
      </c>
      <c r="G30" s="92">
        <v>0</v>
      </c>
      <c r="H30" s="6">
        <f t="shared" si="3"/>
        <v>0</v>
      </c>
      <c r="I30" s="92">
        <v>21254.69</v>
      </c>
      <c r="J30" s="6">
        <f t="shared" si="0"/>
        <v>0.015141027136528566</v>
      </c>
      <c r="K30" s="37">
        <f t="shared" si="5"/>
        <v>24931.32</v>
      </c>
      <c r="L30" s="6">
        <f t="shared" si="4"/>
        <v>0.003285183556277018</v>
      </c>
    </row>
    <row r="31" spans="2:12" ht="12.75">
      <c r="B31" s="90" t="s">
        <v>53</v>
      </c>
      <c r="C31" s="92">
        <v>11448.12</v>
      </c>
      <c r="D31" s="6">
        <f t="shared" si="1"/>
        <v>0.0029997337213968447</v>
      </c>
      <c r="E31" s="92">
        <v>11448.12</v>
      </c>
      <c r="F31" s="6">
        <f t="shared" si="2"/>
        <v>0.005844115399670233</v>
      </c>
      <c r="G31" s="92">
        <v>1879.87</v>
      </c>
      <c r="H31" s="6">
        <f t="shared" si="3"/>
        <v>0.004585666279598284</v>
      </c>
      <c r="I31" s="92">
        <v>993.88</v>
      </c>
      <c r="J31" s="6">
        <f t="shared" si="0"/>
        <v>0.000708002048039892</v>
      </c>
      <c r="K31" s="37">
        <f t="shared" si="5"/>
        <v>25769.99</v>
      </c>
      <c r="L31" s="6">
        <f t="shared" si="4"/>
        <v>0.00339569454779864</v>
      </c>
    </row>
    <row r="32" spans="2:12" ht="12.75">
      <c r="B32" s="90" t="s">
        <v>54</v>
      </c>
      <c r="C32" s="92">
        <v>5202.11</v>
      </c>
      <c r="D32" s="6">
        <f t="shared" si="1"/>
        <v>0.0013631010846685515</v>
      </c>
      <c r="E32" s="92">
        <v>5202.11</v>
      </c>
      <c r="F32" s="6">
        <f t="shared" si="2"/>
        <v>0.0026556090573630004</v>
      </c>
      <c r="G32" s="92">
        <v>0</v>
      </c>
      <c r="H32" s="6">
        <f t="shared" si="3"/>
        <v>0</v>
      </c>
      <c r="I32" s="92">
        <v>32012.24</v>
      </c>
      <c r="J32" s="6">
        <f t="shared" si="0"/>
        <v>0.02280429376015671</v>
      </c>
      <c r="K32" s="37">
        <f t="shared" si="5"/>
        <v>42416.46</v>
      </c>
      <c r="L32" s="6">
        <f t="shared" si="4"/>
        <v>0.005589188896034461</v>
      </c>
    </row>
    <row r="33" spans="2:12" ht="12.75">
      <c r="B33" s="90" t="s">
        <v>55</v>
      </c>
      <c r="C33" s="92">
        <v>25857.135</v>
      </c>
      <c r="D33" s="6">
        <f t="shared" si="1"/>
        <v>0.006775306320881559</v>
      </c>
      <c r="E33" s="92">
        <v>25857.135</v>
      </c>
      <c r="F33" s="6">
        <f t="shared" si="2"/>
        <v>0.013199728937576838</v>
      </c>
      <c r="G33" s="92">
        <v>13128.92</v>
      </c>
      <c r="H33" s="6">
        <f t="shared" si="3"/>
        <v>0.03202606868110216</v>
      </c>
      <c r="I33" s="92">
        <v>5390.59</v>
      </c>
      <c r="J33" s="6">
        <f t="shared" si="0"/>
        <v>0.0038400498653191144</v>
      </c>
      <c r="K33" s="37">
        <f t="shared" si="5"/>
        <v>70233.78</v>
      </c>
      <c r="L33" s="6">
        <f t="shared" si="4"/>
        <v>0.009254658764605232</v>
      </c>
    </row>
    <row r="34" spans="2:12" ht="12.75">
      <c r="B34" s="90" t="s">
        <v>58</v>
      </c>
      <c r="C34" s="92">
        <v>1186468.01</v>
      </c>
      <c r="D34" s="6">
        <f t="shared" si="1"/>
        <v>0.31088843399227195</v>
      </c>
      <c r="E34" s="92">
        <v>0</v>
      </c>
      <c r="F34" s="6">
        <f t="shared" si="2"/>
        <v>0</v>
      </c>
      <c r="G34" s="92">
        <v>0</v>
      </c>
      <c r="H34" s="6">
        <f t="shared" si="3"/>
        <v>0</v>
      </c>
      <c r="I34" s="92">
        <v>0</v>
      </c>
      <c r="J34" s="6">
        <f t="shared" si="0"/>
        <v>0</v>
      </c>
      <c r="K34" s="37">
        <f t="shared" si="5"/>
        <v>1186468.01</v>
      </c>
      <c r="L34" s="6">
        <f t="shared" si="4"/>
        <v>0.1563401053975769</v>
      </c>
    </row>
    <row r="35" spans="2:12" ht="12.75">
      <c r="B35" s="90" t="s">
        <v>61</v>
      </c>
      <c r="C35" s="92">
        <v>589472.44</v>
      </c>
      <c r="D35" s="6">
        <f t="shared" si="1"/>
        <v>0.15445857975825533</v>
      </c>
      <c r="E35" s="92">
        <v>0</v>
      </c>
      <c r="F35" s="6">
        <f t="shared" si="2"/>
        <v>0</v>
      </c>
      <c r="G35" s="92">
        <v>0</v>
      </c>
      <c r="H35" s="6">
        <f t="shared" si="3"/>
        <v>0</v>
      </c>
      <c r="I35" s="92">
        <v>0</v>
      </c>
      <c r="J35" s="6">
        <f t="shared" si="0"/>
        <v>0</v>
      </c>
      <c r="K35" s="37">
        <f t="shared" si="5"/>
        <v>589472.44</v>
      </c>
      <c r="L35" s="6">
        <f t="shared" si="4"/>
        <v>0.07767439376521143</v>
      </c>
    </row>
    <row r="36" spans="2:12" ht="12.75">
      <c r="B36" s="90" t="s">
        <v>63</v>
      </c>
      <c r="C36" s="92">
        <v>85096.93</v>
      </c>
      <c r="D36" s="6">
        <f t="shared" si="1"/>
        <v>0.022297820996665545</v>
      </c>
      <c r="E36" s="92">
        <v>3572.7299999995157</v>
      </c>
      <c r="F36" s="6">
        <f t="shared" si="2"/>
        <v>0.0018238318965787396</v>
      </c>
      <c r="G36" s="92">
        <v>5394.73</v>
      </c>
      <c r="H36" s="6">
        <f t="shared" si="3"/>
        <v>0.013159650108006007</v>
      </c>
      <c r="I36" s="92">
        <v>5677.46</v>
      </c>
      <c r="J36" s="6">
        <f t="shared" si="0"/>
        <v>0.0040444050666726015</v>
      </c>
      <c r="K36" s="37">
        <f t="shared" si="5"/>
        <v>99741.84999999951</v>
      </c>
      <c r="L36" s="6">
        <f t="shared" si="4"/>
        <v>0.013142917643054891</v>
      </c>
    </row>
    <row r="37" spans="2:12" ht="12.75">
      <c r="B37" s="90" t="s">
        <v>67</v>
      </c>
      <c r="C37" s="92">
        <v>67241.09</v>
      </c>
      <c r="D37" s="6">
        <f t="shared" si="1"/>
        <v>0.017619082009664482</v>
      </c>
      <c r="E37" s="92">
        <v>67241.09</v>
      </c>
      <c r="F37" s="6">
        <f t="shared" si="2"/>
        <v>0.03432569623305941</v>
      </c>
      <c r="G37" s="92">
        <v>8484.64</v>
      </c>
      <c r="H37" s="6">
        <f t="shared" si="3"/>
        <v>0.020697030934336304</v>
      </c>
      <c r="I37" s="92">
        <v>9279.56</v>
      </c>
      <c r="J37" s="6">
        <f t="shared" si="0"/>
        <v>0.006610403152200527</v>
      </c>
      <c r="K37" s="37">
        <f t="shared" si="5"/>
        <v>152246.38</v>
      </c>
      <c r="L37" s="6">
        <f t="shared" si="4"/>
        <v>0.020061404854564552</v>
      </c>
    </row>
    <row r="38" spans="2:12" ht="12.75">
      <c r="B38" s="90" t="s">
        <v>68</v>
      </c>
      <c r="C38" s="92">
        <v>14951.01</v>
      </c>
      <c r="D38" s="6">
        <f t="shared" si="1"/>
        <v>0.003917590736814554</v>
      </c>
      <c r="E38" s="92">
        <v>14951.01</v>
      </c>
      <c r="F38" s="6">
        <f t="shared" si="2"/>
        <v>0.0076322948904818996</v>
      </c>
      <c r="G38" s="92">
        <v>0</v>
      </c>
      <c r="H38" s="6">
        <f t="shared" si="3"/>
        <v>0</v>
      </c>
      <c r="I38" s="92">
        <v>53729.16</v>
      </c>
      <c r="J38" s="6">
        <f t="shared" si="0"/>
        <v>0.038274595846040815</v>
      </c>
      <c r="K38" s="37">
        <f t="shared" si="5"/>
        <v>83631.18000000001</v>
      </c>
      <c r="L38" s="6">
        <f t="shared" si="4"/>
        <v>0.01102002530664415</v>
      </c>
    </row>
    <row r="39" spans="2:12" ht="12.75">
      <c r="B39" s="90" t="s">
        <v>70</v>
      </c>
      <c r="C39" s="92">
        <v>8142.85</v>
      </c>
      <c r="D39" s="6">
        <f t="shared" si="1"/>
        <v>0.002133658778321357</v>
      </c>
      <c r="E39" s="92">
        <v>8142.85</v>
      </c>
      <c r="F39" s="6">
        <f t="shared" si="2"/>
        <v>0.004156818331936139</v>
      </c>
      <c r="G39" s="92">
        <v>471.03</v>
      </c>
      <c r="H39" s="6">
        <f t="shared" si="3"/>
        <v>0.0011490083823238735</v>
      </c>
      <c r="I39" s="92">
        <v>21876.3</v>
      </c>
      <c r="J39" s="6">
        <f t="shared" si="0"/>
        <v>0.01558383829389372</v>
      </c>
      <c r="K39" s="37">
        <f t="shared" si="5"/>
        <v>38633.03</v>
      </c>
      <c r="L39" s="6">
        <f t="shared" si="4"/>
        <v>0.005090648825860673</v>
      </c>
    </row>
    <row r="40" spans="2:12" ht="12.75">
      <c r="B40" s="90" t="s">
        <v>73</v>
      </c>
      <c r="C40" s="92">
        <v>4773.825</v>
      </c>
      <c r="D40" s="6">
        <f t="shared" si="1"/>
        <v>0.0012508782081728084</v>
      </c>
      <c r="E40" s="92">
        <v>4773.825</v>
      </c>
      <c r="F40" s="6">
        <f t="shared" si="2"/>
        <v>0.002436975171279716</v>
      </c>
      <c r="G40" s="92">
        <v>0</v>
      </c>
      <c r="H40" s="6">
        <f t="shared" si="3"/>
        <v>0</v>
      </c>
      <c r="I40" s="92">
        <v>18425.5</v>
      </c>
      <c r="J40" s="6">
        <f t="shared" si="0"/>
        <v>0.013125620533826045</v>
      </c>
      <c r="K40" s="37">
        <f t="shared" si="5"/>
        <v>27973.15</v>
      </c>
      <c r="L40" s="6">
        <f t="shared" si="4"/>
        <v>0.0036860034846638873</v>
      </c>
    </row>
    <row r="41" spans="2:12" ht="12.75">
      <c r="B41" s="90" t="s">
        <v>75</v>
      </c>
      <c r="C41" s="92">
        <v>8480.135</v>
      </c>
      <c r="D41" s="6">
        <f t="shared" si="1"/>
        <v>0.0022220370612377953</v>
      </c>
      <c r="E41" s="92">
        <v>8480.135</v>
      </c>
      <c r="F41" s="6">
        <f t="shared" si="2"/>
        <v>0.004328997909244708</v>
      </c>
      <c r="G41" s="92">
        <v>445.37</v>
      </c>
      <c r="H41" s="6">
        <f t="shared" si="3"/>
        <v>0.001086414587681429</v>
      </c>
      <c r="I41" s="92">
        <v>26304.2</v>
      </c>
      <c r="J41" s="6">
        <f t="shared" si="0"/>
        <v>0.01873810467264753</v>
      </c>
      <c r="K41" s="37">
        <f t="shared" si="5"/>
        <v>43709.84</v>
      </c>
      <c r="L41" s="6">
        <f t="shared" si="4"/>
        <v>0.00575961672368328</v>
      </c>
    </row>
    <row r="42" spans="2:12" ht="12.75">
      <c r="B42" s="90" t="s">
        <v>78</v>
      </c>
      <c r="C42" s="92">
        <v>726.945</v>
      </c>
      <c r="D42" s="6">
        <f t="shared" si="1"/>
        <v>0.0001904803085660204</v>
      </c>
      <c r="E42" s="92">
        <v>726.945</v>
      </c>
      <c r="F42" s="6">
        <f t="shared" si="2"/>
        <v>0.0003710959065080797</v>
      </c>
      <c r="G42" s="92">
        <v>0</v>
      </c>
      <c r="H42" s="6">
        <f t="shared" si="3"/>
        <v>0</v>
      </c>
      <c r="I42" s="92">
        <v>263.22</v>
      </c>
      <c r="J42" s="6">
        <f t="shared" si="0"/>
        <v>0.00018750784710936974</v>
      </c>
      <c r="K42" s="37">
        <f t="shared" si="5"/>
        <v>1717.1100000000001</v>
      </c>
      <c r="L42" s="6">
        <f t="shared" si="4"/>
        <v>0.0002262624496544439</v>
      </c>
    </row>
    <row r="43" spans="2:12" ht="12.75">
      <c r="B43" s="90" t="s">
        <v>79</v>
      </c>
      <c r="C43" s="92">
        <v>87261.76</v>
      </c>
      <c r="D43" s="6">
        <f t="shared" si="1"/>
        <v>0.02286506815620716</v>
      </c>
      <c r="E43" s="92">
        <v>87261.76</v>
      </c>
      <c r="F43" s="6">
        <f t="shared" si="2"/>
        <v>0.04454598618972616</v>
      </c>
      <c r="G43" s="92">
        <v>33561.84</v>
      </c>
      <c r="H43" s="6">
        <f t="shared" si="3"/>
        <v>0.08186917072418459</v>
      </c>
      <c r="I43" s="92">
        <v>28246.42</v>
      </c>
      <c r="J43" s="6">
        <f t="shared" si="0"/>
        <v>0.02012166781683399</v>
      </c>
      <c r="K43" s="37">
        <f t="shared" si="5"/>
        <v>236331.77999999997</v>
      </c>
      <c r="L43" s="6">
        <f t="shared" si="4"/>
        <v>0.031141282430359792</v>
      </c>
    </row>
    <row r="44" spans="2:12" ht="12.75">
      <c r="B44" s="90" t="s">
        <v>81</v>
      </c>
      <c r="C44" s="92">
        <v>148.005</v>
      </c>
      <c r="D44" s="6">
        <f t="shared" si="1"/>
        <v>3.8781528271483876E-05</v>
      </c>
      <c r="E44" s="92">
        <v>148.005</v>
      </c>
      <c r="F44" s="6">
        <f t="shared" si="2"/>
        <v>7.555461505716159E-05</v>
      </c>
      <c r="G44" s="92">
        <v>0</v>
      </c>
      <c r="H44" s="6">
        <f t="shared" si="3"/>
        <v>0</v>
      </c>
      <c r="I44" s="92">
        <v>0</v>
      </c>
      <c r="J44" s="6">
        <f t="shared" si="0"/>
        <v>0</v>
      </c>
      <c r="K44" s="37">
        <f t="shared" si="5"/>
        <v>296.01</v>
      </c>
      <c r="L44" s="6">
        <f t="shared" si="4"/>
        <v>3.900504203121055E-05</v>
      </c>
    </row>
    <row r="45" spans="2:12" ht="12.75">
      <c r="B45" s="90" t="s">
        <v>82</v>
      </c>
      <c r="C45" s="92">
        <v>4867.995</v>
      </c>
      <c r="D45" s="6">
        <f t="shared" si="1"/>
        <v>0.0012755534320998759</v>
      </c>
      <c r="E45" s="92">
        <v>4867.995</v>
      </c>
      <c r="F45" s="6">
        <f t="shared" si="2"/>
        <v>0.002485047723557902</v>
      </c>
      <c r="G45" s="92">
        <v>5317.71</v>
      </c>
      <c r="H45" s="6">
        <f t="shared" si="3"/>
        <v>0.012971771149963878</v>
      </c>
      <c r="I45" s="92">
        <v>0</v>
      </c>
      <c r="J45" s="6">
        <f t="shared" si="0"/>
        <v>0</v>
      </c>
      <c r="K45" s="37">
        <f t="shared" si="5"/>
        <v>15053.7</v>
      </c>
      <c r="L45" s="6">
        <f t="shared" si="4"/>
        <v>0.0019836160981900417</v>
      </c>
    </row>
    <row r="46" spans="2:12" ht="12.75">
      <c r="B46" s="90" t="s">
        <v>88</v>
      </c>
      <c r="C46" s="92">
        <v>0</v>
      </c>
      <c r="D46" s="6">
        <f t="shared" si="1"/>
        <v>0</v>
      </c>
      <c r="E46" s="92">
        <v>0</v>
      </c>
      <c r="F46" s="6">
        <f t="shared" si="2"/>
        <v>0</v>
      </c>
      <c r="G46" s="92">
        <v>0</v>
      </c>
      <c r="H46" s="6">
        <f t="shared" si="3"/>
        <v>0</v>
      </c>
      <c r="I46" s="92">
        <v>26517.94</v>
      </c>
      <c r="J46" s="6">
        <f t="shared" si="0"/>
        <v>0.01889036486275906</v>
      </c>
      <c r="K46" s="37">
        <f t="shared" si="5"/>
        <v>26517.94</v>
      </c>
      <c r="L46" s="6">
        <f t="shared" si="4"/>
        <v>0.003494251424888076</v>
      </c>
    </row>
    <row r="47" spans="2:12" ht="12.75">
      <c r="B47" s="90" t="s">
        <v>89</v>
      </c>
      <c r="C47" s="92">
        <v>30864.915</v>
      </c>
      <c r="D47" s="6">
        <f t="shared" si="1"/>
        <v>0.008087487406975756</v>
      </c>
      <c r="E47" s="92">
        <v>30864.915</v>
      </c>
      <c r="F47" s="6">
        <f t="shared" si="2"/>
        <v>0.01575613507379489</v>
      </c>
      <c r="G47" s="92">
        <v>4819.91</v>
      </c>
      <c r="H47" s="6">
        <f t="shared" si="3"/>
        <v>0.011757461291311935</v>
      </c>
      <c r="I47" s="92">
        <v>51019.31</v>
      </c>
      <c r="J47" s="6">
        <f t="shared" si="0"/>
        <v>0.03634420248881368</v>
      </c>
      <c r="K47" s="37">
        <f t="shared" si="5"/>
        <v>117569.05</v>
      </c>
      <c r="L47" s="6">
        <f t="shared" si="4"/>
        <v>0.015491996002903598</v>
      </c>
    </row>
    <row r="48" spans="2:12" ht="12.75">
      <c r="B48" s="90" t="s">
        <v>93</v>
      </c>
      <c r="C48" s="92">
        <v>53.27</v>
      </c>
      <c r="D48" s="6">
        <f t="shared" si="1"/>
        <v>1.3958258241423912E-05</v>
      </c>
      <c r="E48" s="92">
        <v>53.27</v>
      </c>
      <c r="F48" s="6">
        <f t="shared" si="2"/>
        <v>2.7193637675044748E-05</v>
      </c>
      <c r="G48" s="92">
        <v>0</v>
      </c>
      <c r="H48" s="6">
        <f t="shared" si="3"/>
        <v>0</v>
      </c>
      <c r="I48" s="92">
        <v>3618.73</v>
      </c>
      <c r="J48" s="6">
        <f t="shared" si="0"/>
        <v>0.002577844660626432</v>
      </c>
      <c r="K48" s="37">
        <f t="shared" si="5"/>
        <v>3725.27</v>
      </c>
      <c r="L48" s="6">
        <f t="shared" si="4"/>
        <v>0.0004908763654187619</v>
      </c>
    </row>
    <row r="49" spans="2:12" ht="12.75">
      <c r="B49" s="90" t="s">
        <v>97</v>
      </c>
      <c r="C49" s="92">
        <v>0</v>
      </c>
      <c r="D49" s="6">
        <f t="shared" si="1"/>
        <v>0</v>
      </c>
      <c r="E49" s="92">
        <v>0</v>
      </c>
      <c r="F49" s="6">
        <f t="shared" si="2"/>
        <v>0</v>
      </c>
      <c r="G49" s="92">
        <v>0</v>
      </c>
      <c r="H49" s="6">
        <f t="shared" si="3"/>
        <v>0</v>
      </c>
      <c r="I49" s="92">
        <v>1053.39</v>
      </c>
      <c r="J49" s="6">
        <f t="shared" si="0"/>
        <v>0.0007503946929053225</v>
      </c>
      <c r="K49" s="37">
        <f t="shared" si="5"/>
        <v>1053.39</v>
      </c>
      <c r="L49" s="6">
        <f t="shared" si="4"/>
        <v>0.00013880450398721963</v>
      </c>
    </row>
    <row r="50" spans="2:12" ht="12.75">
      <c r="B50" s="90" t="s">
        <v>99</v>
      </c>
      <c r="C50" s="92">
        <v>165495.055</v>
      </c>
      <c r="D50" s="6">
        <f t="shared" si="1"/>
        <v>0.043364421163293664</v>
      </c>
      <c r="E50" s="92">
        <v>165495.055</v>
      </c>
      <c r="F50" s="6">
        <f t="shared" si="2"/>
        <v>0.08448305918305993</v>
      </c>
      <c r="G50" s="92">
        <v>33968.85</v>
      </c>
      <c r="H50" s="6">
        <f t="shared" si="3"/>
        <v>0.08286201173577544</v>
      </c>
      <c r="I50" s="92">
        <v>71023.87</v>
      </c>
      <c r="J50" s="6">
        <f t="shared" si="0"/>
        <v>0.050594684891253516</v>
      </c>
      <c r="K50" s="37">
        <f t="shared" si="5"/>
        <v>435982.82999999996</v>
      </c>
      <c r="L50" s="6">
        <f t="shared" si="4"/>
        <v>0.05744916931534786</v>
      </c>
    </row>
    <row r="51" spans="2:12" ht="12.75">
      <c r="B51" s="90" t="s">
        <v>106</v>
      </c>
      <c r="C51" s="92">
        <v>0</v>
      </c>
      <c r="D51" s="6">
        <f t="shared" si="1"/>
        <v>0</v>
      </c>
      <c r="E51" s="92">
        <v>0</v>
      </c>
      <c r="F51" s="6">
        <f t="shared" si="2"/>
        <v>0</v>
      </c>
      <c r="G51" s="92">
        <v>0</v>
      </c>
      <c r="H51" s="6">
        <f t="shared" si="3"/>
        <v>0</v>
      </c>
      <c r="I51" s="92">
        <v>378.79</v>
      </c>
      <c r="J51" s="6">
        <f t="shared" si="0"/>
        <v>0.0002698354889695242</v>
      </c>
      <c r="K51" s="37">
        <f t="shared" si="5"/>
        <v>378.79</v>
      </c>
      <c r="L51" s="6">
        <f t="shared" si="4"/>
        <v>4.9912907911902444E-05</v>
      </c>
    </row>
    <row r="52" spans="2:12" ht="12.75">
      <c r="B52" s="90" t="s">
        <v>110</v>
      </c>
      <c r="C52" s="92">
        <v>0</v>
      </c>
      <c r="D52" s="6">
        <f t="shared" si="1"/>
        <v>0</v>
      </c>
      <c r="E52" s="92">
        <v>0</v>
      </c>
      <c r="F52" s="6">
        <f t="shared" si="2"/>
        <v>0</v>
      </c>
      <c r="G52" s="92">
        <v>0</v>
      </c>
      <c r="H52" s="6">
        <f t="shared" si="3"/>
        <v>0</v>
      </c>
      <c r="I52" s="92">
        <v>2549.12</v>
      </c>
      <c r="J52" s="6">
        <f t="shared" si="0"/>
        <v>0.0018158954609202816</v>
      </c>
      <c r="K52" s="37">
        <f t="shared" si="5"/>
        <v>2549.12</v>
      </c>
      <c r="L52" s="6">
        <f t="shared" si="4"/>
        <v>0.000335895857378465</v>
      </c>
    </row>
    <row r="53" spans="2:12" ht="12.75">
      <c r="B53" s="90" t="s">
        <v>112</v>
      </c>
      <c r="C53" s="92">
        <v>0</v>
      </c>
      <c r="D53" s="6">
        <f t="shared" si="1"/>
        <v>0</v>
      </c>
      <c r="E53" s="92">
        <v>0</v>
      </c>
      <c r="F53" s="6">
        <f t="shared" si="2"/>
        <v>0</v>
      </c>
      <c r="G53" s="92">
        <v>0</v>
      </c>
      <c r="H53" s="6">
        <f t="shared" si="3"/>
        <v>0</v>
      </c>
      <c r="I53" s="92">
        <v>19077.02</v>
      </c>
      <c r="J53" s="6">
        <f t="shared" si="0"/>
        <v>0.01358973842968767</v>
      </c>
      <c r="K53" s="37">
        <f t="shared" si="5"/>
        <v>19077.02</v>
      </c>
      <c r="L53" s="6">
        <f t="shared" si="4"/>
        <v>0.0025137663150915316</v>
      </c>
    </row>
    <row r="54" spans="2:12" ht="12.75">
      <c r="B54" s="90" t="s">
        <v>115</v>
      </c>
      <c r="C54" s="92">
        <v>103090.135</v>
      </c>
      <c r="D54" s="6">
        <f t="shared" si="1"/>
        <v>0.027012553528688824</v>
      </c>
      <c r="E54" s="92">
        <v>103090.135</v>
      </c>
      <c r="F54" s="6">
        <f t="shared" si="2"/>
        <v>0.052626164427660015</v>
      </c>
      <c r="G54" s="92">
        <v>2378.75</v>
      </c>
      <c r="H54" s="6">
        <f t="shared" si="3"/>
        <v>0.0058026106393497525</v>
      </c>
      <c r="I54" s="92">
        <v>11834.64</v>
      </c>
      <c r="J54" s="6">
        <f t="shared" si="0"/>
        <v>0.008430544288862666</v>
      </c>
      <c r="K54" s="37">
        <f t="shared" si="5"/>
        <v>220393.65999999997</v>
      </c>
      <c r="L54" s="6">
        <f t="shared" si="4"/>
        <v>0.029041126893389835</v>
      </c>
    </row>
    <row r="55" spans="2:12" ht="12.75">
      <c r="B55" s="90" t="s">
        <v>120</v>
      </c>
      <c r="C55" s="92">
        <v>0</v>
      </c>
      <c r="D55" s="6">
        <f t="shared" si="1"/>
        <v>0</v>
      </c>
      <c r="E55" s="92">
        <v>0</v>
      </c>
      <c r="F55" s="6">
        <f t="shared" si="2"/>
        <v>0</v>
      </c>
      <c r="G55" s="92">
        <v>0</v>
      </c>
      <c r="H55" s="6">
        <f t="shared" si="3"/>
        <v>0</v>
      </c>
      <c r="I55" s="92">
        <v>325.95</v>
      </c>
      <c r="J55" s="6">
        <f t="shared" si="0"/>
        <v>0.00023219429665412603</v>
      </c>
      <c r="K55" s="37">
        <f t="shared" si="5"/>
        <v>325.95</v>
      </c>
      <c r="L55" s="6">
        <f t="shared" si="4"/>
        <v>4.295021604024552E-05</v>
      </c>
    </row>
    <row r="56" spans="2:12" ht="12.75">
      <c r="B56" s="90" t="s">
        <v>121</v>
      </c>
      <c r="C56" s="92">
        <v>806.52</v>
      </c>
      <c r="D56" s="6">
        <f t="shared" si="1"/>
        <v>0.00021133122652286865</v>
      </c>
      <c r="E56" s="92">
        <v>806.52</v>
      </c>
      <c r="F56" s="6">
        <f t="shared" si="2"/>
        <v>0.0004117179023404747</v>
      </c>
      <c r="G56" s="92">
        <v>0</v>
      </c>
      <c r="H56" s="6">
        <f t="shared" si="3"/>
        <v>0</v>
      </c>
      <c r="I56" s="92">
        <v>3384.03</v>
      </c>
      <c r="J56" s="6">
        <f t="shared" si="0"/>
        <v>0.0024106533692482353</v>
      </c>
      <c r="K56" s="37">
        <f t="shared" si="5"/>
        <v>4997.07</v>
      </c>
      <c r="L56" s="6">
        <f t="shared" si="4"/>
        <v>0.0006584606107324119</v>
      </c>
    </row>
    <row r="57" spans="2:12" ht="12.75">
      <c r="B57" s="90" t="s">
        <v>122</v>
      </c>
      <c r="C57" s="92">
        <v>4168.71</v>
      </c>
      <c r="D57" s="6">
        <f t="shared" si="1"/>
        <v>0.001092320831867961</v>
      </c>
      <c r="E57" s="92">
        <v>4168.71</v>
      </c>
      <c r="F57" s="6">
        <f t="shared" si="2"/>
        <v>0.0021280718849696974</v>
      </c>
      <c r="G57" s="92">
        <v>0</v>
      </c>
      <c r="H57" s="6">
        <f t="shared" si="3"/>
        <v>0</v>
      </c>
      <c r="I57" s="92">
        <v>15344.61</v>
      </c>
      <c r="J57" s="6">
        <f t="shared" si="0"/>
        <v>0.010930912490817209</v>
      </c>
      <c r="K57" s="37">
        <f t="shared" si="5"/>
        <v>23682.03</v>
      </c>
      <c r="L57" s="6">
        <f t="shared" si="4"/>
        <v>0.003120565438783788</v>
      </c>
    </row>
    <row r="58" spans="2:12" ht="12.75">
      <c r="B58" s="90" t="s">
        <v>123</v>
      </c>
      <c r="C58" s="92">
        <v>308.92</v>
      </c>
      <c r="D58" s="6">
        <f t="shared" si="1"/>
        <v>8.09458444892186E-05</v>
      </c>
      <c r="E58" s="92">
        <v>308.92</v>
      </c>
      <c r="F58" s="6">
        <f t="shared" si="2"/>
        <v>0.0001576996161174174</v>
      </c>
      <c r="G58" s="92">
        <v>0</v>
      </c>
      <c r="H58" s="6">
        <f t="shared" si="3"/>
        <v>0</v>
      </c>
      <c r="I58" s="92">
        <v>335.88</v>
      </c>
      <c r="J58" s="6">
        <f t="shared" si="0"/>
        <v>0.0002392680483515504</v>
      </c>
      <c r="K58" s="37">
        <f t="shared" si="5"/>
        <v>953.72</v>
      </c>
      <c r="L58" s="6">
        <f t="shared" si="4"/>
        <v>0.0001256710539711703</v>
      </c>
    </row>
    <row r="59" spans="2:12" ht="12.75">
      <c r="B59" s="90" t="s">
        <v>127</v>
      </c>
      <c r="C59" s="92">
        <v>59194.165</v>
      </c>
      <c r="D59" s="6">
        <f t="shared" si="1"/>
        <v>0.015510558315289222</v>
      </c>
      <c r="E59" s="92">
        <v>59194.165</v>
      </c>
      <c r="F59" s="6">
        <f t="shared" si="2"/>
        <v>0.030217846357927826</v>
      </c>
      <c r="G59" s="92">
        <v>6488.47</v>
      </c>
      <c r="H59" s="6">
        <f t="shared" si="3"/>
        <v>0.015827667915964978</v>
      </c>
      <c r="I59" s="92">
        <v>91708.68</v>
      </c>
      <c r="J59" s="6">
        <f t="shared" si="0"/>
        <v>0.06532975134124348</v>
      </c>
      <c r="K59" s="37">
        <f t="shared" si="5"/>
        <v>216585.47999999998</v>
      </c>
      <c r="L59" s="6">
        <f t="shared" si="4"/>
        <v>0.028539325532076314</v>
      </c>
    </row>
    <row r="60" spans="2:12" ht="12.75">
      <c r="B60" s="90" t="s">
        <v>128</v>
      </c>
      <c r="C60" s="92">
        <v>0</v>
      </c>
      <c r="D60" s="6">
        <f t="shared" si="1"/>
        <v>0</v>
      </c>
      <c r="E60" s="92">
        <v>0</v>
      </c>
      <c r="F60" s="6">
        <f t="shared" si="2"/>
        <v>0</v>
      </c>
      <c r="G60" s="92">
        <v>0</v>
      </c>
      <c r="H60" s="6">
        <f t="shared" si="3"/>
        <v>0</v>
      </c>
      <c r="I60" s="92">
        <v>10280.82</v>
      </c>
      <c r="J60" s="6">
        <f t="shared" si="0"/>
        <v>0.007323662429598626</v>
      </c>
      <c r="K60" s="37">
        <f t="shared" si="5"/>
        <v>10280.82</v>
      </c>
      <c r="L60" s="6">
        <f t="shared" si="4"/>
        <v>0.0013546968555633594</v>
      </c>
    </row>
    <row r="61" spans="2:12" ht="12.75">
      <c r="B61" s="90" t="s">
        <v>130</v>
      </c>
      <c r="C61" s="92">
        <v>234.39</v>
      </c>
      <c r="D61" s="6">
        <f t="shared" si="1"/>
        <v>6.141686031926695E-05</v>
      </c>
      <c r="E61" s="92">
        <v>234.39</v>
      </c>
      <c r="F61" s="6">
        <f t="shared" si="2"/>
        <v>0.0001196530267440161</v>
      </c>
      <c r="G61" s="92">
        <v>0</v>
      </c>
      <c r="H61" s="6">
        <f t="shared" si="3"/>
        <v>0</v>
      </c>
      <c r="I61" s="92">
        <v>5197.79</v>
      </c>
      <c r="J61" s="6">
        <f t="shared" si="0"/>
        <v>0.0037027065292402203</v>
      </c>
      <c r="K61" s="37">
        <f t="shared" si="5"/>
        <v>5666.57</v>
      </c>
      <c r="L61" s="6">
        <f t="shared" si="4"/>
        <v>0.0007466801831789356</v>
      </c>
    </row>
    <row r="62" spans="2:12" ht="12.75">
      <c r="B62" s="90" t="s">
        <v>131</v>
      </c>
      <c r="C62" s="92">
        <v>5073.225</v>
      </c>
      <c r="D62" s="6">
        <f t="shared" si="1"/>
        <v>0.0013293295413337306</v>
      </c>
      <c r="E62" s="92">
        <v>5073.225</v>
      </c>
      <c r="F62" s="6">
        <f t="shared" si="2"/>
        <v>0.0025898149520176255</v>
      </c>
      <c r="G62" s="92">
        <v>0</v>
      </c>
      <c r="H62" s="6">
        <f t="shared" si="3"/>
        <v>0</v>
      </c>
      <c r="I62" s="92">
        <v>13220.78</v>
      </c>
      <c r="J62" s="6">
        <f t="shared" si="0"/>
        <v>0.009417977337993363</v>
      </c>
      <c r="K62" s="37">
        <f t="shared" si="5"/>
        <v>23367.230000000003</v>
      </c>
      <c r="L62" s="6">
        <f t="shared" si="4"/>
        <v>0.00307908445087316</v>
      </c>
    </row>
    <row r="63" spans="2:12" ht="12.75">
      <c r="B63" s="90" t="s">
        <v>132</v>
      </c>
      <c r="C63" s="92">
        <v>11374.49</v>
      </c>
      <c r="D63" s="6">
        <f t="shared" si="1"/>
        <v>0.002980440562877677</v>
      </c>
      <c r="E63" s="92">
        <v>11374.49</v>
      </c>
      <c r="F63" s="6">
        <f t="shared" si="2"/>
        <v>0.005806528248515482</v>
      </c>
      <c r="G63" s="92">
        <v>381.05</v>
      </c>
      <c r="H63" s="6">
        <f t="shared" si="3"/>
        <v>0.0009295154110874297</v>
      </c>
      <c r="I63" s="92">
        <v>46439.6</v>
      </c>
      <c r="J63" s="6">
        <f t="shared" si="0"/>
        <v>0.03308179248013177</v>
      </c>
      <c r="K63" s="37">
        <f t="shared" si="5"/>
        <v>69569.63</v>
      </c>
      <c r="L63" s="6">
        <f t="shared" si="4"/>
        <v>0.009167144158122247</v>
      </c>
    </row>
    <row r="64" spans="2:12" ht="12.75">
      <c r="B64" s="90" t="s">
        <v>134</v>
      </c>
      <c r="C64" s="92">
        <v>1041.3</v>
      </c>
      <c r="D64" s="6">
        <f t="shared" si="1"/>
        <v>0.0002728502779574755</v>
      </c>
      <c r="E64" s="92">
        <v>1041.3</v>
      </c>
      <c r="F64" s="6">
        <f t="shared" si="2"/>
        <v>0.0005315700189792396</v>
      </c>
      <c r="G64" s="92">
        <v>0</v>
      </c>
      <c r="H64" s="6">
        <f t="shared" si="3"/>
        <v>0</v>
      </c>
      <c r="I64" s="92">
        <v>5602.07</v>
      </c>
      <c r="J64" s="6">
        <f t="shared" si="0"/>
        <v>0.0039907001179849055</v>
      </c>
      <c r="K64" s="37">
        <f t="shared" si="5"/>
        <v>7684.67</v>
      </c>
      <c r="L64" s="6">
        <f t="shared" si="4"/>
        <v>0.0010126038861727061</v>
      </c>
    </row>
    <row r="65" spans="2:12" ht="12.75">
      <c r="B65" s="90" t="s">
        <v>135</v>
      </c>
      <c r="C65" s="92">
        <v>187961.835</v>
      </c>
      <c r="D65" s="6">
        <f t="shared" si="1"/>
        <v>0.049251357846103086</v>
      </c>
      <c r="E65" s="92">
        <v>187961.835</v>
      </c>
      <c r="F65" s="6">
        <f t="shared" si="2"/>
        <v>0.09595205627419831</v>
      </c>
      <c r="G65" s="92">
        <v>74914.39</v>
      </c>
      <c r="H65" s="6">
        <f t="shared" si="3"/>
        <v>0.18274263224567386</v>
      </c>
      <c r="I65" s="92">
        <v>17079.59</v>
      </c>
      <c r="J65" s="6">
        <f t="shared" si="0"/>
        <v>0.012166845795952891</v>
      </c>
      <c r="K65" s="37">
        <f t="shared" si="5"/>
        <v>467917.65</v>
      </c>
      <c r="L65" s="6">
        <f t="shared" si="4"/>
        <v>0.06165719943716518</v>
      </c>
    </row>
    <row r="66" spans="2:12" ht="12.75">
      <c r="B66" s="90" t="s">
        <v>136</v>
      </c>
      <c r="C66" s="92">
        <v>458.765</v>
      </c>
      <c r="D66" s="6">
        <f t="shared" si="1"/>
        <v>0.000120209505202306</v>
      </c>
      <c r="E66" s="92">
        <v>458.765</v>
      </c>
      <c r="F66" s="6">
        <f t="shared" si="2"/>
        <v>0.0002341935270882655</v>
      </c>
      <c r="G66" s="92">
        <v>0</v>
      </c>
      <c r="H66" s="6">
        <f t="shared" si="3"/>
        <v>0</v>
      </c>
      <c r="I66" s="92">
        <v>0</v>
      </c>
      <c r="J66" s="6">
        <f t="shared" si="0"/>
        <v>0</v>
      </c>
      <c r="K66" s="37">
        <f t="shared" si="5"/>
        <v>917.53</v>
      </c>
      <c r="L66" s="6">
        <f t="shared" si="4"/>
        <v>0.00012090232159351579</v>
      </c>
    </row>
    <row r="67" spans="2:12" ht="12.75">
      <c r="B67" s="90" t="s">
        <v>137</v>
      </c>
      <c r="C67" s="92">
        <v>34385.915</v>
      </c>
      <c r="D67" s="6">
        <f t="shared" si="1"/>
        <v>0.009010089758544249</v>
      </c>
      <c r="E67" s="92">
        <v>34385.915</v>
      </c>
      <c r="F67" s="6">
        <f t="shared" si="2"/>
        <v>0.017553559482539633</v>
      </c>
      <c r="G67" s="92">
        <v>508.26</v>
      </c>
      <c r="H67" s="6">
        <f t="shared" si="3"/>
        <v>0.0012398254896714262</v>
      </c>
      <c r="I67" s="92">
        <v>52968.46</v>
      </c>
      <c r="J67" s="6">
        <f aca="true" t="shared" si="6" ref="J67:J76">+I67/$I$79</f>
        <v>0.03773270229959261</v>
      </c>
      <c r="K67" s="37">
        <f t="shared" si="5"/>
        <v>122248.54999999999</v>
      </c>
      <c r="L67" s="6">
        <f t="shared" si="4"/>
        <v>0.01610861062465641</v>
      </c>
    </row>
    <row r="68" spans="2:12" ht="12.75">
      <c r="B68" s="90" t="s">
        <v>139</v>
      </c>
      <c r="C68" s="92">
        <v>9922.94</v>
      </c>
      <c r="D68" s="6">
        <f aca="true" t="shared" si="7" ref="D68:D78">+C68/$C$79</f>
        <v>0.002600093092437676</v>
      </c>
      <c r="E68" s="92">
        <v>9922.94</v>
      </c>
      <c r="F68" s="6">
        <f aca="true" t="shared" si="8" ref="F68:F78">+E68/$E$79</f>
        <v>0.005065530974867815</v>
      </c>
      <c r="G68" s="92">
        <v>0</v>
      </c>
      <c r="H68" s="6">
        <f aca="true" t="shared" si="9" ref="H68:H77">+G68/$G$79</f>
        <v>0</v>
      </c>
      <c r="I68" s="92">
        <v>18990.35</v>
      </c>
      <c r="J68" s="6">
        <f t="shared" si="6"/>
        <v>0.013527998041005315</v>
      </c>
      <c r="K68" s="37">
        <f t="shared" si="5"/>
        <v>38836.229999999996</v>
      </c>
      <c r="L68" s="6">
        <f aca="true" t="shared" si="10" ref="L68:L78">+K68/$K$79</f>
        <v>0.005117424355541231</v>
      </c>
    </row>
    <row r="69" spans="2:12" ht="12.75">
      <c r="B69" s="90" t="s">
        <v>140</v>
      </c>
      <c r="C69" s="92">
        <v>11728.225</v>
      </c>
      <c r="D69" s="6">
        <f t="shared" si="7"/>
        <v>0.0030731292146334516</v>
      </c>
      <c r="E69" s="92">
        <v>11728.225</v>
      </c>
      <c r="F69" s="6">
        <f t="shared" si="8"/>
        <v>0.005987105335487173</v>
      </c>
      <c r="G69" s="92">
        <v>0</v>
      </c>
      <c r="H69" s="6">
        <f t="shared" si="9"/>
        <v>0</v>
      </c>
      <c r="I69" s="92">
        <v>19110.26</v>
      </c>
      <c r="J69" s="6">
        <f t="shared" si="6"/>
        <v>0.013613417332650648</v>
      </c>
      <c r="K69" s="37">
        <f aca="true" t="shared" si="11" ref="K69:K78">+C69+E69+G69+I69</f>
        <v>42566.71</v>
      </c>
      <c r="L69" s="6">
        <f t="shared" si="10"/>
        <v>0.005608987239216074</v>
      </c>
    </row>
    <row r="70" spans="2:12" ht="12.75">
      <c r="B70" s="90" t="s">
        <v>141</v>
      </c>
      <c r="C70" s="92">
        <v>0</v>
      </c>
      <c r="D70" s="6">
        <f t="shared" si="7"/>
        <v>0</v>
      </c>
      <c r="E70" s="92">
        <v>0</v>
      </c>
      <c r="F70" s="6">
        <f t="shared" si="8"/>
        <v>0</v>
      </c>
      <c r="G70" s="92">
        <v>0</v>
      </c>
      <c r="H70" s="6">
        <f t="shared" si="9"/>
        <v>0</v>
      </c>
      <c r="I70" s="92">
        <v>5336.73</v>
      </c>
      <c r="J70" s="6">
        <f t="shared" si="6"/>
        <v>0.003801682064068029</v>
      </c>
      <c r="K70" s="37">
        <f t="shared" si="11"/>
        <v>5336.73</v>
      </c>
      <c r="L70" s="6">
        <f t="shared" si="10"/>
        <v>0.0007032173844100613</v>
      </c>
    </row>
    <row r="71" spans="2:12" ht="12.75">
      <c r="B71" s="90" t="s">
        <v>142</v>
      </c>
      <c r="C71" s="92">
        <v>0</v>
      </c>
      <c r="D71" s="6">
        <f t="shared" si="7"/>
        <v>0</v>
      </c>
      <c r="E71" s="92">
        <v>0</v>
      </c>
      <c r="F71" s="6">
        <f t="shared" si="8"/>
        <v>0</v>
      </c>
      <c r="G71" s="92">
        <v>0</v>
      </c>
      <c r="H71" s="6">
        <f t="shared" si="9"/>
        <v>0</v>
      </c>
      <c r="I71" s="92">
        <v>1385.85</v>
      </c>
      <c r="J71" s="6">
        <f t="shared" si="6"/>
        <v>0.000987226464237216</v>
      </c>
      <c r="K71" s="37">
        <f t="shared" si="11"/>
        <v>1385.85</v>
      </c>
      <c r="L71" s="6">
        <f t="shared" si="10"/>
        <v>0.0001826125384242192</v>
      </c>
    </row>
    <row r="72" spans="2:12" ht="12.75">
      <c r="B72" s="90" t="s">
        <v>143</v>
      </c>
      <c r="C72" s="92">
        <v>4926.05</v>
      </c>
      <c r="D72" s="6">
        <f t="shared" si="7"/>
        <v>0.00129076549671797</v>
      </c>
      <c r="E72" s="92">
        <v>4926.05</v>
      </c>
      <c r="F72" s="6">
        <f t="shared" si="8"/>
        <v>0.002514684041095442</v>
      </c>
      <c r="G72" s="92">
        <v>0</v>
      </c>
      <c r="H72" s="6">
        <f t="shared" si="9"/>
        <v>0</v>
      </c>
      <c r="I72" s="92">
        <v>48352.67</v>
      </c>
      <c r="J72" s="6">
        <f t="shared" si="6"/>
        <v>0.03444459028071502</v>
      </c>
      <c r="K72" s="37">
        <f t="shared" si="11"/>
        <v>58204.77</v>
      </c>
      <c r="L72" s="6">
        <f t="shared" si="10"/>
        <v>0.007669604068331956</v>
      </c>
    </row>
    <row r="73" spans="2:12" ht="12.75">
      <c r="B73" s="90" t="s">
        <v>145</v>
      </c>
      <c r="C73" s="92">
        <v>2188.78</v>
      </c>
      <c r="D73" s="6">
        <f t="shared" si="7"/>
        <v>0.0005735227421374851</v>
      </c>
      <c r="E73" s="92">
        <v>2188.78</v>
      </c>
      <c r="F73" s="6">
        <f t="shared" si="8"/>
        <v>0.0011173435380211084</v>
      </c>
      <c r="G73" s="92">
        <v>0</v>
      </c>
      <c r="H73" s="6">
        <f t="shared" si="9"/>
        <v>0</v>
      </c>
      <c r="I73" s="92">
        <v>584.36</v>
      </c>
      <c r="J73" s="6">
        <f t="shared" si="6"/>
        <v>0.00041627568397853995</v>
      </c>
      <c r="K73" s="37">
        <f t="shared" si="11"/>
        <v>4961.92</v>
      </c>
      <c r="L73" s="6">
        <f t="shared" si="10"/>
        <v>0.0006538289184672958</v>
      </c>
    </row>
    <row r="74" spans="2:12" ht="12.75">
      <c r="B74" s="90" t="s">
        <v>146</v>
      </c>
      <c r="C74" s="92">
        <v>9707.76</v>
      </c>
      <c r="D74" s="6">
        <f t="shared" si="7"/>
        <v>0.00254370979962015</v>
      </c>
      <c r="E74" s="92">
        <v>9707.76</v>
      </c>
      <c r="F74" s="6">
        <f t="shared" si="8"/>
        <v>0.0049556844016574505</v>
      </c>
      <c r="G74" s="92">
        <v>0</v>
      </c>
      <c r="H74" s="6">
        <f t="shared" si="9"/>
        <v>0</v>
      </c>
      <c r="I74" s="92">
        <v>7775.56</v>
      </c>
      <c r="J74" s="6">
        <f t="shared" si="6"/>
        <v>0.00553901115291289</v>
      </c>
      <c r="K74" s="37">
        <f t="shared" si="11"/>
        <v>27191.08</v>
      </c>
      <c r="L74" s="6">
        <f t="shared" si="10"/>
        <v>0.003582950637728484</v>
      </c>
    </row>
    <row r="75" spans="2:12" ht="12.75">
      <c r="B75" s="90" t="s">
        <v>148</v>
      </c>
      <c r="C75" s="92">
        <v>2427.575</v>
      </c>
      <c r="D75" s="6">
        <f t="shared" si="7"/>
        <v>0.0006360938380030909</v>
      </c>
      <c r="E75" s="92">
        <v>2427.575</v>
      </c>
      <c r="F75" s="6">
        <f t="shared" si="8"/>
        <v>0.0012392452596019664</v>
      </c>
      <c r="G75" s="92">
        <v>0</v>
      </c>
      <c r="H75" s="6">
        <f t="shared" si="9"/>
        <v>0</v>
      </c>
      <c r="I75" s="92">
        <v>3157.53</v>
      </c>
      <c r="J75" s="6">
        <f t="shared" si="6"/>
        <v>0.002249303443823601</v>
      </c>
      <c r="K75" s="37">
        <f t="shared" si="11"/>
        <v>8012.68</v>
      </c>
      <c r="L75" s="6">
        <f t="shared" si="10"/>
        <v>0.0010558255470512487</v>
      </c>
    </row>
    <row r="76" spans="2:12" ht="12.75">
      <c r="B76" s="90" t="s">
        <v>163</v>
      </c>
      <c r="C76" s="92">
        <v>0</v>
      </c>
      <c r="D76" s="6">
        <f t="shared" si="7"/>
        <v>0</v>
      </c>
      <c r="E76" s="92">
        <v>0</v>
      </c>
      <c r="F76" s="6">
        <f t="shared" si="8"/>
        <v>0</v>
      </c>
      <c r="G76" s="92">
        <v>0</v>
      </c>
      <c r="H76" s="6">
        <f t="shared" si="9"/>
        <v>0</v>
      </c>
      <c r="I76" s="92">
        <v>22150.76</v>
      </c>
      <c r="J76" s="6">
        <f t="shared" si="6"/>
        <v>0.01577935308652968</v>
      </c>
      <c r="K76" s="37">
        <f t="shared" si="11"/>
        <v>22150.76</v>
      </c>
      <c r="L76" s="6">
        <f t="shared" si="10"/>
        <v>0.0029187910030852244</v>
      </c>
    </row>
    <row r="77" spans="2:12" ht="12.75">
      <c r="B77" s="90" t="s">
        <v>149</v>
      </c>
      <c r="C77" s="92">
        <v>15.31</v>
      </c>
      <c r="D77" s="6">
        <f t="shared" si="7"/>
        <v>4.0116563483424085E-06</v>
      </c>
      <c r="E77" s="92">
        <v>15.31</v>
      </c>
      <c r="F77" s="6">
        <f t="shared" si="8"/>
        <v>7.815554586163602E-06</v>
      </c>
      <c r="G77" s="92">
        <v>0</v>
      </c>
      <c r="H77" s="6">
        <f t="shared" si="9"/>
        <v>0</v>
      </c>
      <c r="I77" s="92">
        <v>19914.96</v>
      </c>
      <c r="J77" s="6">
        <f>+I77/$I$79</f>
        <v>0.014186654793971633</v>
      </c>
      <c r="K77" s="37">
        <f t="shared" si="11"/>
        <v>19945.579999999998</v>
      </c>
      <c r="L77" s="6">
        <f t="shared" si="10"/>
        <v>0.002628215892155239</v>
      </c>
    </row>
    <row r="78" spans="2:12" ht="12.75">
      <c r="B78" s="57"/>
      <c r="C78" s="54"/>
      <c r="D78" s="6">
        <f t="shared" si="7"/>
        <v>0</v>
      </c>
      <c r="E78" s="54"/>
      <c r="F78" s="6">
        <f t="shared" si="8"/>
        <v>0</v>
      </c>
      <c r="G78" s="54"/>
      <c r="H78" s="6">
        <f>+G78/$G$79</f>
        <v>0</v>
      </c>
      <c r="I78" s="54"/>
      <c r="J78" s="6">
        <f>+I78/$I$79</f>
        <v>0</v>
      </c>
      <c r="K78" s="37">
        <f t="shared" si="11"/>
        <v>0</v>
      </c>
      <c r="L78" s="6">
        <f t="shared" si="10"/>
        <v>0</v>
      </c>
    </row>
    <row r="79" spans="2:12" ht="12.75">
      <c r="B79" s="58"/>
      <c r="C79" s="61">
        <f aca="true" t="shared" si="12" ref="C79:L79">SUM(C3:C78)</f>
        <v>3816378.7399999998</v>
      </c>
      <c r="D79" s="62">
        <f t="shared" si="12"/>
        <v>1.0000000000000002</v>
      </c>
      <c r="E79" s="61">
        <f t="shared" si="12"/>
        <v>1958914.09</v>
      </c>
      <c r="F79" s="62">
        <f t="shared" si="12"/>
        <v>0.9999999999999997</v>
      </c>
      <c r="G79" s="61">
        <f t="shared" si="12"/>
        <v>409944.79</v>
      </c>
      <c r="H79" s="64">
        <f t="shared" si="12"/>
        <v>1</v>
      </c>
      <c r="I79" s="61">
        <f t="shared" si="12"/>
        <v>1403781.2500000005</v>
      </c>
      <c r="J79" s="64">
        <f t="shared" si="12"/>
        <v>0.9999999999999994</v>
      </c>
      <c r="K79" s="61">
        <f t="shared" si="12"/>
        <v>7589018.870000001</v>
      </c>
      <c r="L79" s="64">
        <f t="shared" si="12"/>
        <v>0.9999999999999998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3816378.74</v>
      </c>
      <c r="E81" s="9">
        <v>1958914.09</v>
      </c>
      <c r="G81" s="9">
        <v>409944.79</v>
      </c>
      <c r="I81" s="9">
        <v>1403781.25</v>
      </c>
      <c r="K81" s="4">
        <f>SUM(C81:I81)</f>
        <v>7589018.87</v>
      </c>
    </row>
    <row r="90" spans="3:21" ht="12.75">
      <c r="C90" s="60">
        <v>12</v>
      </c>
      <c r="D90" s="13">
        <v>2006</v>
      </c>
      <c r="E90" s="16"/>
      <c r="G90" s="16">
        <v>12</v>
      </c>
      <c r="H90" s="65">
        <v>2006</v>
      </c>
      <c r="I90" s="14"/>
      <c r="K90" s="16">
        <v>12</v>
      </c>
      <c r="L90" s="65">
        <v>2006</v>
      </c>
      <c r="M90" s="14"/>
      <c r="O90" s="13">
        <v>12</v>
      </c>
      <c r="P90" s="13">
        <v>2006</v>
      </c>
      <c r="Q90" s="16"/>
      <c r="S90" s="13">
        <v>12</v>
      </c>
      <c r="T90" s="13">
        <v>2006</v>
      </c>
      <c r="U90" s="1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workbookViewId="0" topLeftCell="A1">
      <selection activeCell="F28" sqref="F28"/>
    </sheetView>
  </sheetViews>
  <sheetFormatPr defaultColWidth="9.140625" defaultRowHeight="12.75"/>
  <cols>
    <col min="3" max="3" width="15.421875" style="0" customWidth="1"/>
    <col min="5" max="5" width="15.7109375" style="0" customWidth="1"/>
    <col min="7" max="7" width="19.28125" style="0" customWidth="1"/>
    <col min="9" max="9" width="15.57421875" style="0" customWidth="1"/>
    <col min="11" max="11" width="13.28125" style="0" customWidth="1"/>
    <col min="13" max="13" width="13.2812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40544</v>
      </c>
      <c r="F1" t="s">
        <v>157</v>
      </c>
    </row>
    <row r="2" spans="2:12" ht="12.75">
      <c r="B2" s="93" t="s">
        <v>150</v>
      </c>
      <c r="C2" s="95" t="s">
        <v>151</v>
      </c>
      <c r="D2" s="1" t="s">
        <v>159</v>
      </c>
      <c r="E2" s="95" t="s">
        <v>152</v>
      </c>
      <c r="F2" s="1" t="s">
        <v>159</v>
      </c>
      <c r="G2" s="95" t="s">
        <v>153</v>
      </c>
      <c r="H2" s="1" t="s">
        <v>159</v>
      </c>
      <c r="I2" s="95" t="s">
        <v>154</v>
      </c>
      <c r="J2" s="1" t="s">
        <v>159</v>
      </c>
      <c r="K2" s="40" t="s">
        <v>155</v>
      </c>
      <c r="L2" s="1" t="s">
        <v>156</v>
      </c>
    </row>
    <row r="3" spans="1:12" ht="12.75">
      <c r="A3" s="2"/>
      <c r="B3" s="94" t="s">
        <v>2</v>
      </c>
      <c r="C3" s="96">
        <v>20288.65</v>
      </c>
      <c r="D3" s="6">
        <f aca="true" t="shared" si="0" ref="D3:D34">+C3/$C$78</f>
        <v>0.004224107788981481</v>
      </c>
      <c r="E3" s="96">
        <v>20288.65</v>
      </c>
      <c r="F3" s="6">
        <f aca="true" t="shared" si="1" ref="F3:F34">+E3/$E$78</f>
        <v>0.007831536660310669</v>
      </c>
      <c r="G3" s="96">
        <v>731.11</v>
      </c>
      <c r="H3" s="6">
        <f aca="true" t="shared" si="2" ref="H3:H34">+G3/$G$78</f>
        <v>0.0012994113699019176</v>
      </c>
      <c r="I3" s="96">
        <v>3067.32</v>
      </c>
      <c r="J3" s="6">
        <f aca="true" t="shared" si="3" ref="J3:J34">+I3/$I$78</f>
        <v>0.002016822171630494</v>
      </c>
      <c r="K3" s="37">
        <f>+C3+E3+G3+I3</f>
        <v>44375.73</v>
      </c>
      <c r="L3" s="6">
        <f aca="true" t="shared" si="4" ref="L3:L34">+K3/$K$78</f>
        <v>0.004682361641080075</v>
      </c>
    </row>
    <row r="4" spans="1:12" ht="12.75">
      <c r="A4" s="2"/>
      <c r="B4" s="94" t="s">
        <v>6</v>
      </c>
      <c r="C4" s="96">
        <v>9275.145</v>
      </c>
      <c r="D4" s="6">
        <f t="shared" si="0"/>
        <v>0.0019310901532843556</v>
      </c>
      <c r="E4" s="96">
        <v>9275.145</v>
      </c>
      <c r="F4" s="6">
        <f t="shared" si="1"/>
        <v>0.003580259805221007</v>
      </c>
      <c r="G4" s="96">
        <v>647.92</v>
      </c>
      <c r="H4" s="6">
        <f t="shared" si="2"/>
        <v>0.001151556694323495</v>
      </c>
      <c r="I4" s="96">
        <v>40876.46</v>
      </c>
      <c r="J4" s="6">
        <f t="shared" si="3"/>
        <v>0.02687706232990592</v>
      </c>
      <c r="K4" s="37">
        <f>+C4+E4+G4+I4</f>
        <v>60074.67</v>
      </c>
      <c r="L4" s="6">
        <f t="shared" si="4"/>
        <v>0.006338855279869062</v>
      </c>
    </row>
    <row r="5" spans="1:12" ht="12.75">
      <c r="A5" s="2"/>
      <c r="B5" s="94" t="s">
        <v>7</v>
      </c>
      <c r="C5" s="96">
        <v>0</v>
      </c>
      <c r="D5" s="6">
        <f t="shared" si="0"/>
        <v>0</v>
      </c>
      <c r="E5" s="96">
        <v>0</v>
      </c>
      <c r="F5" s="6">
        <f t="shared" si="1"/>
        <v>0</v>
      </c>
      <c r="G5" s="96">
        <v>0</v>
      </c>
      <c r="H5" s="6">
        <f t="shared" si="2"/>
        <v>0</v>
      </c>
      <c r="I5" s="96">
        <v>1804.19</v>
      </c>
      <c r="J5" s="6">
        <f t="shared" si="3"/>
        <v>0.0011862897884257334</v>
      </c>
      <c r="K5" s="37">
        <f aca="true" t="shared" si="5" ref="K5:K68">+C5+E5+G5+I5</f>
        <v>1804.19</v>
      </c>
      <c r="L5" s="6">
        <f t="shared" si="4"/>
        <v>0.00019037140457678692</v>
      </c>
    </row>
    <row r="6" spans="1:12" ht="12.75">
      <c r="A6" s="2"/>
      <c r="B6" s="94" t="s">
        <v>8</v>
      </c>
      <c r="C6" s="96">
        <v>15243.145</v>
      </c>
      <c r="D6" s="6">
        <f t="shared" si="0"/>
        <v>0.003173630947503857</v>
      </c>
      <c r="E6" s="96">
        <v>15243.145</v>
      </c>
      <c r="F6" s="6">
        <f t="shared" si="1"/>
        <v>0.0058839424449596825</v>
      </c>
      <c r="G6" s="96">
        <v>11481.09</v>
      </c>
      <c r="H6" s="6">
        <f t="shared" si="2"/>
        <v>0.02040549149220665</v>
      </c>
      <c r="I6" s="96">
        <v>21712.06</v>
      </c>
      <c r="J6" s="6">
        <f t="shared" si="3"/>
        <v>0.01427609900492012</v>
      </c>
      <c r="K6" s="37">
        <f t="shared" si="5"/>
        <v>63679.44</v>
      </c>
      <c r="L6" s="6">
        <f t="shared" si="4"/>
        <v>0.0067192171752771205</v>
      </c>
    </row>
    <row r="7" spans="1:12" ht="12.75">
      <c r="A7" s="2"/>
      <c r="B7" s="94" t="s">
        <v>12</v>
      </c>
      <c r="C7" s="96">
        <v>1432.785</v>
      </c>
      <c r="D7" s="6">
        <f t="shared" si="0"/>
        <v>0.00029830660386155963</v>
      </c>
      <c r="E7" s="96">
        <v>1432.785</v>
      </c>
      <c r="F7" s="6">
        <f t="shared" si="1"/>
        <v>0.0005530633262362562</v>
      </c>
      <c r="G7" s="96">
        <v>0</v>
      </c>
      <c r="H7" s="6">
        <f t="shared" si="2"/>
        <v>0</v>
      </c>
      <c r="I7" s="96">
        <v>11592.27</v>
      </c>
      <c r="J7" s="6">
        <f t="shared" si="3"/>
        <v>0.007622141529259102</v>
      </c>
      <c r="K7" s="37">
        <f t="shared" si="5"/>
        <v>14457.84</v>
      </c>
      <c r="L7" s="6">
        <f t="shared" si="4"/>
        <v>0.0015255373923735598</v>
      </c>
    </row>
    <row r="8" spans="1:12" ht="12.75">
      <c r="A8" s="2"/>
      <c r="B8" s="94" t="s">
        <v>15</v>
      </c>
      <c r="C8" s="96">
        <v>63939.09</v>
      </c>
      <c r="D8" s="6">
        <f t="shared" si="0"/>
        <v>0.013312152759764101</v>
      </c>
      <c r="E8" s="96">
        <v>63939.09</v>
      </c>
      <c r="F8" s="6">
        <f t="shared" si="1"/>
        <v>0.024680859858191805</v>
      </c>
      <c r="G8" s="96">
        <v>1831.02</v>
      </c>
      <c r="H8" s="6">
        <f t="shared" si="2"/>
        <v>0.0032542958057170724</v>
      </c>
      <c r="I8" s="96">
        <v>21398.66</v>
      </c>
      <c r="J8" s="6">
        <f t="shared" si="3"/>
        <v>0.01407003244890738</v>
      </c>
      <c r="K8" s="37">
        <f t="shared" si="5"/>
        <v>151107.86</v>
      </c>
      <c r="L8" s="6">
        <f t="shared" si="4"/>
        <v>0.015944338207612544</v>
      </c>
    </row>
    <row r="9" spans="1:12" ht="12.75">
      <c r="A9" s="2"/>
      <c r="B9" s="94" t="s">
        <v>16</v>
      </c>
      <c r="C9" s="96">
        <v>0</v>
      </c>
      <c r="D9" s="6">
        <f t="shared" si="0"/>
        <v>0</v>
      </c>
      <c r="E9" s="96">
        <v>0</v>
      </c>
      <c r="F9" s="6">
        <f t="shared" si="1"/>
        <v>0</v>
      </c>
      <c r="G9" s="96">
        <v>0</v>
      </c>
      <c r="H9" s="6">
        <f t="shared" si="2"/>
        <v>0</v>
      </c>
      <c r="I9" s="96">
        <v>3484.04</v>
      </c>
      <c r="J9" s="6">
        <f t="shared" si="3"/>
        <v>0.002290823624156432</v>
      </c>
      <c r="K9" s="37">
        <f t="shared" si="5"/>
        <v>3484.04</v>
      </c>
      <c r="L9" s="6">
        <f t="shared" si="4"/>
        <v>0.00036762291576924197</v>
      </c>
    </row>
    <row r="10" spans="1:12" ht="12.75">
      <c r="A10" s="2"/>
      <c r="B10" s="94" t="s">
        <v>17</v>
      </c>
      <c r="C10" s="96">
        <v>5301.32</v>
      </c>
      <c r="D10" s="6">
        <f t="shared" si="0"/>
        <v>0.0011037376613960664</v>
      </c>
      <c r="E10" s="96">
        <v>5301.32</v>
      </c>
      <c r="F10" s="6">
        <f t="shared" si="1"/>
        <v>0.002046340290164114</v>
      </c>
      <c r="G10" s="96">
        <v>163.51</v>
      </c>
      <c r="H10" s="6">
        <f t="shared" si="2"/>
        <v>0.00029060846260160923</v>
      </c>
      <c r="I10" s="96">
        <v>3933.67</v>
      </c>
      <c r="J10" s="6">
        <f t="shared" si="3"/>
        <v>0.002586464037621678</v>
      </c>
      <c r="K10" s="37">
        <f t="shared" si="5"/>
        <v>14699.82</v>
      </c>
      <c r="L10" s="6">
        <f t="shared" si="4"/>
        <v>0.0015510702201131498</v>
      </c>
    </row>
    <row r="11" spans="1:12" ht="12.75">
      <c r="A11" s="2"/>
      <c r="B11" s="94" t="s">
        <v>22</v>
      </c>
      <c r="C11" s="96">
        <v>0</v>
      </c>
      <c r="D11" s="6">
        <f t="shared" si="0"/>
        <v>0</v>
      </c>
      <c r="E11" s="96">
        <v>0</v>
      </c>
      <c r="F11" s="6">
        <f t="shared" si="1"/>
        <v>0</v>
      </c>
      <c r="G11" s="96">
        <v>0</v>
      </c>
      <c r="H11" s="6">
        <f t="shared" si="2"/>
        <v>0</v>
      </c>
      <c r="I11" s="96">
        <v>430.48</v>
      </c>
      <c r="J11" s="6">
        <f t="shared" si="3"/>
        <v>0.0002830489184185201</v>
      </c>
      <c r="K11" s="37">
        <f t="shared" si="5"/>
        <v>430.48</v>
      </c>
      <c r="L11" s="6">
        <f t="shared" si="4"/>
        <v>4.5422645199349974E-05</v>
      </c>
    </row>
    <row r="12" spans="1:12" ht="12.75">
      <c r="A12" s="2"/>
      <c r="B12" s="94" t="s">
        <v>24</v>
      </c>
      <c r="C12" s="96">
        <v>-452.39</v>
      </c>
      <c r="D12" s="6">
        <f t="shared" si="0"/>
        <v>-9.418784013018768E-05</v>
      </c>
      <c r="E12" s="96">
        <v>-452.39</v>
      </c>
      <c r="F12" s="6">
        <f t="shared" si="1"/>
        <v>-0.00017462516578273777</v>
      </c>
      <c r="G12" s="96">
        <v>0</v>
      </c>
      <c r="H12" s="6">
        <f t="shared" si="2"/>
        <v>0</v>
      </c>
      <c r="I12" s="96">
        <v>1689.27</v>
      </c>
      <c r="J12" s="6">
        <f t="shared" si="3"/>
        <v>0.001110727667758905</v>
      </c>
      <c r="K12" s="37">
        <f t="shared" si="5"/>
        <v>784.49</v>
      </c>
      <c r="L12" s="6">
        <f t="shared" si="4"/>
        <v>8.277646100269016E-05</v>
      </c>
    </row>
    <row r="13" spans="1:12" ht="12.75">
      <c r="A13" s="2"/>
      <c r="B13" s="94" t="s">
        <v>27</v>
      </c>
      <c r="C13" s="96">
        <v>22120.385</v>
      </c>
      <c r="D13" s="6">
        <f t="shared" si="0"/>
        <v>0.004605475996370833</v>
      </c>
      <c r="E13" s="96">
        <v>22120.385</v>
      </c>
      <c r="F13" s="6">
        <f t="shared" si="1"/>
        <v>0.008538597002150768</v>
      </c>
      <c r="G13" s="96">
        <v>102.59</v>
      </c>
      <c r="H13" s="6">
        <f t="shared" si="2"/>
        <v>0.00018233454943611456</v>
      </c>
      <c r="I13" s="96">
        <v>16370.71</v>
      </c>
      <c r="J13" s="6">
        <f t="shared" si="3"/>
        <v>0.010764058165868916</v>
      </c>
      <c r="K13" s="37">
        <f t="shared" si="5"/>
        <v>60714.06999999999</v>
      </c>
      <c r="L13" s="6">
        <f t="shared" si="4"/>
        <v>0.006406322384822751</v>
      </c>
    </row>
    <row r="14" spans="1:12" ht="12.75">
      <c r="A14" s="2"/>
      <c r="B14" s="94" t="s">
        <v>28</v>
      </c>
      <c r="C14" s="96">
        <v>35553.91</v>
      </c>
      <c r="D14" s="6">
        <f t="shared" si="0"/>
        <v>0.007402343091321827</v>
      </c>
      <c r="E14" s="96">
        <v>35553.91</v>
      </c>
      <c r="F14" s="6">
        <f t="shared" si="1"/>
        <v>0.013724015623631246</v>
      </c>
      <c r="G14" s="96">
        <v>0</v>
      </c>
      <c r="H14" s="6">
        <f t="shared" si="2"/>
        <v>0</v>
      </c>
      <c r="I14" s="96">
        <v>7679.72</v>
      </c>
      <c r="J14" s="6">
        <f t="shared" si="3"/>
        <v>0.00504956429975162</v>
      </c>
      <c r="K14" s="37">
        <f t="shared" si="5"/>
        <v>78787.54000000001</v>
      </c>
      <c r="L14" s="6">
        <f t="shared" si="4"/>
        <v>0.008313367579329108</v>
      </c>
    </row>
    <row r="15" spans="1:12" ht="12.75">
      <c r="A15" s="2"/>
      <c r="B15" s="94" t="s">
        <v>31</v>
      </c>
      <c r="C15" s="96">
        <v>1477.47</v>
      </c>
      <c r="D15" s="6">
        <f t="shared" si="0"/>
        <v>0.00030761004477806406</v>
      </c>
      <c r="E15" s="96">
        <v>1477.47</v>
      </c>
      <c r="F15" s="6">
        <f t="shared" si="1"/>
        <v>0.0005703119955989778</v>
      </c>
      <c r="G15" s="96">
        <v>0</v>
      </c>
      <c r="H15" s="6">
        <f t="shared" si="2"/>
        <v>0</v>
      </c>
      <c r="I15" s="96">
        <v>0</v>
      </c>
      <c r="J15" s="6">
        <f t="shared" si="3"/>
        <v>0</v>
      </c>
      <c r="K15" s="37">
        <f t="shared" si="5"/>
        <v>2954.94</v>
      </c>
      <c r="L15" s="6">
        <f t="shared" si="4"/>
        <v>0.00031179425572701915</v>
      </c>
    </row>
    <row r="16" spans="1:12" ht="12.75">
      <c r="A16" s="2"/>
      <c r="B16" s="94" t="s">
        <v>32</v>
      </c>
      <c r="C16" s="96">
        <v>0</v>
      </c>
      <c r="D16" s="6">
        <f t="shared" si="0"/>
        <v>0</v>
      </c>
      <c r="E16" s="96">
        <v>0</v>
      </c>
      <c r="F16" s="6">
        <f t="shared" si="1"/>
        <v>0</v>
      </c>
      <c r="G16" s="96">
        <v>0</v>
      </c>
      <c r="H16" s="6">
        <f t="shared" si="2"/>
        <v>0</v>
      </c>
      <c r="I16" s="96">
        <v>344.69</v>
      </c>
      <c r="J16" s="6">
        <f t="shared" si="3"/>
        <v>0.00022664033564783425</v>
      </c>
      <c r="K16" s="37">
        <f t="shared" si="5"/>
        <v>344.69</v>
      </c>
      <c r="L16" s="6">
        <f t="shared" si="4"/>
        <v>3.637040413901678E-05</v>
      </c>
    </row>
    <row r="17" spans="1:12" ht="12.75">
      <c r="A17" s="2"/>
      <c r="B17" s="94" t="s">
        <v>33</v>
      </c>
      <c r="C17" s="96">
        <v>4319.84</v>
      </c>
      <c r="D17" s="6">
        <f t="shared" si="0"/>
        <v>0.0008993930000839762</v>
      </c>
      <c r="E17" s="96">
        <v>4319.84</v>
      </c>
      <c r="F17" s="6">
        <f t="shared" si="1"/>
        <v>0.001667483313412989</v>
      </c>
      <c r="G17" s="96">
        <v>219.35</v>
      </c>
      <c r="H17" s="6">
        <f t="shared" si="2"/>
        <v>0.00038985362529302787</v>
      </c>
      <c r="I17" s="96">
        <v>37137.59</v>
      </c>
      <c r="J17" s="6">
        <f t="shared" si="3"/>
        <v>0.02441868305651934</v>
      </c>
      <c r="K17" s="37">
        <f t="shared" si="5"/>
        <v>45996.619999999995</v>
      </c>
      <c r="L17" s="6">
        <f t="shared" si="4"/>
        <v>0.004853391912816681</v>
      </c>
    </row>
    <row r="18" spans="1:12" ht="12.75">
      <c r="A18" s="2"/>
      <c r="B18" s="94" t="s">
        <v>35</v>
      </c>
      <c r="C18" s="96">
        <v>18968.7</v>
      </c>
      <c r="D18" s="6">
        <f t="shared" si="0"/>
        <v>0.003949293492511973</v>
      </c>
      <c r="E18" s="96">
        <v>18968.7</v>
      </c>
      <c r="F18" s="6">
        <f t="shared" si="1"/>
        <v>0.007322028298996482</v>
      </c>
      <c r="G18" s="96">
        <v>18161.37</v>
      </c>
      <c r="H18" s="6">
        <f t="shared" si="2"/>
        <v>0.03227844055066349</v>
      </c>
      <c r="I18" s="96">
        <v>0</v>
      </c>
      <c r="J18" s="6">
        <f t="shared" si="3"/>
        <v>0</v>
      </c>
      <c r="K18" s="37">
        <f t="shared" si="5"/>
        <v>56098.770000000004</v>
      </c>
      <c r="L18" s="6">
        <f t="shared" si="4"/>
        <v>0.0059193331300639715</v>
      </c>
    </row>
    <row r="19" spans="1:12" ht="12.75">
      <c r="A19" s="2"/>
      <c r="B19" s="94" t="s">
        <v>38</v>
      </c>
      <c r="C19" s="96">
        <v>53833.85</v>
      </c>
      <c r="D19" s="6">
        <f t="shared" si="0"/>
        <v>0.011208236383192608</v>
      </c>
      <c r="E19" s="96">
        <v>53833.85</v>
      </c>
      <c r="F19" s="6">
        <f t="shared" si="1"/>
        <v>0.02078017856489542</v>
      </c>
      <c r="G19" s="96">
        <v>5418.19</v>
      </c>
      <c r="H19" s="6">
        <f t="shared" si="2"/>
        <v>0.009629819986443723</v>
      </c>
      <c r="I19" s="96">
        <v>40174.09</v>
      </c>
      <c r="J19" s="6">
        <f t="shared" si="3"/>
        <v>0.026415240482596827</v>
      </c>
      <c r="K19" s="37">
        <f t="shared" si="5"/>
        <v>153259.97999999998</v>
      </c>
      <c r="L19" s="6">
        <f t="shared" si="4"/>
        <v>0.016171421889052854</v>
      </c>
    </row>
    <row r="20" spans="1:12" ht="12.75">
      <c r="A20" s="2"/>
      <c r="B20" s="94" t="s">
        <v>39</v>
      </c>
      <c r="C20" s="96">
        <v>502.815</v>
      </c>
      <c r="D20" s="6">
        <f t="shared" si="0"/>
        <v>0.00010468635211888043</v>
      </c>
      <c r="E20" s="96">
        <v>502.815</v>
      </c>
      <c r="F20" s="6">
        <f t="shared" si="1"/>
        <v>0.00019408950846183006</v>
      </c>
      <c r="G20" s="96">
        <v>0</v>
      </c>
      <c r="H20" s="6">
        <f t="shared" si="2"/>
        <v>0</v>
      </c>
      <c r="I20" s="96">
        <v>2122.65</v>
      </c>
      <c r="J20" s="6">
        <f t="shared" si="3"/>
        <v>0.0013956833922158327</v>
      </c>
      <c r="K20" s="37">
        <f t="shared" si="5"/>
        <v>3128.28</v>
      </c>
      <c r="L20" s="6">
        <f t="shared" si="4"/>
        <v>0.0003300844464881587</v>
      </c>
    </row>
    <row r="21" spans="1:12" ht="12.75">
      <c r="A21" s="2"/>
      <c r="B21" s="94" t="s">
        <v>40</v>
      </c>
      <c r="C21" s="96">
        <v>304822.14</v>
      </c>
      <c r="D21" s="6">
        <f t="shared" si="0"/>
        <v>0.06346413269626139</v>
      </c>
      <c r="E21" s="96">
        <v>304822.14</v>
      </c>
      <c r="F21" s="6">
        <f t="shared" si="1"/>
        <v>0.11766311530261259</v>
      </c>
      <c r="G21" s="96">
        <v>52853.44</v>
      </c>
      <c r="H21" s="6">
        <f t="shared" si="2"/>
        <v>0.09393711052294293</v>
      </c>
      <c r="I21" s="96">
        <v>37225.63</v>
      </c>
      <c r="J21" s="6">
        <f t="shared" si="3"/>
        <v>0.024476571057768102</v>
      </c>
      <c r="K21" s="37">
        <f t="shared" si="5"/>
        <v>699723.35</v>
      </c>
      <c r="L21" s="6">
        <f t="shared" si="4"/>
        <v>0.07383220002032749</v>
      </c>
    </row>
    <row r="22" spans="1:12" ht="12.75">
      <c r="A22" s="2"/>
      <c r="B22" s="94" t="s">
        <v>164</v>
      </c>
      <c r="C22" s="96">
        <v>0</v>
      </c>
      <c r="D22" s="6">
        <f t="shared" si="0"/>
        <v>0</v>
      </c>
      <c r="E22" s="96">
        <v>0</v>
      </c>
      <c r="F22" s="6">
        <f t="shared" si="1"/>
        <v>0</v>
      </c>
      <c r="G22" s="96">
        <v>0</v>
      </c>
      <c r="H22" s="6">
        <f t="shared" si="2"/>
        <v>0</v>
      </c>
      <c r="I22" s="96">
        <v>5076.55</v>
      </c>
      <c r="J22" s="6">
        <f t="shared" si="3"/>
        <v>0.0033379297221648816</v>
      </c>
      <c r="K22" s="37">
        <f t="shared" si="5"/>
        <v>5076.55</v>
      </c>
      <c r="L22" s="6">
        <f t="shared" si="4"/>
        <v>0.00053565863567822</v>
      </c>
    </row>
    <row r="23" spans="1:12" ht="12.75">
      <c r="A23" s="2"/>
      <c r="B23" s="94" t="s">
        <v>42</v>
      </c>
      <c r="C23" s="96">
        <v>0</v>
      </c>
      <c r="D23" s="6">
        <f t="shared" si="0"/>
        <v>0</v>
      </c>
      <c r="E23" s="96">
        <v>0</v>
      </c>
      <c r="F23" s="6">
        <f t="shared" si="1"/>
        <v>0</v>
      </c>
      <c r="G23" s="96">
        <v>0</v>
      </c>
      <c r="H23" s="6">
        <f t="shared" si="2"/>
        <v>0</v>
      </c>
      <c r="I23" s="96">
        <v>3491</v>
      </c>
      <c r="J23" s="6">
        <f t="shared" si="3"/>
        <v>0.0022953999586486098</v>
      </c>
      <c r="K23" s="37">
        <f t="shared" si="5"/>
        <v>3491</v>
      </c>
      <c r="L23" s="6">
        <f t="shared" si="4"/>
        <v>0.00036835730902929465</v>
      </c>
    </row>
    <row r="24" spans="1:12" ht="12.75">
      <c r="A24" s="2"/>
      <c r="B24" s="94" t="s">
        <v>43</v>
      </c>
      <c r="C24" s="96">
        <v>14421.74</v>
      </c>
      <c r="D24" s="6">
        <f t="shared" si="0"/>
        <v>0.0030026139868678196</v>
      </c>
      <c r="E24" s="96">
        <v>14421.74</v>
      </c>
      <c r="F24" s="6">
        <f t="shared" si="1"/>
        <v>0.005566875347323196</v>
      </c>
      <c r="G24" s="96">
        <v>938.71</v>
      </c>
      <c r="H24" s="6">
        <f t="shared" si="2"/>
        <v>0.0016683815664409309</v>
      </c>
      <c r="I24" s="96">
        <v>3421.99</v>
      </c>
      <c r="J24" s="6">
        <f t="shared" si="3"/>
        <v>0.0022500245501277443</v>
      </c>
      <c r="K24" s="37">
        <f t="shared" si="5"/>
        <v>33204.18</v>
      </c>
      <c r="L24" s="6">
        <f t="shared" si="4"/>
        <v>0.003503581321490783</v>
      </c>
    </row>
    <row r="25" spans="1:12" ht="12.75">
      <c r="A25" s="2"/>
      <c r="B25" s="94" t="s">
        <v>44</v>
      </c>
      <c r="C25" s="96">
        <v>25070.165</v>
      </c>
      <c r="D25" s="6">
        <f t="shared" si="0"/>
        <v>0.005219621771165204</v>
      </c>
      <c r="E25" s="96">
        <v>25070.165</v>
      </c>
      <c r="F25" s="6">
        <f t="shared" si="1"/>
        <v>0.009677229203398816</v>
      </c>
      <c r="G25" s="96">
        <v>1618.33</v>
      </c>
      <c r="H25" s="6">
        <f t="shared" si="2"/>
        <v>0.0028762790855731287</v>
      </c>
      <c r="I25" s="96">
        <v>61351.8</v>
      </c>
      <c r="J25" s="6">
        <f t="shared" si="3"/>
        <v>0.04033999403695726</v>
      </c>
      <c r="K25" s="37">
        <f t="shared" si="5"/>
        <v>113110.46</v>
      </c>
      <c r="L25" s="6">
        <f t="shared" si="4"/>
        <v>0.01193499417607152</v>
      </c>
    </row>
    <row r="26" spans="1:12" ht="12.75">
      <c r="A26" s="2"/>
      <c r="B26" s="94" t="s">
        <v>45</v>
      </c>
      <c r="C26" s="96">
        <v>407123.645</v>
      </c>
      <c r="D26" s="6">
        <f t="shared" si="0"/>
        <v>0.08476336079152785</v>
      </c>
      <c r="E26" s="96">
        <v>407123.645</v>
      </c>
      <c r="F26" s="6">
        <f t="shared" si="1"/>
        <v>0.15715209001568886</v>
      </c>
      <c r="G26" s="96">
        <v>138019.63</v>
      </c>
      <c r="H26" s="6">
        <f t="shared" si="2"/>
        <v>0.24530409444769705</v>
      </c>
      <c r="I26" s="96">
        <v>54413.96</v>
      </c>
      <c r="J26" s="6">
        <f t="shared" si="3"/>
        <v>0.03577823017298972</v>
      </c>
      <c r="K26" s="37">
        <f t="shared" si="5"/>
        <v>1006680.88</v>
      </c>
      <c r="L26" s="6">
        <f t="shared" si="4"/>
        <v>0.1062212145540081</v>
      </c>
    </row>
    <row r="27" spans="1:12" ht="12.75">
      <c r="A27" s="2"/>
      <c r="B27" s="94" t="s">
        <v>46</v>
      </c>
      <c r="C27" s="96">
        <v>173557.11</v>
      </c>
      <c r="D27" s="6">
        <f t="shared" si="0"/>
        <v>0.03613468319400826</v>
      </c>
      <c r="E27" s="96">
        <v>173557.11</v>
      </c>
      <c r="F27" s="6">
        <f t="shared" si="1"/>
        <v>0.06699405182811922</v>
      </c>
      <c r="G27" s="96">
        <v>39471.53</v>
      </c>
      <c r="H27" s="6">
        <f t="shared" si="2"/>
        <v>0.07015326677165493</v>
      </c>
      <c r="I27" s="96">
        <v>104901.32</v>
      </c>
      <c r="J27" s="6">
        <f t="shared" si="3"/>
        <v>0.06897464496997555</v>
      </c>
      <c r="K27" s="37">
        <f t="shared" si="5"/>
        <v>491487.07</v>
      </c>
      <c r="L27" s="6">
        <f t="shared" si="4"/>
        <v>0.051859883852160574</v>
      </c>
    </row>
    <row r="28" spans="1:12" ht="12.75">
      <c r="A28" s="2"/>
      <c r="B28" s="94" t="s">
        <v>48</v>
      </c>
      <c r="C28" s="96">
        <v>116369.64</v>
      </c>
      <c r="D28" s="6">
        <f t="shared" si="0"/>
        <v>0.024228221331876243</v>
      </c>
      <c r="E28" s="96">
        <v>116369.64</v>
      </c>
      <c r="F28" s="6">
        <f t="shared" si="1"/>
        <v>0.044919356477989156</v>
      </c>
      <c r="G28" s="96">
        <v>25859.46</v>
      </c>
      <c r="H28" s="6">
        <f t="shared" si="2"/>
        <v>0.045960356640620204</v>
      </c>
      <c r="I28" s="96">
        <v>56618.06</v>
      </c>
      <c r="J28" s="6">
        <f t="shared" si="3"/>
        <v>0.037227468514111864</v>
      </c>
      <c r="K28" s="37">
        <f t="shared" si="5"/>
        <v>315216.8</v>
      </c>
      <c r="L28" s="6">
        <f t="shared" si="4"/>
        <v>0.03326050192174888</v>
      </c>
    </row>
    <row r="29" spans="1:12" ht="12.75">
      <c r="A29" s="2"/>
      <c r="B29" s="94" t="s">
        <v>51</v>
      </c>
      <c r="C29" s="96">
        <v>129394.08</v>
      </c>
      <c r="D29" s="6">
        <f t="shared" si="0"/>
        <v>0.026939916710874943</v>
      </c>
      <c r="E29" s="96">
        <v>129394.08</v>
      </c>
      <c r="F29" s="6">
        <f t="shared" si="1"/>
        <v>0.04994686591503976</v>
      </c>
      <c r="G29" s="96">
        <v>48692.04</v>
      </c>
      <c r="H29" s="6">
        <f t="shared" si="2"/>
        <v>0.08654099984915944</v>
      </c>
      <c r="I29" s="96">
        <v>107807.29</v>
      </c>
      <c r="J29" s="6">
        <f t="shared" si="3"/>
        <v>0.07088537639874497</v>
      </c>
      <c r="K29" s="37">
        <f t="shared" si="5"/>
        <v>415287.49</v>
      </c>
      <c r="L29" s="6">
        <f t="shared" si="4"/>
        <v>0.04381958816669439</v>
      </c>
    </row>
    <row r="30" spans="1:12" ht="12.75">
      <c r="A30" s="2"/>
      <c r="B30" s="94" t="s">
        <v>52</v>
      </c>
      <c r="C30" s="96">
        <v>1706.53</v>
      </c>
      <c r="D30" s="6">
        <f t="shared" si="0"/>
        <v>0.0003553004593765759</v>
      </c>
      <c r="E30" s="96">
        <v>1706.53</v>
      </c>
      <c r="F30" s="6">
        <f t="shared" si="1"/>
        <v>0.0006587304851195108</v>
      </c>
      <c r="G30" s="96">
        <v>0</v>
      </c>
      <c r="H30" s="6">
        <f t="shared" si="2"/>
        <v>0</v>
      </c>
      <c r="I30" s="96">
        <v>26940.37</v>
      </c>
      <c r="J30" s="6">
        <f t="shared" si="3"/>
        <v>0.017713813859632842</v>
      </c>
      <c r="K30" s="37">
        <f t="shared" si="5"/>
        <v>30353.43</v>
      </c>
      <c r="L30" s="6">
        <f t="shared" si="4"/>
        <v>0.0032027808062472254</v>
      </c>
    </row>
    <row r="31" spans="1:12" ht="12.75">
      <c r="A31" s="2"/>
      <c r="B31" s="94" t="s">
        <v>53</v>
      </c>
      <c r="C31" s="96">
        <v>24419.95</v>
      </c>
      <c r="D31" s="6">
        <f t="shared" si="0"/>
        <v>0.00508424666015424</v>
      </c>
      <c r="E31" s="96">
        <v>24419.95</v>
      </c>
      <c r="F31" s="6">
        <f t="shared" si="1"/>
        <v>0.009426242439391162</v>
      </c>
      <c r="G31" s="96">
        <v>1450.97</v>
      </c>
      <c r="H31" s="6">
        <f t="shared" si="2"/>
        <v>0.0025788279675925444</v>
      </c>
      <c r="I31" s="96">
        <v>2010.36</v>
      </c>
      <c r="J31" s="6">
        <f t="shared" si="3"/>
        <v>0.0013218505473700428</v>
      </c>
      <c r="K31" s="37">
        <f t="shared" si="5"/>
        <v>52301.23</v>
      </c>
      <c r="L31" s="6">
        <f t="shared" si="4"/>
        <v>0.00551863086271046</v>
      </c>
    </row>
    <row r="32" spans="1:12" ht="12.75">
      <c r="A32" s="2"/>
      <c r="B32" s="94" t="s">
        <v>54</v>
      </c>
      <c r="C32" s="96">
        <v>6388.165</v>
      </c>
      <c r="D32" s="6">
        <f t="shared" si="0"/>
        <v>0.001330019372102081</v>
      </c>
      <c r="E32" s="96">
        <v>6388.165</v>
      </c>
      <c r="F32" s="6">
        <f t="shared" si="1"/>
        <v>0.002465868768479593</v>
      </c>
      <c r="G32" s="96">
        <v>0</v>
      </c>
      <c r="H32" s="6">
        <f t="shared" si="2"/>
        <v>0</v>
      </c>
      <c r="I32" s="96">
        <v>32270.79</v>
      </c>
      <c r="J32" s="6">
        <f t="shared" si="3"/>
        <v>0.02121866801247722</v>
      </c>
      <c r="K32" s="37">
        <f t="shared" si="5"/>
        <v>45047.12</v>
      </c>
      <c r="L32" s="6">
        <f t="shared" si="4"/>
        <v>0.0047532042116069095</v>
      </c>
    </row>
    <row r="33" spans="1:12" ht="12.75">
      <c r="A33" s="2"/>
      <c r="B33" s="94" t="s">
        <v>55</v>
      </c>
      <c r="C33" s="96">
        <v>30232.95</v>
      </c>
      <c r="D33" s="6">
        <f t="shared" si="0"/>
        <v>0.006294516371413952</v>
      </c>
      <c r="E33" s="96">
        <v>30232.95</v>
      </c>
      <c r="F33" s="6">
        <f t="shared" si="1"/>
        <v>0.011670094179471744</v>
      </c>
      <c r="G33" s="96">
        <v>14135.16</v>
      </c>
      <c r="H33" s="6">
        <f t="shared" si="2"/>
        <v>0.025122604832901737</v>
      </c>
      <c r="I33" s="96">
        <v>5555.09</v>
      </c>
      <c r="J33" s="6">
        <f t="shared" si="3"/>
        <v>0.0036525790192750806</v>
      </c>
      <c r="K33" s="37">
        <f t="shared" si="5"/>
        <v>80156.15</v>
      </c>
      <c r="L33" s="6">
        <f t="shared" si="4"/>
        <v>0.008457778205714264</v>
      </c>
    </row>
    <row r="34" spans="1:12" ht="12.75">
      <c r="A34" s="2"/>
      <c r="B34" s="94" t="s">
        <v>58</v>
      </c>
      <c r="C34" s="96">
        <v>1438035.15</v>
      </c>
      <c r="D34" s="6">
        <f t="shared" si="0"/>
        <v>0.29939968790156823</v>
      </c>
      <c r="E34" s="96">
        <v>0</v>
      </c>
      <c r="F34" s="6">
        <f t="shared" si="1"/>
        <v>0</v>
      </c>
      <c r="G34" s="96">
        <v>0</v>
      </c>
      <c r="H34" s="6">
        <f t="shared" si="2"/>
        <v>0</v>
      </c>
      <c r="I34" s="96">
        <v>0</v>
      </c>
      <c r="J34" s="6">
        <f t="shared" si="3"/>
        <v>0</v>
      </c>
      <c r="K34" s="37">
        <f t="shared" si="5"/>
        <v>1438035.15</v>
      </c>
      <c r="L34" s="6">
        <f t="shared" si="4"/>
        <v>0.15173610946535035</v>
      </c>
    </row>
    <row r="35" spans="1:12" ht="12.75">
      <c r="A35" s="2"/>
      <c r="B35" s="94" t="s">
        <v>61</v>
      </c>
      <c r="C35" s="96">
        <v>673376.99</v>
      </c>
      <c r="D35" s="6">
        <f aca="true" t="shared" si="6" ref="D35:D66">+C35/$C$78</f>
        <v>0.14019744972582723</v>
      </c>
      <c r="E35" s="96">
        <v>0</v>
      </c>
      <c r="F35" s="6">
        <f aca="true" t="shared" si="7" ref="F35:F66">+E35/$E$78</f>
        <v>0</v>
      </c>
      <c r="G35" s="96">
        <v>0</v>
      </c>
      <c r="H35" s="6">
        <f aca="true" t="shared" si="8" ref="H35:H66">+G35/$G$78</f>
        <v>0</v>
      </c>
      <c r="I35" s="96">
        <v>0</v>
      </c>
      <c r="J35" s="6">
        <f aca="true" t="shared" si="9" ref="J35:J66">+I35/$I$78</f>
        <v>0</v>
      </c>
      <c r="K35" s="37">
        <f t="shared" si="5"/>
        <v>673376.99</v>
      </c>
      <c r="L35" s="6">
        <f aca="true" t="shared" si="10" ref="L35:L66">+K35/$K$78</f>
        <v>0.07105223030611466</v>
      </c>
    </row>
    <row r="36" spans="1:12" ht="12.75">
      <c r="A36" s="2"/>
      <c r="B36" s="94" t="s">
        <v>63</v>
      </c>
      <c r="C36" s="96">
        <v>105764.64</v>
      </c>
      <c r="D36" s="6">
        <f t="shared" si="6"/>
        <v>0.02202025465582098</v>
      </c>
      <c r="E36" s="96">
        <v>4749.78</v>
      </c>
      <c r="F36" s="6">
        <f t="shared" si="7"/>
        <v>0.0018334426488904093</v>
      </c>
      <c r="G36" s="96">
        <v>4184.53</v>
      </c>
      <c r="H36" s="6">
        <f t="shared" si="8"/>
        <v>0.007437219925449892</v>
      </c>
      <c r="I36" s="96">
        <v>6289.23</v>
      </c>
      <c r="J36" s="6">
        <f t="shared" si="9"/>
        <v>0.004135290255494585</v>
      </c>
      <c r="K36" s="37">
        <f t="shared" si="5"/>
        <v>120988.18</v>
      </c>
      <c r="L36" s="6">
        <f t="shared" si="10"/>
        <v>0.01276622183017815</v>
      </c>
    </row>
    <row r="37" spans="1:12" ht="12.75">
      <c r="A37" s="2"/>
      <c r="B37" s="94" t="s">
        <v>67</v>
      </c>
      <c r="C37" s="96">
        <v>60781.83</v>
      </c>
      <c r="D37" s="6">
        <f t="shared" si="6"/>
        <v>0.012654809537921363</v>
      </c>
      <c r="E37" s="96">
        <v>60781.83</v>
      </c>
      <c r="F37" s="6">
        <f t="shared" si="7"/>
        <v>0.02346213917267885</v>
      </c>
      <c r="G37" s="96">
        <v>7941.36</v>
      </c>
      <c r="H37" s="6">
        <f t="shared" si="8"/>
        <v>0.014114283044253656</v>
      </c>
      <c r="I37" s="96">
        <v>5735.18</v>
      </c>
      <c r="J37" s="6">
        <f t="shared" si="9"/>
        <v>0.0037709916742601937</v>
      </c>
      <c r="K37" s="37">
        <f t="shared" si="5"/>
        <v>135240.2</v>
      </c>
      <c r="L37" s="6">
        <f t="shared" si="10"/>
        <v>0.01427004186324366</v>
      </c>
    </row>
    <row r="38" spans="1:12" ht="12.75">
      <c r="A38" s="2"/>
      <c r="B38" s="94" t="s">
        <v>68</v>
      </c>
      <c r="C38" s="96">
        <v>18399.56</v>
      </c>
      <c r="D38" s="6">
        <f t="shared" si="6"/>
        <v>0.0038307982398943304</v>
      </c>
      <c r="E38" s="96">
        <v>18399.56</v>
      </c>
      <c r="F38" s="6">
        <f t="shared" si="7"/>
        <v>0.007102336955568052</v>
      </c>
      <c r="G38" s="96">
        <v>0</v>
      </c>
      <c r="H38" s="6">
        <f t="shared" si="8"/>
        <v>0</v>
      </c>
      <c r="I38" s="96">
        <v>53811.74</v>
      </c>
      <c r="J38" s="6">
        <f t="shared" si="9"/>
        <v>0.03538225888593805</v>
      </c>
      <c r="K38" s="37">
        <f t="shared" si="5"/>
        <v>90610.86</v>
      </c>
      <c r="L38" s="6">
        <f t="shared" si="10"/>
        <v>0.00956092024016905</v>
      </c>
    </row>
    <row r="39" spans="1:12" ht="12.75">
      <c r="A39" s="2"/>
      <c r="B39" s="94" t="s">
        <v>70</v>
      </c>
      <c r="C39" s="96">
        <v>9953.92</v>
      </c>
      <c r="D39" s="6">
        <f t="shared" si="6"/>
        <v>0.0020724114715813297</v>
      </c>
      <c r="E39" s="96">
        <v>9953.92</v>
      </c>
      <c r="F39" s="6">
        <f t="shared" si="7"/>
        <v>0.0038422708949979205</v>
      </c>
      <c r="G39" s="96">
        <v>292.16</v>
      </c>
      <c r="H39" s="6">
        <f t="shared" si="8"/>
        <v>0.0005192597910444998</v>
      </c>
      <c r="I39" s="96">
        <v>26884.43</v>
      </c>
      <c r="J39" s="6">
        <f t="shared" si="9"/>
        <v>0.017677032228671282</v>
      </c>
      <c r="K39" s="37">
        <f t="shared" si="5"/>
        <v>47084.43</v>
      </c>
      <c r="L39" s="6">
        <f t="shared" si="10"/>
        <v>0.004968173569744541</v>
      </c>
    </row>
    <row r="40" spans="1:12" ht="12.75">
      <c r="A40" s="2"/>
      <c r="B40" s="94" t="s">
        <v>73</v>
      </c>
      <c r="C40" s="96">
        <v>4841.045</v>
      </c>
      <c r="D40" s="6">
        <f t="shared" si="6"/>
        <v>0.0010079081600456341</v>
      </c>
      <c r="E40" s="96">
        <v>4841.045</v>
      </c>
      <c r="F40" s="6">
        <f t="shared" si="7"/>
        <v>0.0018686714686148983</v>
      </c>
      <c r="G40" s="96">
        <v>0</v>
      </c>
      <c r="H40" s="6">
        <f t="shared" si="8"/>
        <v>0</v>
      </c>
      <c r="I40" s="96">
        <v>21595.35</v>
      </c>
      <c r="J40" s="6">
        <f t="shared" si="9"/>
        <v>0.014199359924664066</v>
      </c>
      <c r="K40" s="37">
        <f t="shared" si="5"/>
        <v>31277.44</v>
      </c>
      <c r="L40" s="6">
        <f t="shared" si="10"/>
        <v>0.0033002788976583272</v>
      </c>
    </row>
    <row r="41" spans="1:12" ht="12.75">
      <c r="A41" s="2"/>
      <c r="B41" s="94" t="s">
        <v>75</v>
      </c>
      <c r="C41" s="96">
        <v>8649.27</v>
      </c>
      <c r="D41" s="6">
        <f t="shared" si="6"/>
        <v>0.0018007826433007548</v>
      </c>
      <c r="E41" s="96">
        <v>8649.27</v>
      </c>
      <c r="F41" s="6">
        <f t="shared" si="7"/>
        <v>0.0033386684224886946</v>
      </c>
      <c r="G41" s="96">
        <v>523.05</v>
      </c>
      <c r="H41" s="6">
        <f t="shared" si="8"/>
        <v>0.0009296236093435979</v>
      </c>
      <c r="I41" s="96">
        <v>22448.99</v>
      </c>
      <c r="J41" s="6">
        <f t="shared" si="9"/>
        <v>0.014760644720052438</v>
      </c>
      <c r="K41" s="37">
        <f t="shared" si="5"/>
        <v>40270.58</v>
      </c>
      <c r="L41" s="6">
        <f t="shared" si="10"/>
        <v>0.004249201512990242</v>
      </c>
    </row>
    <row r="42" spans="1:12" ht="12.75">
      <c r="A42" s="2"/>
      <c r="B42" s="94" t="s">
        <v>78</v>
      </c>
      <c r="C42" s="96">
        <v>868.295</v>
      </c>
      <c r="D42" s="6">
        <f t="shared" si="6"/>
        <v>0.00018077948373271138</v>
      </c>
      <c r="E42" s="96">
        <v>868.295</v>
      </c>
      <c r="F42" s="6">
        <f t="shared" si="7"/>
        <v>0.0003351669097975691</v>
      </c>
      <c r="G42" s="96">
        <v>0</v>
      </c>
      <c r="H42" s="6">
        <f t="shared" si="8"/>
        <v>0</v>
      </c>
      <c r="I42" s="96">
        <v>0</v>
      </c>
      <c r="J42" s="6">
        <f t="shared" si="9"/>
        <v>0</v>
      </c>
      <c r="K42" s="37">
        <f t="shared" si="5"/>
        <v>1736.59</v>
      </c>
      <c r="L42" s="6">
        <f t="shared" si="10"/>
        <v>0.0001832385045222523</v>
      </c>
    </row>
    <row r="43" spans="1:12" ht="12.75">
      <c r="A43" s="2"/>
      <c r="B43" s="94" t="s">
        <v>79</v>
      </c>
      <c r="C43" s="96">
        <v>126412.07</v>
      </c>
      <c r="D43" s="6">
        <f t="shared" si="6"/>
        <v>0.02631906063283029</v>
      </c>
      <c r="E43" s="96">
        <v>126412.07</v>
      </c>
      <c r="F43" s="6">
        <f t="shared" si="7"/>
        <v>0.04879579274672087</v>
      </c>
      <c r="G43" s="96">
        <v>34576.35</v>
      </c>
      <c r="H43" s="6">
        <f t="shared" si="8"/>
        <v>0.06145299930203138</v>
      </c>
      <c r="I43" s="96">
        <v>25062.64</v>
      </c>
      <c r="J43" s="6">
        <f t="shared" si="9"/>
        <v>0.016479170100150386</v>
      </c>
      <c r="K43" s="37">
        <f t="shared" si="5"/>
        <v>312463.13</v>
      </c>
      <c r="L43" s="6">
        <f t="shared" si="10"/>
        <v>0.03296994492628779</v>
      </c>
    </row>
    <row r="44" spans="1:12" ht="12.75">
      <c r="A44" s="2"/>
      <c r="B44" s="94" t="s">
        <v>82</v>
      </c>
      <c r="C44" s="96">
        <v>9310.61</v>
      </c>
      <c r="D44" s="6">
        <f t="shared" si="6"/>
        <v>0.0019384739852660907</v>
      </c>
      <c r="E44" s="96">
        <v>9310.61</v>
      </c>
      <c r="F44" s="6">
        <f t="shared" si="7"/>
        <v>0.0035939495010685833</v>
      </c>
      <c r="G44" s="96">
        <v>7396.18</v>
      </c>
      <c r="H44" s="6">
        <f t="shared" si="8"/>
        <v>0.013145327496329094</v>
      </c>
      <c r="I44" s="96">
        <v>0</v>
      </c>
      <c r="J44" s="6">
        <f t="shared" si="9"/>
        <v>0</v>
      </c>
      <c r="K44" s="37">
        <f t="shared" si="5"/>
        <v>26017.4</v>
      </c>
      <c r="L44" s="6">
        <f t="shared" si="10"/>
        <v>0.0027452590810480583</v>
      </c>
    </row>
    <row r="45" spans="1:12" ht="12.75">
      <c r="A45" s="2"/>
      <c r="B45" s="94" t="s">
        <v>88</v>
      </c>
      <c r="C45" s="96">
        <v>0</v>
      </c>
      <c r="D45" s="6">
        <f t="shared" si="6"/>
        <v>0</v>
      </c>
      <c r="E45" s="96">
        <v>0</v>
      </c>
      <c r="F45" s="6">
        <f t="shared" si="7"/>
        <v>0</v>
      </c>
      <c r="G45" s="96">
        <v>0</v>
      </c>
      <c r="H45" s="6">
        <f t="shared" si="8"/>
        <v>0</v>
      </c>
      <c r="I45" s="96">
        <v>33780.72</v>
      </c>
      <c r="J45" s="6">
        <f t="shared" si="9"/>
        <v>0.022211476164743706</v>
      </c>
      <c r="K45" s="37">
        <f t="shared" si="5"/>
        <v>33780.72</v>
      </c>
      <c r="L45" s="6">
        <f t="shared" si="10"/>
        <v>0.00356441567352394</v>
      </c>
    </row>
    <row r="46" spans="1:12" ht="12.75">
      <c r="A46" s="2"/>
      <c r="B46" s="94" t="s">
        <v>89</v>
      </c>
      <c r="C46" s="96">
        <v>77639.695</v>
      </c>
      <c r="D46" s="6">
        <f t="shared" si="6"/>
        <v>0.01616462605366284</v>
      </c>
      <c r="E46" s="96">
        <v>77639.695</v>
      </c>
      <c r="F46" s="6">
        <f t="shared" si="7"/>
        <v>0.029969372909870243</v>
      </c>
      <c r="G46" s="96">
        <v>11766.24</v>
      </c>
      <c r="H46" s="6">
        <f t="shared" si="8"/>
        <v>0.020912292318522162</v>
      </c>
      <c r="I46" s="96">
        <v>59379.84</v>
      </c>
      <c r="J46" s="6">
        <f t="shared" si="9"/>
        <v>0.039043392231613024</v>
      </c>
      <c r="K46" s="37">
        <f t="shared" si="5"/>
        <v>226425.47</v>
      </c>
      <c r="L46" s="6">
        <f t="shared" si="10"/>
        <v>0.023891571705784383</v>
      </c>
    </row>
    <row r="47" spans="1:12" ht="12.75">
      <c r="A47" s="2"/>
      <c r="B47" s="94" t="s">
        <v>93</v>
      </c>
      <c r="C47" s="96">
        <v>63.435</v>
      </c>
      <c r="D47" s="6">
        <f t="shared" si="6"/>
        <v>1.320720095196281E-05</v>
      </c>
      <c r="E47" s="96">
        <v>63.435</v>
      </c>
      <c r="F47" s="6">
        <f t="shared" si="7"/>
        <v>2.4486278192329564E-05</v>
      </c>
      <c r="G47" s="96">
        <v>0</v>
      </c>
      <c r="H47" s="6">
        <f t="shared" si="8"/>
        <v>0</v>
      </c>
      <c r="I47" s="96">
        <v>3751.31</v>
      </c>
      <c r="J47" s="6">
        <f t="shared" si="9"/>
        <v>0.0024665588137720187</v>
      </c>
      <c r="K47" s="37">
        <f t="shared" si="5"/>
        <v>3878.18</v>
      </c>
      <c r="L47" s="6">
        <f t="shared" si="10"/>
        <v>0.00040921109960791456</v>
      </c>
    </row>
    <row r="48" spans="1:12" ht="12.75">
      <c r="A48" s="2"/>
      <c r="B48" s="94" t="s">
        <v>99</v>
      </c>
      <c r="C48" s="96">
        <v>201759.565</v>
      </c>
      <c r="D48" s="6">
        <f t="shared" si="6"/>
        <v>0.04200644941965165</v>
      </c>
      <c r="E48" s="96">
        <v>201759.565</v>
      </c>
      <c r="F48" s="6">
        <f t="shared" si="7"/>
        <v>0.07788036315209898</v>
      </c>
      <c r="G48" s="96">
        <v>32121.72</v>
      </c>
      <c r="H48" s="6">
        <f t="shared" si="8"/>
        <v>0.05709035328309806</v>
      </c>
      <c r="I48" s="96">
        <v>62778.17</v>
      </c>
      <c r="J48" s="6">
        <f t="shared" si="9"/>
        <v>0.04127785987454466</v>
      </c>
      <c r="K48" s="37">
        <f t="shared" si="5"/>
        <v>498419.01999999996</v>
      </c>
      <c r="L48" s="6">
        <f t="shared" si="10"/>
        <v>0.0525913173807557</v>
      </c>
    </row>
    <row r="49" spans="1:12" ht="12.75">
      <c r="A49" s="2"/>
      <c r="B49" s="94" t="s">
        <v>106</v>
      </c>
      <c r="C49" s="96">
        <v>0</v>
      </c>
      <c r="D49" s="6">
        <f t="shared" si="6"/>
        <v>0</v>
      </c>
      <c r="E49" s="96">
        <v>0</v>
      </c>
      <c r="F49" s="6">
        <f t="shared" si="7"/>
        <v>0</v>
      </c>
      <c r="G49" s="96">
        <v>0</v>
      </c>
      <c r="H49" s="6">
        <f t="shared" si="8"/>
        <v>0</v>
      </c>
      <c r="I49" s="96">
        <v>5032.26</v>
      </c>
      <c r="J49" s="6">
        <f t="shared" si="9"/>
        <v>0.003308808191323132</v>
      </c>
      <c r="K49" s="37">
        <f t="shared" si="5"/>
        <v>5032.26</v>
      </c>
      <c r="L49" s="6">
        <f t="shared" si="10"/>
        <v>0.0005309853199472239</v>
      </c>
    </row>
    <row r="50" spans="1:12" ht="12.75">
      <c r="A50" s="2"/>
      <c r="B50" s="94" t="s">
        <v>110</v>
      </c>
      <c r="C50" s="96">
        <v>0</v>
      </c>
      <c r="D50" s="6">
        <f t="shared" si="6"/>
        <v>0</v>
      </c>
      <c r="E50" s="96">
        <v>0</v>
      </c>
      <c r="F50" s="6">
        <f t="shared" si="7"/>
        <v>0</v>
      </c>
      <c r="G50" s="96">
        <v>0</v>
      </c>
      <c r="H50" s="6">
        <f t="shared" si="8"/>
        <v>0</v>
      </c>
      <c r="I50" s="96">
        <v>3184.62</v>
      </c>
      <c r="J50" s="6">
        <f t="shared" si="9"/>
        <v>0.0020939491882874636</v>
      </c>
      <c r="K50" s="37">
        <f t="shared" si="5"/>
        <v>3184.62</v>
      </c>
      <c r="L50" s="6">
        <f t="shared" si="10"/>
        <v>0.00033602923330875746</v>
      </c>
    </row>
    <row r="51" spans="1:12" ht="12.75">
      <c r="A51" s="2"/>
      <c r="B51" s="94" t="s">
        <v>112</v>
      </c>
      <c r="C51" s="96">
        <v>0</v>
      </c>
      <c r="D51" s="6">
        <f t="shared" si="6"/>
        <v>0</v>
      </c>
      <c r="E51" s="96">
        <v>0</v>
      </c>
      <c r="F51" s="6">
        <f t="shared" si="7"/>
        <v>0</v>
      </c>
      <c r="G51" s="96">
        <v>0</v>
      </c>
      <c r="H51" s="6">
        <f t="shared" si="8"/>
        <v>0</v>
      </c>
      <c r="I51" s="96">
        <v>22262.54</v>
      </c>
      <c r="J51" s="6">
        <f t="shared" si="9"/>
        <v>0.0146380502421693</v>
      </c>
      <c r="K51" s="37">
        <f t="shared" si="5"/>
        <v>22262.54</v>
      </c>
      <c r="L51" s="6">
        <f t="shared" si="10"/>
        <v>0.002349060248226019</v>
      </c>
    </row>
    <row r="52" spans="1:12" ht="12.75">
      <c r="A52" s="2"/>
      <c r="B52" s="94" t="s">
        <v>115</v>
      </c>
      <c r="C52" s="96">
        <v>115790.245</v>
      </c>
      <c r="D52" s="6">
        <f t="shared" si="6"/>
        <v>0.024107590982769874</v>
      </c>
      <c r="E52" s="96">
        <v>115790.245</v>
      </c>
      <c r="F52" s="6">
        <f t="shared" si="7"/>
        <v>0.044695706645038184</v>
      </c>
      <c r="G52" s="96">
        <v>3697.65</v>
      </c>
      <c r="H52" s="6">
        <f t="shared" si="8"/>
        <v>0.00657188173040695</v>
      </c>
      <c r="I52" s="96">
        <v>11507.87</v>
      </c>
      <c r="J52" s="6">
        <f t="shared" si="9"/>
        <v>0.007566646898348204</v>
      </c>
      <c r="K52" s="37">
        <f t="shared" si="5"/>
        <v>246786.00999999998</v>
      </c>
      <c r="L52" s="6">
        <f t="shared" si="10"/>
        <v>0.026039940002771867</v>
      </c>
    </row>
    <row r="53" spans="1:12" ht="12.75">
      <c r="A53" s="2"/>
      <c r="B53" s="94" t="s">
        <v>120</v>
      </c>
      <c r="C53" s="96">
        <v>0</v>
      </c>
      <c r="D53" s="6">
        <f t="shared" si="6"/>
        <v>0</v>
      </c>
      <c r="E53" s="96">
        <v>0</v>
      </c>
      <c r="F53" s="6">
        <f t="shared" si="7"/>
        <v>0</v>
      </c>
      <c r="G53" s="96">
        <v>0</v>
      </c>
      <c r="H53" s="6">
        <f t="shared" si="8"/>
        <v>0</v>
      </c>
      <c r="I53" s="96">
        <v>566.38</v>
      </c>
      <c r="J53" s="6">
        <f t="shared" si="9"/>
        <v>0.00037240579449424223</v>
      </c>
      <c r="K53" s="37">
        <f t="shared" si="5"/>
        <v>566.38</v>
      </c>
      <c r="L53" s="6">
        <f t="shared" si="10"/>
        <v>5.976230669951644E-05</v>
      </c>
    </row>
    <row r="54" spans="1:12" ht="12.75">
      <c r="A54" s="2"/>
      <c r="B54" s="94" t="s">
        <v>121</v>
      </c>
      <c r="C54" s="96">
        <v>962.53</v>
      </c>
      <c r="D54" s="6">
        <f t="shared" si="6"/>
        <v>0.00020039926116958718</v>
      </c>
      <c r="E54" s="96">
        <v>962.53</v>
      </c>
      <c r="F54" s="6">
        <f t="shared" si="7"/>
        <v>0.000371542166760668</v>
      </c>
      <c r="G54" s="96">
        <v>0</v>
      </c>
      <c r="H54" s="6">
        <f t="shared" si="8"/>
        <v>0</v>
      </c>
      <c r="I54" s="96">
        <v>4321.28</v>
      </c>
      <c r="J54" s="6">
        <f t="shared" si="9"/>
        <v>0.0028413251026379446</v>
      </c>
      <c r="K54" s="37">
        <f t="shared" si="5"/>
        <v>6246.34</v>
      </c>
      <c r="L54" s="6">
        <f t="shared" si="10"/>
        <v>0.0006590905166662974</v>
      </c>
    </row>
    <row r="55" spans="1:12" ht="12.75">
      <c r="A55" s="2"/>
      <c r="B55" s="94" t="s">
        <v>122</v>
      </c>
      <c r="C55" s="96">
        <v>5715.84</v>
      </c>
      <c r="D55" s="6">
        <f t="shared" si="6"/>
        <v>0.0011900409472573046</v>
      </c>
      <c r="E55" s="96">
        <v>5715.84</v>
      </c>
      <c r="F55" s="6">
        <f t="shared" si="7"/>
        <v>0.0022063474161400647</v>
      </c>
      <c r="G55" s="96">
        <v>0</v>
      </c>
      <c r="H55" s="6">
        <f t="shared" si="8"/>
        <v>0</v>
      </c>
      <c r="I55" s="96">
        <v>16983.29</v>
      </c>
      <c r="J55" s="6">
        <f t="shared" si="9"/>
        <v>0.011166841353112963</v>
      </c>
      <c r="K55" s="37">
        <f t="shared" si="5"/>
        <v>28414.97</v>
      </c>
      <c r="L55" s="6">
        <f t="shared" si="10"/>
        <v>0.0029982417316952556</v>
      </c>
    </row>
    <row r="56" spans="1:12" ht="12.75">
      <c r="A56" s="2"/>
      <c r="B56" s="94" t="s">
        <v>123</v>
      </c>
      <c r="C56" s="96">
        <v>164.62</v>
      </c>
      <c r="D56" s="6">
        <f t="shared" si="6"/>
        <v>3.4273972108648504E-05</v>
      </c>
      <c r="E56" s="96">
        <v>164.62</v>
      </c>
      <c r="F56" s="6">
        <f t="shared" si="7"/>
        <v>6.354427549493643E-05</v>
      </c>
      <c r="G56" s="96">
        <v>0</v>
      </c>
      <c r="H56" s="6">
        <f t="shared" si="8"/>
        <v>0</v>
      </c>
      <c r="I56" s="96">
        <v>362.08</v>
      </c>
      <c r="J56" s="6">
        <f t="shared" si="9"/>
        <v>0.00023807459668504402</v>
      </c>
      <c r="K56" s="37">
        <f t="shared" si="5"/>
        <v>691.3199999999999</v>
      </c>
      <c r="L56" s="6">
        <f t="shared" si="10"/>
        <v>7.294550984764593E-05</v>
      </c>
    </row>
    <row r="57" spans="1:12" ht="12.75">
      <c r="A57" s="2"/>
      <c r="B57" s="94" t="s">
        <v>127</v>
      </c>
      <c r="C57" s="96">
        <v>78084.475</v>
      </c>
      <c r="D57" s="6">
        <f t="shared" si="6"/>
        <v>0.01625722948771997</v>
      </c>
      <c r="E57" s="96">
        <v>78084.475</v>
      </c>
      <c r="F57" s="6">
        <f t="shared" si="7"/>
        <v>0.03014106057148267</v>
      </c>
      <c r="G57" s="96">
        <v>9020.39</v>
      </c>
      <c r="H57" s="6">
        <f t="shared" si="8"/>
        <v>0.016032057182844655</v>
      </c>
      <c r="I57" s="96">
        <v>97637.94</v>
      </c>
      <c r="J57" s="6">
        <f t="shared" si="9"/>
        <v>0.06419883226540689</v>
      </c>
      <c r="K57" s="37">
        <f t="shared" si="5"/>
        <v>262827.28</v>
      </c>
      <c r="L57" s="6">
        <f t="shared" si="10"/>
        <v>0.027732555027295606</v>
      </c>
    </row>
    <row r="58" spans="1:12" ht="12.75">
      <c r="A58" s="2"/>
      <c r="B58" s="94" t="s">
        <v>128</v>
      </c>
      <c r="C58" s="96">
        <v>0</v>
      </c>
      <c r="D58" s="6">
        <f t="shared" si="6"/>
        <v>0</v>
      </c>
      <c r="E58" s="96">
        <v>0</v>
      </c>
      <c r="F58" s="6">
        <f t="shared" si="7"/>
        <v>0</v>
      </c>
      <c r="G58" s="96">
        <v>0</v>
      </c>
      <c r="H58" s="6">
        <f t="shared" si="8"/>
        <v>0</v>
      </c>
      <c r="I58" s="96">
        <v>11139.69</v>
      </c>
      <c r="J58" s="6">
        <f t="shared" si="9"/>
        <v>0.007324561433789268</v>
      </c>
      <c r="K58" s="37">
        <f t="shared" si="5"/>
        <v>11139.69</v>
      </c>
      <c r="L58" s="6">
        <f t="shared" si="10"/>
        <v>0.0011754185711316367</v>
      </c>
    </row>
    <row r="59" spans="1:12" ht="12.75">
      <c r="A59" s="2"/>
      <c r="B59" s="94" t="s">
        <v>130</v>
      </c>
      <c r="C59" s="96">
        <v>226.67</v>
      </c>
      <c r="D59" s="6">
        <f t="shared" si="6"/>
        <v>4.719281531932545E-05</v>
      </c>
      <c r="E59" s="96">
        <v>226.67</v>
      </c>
      <c r="F59" s="6">
        <f t="shared" si="7"/>
        <v>8.749593564838562E-05</v>
      </c>
      <c r="G59" s="96">
        <v>0</v>
      </c>
      <c r="H59" s="6">
        <f t="shared" si="8"/>
        <v>0</v>
      </c>
      <c r="I59" s="96">
        <v>7174</v>
      </c>
      <c r="J59" s="6">
        <f t="shared" si="9"/>
        <v>0.004717043627426276</v>
      </c>
      <c r="K59" s="37">
        <f t="shared" si="5"/>
        <v>7627.34</v>
      </c>
      <c r="L59" s="6">
        <f t="shared" si="10"/>
        <v>0.0008048084896738757</v>
      </c>
    </row>
    <row r="60" spans="1:12" ht="12.75">
      <c r="A60" s="2"/>
      <c r="B60" s="94" t="s">
        <v>131</v>
      </c>
      <c r="C60" s="96">
        <v>5918.895</v>
      </c>
      <c r="D60" s="6">
        <f t="shared" si="6"/>
        <v>0.0012323171069373046</v>
      </c>
      <c r="E60" s="96">
        <v>5918.895</v>
      </c>
      <c r="F60" s="6">
        <f t="shared" si="7"/>
        <v>0.002284727824721187</v>
      </c>
      <c r="G60" s="96">
        <v>0</v>
      </c>
      <c r="H60" s="6">
        <f t="shared" si="8"/>
        <v>0</v>
      </c>
      <c r="I60" s="96">
        <v>13051.91</v>
      </c>
      <c r="J60" s="6">
        <f t="shared" si="9"/>
        <v>0.008581883034742303</v>
      </c>
      <c r="K60" s="37">
        <f t="shared" si="5"/>
        <v>24889.7</v>
      </c>
      <c r="L60" s="6">
        <f t="shared" si="10"/>
        <v>0.0026262683799903853</v>
      </c>
    </row>
    <row r="61" spans="1:12" ht="12.75">
      <c r="A61" s="2"/>
      <c r="B61" s="94" t="s">
        <v>132</v>
      </c>
      <c r="C61" s="96">
        <v>22418.86</v>
      </c>
      <c r="D61" s="6">
        <f t="shared" si="6"/>
        <v>0.004667618651121951</v>
      </c>
      <c r="E61" s="96">
        <v>22418.86</v>
      </c>
      <c r="F61" s="6">
        <f t="shared" si="7"/>
        <v>0.00865381008457302</v>
      </c>
      <c r="G61" s="96">
        <v>529.06</v>
      </c>
      <c r="H61" s="6">
        <f t="shared" si="8"/>
        <v>0.0009403052609871406</v>
      </c>
      <c r="I61" s="96">
        <v>50764.47</v>
      </c>
      <c r="J61" s="6">
        <f t="shared" si="9"/>
        <v>0.033378619976745516</v>
      </c>
      <c r="K61" s="37">
        <f t="shared" si="5"/>
        <v>96131.25</v>
      </c>
      <c r="L61" s="6">
        <f t="shared" si="10"/>
        <v>0.010143411218453847</v>
      </c>
    </row>
    <row r="62" spans="1:12" ht="12.75">
      <c r="A62" s="2"/>
      <c r="B62" s="94" t="s">
        <v>134</v>
      </c>
      <c r="C62" s="96">
        <v>2337</v>
      </c>
      <c r="D62" s="6">
        <f t="shared" si="6"/>
        <v>0.0004865646508195332</v>
      </c>
      <c r="E62" s="96">
        <v>2337</v>
      </c>
      <c r="F62" s="6">
        <f t="shared" si="7"/>
        <v>0.000902095564522333</v>
      </c>
      <c r="G62" s="96">
        <v>0</v>
      </c>
      <c r="H62" s="6">
        <f t="shared" si="8"/>
        <v>0</v>
      </c>
      <c r="I62" s="96">
        <v>6627.38</v>
      </c>
      <c r="J62" s="6">
        <f t="shared" si="9"/>
        <v>0.004357630414766149</v>
      </c>
      <c r="K62" s="37">
        <f t="shared" si="5"/>
        <v>11301.380000000001</v>
      </c>
      <c r="L62" s="6">
        <f t="shared" si="10"/>
        <v>0.0011924794973123718</v>
      </c>
    </row>
    <row r="63" spans="1:12" ht="12.75">
      <c r="A63" s="2"/>
      <c r="B63" s="94" t="s">
        <v>135</v>
      </c>
      <c r="C63" s="96">
        <v>127119.1</v>
      </c>
      <c r="D63" s="6">
        <f t="shared" si="6"/>
        <v>0.026466264657250032</v>
      </c>
      <c r="E63" s="96">
        <v>127119.1</v>
      </c>
      <c r="F63" s="6">
        <f t="shared" si="7"/>
        <v>0.049068710430496744</v>
      </c>
      <c r="G63" s="96">
        <v>31416.16</v>
      </c>
      <c r="H63" s="6">
        <f t="shared" si="8"/>
        <v>0.05583635226252934</v>
      </c>
      <c r="I63" s="96">
        <v>16205.84</v>
      </c>
      <c r="J63" s="6">
        <f t="shared" si="9"/>
        <v>0.010655652954988826</v>
      </c>
      <c r="K63" s="37">
        <f t="shared" si="5"/>
        <v>301860.2</v>
      </c>
      <c r="L63" s="6">
        <f t="shared" si="10"/>
        <v>0.031851163269849526</v>
      </c>
    </row>
    <row r="64" spans="1:12" ht="12.75">
      <c r="A64" s="2"/>
      <c r="B64" s="94" t="s">
        <v>136</v>
      </c>
      <c r="C64" s="96">
        <v>107.43</v>
      </c>
      <c r="D64" s="6">
        <f t="shared" si="6"/>
        <v>2.236698349916237E-05</v>
      </c>
      <c r="E64" s="96">
        <v>107.43</v>
      </c>
      <c r="F64" s="6">
        <f t="shared" si="7"/>
        <v>4.146860355012162E-05</v>
      </c>
      <c r="G64" s="96">
        <v>0</v>
      </c>
      <c r="H64" s="6">
        <f t="shared" si="8"/>
        <v>0</v>
      </c>
      <c r="I64" s="96">
        <v>571.69</v>
      </c>
      <c r="J64" s="6">
        <f t="shared" si="9"/>
        <v>0.00037589722210249897</v>
      </c>
      <c r="K64" s="37">
        <f t="shared" si="5"/>
        <v>786.5500000000001</v>
      </c>
      <c r="L64" s="6">
        <f t="shared" si="10"/>
        <v>8.299382452506209E-05</v>
      </c>
    </row>
    <row r="65" spans="1:12" ht="12.75">
      <c r="A65" s="2"/>
      <c r="B65" s="94" t="s">
        <v>137</v>
      </c>
      <c r="C65" s="96">
        <v>155599.71</v>
      </c>
      <c r="D65" s="6">
        <f t="shared" si="6"/>
        <v>0.03239594290276877</v>
      </c>
      <c r="E65" s="96">
        <v>155599.71</v>
      </c>
      <c r="F65" s="6">
        <f t="shared" si="7"/>
        <v>0.060062391198956476</v>
      </c>
      <c r="G65" s="96">
        <v>57386.8</v>
      </c>
      <c r="H65" s="6">
        <f t="shared" si="8"/>
        <v>0.10199431057198967</v>
      </c>
      <c r="I65" s="96">
        <v>71906.28</v>
      </c>
      <c r="J65" s="6">
        <f t="shared" si="9"/>
        <v>0.0472797685873891</v>
      </c>
      <c r="K65" s="37">
        <f t="shared" si="5"/>
        <v>440492.5</v>
      </c>
      <c r="L65" s="6">
        <f t="shared" si="10"/>
        <v>0.04647912688272317</v>
      </c>
    </row>
    <row r="66" spans="1:12" ht="12.75">
      <c r="A66" s="2"/>
      <c r="B66" s="94" t="s">
        <v>139</v>
      </c>
      <c r="C66" s="96">
        <v>9206</v>
      </c>
      <c r="D66" s="6">
        <f t="shared" si="6"/>
        <v>0.0019166941272762612</v>
      </c>
      <c r="E66" s="96">
        <v>9206</v>
      </c>
      <c r="F66" s="6">
        <f t="shared" si="7"/>
        <v>0.0035535694338864345</v>
      </c>
      <c r="G66" s="96">
        <v>0</v>
      </c>
      <c r="H66" s="6">
        <f t="shared" si="8"/>
        <v>0</v>
      </c>
      <c r="I66" s="96">
        <v>23517.07</v>
      </c>
      <c r="J66" s="6">
        <f t="shared" si="9"/>
        <v>0.015462927959191197</v>
      </c>
      <c r="K66" s="37">
        <f t="shared" si="5"/>
        <v>41929.07</v>
      </c>
      <c r="L66" s="6">
        <f t="shared" si="10"/>
        <v>0.0044241991965915</v>
      </c>
    </row>
    <row r="67" spans="1:12" ht="12.75">
      <c r="A67" s="2"/>
      <c r="B67" s="94" t="s">
        <v>140</v>
      </c>
      <c r="C67" s="96">
        <v>12107.895</v>
      </c>
      <c r="D67" s="6">
        <f aca="true" t="shared" si="11" ref="D67:D75">+C67/$C$78</f>
        <v>0.0025208702194414083</v>
      </c>
      <c r="E67" s="96">
        <v>12107.895</v>
      </c>
      <c r="F67" s="6">
        <f aca="true" t="shared" si="12" ref="F67:F75">+E67/$E$78</f>
        <v>0.004673717747198174</v>
      </c>
      <c r="G67" s="96">
        <v>0</v>
      </c>
      <c r="H67" s="6">
        <f aca="true" t="shared" si="13" ref="H67:H75">+G67/$G$78</f>
        <v>0</v>
      </c>
      <c r="I67" s="96">
        <v>25051.93</v>
      </c>
      <c r="J67" s="6">
        <f aca="true" t="shared" si="14" ref="J67:J75">+I67/$I$78</f>
        <v>0.01647212806819475</v>
      </c>
      <c r="K67" s="37">
        <f t="shared" si="5"/>
        <v>49267.72</v>
      </c>
      <c r="L67" s="6">
        <f aca="true" t="shared" si="15" ref="L67:L75">+K67/$K$78</f>
        <v>0.00519854619341414</v>
      </c>
    </row>
    <row r="68" spans="1:12" ht="12.75">
      <c r="A68" s="2"/>
      <c r="B68" s="94" t="s">
        <v>141</v>
      </c>
      <c r="C68" s="96">
        <v>0</v>
      </c>
      <c r="D68" s="6">
        <f t="shared" si="11"/>
        <v>0</v>
      </c>
      <c r="E68" s="96">
        <v>0</v>
      </c>
      <c r="F68" s="6">
        <f t="shared" si="12"/>
        <v>0</v>
      </c>
      <c r="G68" s="96">
        <v>0</v>
      </c>
      <c r="H68" s="6">
        <f t="shared" si="13"/>
        <v>0</v>
      </c>
      <c r="I68" s="96">
        <v>5928.44</v>
      </c>
      <c r="J68" s="6">
        <f t="shared" si="14"/>
        <v>0.0038980638587369706</v>
      </c>
      <c r="K68" s="37">
        <f t="shared" si="5"/>
        <v>5928.44</v>
      </c>
      <c r="L68" s="6">
        <f t="shared" si="15"/>
        <v>0.0006255468934808455</v>
      </c>
    </row>
    <row r="69" spans="1:12" ht="12.75">
      <c r="A69" s="2"/>
      <c r="B69" s="94" t="s">
        <v>142</v>
      </c>
      <c r="C69" s="96">
        <v>0</v>
      </c>
      <c r="D69" s="6">
        <f t="shared" si="11"/>
        <v>0</v>
      </c>
      <c r="E69" s="96">
        <v>0</v>
      </c>
      <c r="F69" s="6">
        <f t="shared" si="12"/>
        <v>0</v>
      </c>
      <c r="G69" s="96">
        <v>0</v>
      </c>
      <c r="H69" s="6">
        <f t="shared" si="13"/>
        <v>0</v>
      </c>
      <c r="I69" s="96">
        <v>1356.73</v>
      </c>
      <c r="J69" s="6">
        <f t="shared" si="14"/>
        <v>0.000892076191892675</v>
      </c>
      <c r="K69" s="37">
        <f aca="true" t="shared" si="16" ref="K69:K75">+C69+E69+G69+I69</f>
        <v>1356.73</v>
      </c>
      <c r="L69" s="6">
        <f t="shared" si="15"/>
        <v>0.0001431570930619636</v>
      </c>
    </row>
    <row r="70" spans="1:12" ht="12.75">
      <c r="A70" s="2"/>
      <c r="B70" s="94" t="s">
        <v>143</v>
      </c>
      <c r="C70" s="96">
        <v>20040.09</v>
      </c>
      <c r="D70" s="6">
        <f t="shared" si="11"/>
        <v>0.004172357463946092</v>
      </c>
      <c r="E70" s="96">
        <v>20040.09</v>
      </c>
      <c r="F70" s="6">
        <f t="shared" si="12"/>
        <v>0.0077355910576073425</v>
      </c>
      <c r="G70" s="96">
        <v>0</v>
      </c>
      <c r="H70" s="6">
        <f t="shared" si="13"/>
        <v>0</v>
      </c>
      <c r="I70" s="96">
        <v>49943.67</v>
      </c>
      <c r="J70" s="6">
        <f t="shared" si="14"/>
        <v>0.032838928115943807</v>
      </c>
      <c r="K70" s="37">
        <f t="shared" si="16"/>
        <v>90023.85</v>
      </c>
      <c r="L70" s="6">
        <f t="shared" si="15"/>
        <v>0.009498981132757624</v>
      </c>
    </row>
    <row r="71" spans="1:12" ht="12.75">
      <c r="A71" s="2"/>
      <c r="B71" s="94" t="s">
        <v>145</v>
      </c>
      <c r="C71" s="96">
        <v>4240.6</v>
      </c>
      <c r="D71" s="6">
        <f t="shared" si="11"/>
        <v>0.000882895189672791</v>
      </c>
      <c r="E71" s="96">
        <v>4240.6</v>
      </c>
      <c r="F71" s="6">
        <f t="shared" si="12"/>
        <v>0.0016368962134845552</v>
      </c>
      <c r="G71" s="96">
        <v>0</v>
      </c>
      <c r="H71" s="6">
        <f t="shared" si="13"/>
        <v>0</v>
      </c>
      <c r="I71" s="96">
        <v>555.76</v>
      </c>
      <c r="J71" s="6">
        <f t="shared" si="14"/>
        <v>0.00036542293927772885</v>
      </c>
      <c r="K71" s="37">
        <f t="shared" si="16"/>
        <v>9036.960000000001</v>
      </c>
      <c r="L71" s="6">
        <f t="shared" si="15"/>
        <v>0.0009535463384146018</v>
      </c>
    </row>
    <row r="72" spans="1:12" ht="12.75">
      <c r="A72" s="2"/>
      <c r="B72" s="94" t="s">
        <v>146</v>
      </c>
      <c r="C72" s="96">
        <v>9925.96</v>
      </c>
      <c r="D72" s="6">
        <f t="shared" si="11"/>
        <v>0.002066590184616454</v>
      </c>
      <c r="E72" s="96">
        <v>9925.96</v>
      </c>
      <c r="F72" s="6">
        <f t="shared" si="12"/>
        <v>0.0038314781727112088</v>
      </c>
      <c r="G72" s="96">
        <v>0</v>
      </c>
      <c r="H72" s="6">
        <f t="shared" si="13"/>
        <v>0</v>
      </c>
      <c r="I72" s="96">
        <v>8577.36</v>
      </c>
      <c r="J72" s="6">
        <f t="shared" si="14"/>
        <v>0.0056397799453778985</v>
      </c>
      <c r="K72" s="37">
        <f t="shared" si="16"/>
        <v>28429.28</v>
      </c>
      <c r="L72" s="6">
        <f t="shared" si="15"/>
        <v>0.002999751669561829</v>
      </c>
    </row>
    <row r="73" spans="1:12" ht="12.75">
      <c r="A73" s="2"/>
      <c r="B73" s="94" t="s">
        <v>148</v>
      </c>
      <c r="C73" s="96">
        <v>11914.49</v>
      </c>
      <c r="D73" s="6">
        <f t="shared" si="11"/>
        <v>0.0024806031949263243</v>
      </c>
      <c r="E73" s="96">
        <v>11914.49</v>
      </c>
      <c r="F73" s="6">
        <f t="shared" si="12"/>
        <v>0.0045990622946280235</v>
      </c>
      <c r="G73" s="96">
        <v>0</v>
      </c>
      <c r="H73" s="6">
        <f t="shared" si="13"/>
        <v>0</v>
      </c>
      <c r="I73" s="96">
        <v>4049.47</v>
      </c>
      <c r="J73" s="6">
        <f t="shared" si="14"/>
        <v>0.0026626047752932643</v>
      </c>
      <c r="K73" s="37">
        <f t="shared" si="16"/>
        <v>27878.45</v>
      </c>
      <c r="L73" s="6">
        <f t="shared" si="15"/>
        <v>0.002941630140907402</v>
      </c>
    </row>
    <row r="74" spans="1:12" ht="12.75">
      <c r="A74" s="2"/>
      <c r="B74" s="94" t="s">
        <v>163</v>
      </c>
      <c r="C74" s="96">
        <v>0</v>
      </c>
      <c r="D74" s="6">
        <f t="shared" si="11"/>
        <v>0</v>
      </c>
      <c r="E74" s="96">
        <v>0</v>
      </c>
      <c r="F74" s="6">
        <f t="shared" si="12"/>
        <v>0</v>
      </c>
      <c r="G74" s="96">
        <v>0</v>
      </c>
      <c r="H74" s="6">
        <f t="shared" si="13"/>
        <v>0</v>
      </c>
      <c r="I74" s="96">
        <v>5763.41</v>
      </c>
      <c r="J74" s="6">
        <f t="shared" si="14"/>
        <v>0.003789553444765106</v>
      </c>
      <c r="K74" s="37">
        <f t="shared" si="16"/>
        <v>5763.41</v>
      </c>
      <c r="L74" s="6">
        <f t="shared" si="15"/>
        <v>0.0006081335429483034</v>
      </c>
    </row>
    <row r="75" spans="1:12" ht="12.75">
      <c r="A75" s="2"/>
      <c r="B75" s="94" t="s">
        <v>149</v>
      </c>
      <c r="C75" s="96">
        <v>14.305</v>
      </c>
      <c r="D75" s="6">
        <f t="shared" si="11"/>
        <v>2.9783086563857176E-06</v>
      </c>
      <c r="E75" s="96">
        <v>14.305</v>
      </c>
      <c r="F75" s="6">
        <f t="shared" si="12"/>
        <v>5.521813029735546E-06</v>
      </c>
      <c r="G75" s="96">
        <v>0</v>
      </c>
      <c r="H75" s="6">
        <f t="shared" si="13"/>
        <v>0</v>
      </c>
      <c r="I75" s="96">
        <v>20404.81</v>
      </c>
      <c r="J75" s="6">
        <f t="shared" si="14"/>
        <v>0.013416556869158621</v>
      </c>
      <c r="K75" s="37">
        <f t="shared" si="16"/>
        <v>20433.420000000002</v>
      </c>
      <c r="L75" s="6">
        <f t="shared" si="15"/>
        <v>0.0021560583229634405</v>
      </c>
    </row>
    <row r="76" spans="1:12" ht="12.75">
      <c r="A76" s="2"/>
      <c r="B76" s="66"/>
      <c r="C76" s="54"/>
      <c r="D76" s="6"/>
      <c r="E76" s="54"/>
      <c r="F76" s="6"/>
      <c r="G76" s="54"/>
      <c r="H76" s="6"/>
      <c r="I76" s="54"/>
      <c r="J76" s="6"/>
      <c r="K76" s="37"/>
      <c r="L76" s="6"/>
    </row>
    <row r="77" spans="2:12" ht="12.75">
      <c r="B77" s="66"/>
      <c r="C77" s="54"/>
      <c r="D77" s="6"/>
      <c r="E77" s="54"/>
      <c r="F77" s="6"/>
      <c r="G77" s="54"/>
      <c r="H77" s="6"/>
      <c r="I77" s="54"/>
      <c r="J77" s="6"/>
      <c r="K77" s="37"/>
      <c r="L77" s="6"/>
    </row>
    <row r="78" spans="3:12" ht="12.75">
      <c r="C78" s="54">
        <f>SUM(C3:C77)</f>
        <v>4803061.619999997</v>
      </c>
      <c r="D78" s="7">
        <f aca="true" t="shared" si="17" ref="D78:L78">SUM(D3:D77)</f>
        <v>1.0000000000000002</v>
      </c>
      <c r="E78" s="54">
        <f>SUM(E3:E77)</f>
        <v>2590634.6200000006</v>
      </c>
      <c r="F78" s="7">
        <f t="shared" si="17"/>
        <v>0.9999999999999999</v>
      </c>
      <c r="G78" s="54">
        <f>SUM(G3:G77)</f>
        <v>562647.07</v>
      </c>
      <c r="H78" s="7">
        <f t="shared" si="17"/>
        <v>1</v>
      </c>
      <c r="I78" s="54">
        <f>SUM(I3:I77)</f>
        <v>1520867.8499999999</v>
      </c>
      <c r="J78" s="7"/>
      <c r="K78" s="4">
        <f t="shared" si="17"/>
        <v>9477211.16</v>
      </c>
      <c r="L78" s="7">
        <f t="shared" si="17"/>
        <v>1.0000000000000002</v>
      </c>
    </row>
    <row r="79" spans="3:11" ht="12.75">
      <c r="C79" s="4">
        <f>+C78-C80</f>
        <v>-0.380000002682209</v>
      </c>
      <c r="E79" s="4">
        <f>+E78-E80</f>
        <v>-0.009999999310821295</v>
      </c>
      <c r="G79" s="4">
        <f>+G78-G80</f>
        <v>0</v>
      </c>
      <c r="I79" s="4">
        <f>+I78-I80</f>
        <v>0</v>
      </c>
      <c r="K79" s="4">
        <f>+K78-K80</f>
        <v>-0.39000000059604645</v>
      </c>
    </row>
    <row r="80" spans="3:11" ht="12.75">
      <c r="C80" s="16">
        <v>4803062</v>
      </c>
      <c r="E80" s="9">
        <v>2590634.63</v>
      </c>
      <c r="G80" s="9">
        <v>562647.07</v>
      </c>
      <c r="I80" s="9">
        <v>1520867.85</v>
      </c>
      <c r="K80" s="4">
        <f>SUM(C80:I80)</f>
        <v>9477211.55</v>
      </c>
    </row>
    <row r="89" spans="3:21" ht="12.75">
      <c r="C89" s="13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48">
      <selection activeCell="K83" sqref="K83"/>
    </sheetView>
  </sheetViews>
  <sheetFormatPr defaultColWidth="9.140625" defaultRowHeight="12.75"/>
  <cols>
    <col min="2" max="2" width="12.7109375" style="0" customWidth="1"/>
    <col min="3" max="3" width="13.8515625" style="0" customWidth="1"/>
    <col min="5" max="5" width="15.28125" style="0" customWidth="1"/>
    <col min="7" max="7" width="18.140625" style="0" customWidth="1"/>
    <col min="9" max="9" width="14.57421875" style="0" customWidth="1"/>
    <col min="11" max="11" width="13.421875" style="0" customWidth="1"/>
    <col min="13" max="13" width="11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40575</v>
      </c>
      <c r="F1" t="s">
        <v>157</v>
      </c>
    </row>
    <row r="2" spans="2:12" ht="12.75">
      <c r="B2" s="97" t="s">
        <v>150</v>
      </c>
      <c r="C2" s="99" t="s">
        <v>151</v>
      </c>
      <c r="D2" s="1" t="s">
        <v>159</v>
      </c>
      <c r="E2" s="99" t="s">
        <v>152</v>
      </c>
      <c r="F2" s="1" t="s">
        <v>159</v>
      </c>
      <c r="G2" s="99" t="s">
        <v>153</v>
      </c>
      <c r="H2" s="1" t="s">
        <v>159</v>
      </c>
      <c r="I2" s="99" t="s">
        <v>154</v>
      </c>
      <c r="J2" s="1" t="s">
        <v>159</v>
      </c>
      <c r="K2" s="41" t="s">
        <v>162</v>
      </c>
      <c r="L2" s="1" t="s">
        <v>156</v>
      </c>
    </row>
    <row r="3" spans="2:12" ht="12.75">
      <c r="B3" s="98" t="s">
        <v>2</v>
      </c>
      <c r="C3" s="100">
        <v>19478.415</v>
      </c>
      <c r="D3" s="6">
        <f>+C3/$C$79</f>
        <v>0.004071092352707181</v>
      </c>
      <c r="E3" s="100">
        <v>19478.415</v>
      </c>
      <c r="F3" s="6">
        <f>+E3/$E$83</f>
        <v>0.008318822114051843</v>
      </c>
      <c r="G3" s="100">
        <v>827.8</v>
      </c>
      <c r="H3" s="6">
        <f>+G3/$G$79</f>
        <v>0.0018959873870801858</v>
      </c>
      <c r="I3" s="100">
        <v>1881.1</v>
      </c>
      <c r="J3" s="6">
        <f>+I3/$I$79</f>
        <v>0.0013512488050236827</v>
      </c>
      <c r="K3" s="37">
        <f>+C3+E3+G3+I3</f>
        <v>41665.73</v>
      </c>
      <c r="L3" s="6">
        <f>+K3/$K$83</f>
        <v>0.004652903671973629</v>
      </c>
    </row>
    <row r="4" spans="2:12" ht="12.75">
      <c r="B4" s="98" t="s">
        <v>6</v>
      </c>
      <c r="C4" s="100">
        <v>8843.52</v>
      </c>
      <c r="D4" s="6">
        <f aca="true" t="shared" si="0" ref="D4:D67">+C4/$C$79</f>
        <v>0.0018483427241391568</v>
      </c>
      <c r="E4" s="100">
        <v>8843.52</v>
      </c>
      <c r="F4" s="6">
        <f aca="true" t="shared" si="1" ref="F4:F67">+E4/$E$83</f>
        <v>0.0037768817299590213</v>
      </c>
      <c r="G4" s="100">
        <v>539.78</v>
      </c>
      <c r="H4" s="6">
        <f aca="true" t="shared" si="2" ref="H4:H67">+G4/$G$79</f>
        <v>0.0012363083737595346</v>
      </c>
      <c r="I4" s="100">
        <v>29388.29</v>
      </c>
      <c r="J4" s="6">
        <f aca="true" t="shared" si="3" ref="J4:J67">+I4/$I$79</f>
        <v>0.021110462890962443</v>
      </c>
      <c r="K4" s="37">
        <f aca="true" t="shared" si="4" ref="K4:K67">+C4+E4+G4+I4</f>
        <v>47615.11</v>
      </c>
      <c r="L4" s="6">
        <f>+K4/$K$83</f>
        <v>0.005317284016394966</v>
      </c>
    </row>
    <row r="5" spans="2:12" ht="12.75">
      <c r="B5" s="98" t="s">
        <v>7</v>
      </c>
      <c r="C5" s="100">
        <v>0</v>
      </c>
      <c r="D5" s="6">
        <f t="shared" si="0"/>
        <v>0</v>
      </c>
      <c r="E5" s="100">
        <v>0</v>
      </c>
      <c r="F5" s="6">
        <f t="shared" si="1"/>
        <v>0</v>
      </c>
      <c r="G5" s="100">
        <v>0</v>
      </c>
      <c r="H5" s="6">
        <f t="shared" si="2"/>
        <v>0</v>
      </c>
      <c r="I5" s="100">
        <v>1613.39</v>
      </c>
      <c r="J5" s="6">
        <f t="shared" si="3"/>
        <v>0.001158944930911254</v>
      </c>
      <c r="K5" s="37">
        <f t="shared" si="4"/>
        <v>1613.39</v>
      </c>
      <c r="L5" s="6">
        <f aca="true" t="shared" si="5" ref="L5:L68">+K5/$K$83</f>
        <v>0.0001801708083675849</v>
      </c>
    </row>
    <row r="6" spans="2:12" ht="12.75">
      <c r="B6" s="98" t="s">
        <v>8</v>
      </c>
      <c r="C6" s="100">
        <v>413.185</v>
      </c>
      <c r="D6" s="6">
        <f t="shared" si="0"/>
        <v>8.635786298594197E-05</v>
      </c>
      <c r="E6" s="100">
        <v>413.185</v>
      </c>
      <c r="F6" s="6">
        <f t="shared" si="1"/>
        <v>0.00017646263903888025</v>
      </c>
      <c r="G6" s="100">
        <v>0</v>
      </c>
      <c r="H6" s="6">
        <f t="shared" si="2"/>
        <v>0</v>
      </c>
      <c r="I6" s="100">
        <v>21725.57</v>
      </c>
      <c r="J6" s="6">
        <f t="shared" si="3"/>
        <v>0.015606108394534248</v>
      </c>
      <c r="K6" s="37">
        <f t="shared" si="4"/>
        <v>22551.94</v>
      </c>
      <c r="L6" s="6">
        <f t="shared" si="5"/>
        <v>0.002518424720654815</v>
      </c>
    </row>
    <row r="7" spans="2:12" ht="12.75">
      <c r="B7" s="98" t="s">
        <v>12</v>
      </c>
      <c r="C7" s="100">
        <v>1599.35</v>
      </c>
      <c r="D7" s="6">
        <f t="shared" si="0"/>
        <v>0.00033427265792941726</v>
      </c>
      <c r="E7" s="100">
        <v>1599.35</v>
      </c>
      <c r="F7" s="6">
        <f t="shared" si="1"/>
        <v>0.0006830488080323175</v>
      </c>
      <c r="G7" s="100">
        <v>0</v>
      </c>
      <c r="H7" s="6">
        <f t="shared" si="2"/>
        <v>0</v>
      </c>
      <c r="I7" s="100">
        <v>15076.17</v>
      </c>
      <c r="J7" s="6">
        <f t="shared" si="3"/>
        <v>0.010829651106710912</v>
      </c>
      <c r="K7" s="37">
        <f t="shared" si="4"/>
        <v>18274.87</v>
      </c>
      <c r="L7" s="6">
        <f t="shared" si="5"/>
        <v>0.0020407949105377657</v>
      </c>
    </row>
    <row r="8" spans="2:12" ht="12.75">
      <c r="B8" s="98" t="s">
        <v>15</v>
      </c>
      <c r="C8" s="100">
        <v>30039.085</v>
      </c>
      <c r="D8" s="6">
        <f t="shared" si="0"/>
        <v>0.006278328561426636</v>
      </c>
      <c r="E8" s="100">
        <v>30039.085</v>
      </c>
      <c r="F8" s="6">
        <f t="shared" si="1"/>
        <v>0.012829062558934234</v>
      </c>
      <c r="G8" s="100">
        <v>161.89</v>
      </c>
      <c r="H8" s="6">
        <f t="shared" si="2"/>
        <v>0.00037079173483258186</v>
      </c>
      <c r="I8" s="100">
        <v>15525.91</v>
      </c>
      <c r="J8" s="6">
        <f t="shared" si="3"/>
        <v>0.011152712420607754</v>
      </c>
      <c r="K8" s="37">
        <f t="shared" si="4"/>
        <v>75765.97</v>
      </c>
      <c r="L8" s="6">
        <f t="shared" si="5"/>
        <v>0.008460952442778365</v>
      </c>
    </row>
    <row r="9" spans="2:12" ht="12.75">
      <c r="B9" s="98" t="s">
        <v>16</v>
      </c>
      <c r="C9" s="100">
        <v>0</v>
      </c>
      <c r="D9" s="6">
        <f t="shared" si="0"/>
        <v>0</v>
      </c>
      <c r="E9" s="100">
        <v>0</v>
      </c>
      <c r="F9" s="6">
        <f t="shared" si="1"/>
        <v>0</v>
      </c>
      <c r="G9" s="100">
        <v>0</v>
      </c>
      <c r="H9" s="6">
        <f t="shared" si="2"/>
        <v>0</v>
      </c>
      <c r="I9" s="100">
        <v>2680.25</v>
      </c>
      <c r="J9" s="6">
        <f t="shared" si="3"/>
        <v>0.0019253014776804667</v>
      </c>
      <c r="K9" s="37">
        <f t="shared" si="4"/>
        <v>2680.25</v>
      </c>
      <c r="L9" s="6">
        <f t="shared" si="5"/>
        <v>0.00029930941007891423</v>
      </c>
    </row>
    <row r="10" spans="2:12" ht="12.75">
      <c r="B10" s="98" t="s">
        <v>17</v>
      </c>
      <c r="C10" s="100">
        <v>5146.015</v>
      </c>
      <c r="D10" s="6">
        <f t="shared" si="0"/>
        <v>0.0010755445098287744</v>
      </c>
      <c r="E10" s="100">
        <v>5146.015</v>
      </c>
      <c r="F10" s="6">
        <f t="shared" si="1"/>
        <v>0.0021977549703732307</v>
      </c>
      <c r="G10" s="100">
        <v>200.03</v>
      </c>
      <c r="H10" s="6">
        <f t="shared" si="2"/>
        <v>0.0004581473266944305</v>
      </c>
      <c r="I10" s="100">
        <v>3534.22</v>
      </c>
      <c r="J10" s="6">
        <f t="shared" si="3"/>
        <v>0.0025387329497053852</v>
      </c>
      <c r="K10" s="37">
        <f t="shared" si="4"/>
        <v>14026.28</v>
      </c>
      <c r="L10" s="6">
        <f t="shared" si="5"/>
        <v>0.0015663455246345203</v>
      </c>
    </row>
    <row r="11" spans="2:12" ht="12.75">
      <c r="B11" s="98" t="s">
        <v>24</v>
      </c>
      <c r="C11" s="100">
        <v>0</v>
      </c>
      <c r="D11" s="6">
        <f t="shared" si="0"/>
        <v>0</v>
      </c>
      <c r="E11" s="100">
        <v>0</v>
      </c>
      <c r="F11" s="6">
        <f t="shared" si="1"/>
        <v>0</v>
      </c>
      <c r="G11" s="100">
        <v>0</v>
      </c>
      <c r="H11" s="6">
        <f t="shared" si="2"/>
        <v>0</v>
      </c>
      <c r="I11" s="100">
        <v>2333.61</v>
      </c>
      <c r="J11" s="6">
        <f t="shared" si="3"/>
        <v>0.0016762998904318307</v>
      </c>
      <c r="K11" s="37">
        <f t="shared" si="4"/>
        <v>2333.61</v>
      </c>
      <c r="L11" s="6">
        <f t="shared" si="5"/>
        <v>0.0002605993591844996</v>
      </c>
    </row>
    <row r="12" spans="2:12" ht="12.75">
      <c r="B12" s="98" t="s">
        <v>27</v>
      </c>
      <c r="C12" s="100">
        <v>13076.61</v>
      </c>
      <c r="D12" s="6">
        <f t="shared" si="0"/>
        <v>0.0027330810525565997</v>
      </c>
      <c r="E12" s="100">
        <v>13076.61</v>
      </c>
      <c r="F12" s="6">
        <f t="shared" si="1"/>
        <v>0.0055847455989017315</v>
      </c>
      <c r="G12" s="100">
        <v>98.5</v>
      </c>
      <c r="H12" s="6">
        <f t="shared" si="2"/>
        <v>0.00022560371783933114</v>
      </c>
      <c r="I12" s="100">
        <v>12769.64</v>
      </c>
      <c r="J12" s="6">
        <f t="shared" si="3"/>
        <v>0.00917280356737155</v>
      </c>
      <c r="K12" s="37">
        <f t="shared" si="4"/>
        <v>39021.36</v>
      </c>
      <c r="L12" s="6">
        <f t="shared" si="5"/>
        <v>0.0043576010603775545</v>
      </c>
    </row>
    <row r="13" spans="2:12" ht="12.75">
      <c r="B13" s="98" t="s">
        <v>28</v>
      </c>
      <c r="C13" s="100">
        <v>38716.27</v>
      </c>
      <c r="D13" s="6">
        <f t="shared" si="0"/>
        <v>0.008091906385727302</v>
      </c>
      <c r="E13" s="100">
        <v>38716.27</v>
      </c>
      <c r="F13" s="6">
        <f t="shared" si="1"/>
        <v>0.01653490610245248</v>
      </c>
      <c r="G13" s="100">
        <v>0</v>
      </c>
      <c r="H13" s="6">
        <f t="shared" si="2"/>
        <v>0</v>
      </c>
      <c r="I13" s="100">
        <v>10045</v>
      </c>
      <c r="J13" s="6">
        <f t="shared" si="3"/>
        <v>0.007215615462475623</v>
      </c>
      <c r="K13" s="37">
        <f t="shared" si="4"/>
        <v>87477.54</v>
      </c>
      <c r="L13" s="6">
        <f t="shared" si="5"/>
        <v>0.009768809212780382</v>
      </c>
    </row>
    <row r="14" spans="2:12" ht="12.75">
      <c r="B14" s="98" t="s">
        <v>31</v>
      </c>
      <c r="C14" s="100">
        <v>53.7</v>
      </c>
      <c r="D14" s="6">
        <f t="shared" si="0"/>
        <v>1.1223585663431838E-05</v>
      </c>
      <c r="E14" s="100">
        <v>53.7</v>
      </c>
      <c r="F14" s="6">
        <f t="shared" si="1"/>
        <v>2.293414261502201E-05</v>
      </c>
      <c r="G14" s="100">
        <v>0</v>
      </c>
      <c r="H14" s="6">
        <f t="shared" si="2"/>
        <v>0</v>
      </c>
      <c r="I14" s="100">
        <v>0</v>
      </c>
      <c r="J14" s="6">
        <f t="shared" si="3"/>
        <v>0</v>
      </c>
      <c r="K14" s="37">
        <f t="shared" si="4"/>
        <v>107.4</v>
      </c>
      <c r="L14" s="6">
        <f t="shared" si="5"/>
        <v>1.1993594120875063E-05</v>
      </c>
    </row>
    <row r="15" spans="2:12" ht="12.75">
      <c r="B15" s="98" t="s">
        <v>32</v>
      </c>
      <c r="C15" s="100">
        <v>0</v>
      </c>
      <c r="D15" s="6">
        <f t="shared" si="0"/>
        <v>0</v>
      </c>
      <c r="E15" s="100">
        <v>0</v>
      </c>
      <c r="F15" s="6">
        <f t="shared" si="1"/>
        <v>0</v>
      </c>
      <c r="G15" s="100">
        <v>0</v>
      </c>
      <c r="H15" s="6">
        <f t="shared" si="2"/>
        <v>0</v>
      </c>
      <c r="I15" s="100">
        <v>56.16</v>
      </c>
      <c r="J15" s="6">
        <f t="shared" si="3"/>
        <v>4.0341360315841805E-05</v>
      </c>
      <c r="K15" s="37">
        <f t="shared" si="4"/>
        <v>56.16</v>
      </c>
      <c r="L15" s="6">
        <f t="shared" si="5"/>
        <v>6.27151066879277E-06</v>
      </c>
    </row>
    <row r="16" spans="2:12" ht="12.75">
      <c r="B16" s="98" t="s">
        <v>33</v>
      </c>
      <c r="C16" s="100">
        <v>5660.195</v>
      </c>
      <c r="D16" s="6">
        <f t="shared" si="0"/>
        <v>0.0011830108650694332</v>
      </c>
      <c r="E16" s="100">
        <v>5660.195</v>
      </c>
      <c r="F16" s="6">
        <f t="shared" si="1"/>
        <v>0.002417350453609581</v>
      </c>
      <c r="G16" s="100">
        <v>426.52</v>
      </c>
      <c r="H16" s="6">
        <f t="shared" si="2"/>
        <v>0.0009768984541404214</v>
      </c>
      <c r="I16" s="100">
        <v>12338.35</v>
      </c>
      <c r="J16" s="6">
        <f t="shared" si="3"/>
        <v>0.008862995424732316</v>
      </c>
      <c r="K16" s="37">
        <f t="shared" si="4"/>
        <v>24085.260000000002</v>
      </c>
      <c r="L16" s="6">
        <f t="shared" si="5"/>
        <v>0.0026896539360870327</v>
      </c>
    </row>
    <row r="17" spans="2:12" ht="12.75">
      <c r="B17" s="98" t="s">
        <v>35</v>
      </c>
      <c r="C17" s="100">
        <v>16292.25</v>
      </c>
      <c r="D17" s="6">
        <f t="shared" si="0"/>
        <v>0.0034051669185297456</v>
      </c>
      <c r="E17" s="100">
        <v>16292.25</v>
      </c>
      <c r="F17" s="6">
        <f t="shared" si="1"/>
        <v>0.006958077933325742</v>
      </c>
      <c r="G17" s="100">
        <v>12519.4</v>
      </c>
      <c r="H17" s="6">
        <f t="shared" si="2"/>
        <v>0.02867434705703271</v>
      </c>
      <c r="I17" s="100">
        <v>0</v>
      </c>
      <c r="J17" s="6">
        <f t="shared" si="3"/>
        <v>0</v>
      </c>
      <c r="K17" s="37">
        <f t="shared" si="4"/>
        <v>45103.9</v>
      </c>
      <c r="L17" s="6">
        <f t="shared" si="5"/>
        <v>0.005036851674753601</v>
      </c>
    </row>
    <row r="18" spans="2:12" ht="12.75">
      <c r="B18" s="98" t="s">
        <v>38</v>
      </c>
      <c r="C18" s="100">
        <v>40874.15</v>
      </c>
      <c r="D18" s="6">
        <f t="shared" si="0"/>
        <v>0.008542914784822392</v>
      </c>
      <c r="E18" s="100">
        <v>40874.15</v>
      </c>
      <c r="F18" s="6">
        <f t="shared" si="1"/>
        <v>0.01745649134763132</v>
      </c>
      <c r="G18" s="100">
        <v>4679.86</v>
      </c>
      <c r="H18" s="6">
        <f t="shared" si="2"/>
        <v>0.010718718933680935</v>
      </c>
      <c r="I18" s="100">
        <v>33043.68</v>
      </c>
      <c r="J18" s="6">
        <f t="shared" si="3"/>
        <v>0.02373623577352877</v>
      </c>
      <c r="K18" s="37">
        <f t="shared" si="4"/>
        <v>119471.84</v>
      </c>
      <c r="L18" s="6">
        <f t="shared" si="5"/>
        <v>0.013341683033837301</v>
      </c>
    </row>
    <row r="19" spans="2:12" ht="12.75">
      <c r="B19" s="98" t="s">
        <v>39</v>
      </c>
      <c r="C19" s="100">
        <v>570.375</v>
      </c>
      <c r="D19" s="6">
        <f t="shared" si="0"/>
        <v>0.00011921140917653508</v>
      </c>
      <c r="E19" s="100">
        <v>570.375</v>
      </c>
      <c r="F19" s="6">
        <f t="shared" si="1"/>
        <v>0.00024359518797100892</v>
      </c>
      <c r="G19" s="100">
        <v>0</v>
      </c>
      <c r="H19" s="6">
        <f t="shared" si="2"/>
        <v>0</v>
      </c>
      <c r="I19" s="100">
        <v>12191.21</v>
      </c>
      <c r="J19" s="6">
        <f t="shared" si="3"/>
        <v>0.008757300486041557</v>
      </c>
      <c r="K19" s="37">
        <f t="shared" si="4"/>
        <v>13331.96</v>
      </c>
      <c r="L19" s="6">
        <f t="shared" si="5"/>
        <v>0.0014888092837592318</v>
      </c>
    </row>
    <row r="20" spans="2:12" ht="12.75">
      <c r="B20" s="98" t="s">
        <v>40</v>
      </c>
      <c r="C20" s="100">
        <v>266155.48</v>
      </c>
      <c r="D20" s="6">
        <f t="shared" si="0"/>
        <v>0.05562791116521078</v>
      </c>
      <c r="E20" s="100">
        <v>266155.48</v>
      </c>
      <c r="F20" s="6">
        <f t="shared" si="1"/>
        <v>0.11366941780427631</v>
      </c>
      <c r="G20" s="100">
        <v>35679.34</v>
      </c>
      <c r="H20" s="6">
        <f t="shared" si="2"/>
        <v>0.08171971323912244</v>
      </c>
      <c r="I20" s="100">
        <v>33087.41</v>
      </c>
      <c r="J20" s="6">
        <f t="shared" si="3"/>
        <v>0.023767648303561033</v>
      </c>
      <c r="K20" s="37">
        <f t="shared" si="4"/>
        <v>601077.71</v>
      </c>
      <c r="L20" s="6">
        <f t="shared" si="5"/>
        <v>0.06712366935609912</v>
      </c>
    </row>
    <row r="21" spans="2:12" ht="12.75">
      <c r="B21" s="98" t="s">
        <v>164</v>
      </c>
      <c r="C21" s="100">
        <v>0</v>
      </c>
      <c r="D21" s="6">
        <f t="shared" si="0"/>
        <v>0</v>
      </c>
      <c r="E21" s="100">
        <v>0</v>
      </c>
      <c r="F21" s="6">
        <f t="shared" si="1"/>
        <v>0</v>
      </c>
      <c r="G21" s="100">
        <v>0</v>
      </c>
      <c r="H21" s="6">
        <f t="shared" si="2"/>
        <v>0</v>
      </c>
      <c r="I21" s="100">
        <v>5873.53</v>
      </c>
      <c r="J21" s="6">
        <f t="shared" si="3"/>
        <v>0.004219127315810298</v>
      </c>
      <c r="K21" s="37">
        <f t="shared" si="4"/>
        <v>5873.53</v>
      </c>
      <c r="L21" s="6">
        <f t="shared" si="5"/>
        <v>0.0006559100081637179</v>
      </c>
    </row>
    <row r="22" spans="2:12" ht="12.75">
      <c r="B22" s="98" t="s">
        <v>42</v>
      </c>
      <c r="C22" s="100">
        <v>0</v>
      </c>
      <c r="D22" s="6">
        <f t="shared" si="0"/>
        <v>0</v>
      </c>
      <c r="E22" s="100">
        <v>0</v>
      </c>
      <c r="F22" s="6">
        <f t="shared" si="1"/>
        <v>0</v>
      </c>
      <c r="G22" s="100">
        <v>0</v>
      </c>
      <c r="H22" s="6">
        <f t="shared" si="2"/>
        <v>0</v>
      </c>
      <c r="I22" s="100">
        <v>4010.53</v>
      </c>
      <c r="J22" s="6">
        <f t="shared" si="3"/>
        <v>0.002880880266871315</v>
      </c>
      <c r="K22" s="37">
        <f t="shared" si="4"/>
        <v>4010.53</v>
      </c>
      <c r="L22" s="6">
        <f t="shared" si="5"/>
        <v>0.0004478647023239578</v>
      </c>
    </row>
    <row r="23" spans="2:12" ht="12.75">
      <c r="B23" s="98" t="s">
        <v>43</v>
      </c>
      <c r="C23" s="100">
        <v>12000.76</v>
      </c>
      <c r="D23" s="6">
        <f t="shared" si="0"/>
        <v>0.0025082226794466713</v>
      </c>
      <c r="E23" s="100">
        <v>12000.76</v>
      </c>
      <c r="F23" s="6">
        <f t="shared" si="1"/>
        <v>0.005125272650440439</v>
      </c>
      <c r="G23" s="100">
        <v>541.12</v>
      </c>
      <c r="H23" s="6">
        <f t="shared" si="2"/>
        <v>0.0012393775004793794</v>
      </c>
      <c r="I23" s="100">
        <v>3411.72</v>
      </c>
      <c r="J23" s="6">
        <f t="shared" si="3"/>
        <v>0.00245073763918739</v>
      </c>
      <c r="K23" s="37">
        <f t="shared" si="4"/>
        <v>27954.36</v>
      </c>
      <c r="L23" s="6">
        <f t="shared" si="5"/>
        <v>0.0031217248393745345</v>
      </c>
    </row>
    <row r="24" spans="2:12" ht="12.75">
      <c r="B24" s="98" t="s">
        <v>44</v>
      </c>
      <c r="C24" s="100">
        <v>27673.44</v>
      </c>
      <c r="D24" s="6">
        <f t="shared" si="0"/>
        <v>0.005783896172101325</v>
      </c>
      <c r="E24" s="100">
        <v>27673.44</v>
      </c>
      <c r="F24" s="6">
        <f t="shared" si="1"/>
        <v>0.011818745244101576</v>
      </c>
      <c r="G24" s="100">
        <v>1416.69</v>
      </c>
      <c r="H24" s="6">
        <f t="shared" si="2"/>
        <v>0.0032447769647289547</v>
      </c>
      <c r="I24" s="100">
        <v>43134.17</v>
      </c>
      <c r="J24" s="6">
        <f t="shared" si="3"/>
        <v>0.03098452802519185</v>
      </c>
      <c r="K24" s="37">
        <f t="shared" si="4"/>
        <v>99897.73999999999</v>
      </c>
      <c r="L24" s="6">
        <f t="shared" si="5"/>
        <v>0.011155800252818487</v>
      </c>
    </row>
    <row r="25" spans="2:12" ht="12.75">
      <c r="B25" s="98" t="s">
        <v>45</v>
      </c>
      <c r="C25" s="100">
        <v>418474.575</v>
      </c>
      <c r="D25" s="6">
        <f t="shared" si="0"/>
        <v>0.08746341229945495</v>
      </c>
      <c r="E25" s="100">
        <v>418474.575</v>
      </c>
      <c r="F25" s="6">
        <f t="shared" si="1"/>
        <v>0.17872170547133565</v>
      </c>
      <c r="G25" s="100">
        <v>121937.4</v>
      </c>
      <c r="H25" s="6">
        <f t="shared" si="2"/>
        <v>0.27928457648387467</v>
      </c>
      <c r="I25" s="100">
        <v>62243.01</v>
      </c>
      <c r="J25" s="6">
        <f t="shared" si="3"/>
        <v>0.04471096320428321</v>
      </c>
      <c r="K25" s="37">
        <f t="shared" si="4"/>
        <v>1021129.56</v>
      </c>
      <c r="L25" s="6">
        <f t="shared" si="5"/>
        <v>0.11403178293731601</v>
      </c>
    </row>
    <row r="26" spans="2:12" ht="12.75">
      <c r="B26" s="98" t="s">
        <v>46</v>
      </c>
      <c r="C26" s="100">
        <v>179794.825</v>
      </c>
      <c r="D26" s="6">
        <f t="shared" si="0"/>
        <v>0.03757807486460402</v>
      </c>
      <c r="E26" s="100">
        <v>179794.825</v>
      </c>
      <c r="F26" s="6">
        <f t="shared" si="1"/>
        <v>0.07678659512091109</v>
      </c>
      <c r="G26" s="100">
        <v>33553.73</v>
      </c>
      <c r="H26" s="6">
        <f t="shared" si="2"/>
        <v>0.07685123081601118</v>
      </c>
      <c r="I26" s="100">
        <v>88843.76</v>
      </c>
      <c r="J26" s="6">
        <f t="shared" si="3"/>
        <v>0.06381905509213272</v>
      </c>
      <c r="K26" s="37">
        <f t="shared" si="4"/>
        <v>481987.14</v>
      </c>
      <c r="L26" s="6">
        <f t="shared" si="5"/>
        <v>0.05382456358139093</v>
      </c>
    </row>
    <row r="27" spans="2:12" ht="12.75">
      <c r="B27" s="98" t="s">
        <v>48</v>
      </c>
      <c r="C27" s="100">
        <v>139564.545</v>
      </c>
      <c r="D27" s="6">
        <f t="shared" si="0"/>
        <v>0.02916973233492342</v>
      </c>
      <c r="E27" s="100">
        <v>139564.545</v>
      </c>
      <c r="F27" s="6">
        <f t="shared" si="1"/>
        <v>0.059605087132786914</v>
      </c>
      <c r="G27" s="100">
        <v>26507.36</v>
      </c>
      <c r="H27" s="6">
        <f t="shared" si="2"/>
        <v>0.06071227376756927</v>
      </c>
      <c r="I27" s="100">
        <v>60851.74</v>
      </c>
      <c r="J27" s="6">
        <f t="shared" si="3"/>
        <v>0.043711573525390374</v>
      </c>
      <c r="K27" s="37">
        <f t="shared" si="4"/>
        <v>366488.19</v>
      </c>
      <c r="L27" s="6">
        <f t="shared" si="5"/>
        <v>0.040926541908325356</v>
      </c>
    </row>
    <row r="28" spans="2:12" ht="12.75">
      <c r="B28" s="98" t="s">
        <v>51</v>
      </c>
      <c r="C28" s="100">
        <v>89880.325</v>
      </c>
      <c r="D28" s="6">
        <f t="shared" si="0"/>
        <v>0.018785466053903056</v>
      </c>
      <c r="E28" s="100">
        <v>89880.325</v>
      </c>
      <c r="F28" s="6">
        <f t="shared" si="1"/>
        <v>0.038385999847942796</v>
      </c>
      <c r="G28" s="100">
        <v>15998.41</v>
      </c>
      <c r="H28" s="6">
        <f t="shared" si="2"/>
        <v>0.036642647467187144</v>
      </c>
      <c r="I28" s="100">
        <v>102982.28</v>
      </c>
      <c r="J28" s="6">
        <f t="shared" si="3"/>
        <v>0.0739751649506216</v>
      </c>
      <c r="K28" s="37">
        <f t="shared" si="4"/>
        <v>298741.33999999997</v>
      </c>
      <c r="L28" s="6">
        <f t="shared" si="5"/>
        <v>0.03336110222612977</v>
      </c>
    </row>
    <row r="29" spans="2:12" ht="12.75">
      <c r="B29" s="98" t="s">
        <v>52</v>
      </c>
      <c r="C29" s="100">
        <v>1787.095</v>
      </c>
      <c r="D29" s="6">
        <f t="shared" si="0"/>
        <v>0.0003735123616609072</v>
      </c>
      <c r="E29" s="100">
        <v>1787.095</v>
      </c>
      <c r="F29" s="6">
        <f t="shared" si="1"/>
        <v>0.0007632307559886919</v>
      </c>
      <c r="G29" s="100">
        <v>0</v>
      </c>
      <c r="H29" s="6">
        <f t="shared" si="2"/>
        <v>0</v>
      </c>
      <c r="I29" s="100">
        <v>23151.95</v>
      </c>
      <c r="J29" s="6">
        <f t="shared" si="3"/>
        <v>0.016630718606915132</v>
      </c>
      <c r="K29" s="37">
        <f t="shared" si="4"/>
        <v>26726.14</v>
      </c>
      <c r="L29" s="6">
        <f t="shared" si="5"/>
        <v>0.0029845668117102777</v>
      </c>
    </row>
    <row r="30" spans="2:12" ht="12.75">
      <c r="B30" s="98" t="s">
        <v>53</v>
      </c>
      <c r="C30" s="100">
        <v>18753.865</v>
      </c>
      <c r="D30" s="6">
        <f t="shared" si="0"/>
        <v>0.003919657548378698</v>
      </c>
      <c r="E30" s="100">
        <v>18753.865</v>
      </c>
      <c r="F30" s="6">
        <f t="shared" si="1"/>
        <v>0.008009382020351393</v>
      </c>
      <c r="G30" s="100">
        <v>2623.24</v>
      </c>
      <c r="H30" s="6">
        <f t="shared" si="2"/>
        <v>0.006008250728780172</v>
      </c>
      <c r="I30" s="100">
        <v>0</v>
      </c>
      <c r="J30" s="6">
        <f t="shared" si="3"/>
        <v>0</v>
      </c>
      <c r="K30" s="37">
        <f t="shared" si="4"/>
        <v>40130.97</v>
      </c>
      <c r="L30" s="6">
        <f t="shared" si="5"/>
        <v>0.004481513648575545</v>
      </c>
    </row>
    <row r="31" spans="2:12" ht="12.75">
      <c r="B31" s="98" t="s">
        <v>54</v>
      </c>
      <c r="C31" s="100">
        <v>6563.295</v>
      </c>
      <c r="D31" s="6">
        <f t="shared" si="0"/>
        <v>0.001371763569215528</v>
      </c>
      <c r="E31" s="100">
        <v>6563.295</v>
      </c>
      <c r="F31" s="6">
        <f t="shared" si="1"/>
        <v>0.0028030455038074655</v>
      </c>
      <c r="G31" s="100">
        <v>0</v>
      </c>
      <c r="H31" s="6">
        <f t="shared" si="2"/>
        <v>0</v>
      </c>
      <c r="I31" s="100">
        <v>38868.67</v>
      </c>
      <c r="J31" s="6">
        <f t="shared" si="3"/>
        <v>0.027920495396501977</v>
      </c>
      <c r="K31" s="37">
        <f t="shared" si="4"/>
        <v>51995.259999999995</v>
      </c>
      <c r="L31" s="6">
        <f t="shared" si="5"/>
        <v>0.005806424996735291</v>
      </c>
    </row>
    <row r="32" spans="2:12" ht="12.75">
      <c r="B32" s="98" t="s">
        <v>55</v>
      </c>
      <c r="C32" s="100">
        <v>37195.99</v>
      </c>
      <c r="D32" s="6">
        <f t="shared" si="0"/>
        <v>0.007774159778419999</v>
      </c>
      <c r="E32" s="100">
        <v>37195.99</v>
      </c>
      <c r="F32" s="6">
        <f t="shared" si="1"/>
        <v>0.015885626431414012</v>
      </c>
      <c r="G32" s="100">
        <v>17773.87</v>
      </c>
      <c r="H32" s="6">
        <f t="shared" si="2"/>
        <v>0.0407091487552584</v>
      </c>
      <c r="I32" s="100">
        <v>4900.68</v>
      </c>
      <c r="J32" s="6">
        <f t="shared" si="3"/>
        <v>0.0035203008844843244</v>
      </c>
      <c r="K32" s="37">
        <f t="shared" si="4"/>
        <v>97066.53</v>
      </c>
      <c r="L32" s="6">
        <f t="shared" si="5"/>
        <v>0.010839632807651238</v>
      </c>
    </row>
    <row r="33" spans="2:12" ht="12.75">
      <c r="B33" s="98" t="s">
        <v>58</v>
      </c>
      <c r="C33" s="100">
        <v>1556514.16</v>
      </c>
      <c r="D33" s="6">
        <f t="shared" si="0"/>
        <v>0.32531973949915544</v>
      </c>
      <c r="E33" s="100">
        <v>0</v>
      </c>
      <c r="F33" s="6">
        <f t="shared" si="1"/>
        <v>0</v>
      </c>
      <c r="G33" s="100">
        <v>0</v>
      </c>
      <c r="H33" s="6">
        <f t="shared" si="2"/>
        <v>0</v>
      </c>
      <c r="I33" s="100">
        <v>0</v>
      </c>
      <c r="J33" s="6">
        <f t="shared" si="3"/>
        <v>0</v>
      </c>
      <c r="K33" s="37">
        <f t="shared" si="4"/>
        <v>1556514.16</v>
      </c>
      <c r="L33" s="6">
        <f t="shared" si="5"/>
        <v>0.1738193582722047</v>
      </c>
    </row>
    <row r="34" spans="2:12" ht="12.75">
      <c r="B34" s="98" t="s">
        <v>61</v>
      </c>
      <c r="C34" s="100">
        <v>791054.77</v>
      </c>
      <c r="D34" s="6">
        <f t="shared" si="0"/>
        <v>0.16533465503838676</v>
      </c>
      <c r="E34" s="100">
        <v>0</v>
      </c>
      <c r="F34" s="6">
        <f t="shared" si="1"/>
        <v>0</v>
      </c>
      <c r="G34" s="100">
        <v>0</v>
      </c>
      <c r="H34" s="6">
        <f t="shared" si="2"/>
        <v>0</v>
      </c>
      <c r="I34" s="100">
        <v>0</v>
      </c>
      <c r="J34" s="6">
        <f t="shared" si="3"/>
        <v>0</v>
      </c>
      <c r="K34" s="37">
        <f t="shared" si="4"/>
        <v>791054.77</v>
      </c>
      <c r="L34" s="6">
        <f t="shared" si="5"/>
        <v>0.08833882531435917</v>
      </c>
    </row>
    <row r="35" spans="2:12" ht="12.75">
      <c r="B35" s="98" t="s">
        <v>63</v>
      </c>
      <c r="C35" s="100">
        <v>101968.86</v>
      </c>
      <c r="D35" s="6">
        <f t="shared" si="0"/>
        <v>0.021312034175279108</v>
      </c>
      <c r="E35" s="100">
        <v>6457.715</v>
      </c>
      <c r="F35" s="6">
        <f t="shared" si="1"/>
        <v>0.002757954502368098</v>
      </c>
      <c r="G35" s="100">
        <v>5975.87</v>
      </c>
      <c r="H35" s="6">
        <f t="shared" si="2"/>
        <v>0.013687091262177906</v>
      </c>
      <c r="I35" s="100">
        <v>6291.29</v>
      </c>
      <c r="J35" s="6">
        <f t="shared" si="3"/>
        <v>0.004519216466193954</v>
      </c>
      <c r="K35" s="37">
        <f t="shared" si="4"/>
        <v>120693.73499999999</v>
      </c>
      <c r="L35" s="6">
        <f t="shared" si="5"/>
        <v>0.013478134734845928</v>
      </c>
    </row>
    <row r="36" spans="2:12" ht="12.75">
      <c r="B36" s="98" t="s">
        <v>67</v>
      </c>
      <c r="C36" s="100">
        <v>94620.685</v>
      </c>
      <c r="D36" s="6">
        <f t="shared" si="0"/>
        <v>0.019776226510802603</v>
      </c>
      <c r="E36" s="100">
        <v>94620.685</v>
      </c>
      <c r="F36" s="6">
        <f t="shared" si="1"/>
        <v>0.04041050808419132</v>
      </c>
      <c r="G36" s="100">
        <v>9663.32</v>
      </c>
      <c r="H36" s="6">
        <f t="shared" si="2"/>
        <v>0.022132801204783406</v>
      </c>
      <c r="I36" s="100">
        <v>8374.19</v>
      </c>
      <c r="J36" s="6">
        <f t="shared" si="3"/>
        <v>0.006015424076626056</v>
      </c>
      <c r="K36" s="37">
        <f t="shared" si="4"/>
        <v>207278.88</v>
      </c>
      <c r="L36" s="6">
        <f t="shared" si="5"/>
        <v>0.023147288236029493</v>
      </c>
    </row>
    <row r="37" spans="2:12" ht="12.75">
      <c r="B37" s="98" t="s">
        <v>68</v>
      </c>
      <c r="C37" s="100">
        <v>18726.645</v>
      </c>
      <c r="D37" s="6">
        <f t="shared" si="0"/>
        <v>0.0039139684235787245</v>
      </c>
      <c r="E37" s="100">
        <v>18726.645</v>
      </c>
      <c r="F37" s="6">
        <f t="shared" si="1"/>
        <v>0.00799775692981171</v>
      </c>
      <c r="G37" s="100">
        <v>0</v>
      </c>
      <c r="H37" s="6">
        <f t="shared" si="2"/>
        <v>0</v>
      </c>
      <c r="I37" s="100">
        <v>54412.06</v>
      </c>
      <c r="J37" s="6">
        <f t="shared" si="3"/>
        <v>0.03908576420917385</v>
      </c>
      <c r="K37" s="37">
        <f t="shared" si="4"/>
        <v>91865.35</v>
      </c>
      <c r="L37" s="6">
        <f t="shared" si="5"/>
        <v>0.01025880560216136</v>
      </c>
    </row>
    <row r="38" spans="2:12" ht="12.75">
      <c r="B38" s="98" t="s">
        <v>70</v>
      </c>
      <c r="C38" s="100">
        <v>4614.48</v>
      </c>
      <c r="D38" s="6">
        <f t="shared" si="0"/>
        <v>0.0009644508672661627</v>
      </c>
      <c r="E38" s="100">
        <v>4614.48</v>
      </c>
      <c r="F38" s="6">
        <f t="shared" si="1"/>
        <v>0.0019707475309900697</v>
      </c>
      <c r="G38" s="100">
        <v>0</v>
      </c>
      <c r="H38" s="6">
        <f t="shared" si="2"/>
        <v>0</v>
      </c>
      <c r="I38" s="100">
        <v>13512.12</v>
      </c>
      <c r="J38" s="6">
        <f t="shared" si="3"/>
        <v>0.00970614853188911</v>
      </c>
      <c r="K38" s="37">
        <f t="shared" si="4"/>
        <v>22741.08</v>
      </c>
      <c r="L38" s="6">
        <f t="shared" si="5"/>
        <v>0.0025395464002825837</v>
      </c>
    </row>
    <row r="39" spans="2:12" ht="12.75">
      <c r="B39" s="98" t="s">
        <v>73</v>
      </c>
      <c r="C39" s="100">
        <v>5386.08</v>
      </c>
      <c r="D39" s="6">
        <f t="shared" si="0"/>
        <v>0.0011257193718826248</v>
      </c>
      <c r="E39" s="100">
        <v>5386.08</v>
      </c>
      <c r="F39" s="6">
        <f t="shared" si="1"/>
        <v>0.0023002816919165314</v>
      </c>
      <c r="G39" s="100">
        <v>0</v>
      </c>
      <c r="H39" s="6">
        <f t="shared" si="2"/>
        <v>0</v>
      </c>
      <c r="I39" s="100">
        <v>20252.48</v>
      </c>
      <c r="J39" s="6">
        <f t="shared" si="3"/>
        <v>0.014547945031506053</v>
      </c>
      <c r="K39" s="37">
        <f t="shared" si="4"/>
        <v>31024.64</v>
      </c>
      <c r="L39" s="6">
        <f t="shared" si="5"/>
        <v>0.0034645897570415763</v>
      </c>
    </row>
    <row r="40" spans="2:12" ht="12.75">
      <c r="B40" s="98" t="s">
        <v>75</v>
      </c>
      <c r="C40" s="100">
        <v>9912.765</v>
      </c>
      <c r="D40" s="6">
        <f t="shared" si="0"/>
        <v>0.0020718206171130146</v>
      </c>
      <c r="E40" s="100">
        <v>9912.765</v>
      </c>
      <c r="F40" s="6">
        <f t="shared" si="1"/>
        <v>0.004233533821586567</v>
      </c>
      <c r="G40" s="100">
        <v>431.36</v>
      </c>
      <c r="H40" s="6">
        <f t="shared" si="2"/>
        <v>0.0009879839566210547</v>
      </c>
      <c r="I40" s="100">
        <v>35232.45</v>
      </c>
      <c r="J40" s="6">
        <f t="shared" si="3"/>
        <v>0.025308492882120382</v>
      </c>
      <c r="K40" s="37">
        <f t="shared" si="4"/>
        <v>55489.34</v>
      </c>
      <c r="L40" s="6">
        <f t="shared" si="5"/>
        <v>0.006196616592134427</v>
      </c>
    </row>
    <row r="41" spans="2:12" ht="12.75">
      <c r="B41" s="98" t="s">
        <v>78</v>
      </c>
      <c r="C41" s="100">
        <v>795.615</v>
      </c>
      <c r="D41" s="6">
        <f t="shared" si="0"/>
        <v>0.0001662877673670637</v>
      </c>
      <c r="E41" s="100">
        <v>795.615</v>
      </c>
      <c r="F41" s="6">
        <f t="shared" si="1"/>
        <v>0.00033979046325234146</v>
      </c>
      <c r="G41" s="100">
        <v>0</v>
      </c>
      <c r="H41" s="6">
        <f t="shared" si="2"/>
        <v>0</v>
      </c>
      <c r="I41" s="100">
        <v>0</v>
      </c>
      <c r="J41" s="6">
        <f t="shared" si="3"/>
        <v>0</v>
      </c>
      <c r="K41" s="37">
        <f t="shared" si="4"/>
        <v>1591.23</v>
      </c>
      <c r="L41" s="6">
        <f t="shared" si="5"/>
        <v>0.00017769615244841736</v>
      </c>
    </row>
    <row r="42" spans="2:12" ht="12.75">
      <c r="B42" s="98" t="s">
        <v>79</v>
      </c>
      <c r="C42" s="100">
        <v>147814.25</v>
      </c>
      <c r="D42" s="6">
        <f t="shared" si="0"/>
        <v>0.030893964565194217</v>
      </c>
      <c r="E42" s="100">
        <v>147814.25</v>
      </c>
      <c r="F42" s="6">
        <f t="shared" si="1"/>
        <v>0.06312836294287741</v>
      </c>
      <c r="G42" s="100">
        <v>49351.87</v>
      </c>
      <c r="H42" s="6">
        <f t="shared" si="2"/>
        <v>0.11303518126216601</v>
      </c>
      <c r="I42" s="100">
        <v>25788.52</v>
      </c>
      <c r="J42" s="6">
        <f t="shared" si="3"/>
        <v>0.01852464347101661</v>
      </c>
      <c r="K42" s="37">
        <f t="shared" si="4"/>
        <v>370768.89</v>
      </c>
      <c r="L42" s="6">
        <f t="shared" si="5"/>
        <v>0.04140457708852303</v>
      </c>
    </row>
    <row r="43" spans="2:12" ht="12.75">
      <c r="B43" s="98" t="s">
        <v>81</v>
      </c>
      <c r="C43" s="100">
        <v>290.455</v>
      </c>
      <c r="D43" s="6">
        <f t="shared" si="0"/>
        <v>6.0706640109349984E-05</v>
      </c>
      <c r="E43" s="100">
        <v>290.455</v>
      </c>
      <c r="F43" s="6">
        <f t="shared" si="1"/>
        <v>0.00012404723264890536</v>
      </c>
      <c r="G43" s="100">
        <v>0</v>
      </c>
      <c r="H43" s="6">
        <f t="shared" si="2"/>
        <v>0</v>
      </c>
      <c r="I43" s="100">
        <v>0</v>
      </c>
      <c r="J43" s="6">
        <f t="shared" si="3"/>
        <v>0</v>
      </c>
      <c r="K43" s="37">
        <f t="shared" si="4"/>
        <v>580.91</v>
      </c>
      <c r="L43" s="6">
        <f t="shared" si="5"/>
        <v>6.48714968413178E-05</v>
      </c>
    </row>
    <row r="44" spans="2:12" ht="12.75">
      <c r="B44" s="98" t="s">
        <v>82</v>
      </c>
      <c r="C44" s="100">
        <v>4922.13</v>
      </c>
      <c r="D44" s="6">
        <f t="shared" si="0"/>
        <v>0.0010287513538463269</v>
      </c>
      <c r="E44" s="100">
        <v>4922.13</v>
      </c>
      <c r="F44" s="6">
        <f t="shared" si="1"/>
        <v>0.002102138387144847</v>
      </c>
      <c r="G44" s="100">
        <v>6751.95</v>
      </c>
      <c r="H44" s="6">
        <f t="shared" si="2"/>
        <v>0.015464619519444384</v>
      </c>
      <c r="I44" s="100">
        <v>0</v>
      </c>
      <c r="J44" s="6">
        <f t="shared" si="3"/>
        <v>0</v>
      </c>
      <c r="K44" s="37">
        <f t="shared" si="4"/>
        <v>16596.21</v>
      </c>
      <c r="L44" s="6">
        <f t="shared" si="5"/>
        <v>0.0018533352577728855</v>
      </c>
    </row>
    <row r="45" spans="2:12" ht="12.75">
      <c r="B45" s="98" t="s">
        <v>88</v>
      </c>
      <c r="C45" s="100">
        <v>0</v>
      </c>
      <c r="D45" s="6">
        <f t="shared" si="0"/>
        <v>0</v>
      </c>
      <c r="E45" s="100">
        <v>0</v>
      </c>
      <c r="F45" s="6">
        <f t="shared" si="1"/>
        <v>0</v>
      </c>
      <c r="G45" s="100">
        <v>0</v>
      </c>
      <c r="H45" s="6">
        <f t="shared" si="2"/>
        <v>0</v>
      </c>
      <c r="I45" s="100">
        <v>26191.52</v>
      </c>
      <c r="J45" s="6">
        <f t="shared" si="3"/>
        <v>0.018814130084394178</v>
      </c>
      <c r="K45" s="37">
        <f t="shared" si="4"/>
        <v>26191.52</v>
      </c>
      <c r="L45" s="6">
        <f t="shared" si="5"/>
        <v>0.0029248646209383763</v>
      </c>
    </row>
    <row r="46" spans="2:12" ht="12.75">
      <c r="B46" s="98" t="s">
        <v>89</v>
      </c>
      <c r="C46" s="100">
        <v>41407.395</v>
      </c>
      <c r="D46" s="6">
        <f t="shared" si="0"/>
        <v>0.008654365826481547</v>
      </c>
      <c r="E46" s="100">
        <v>41407.395</v>
      </c>
      <c r="F46" s="6">
        <f t="shared" si="1"/>
        <v>0.01768422909211451</v>
      </c>
      <c r="G46" s="100">
        <v>5833.8</v>
      </c>
      <c r="H46" s="6">
        <f t="shared" si="2"/>
        <v>0.013361695118082132</v>
      </c>
      <c r="I46" s="100">
        <v>55606</v>
      </c>
      <c r="J46" s="6">
        <f t="shared" si="3"/>
        <v>0.03994340601358083</v>
      </c>
      <c r="K46" s="37">
        <f t="shared" si="4"/>
        <v>144254.59</v>
      </c>
      <c r="L46" s="6">
        <f t="shared" si="5"/>
        <v>0.016109227211668926</v>
      </c>
    </row>
    <row r="47" spans="2:12" ht="12.75">
      <c r="B47" s="98" t="s">
        <v>93</v>
      </c>
      <c r="C47" s="100">
        <v>72.52</v>
      </c>
      <c r="D47" s="6">
        <f t="shared" si="0"/>
        <v>1.5157065778623404E-05</v>
      </c>
      <c r="E47" s="100">
        <v>72.52</v>
      </c>
      <c r="F47" s="6">
        <f t="shared" si="1"/>
        <v>3.097176950542637E-05</v>
      </c>
      <c r="G47" s="100">
        <v>0</v>
      </c>
      <c r="H47" s="6">
        <f t="shared" si="2"/>
        <v>0</v>
      </c>
      <c r="I47" s="100">
        <v>1491.16</v>
      </c>
      <c r="J47" s="6">
        <f t="shared" si="3"/>
        <v>0.0010711435692409307</v>
      </c>
      <c r="K47" s="37">
        <f t="shared" si="4"/>
        <v>1636.2</v>
      </c>
      <c r="L47" s="6">
        <f t="shared" si="5"/>
        <v>0.00018271805121578938</v>
      </c>
    </row>
    <row r="48" spans="2:12" ht="12.75">
      <c r="B48" s="98" t="s">
        <v>97</v>
      </c>
      <c r="C48" s="100">
        <v>0</v>
      </c>
      <c r="D48" s="6">
        <f t="shared" si="0"/>
        <v>0</v>
      </c>
      <c r="E48" s="100">
        <v>0</v>
      </c>
      <c r="F48" s="6">
        <f t="shared" si="1"/>
        <v>0</v>
      </c>
      <c r="G48" s="100">
        <v>0</v>
      </c>
      <c r="H48" s="6">
        <f t="shared" si="2"/>
        <v>0</v>
      </c>
      <c r="I48" s="100">
        <v>2562.85</v>
      </c>
      <c r="J48" s="6">
        <f t="shared" si="3"/>
        <v>0.0018409696453962816</v>
      </c>
      <c r="K48" s="37">
        <f t="shared" si="4"/>
        <v>2562.85</v>
      </c>
      <c r="L48" s="6">
        <f t="shared" si="5"/>
        <v>0.0002861990939728552</v>
      </c>
    </row>
    <row r="49" spans="2:12" ht="12.75">
      <c r="B49" s="98" t="s">
        <v>99</v>
      </c>
      <c r="C49" s="100">
        <v>144613.05</v>
      </c>
      <c r="D49" s="6">
        <f t="shared" si="0"/>
        <v>0.030224896736036337</v>
      </c>
      <c r="E49" s="100">
        <v>144613.05</v>
      </c>
      <c r="F49" s="6">
        <f t="shared" si="1"/>
        <v>0.06176119762929811</v>
      </c>
      <c r="G49" s="100">
        <v>15823.98</v>
      </c>
      <c r="H49" s="6">
        <f t="shared" si="2"/>
        <v>0.036243134203200196</v>
      </c>
      <c r="I49" s="100">
        <v>80988.71</v>
      </c>
      <c r="J49" s="6">
        <f t="shared" si="3"/>
        <v>0.05817654436654596</v>
      </c>
      <c r="K49" s="37">
        <f t="shared" si="4"/>
        <v>386038.79</v>
      </c>
      <c r="L49" s="6">
        <f t="shared" si="5"/>
        <v>0.04310980039267898</v>
      </c>
    </row>
    <row r="50" spans="2:12" ht="12.75">
      <c r="B50" s="98" t="s">
        <v>106</v>
      </c>
      <c r="C50" s="100">
        <v>0</v>
      </c>
      <c r="D50" s="6">
        <f t="shared" si="0"/>
        <v>0</v>
      </c>
      <c r="E50" s="100">
        <v>0</v>
      </c>
      <c r="F50" s="6">
        <f t="shared" si="1"/>
        <v>0</v>
      </c>
      <c r="G50" s="100">
        <v>0</v>
      </c>
      <c r="H50" s="6">
        <f t="shared" si="2"/>
        <v>0</v>
      </c>
      <c r="I50" s="100">
        <v>1123.84</v>
      </c>
      <c r="J50" s="6">
        <f t="shared" si="3"/>
        <v>0.000807286936918726</v>
      </c>
      <c r="K50" s="37">
        <f t="shared" si="4"/>
        <v>1123.84</v>
      </c>
      <c r="L50" s="6">
        <f t="shared" si="5"/>
        <v>0.00012550168358290716</v>
      </c>
    </row>
    <row r="51" spans="2:12" ht="12.75">
      <c r="B51" s="98" t="s">
        <v>110</v>
      </c>
      <c r="C51" s="100">
        <v>0</v>
      </c>
      <c r="D51" s="6">
        <f t="shared" si="0"/>
        <v>0</v>
      </c>
      <c r="E51" s="100">
        <v>0</v>
      </c>
      <c r="F51" s="6">
        <f t="shared" si="1"/>
        <v>0</v>
      </c>
      <c r="G51" s="100">
        <v>0</v>
      </c>
      <c r="H51" s="6">
        <f t="shared" si="2"/>
        <v>0</v>
      </c>
      <c r="I51" s="100">
        <v>2127.9</v>
      </c>
      <c r="J51" s="6">
        <f t="shared" si="3"/>
        <v>0.001528532418377489</v>
      </c>
      <c r="K51" s="37">
        <f t="shared" si="4"/>
        <v>2127.9</v>
      </c>
      <c r="L51" s="6">
        <f t="shared" si="5"/>
        <v>0.00023762727122728162</v>
      </c>
    </row>
    <row r="52" spans="2:12" ht="12.75">
      <c r="B52" s="98" t="s">
        <v>112</v>
      </c>
      <c r="C52" s="100">
        <v>0</v>
      </c>
      <c r="D52" s="6">
        <f t="shared" si="0"/>
        <v>0</v>
      </c>
      <c r="E52" s="100">
        <v>0</v>
      </c>
      <c r="F52" s="6">
        <f t="shared" si="1"/>
        <v>0</v>
      </c>
      <c r="G52" s="100">
        <v>0</v>
      </c>
      <c r="H52" s="6">
        <f t="shared" si="2"/>
        <v>0</v>
      </c>
      <c r="I52" s="100">
        <v>17574.42</v>
      </c>
      <c r="J52" s="6">
        <f t="shared" si="3"/>
        <v>0.012624216694478926</v>
      </c>
      <c r="K52" s="37">
        <f t="shared" si="4"/>
        <v>17574.42</v>
      </c>
      <c r="L52" s="6">
        <f t="shared" si="5"/>
        <v>0.0019625741190855595</v>
      </c>
    </row>
    <row r="53" spans="2:12" ht="12.75">
      <c r="B53" s="98" t="s">
        <v>115</v>
      </c>
      <c r="C53" s="100">
        <v>130427.37</v>
      </c>
      <c r="D53" s="6">
        <f t="shared" si="0"/>
        <v>0.027260014153652135</v>
      </c>
      <c r="E53" s="100">
        <v>130427.37</v>
      </c>
      <c r="F53" s="6">
        <f t="shared" si="1"/>
        <v>0.055702791517360205</v>
      </c>
      <c r="G53" s="100">
        <v>3757.84</v>
      </c>
      <c r="H53" s="6">
        <f t="shared" si="2"/>
        <v>0.008606930711120326</v>
      </c>
      <c r="I53" s="100">
        <v>10786.42</v>
      </c>
      <c r="J53" s="6">
        <f t="shared" si="3"/>
        <v>0.007748198998183803</v>
      </c>
      <c r="K53" s="37">
        <f t="shared" si="4"/>
        <v>275399</v>
      </c>
      <c r="L53" s="6">
        <f t="shared" si="5"/>
        <v>0.030754411799766027</v>
      </c>
    </row>
    <row r="54" spans="2:12" ht="12.75">
      <c r="B54" s="98" t="s">
        <v>120</v>
      </c>
      <c r="C54" s="100">
        <v>0</v>
      </c>
      <c r="D54" s="6">
        <f t="shared" si="0"/>
        <v>0</v>
      </c>
      <c r="E54" s="100">
        <v>0</v>
      </c>
      <c r="F54" s="6">
        <f t="shared" si="1"/>
        <v>0</v>
      </c>
      <c r="G54" s="100">
        <v>0</v>
      </c>
      <c r="H54" s="6">
        <f t="shared" si="2"/>
        <v>0</v>
      </c>
      <c r="I54" s="100">
        <v>751.37</v>
      </c>
      <c r="J54" s="6">
        <f t="shared" si="3"/>
        <v>0.0005397309099094384</v>
      </c>
      <c r="K54" s="37">
        <f t="shared" si="4"/>
        <v>751.37</v>
      </c>
      <c r="L54" s="6">
        <f t="shared" si="5"/>
        <v>8.390713980076253E-05</v>
      </c>
    </row>
    <row r="55" spans="2:12" ht="12.75">
      <c r="B55" s="98" t="s">
        <v>121</v>
      </c>
      <c r="C55" s="100">
        <v>848.155</v>
      </c>
      <c r="D55" s="6">
        <f t="shared" si="0"/>
        <v>0.00017726890685973985</v>
      </c>
      <c r="E55" s="100">
        <v>848.155</v>
      </c>
      <c r="F55" s="6">
        <f t="shared" si="1"/>
        <v>0.0003622291942205585</v>
      </c>
      <c r="G55" s="100">
        <v>0</v>
      </c>
      <c r="H55" s="6">
        <f t="shared" si="2"/>
        <v>0</v>
      </c>
      <c r="I55" s="100">
        <v>3470.52</v>
      </c>
      <c r="J55" s="6">
        <f t="shared" si="3"/>
        <v>0.0024929753882360277</v>
      </c>
      <c r="K55" s="37">
        <f t="shared" si="4"/>
        <v>5166.83</v>
      </c>
      <c r="L55" s="6">
        <f t="shared" si="5"/>
        <v>0.0005769912654707719</v>
      </c>
    </row>
    <row r="56" spans="2:12" ht="12.75">
      <c r="B56" s="98" t="s">
        <v>122</v>
      </c>
      <c r="C56" s="100">
        <v>6126.51</v>
      </c>
      <c r="D56" s="6">
        <f t="shared" si="0"/>
        <v>0.0012804731806866255</v>
      </c>
      <c r="E56" s="100">
        <v>6126.51</v>
      </c>
      <c r="F56" s="6">
        <f t="shared" si="1"/>
        <v>0.0026165038002301396</v>
      </c>
      <c r="G56" s="100">
        <v>0</v>
      </c>
      <c r="H56" s="6">
        <f t="shared" si="2"/>
        <v>0</v>
      </c>
      <c r="I56" s="100">
        <v>18004.44</v>
      </c>
      <c r="J56" s="6">
        <f t="shared" si="3"/>
        <v>0.012933112559205037</v>
      </c>
      <c r="K56" s="37">
        <f t="shared" si="4"/>
        <v>30257.46</v>
      </c>
      <c r="L56" s="6">
        <f t="shared" si="5"/>
        <v>0.003378917079782238</v>
      </c>
    </row>
    <row r="57" spans="2:12" ht="12.75">
      <c r="B57" s="98" t="s">
        <v>123</v>
      </c>
      <c r="C57" s="100">
        <v>423.08</v>
      </c>
      <c r="D57" s="6">
        <f t="shared" si="0"/>
        <v>8.842597062355199E-05</v>
      </c>
      <c r="E57" s="100">
        <v>423.08</v>
      </c>
      <c r="F57" s="6">
        <f t="shared" si="1"/>
        <v>0.00018068858580192758</v>
      </c>
      <c r="G57" s="100">
        <v>0</v>
      </c>
      <c r="H57" s="6">
        <f t="shared" si="2"/>
        <v>0</v>
      </c>
      <c r="I57" s="100">
        <v>0</v>
      </c>
      <c r="J57" s="6">
        <f t="shared" si="3"/>
        <v>0</v>
      </c>
      <c r="K57" s="37">
        <f t="shared" si="4"/>
        <v>846.16</v>
      </c>
      <c r="L57" s="6">
        <f t="shared" si="5"/>
        <v>9.449254749832069E-05</v>
      </c>
    </row>
    <row r="58" spans="2:12" ht="12.75">
      <c r="B58" s="98" t="s">
        <v>127</v>
      </c>
      <c r="C58" s="100">
        <v>85084.685</v>
      </c>
      <c r="D58" s="6">
        <f t="shared" si="0"/>
        <v>0.017783151782935082</v>
      </c>
      <c r="E58" s="100">
        <v>85084.685</v>
      </c>
      <c r="F58" s="6">
        <f t="shared" si="1"/>
        <v>0.03633788268424998</v>
      </c>
      <c r="G58" s="100">
        <v>6393.75</v>
      </c>
      <c r="H58" s="6">
        <f t="shared" si="2"/>
        <v>0.014644200720154554</v>
      </c>
      <c r="I58" s="100">
        <v>79744.13</v>
      </c>
      <c r="J58" s="6">
        <f t="shared" si="3"/>
        <v>0.057282526378264434</v>
      </c>
      <c r="K58" s="37">
        <f t="shared" si="4"/>
        <v>256307.25</v>
      </c>
      <c r="L58" s="6">
        <f t="shared" si="5"/>
        <v>0.02862239410370256</v>
      </c>
    </row>
    <row r="59" spans="2:12" ht="12.75">
      <c r="B59" s="98" t="s">
        <v>128</v>
      </c>
      <c r="C59" s="100">
        <v>0</v>
      </c>
      <c r="D59" s="6">
        <f t="shared" si="0"/>
        <v>0</v>
      </c>
      <c r="E59" s="100">
        <v>0</v>
      </c>
      <c r="F59" s="6">
        <f t="shared" si="1"/>
        <v>0</v>
      </c>
      <c r="G59" s="100">
        <v>0</v>
      </c>
      <c r="H59" s="6">
        <f t="shared" si="2"/>
        <v>0</v>
      </c>
      <c r="I59" s="100">
        <v>8637.87</v>
      </c>
      <c r="J59" s="6">
        <f t="shared" si="3"/>
        <v>0.00620483308460471</v>
      </c>
      <c r="K59" s="37">
        <f t="shared" si="4"/>
        <v>8637.87</v>
      </c>
      <c r="L59" s="6">
        <f t="shared" si="5"/>
        <v>0.0009646099334160436</v>
      </c>
    </row>
    <row r="60" spans="2:12" ht="12.75">
      <c r="B60" s="98" t="s">
        <v>130</v>
      </c>
      <c r="C60" s="100">
        <v>260.94</v>
      </c>
      <c r="D60" s="6">
        <f t="shared" si="0"/>
        <v>5.453784810085481E-05</v>
      </c>
      <c r="E60" s="100">
        <v>260.94</v>
      </c>
      <c r="F60" s="6">
        <f t="shared" si="1"/>
        <v>0.00011144199579076058</v>
      </c>
      <c r="G60" s="100">
        <v>0</v>
      </c>
      <c r="H60" s="6">
        <f t="shared" si="2"/>
        <v>0</v>
      </c>
      <c r="I60" s="100">
        <v>6392.04</v>
      </c>
      <c r="J60" s="6">
        <f t="shared" si="3"/>
        <v>0.004591588119538345</v>
      </c>
      <c r="K60" s="37">
        <f t="shared" si="4"/>
        <v>6913.92</v>
      </c>
      <c r="L60" s="6">
        <f t="shared" si="5"/>
        <v>0.0007720926467802655</v>
      </c>
    </row>
    <row r="61" spans="2:12" ht="12.75">
      <c r="B61" s="98" t="s">
        <v>131</v>
      </c>
      <c r="C61" s="100">
        <v>5521</v>
      </c>
      <c r="D61" s="6">
        <f t="shared" si="0"/>
        <v>0.0011539183696053477</v>
      </c>
      <c r="E61" s="100">
        <v>5521</v>
      </c>
      <c r="F61" s="6">
        <f t="shared" si="1"/>
        <v>0.002357903191388017</v>
      </c>
      <c r="G61" s="100">
        <v>0</v>
      </c>
      <c r="H61" s="6">
        <f t="shared" si="2"/>
        <v>0</v>
      </c>
      <c r="I61" s="100">
        <v>10390.27</v>
      </c>
      <c r="J61" s="6">
        <f t="shared" si="3"/>
        <v>0.007463632938904588</v>
      </c>
      <c r="K61" s="37">
        <f t="shared" si="4"/>
        <v>21432.27</v>
      </c>
      <c r="L61" s="6">
        <f t="shared" si="5"/>
        <v>0.0023933887101397298</v>
      </c>
    </row>
    <row r="62" spans="2:12" ht="12.75">
      <c r="B62" s="98" t="s">
        <v>132</v>
      </c>
      <c r="C62" s="100">
        <v>4768.25</v>
      </c>
      <c r="D62" s="6">
        <f t="shared" si="0"/>
        <v>0.000996589615263666</v>
      </c>
      <c r="E62" s="100">
        <v>4768.25</v>
      </c>
      <c r="F62" s="6">
        <f t="shared" si="1"/>
        <v>0.002036419469722136</v>
      </c>
      <c r="G62" s="100">
        <v>0</v>
      </c>
      <c r="H62" s="6">
        <f t="shared" si="2"/>
        <v>0</v>
      </c>
      <c r="I62" s="100">
        <v>40346.15</v>
      </c>
      <c r="J62" s="6">
        <f t="shared" si="3"/>
        <v>0.02898181222412751</v>
      </c>
      <c r="K62" s="37">
        <f t="shared" si="4"/>
        <v>49882.65</v>
      </c>
      <c r="L62" s="6">
        <f t="shared" si="5"/>
        <v>0.005570505193423356</v>
      </c>
    </row>
    <row r="63" spans="2:12" ht="12.75">
      <c r="B63" s="98" t="s">
        <v>134</v>
      </c>
      <c r="C63" s="100">
        <v>3141</v>
      </c>
      <c r="D63" s="6">
        <f t="shared" si="0"/>
        <v>0.0006564857089169349</v>
      </c>
      <c r="E63" s="100">
        <v>3141</v>
      </c>
      <c r="F63" s="6">
        <f t="shared" si="1"/>
        <v>0.0013414551574261477</v>
      </c>
      <c r="G63" s="100">
        <v>0</v>
      </c>
      <c r="H63" s="6">
        <f t="shared" si="2"/>
        <v>0</v>
      </c>
      <c r="I63" s="100">
        <v>5107.57</v>
      </c>
      <c r="J63" s="6">
        <f t="shared" si="3"/>
        <v>0.0036689159848359</v>
      </c>
      <c r="K63" s="37">
        <f t="shared" si="4"/>
        <v>11389.57</v>
      </c>
      <c r="L63" s="6">
        <f t="shared" si="5"/>
        <v>0.0012718983220790967</v>
      </c>
    </row>
    <row r="64" spans="2:12" ht="12.75">
      <c r="B64" s="98" t="s">
        <v>135</v>
      </c>
      <c r="C64" s="100">
        <v>194243.205</v>
      </c>
      <c r="D64" s="6">
        <f t="shared" si="0"/>
        <v>0.0405978631444516</v>
      </c>
      <c r="E64" s="100">
        <v>194243.205</v>
      </c>
      <c r="F64" s="6">
        <f t="shared" si="1"/>
        <v>0.08295719488769006</v>
      </c>
      <c r="G64" s="100">
        <v>57137.6</v>
      </c>
      <c r="H64" s="6">
        <f t="shared" si="2"/>
        <v>0.13086756333417834</v>
      </c>
      <c r="I64" s="100">
        <v>15702.38</v>
      </c>
      <c r="J64" s="6">
        <f t="shared" si="3"/>
        <v>0.011279475950788249</v>
      </c>
      <c r="K64" s="37">
        <f t="shared" si="4"/>
        <v>461326.38999999996</v>
      </c>
      <c r="L64" s="6">
        <f t="shared" si="5"/>
        <v>0.0515173322058521</v>
      </c>
    </row>
    <row r="65" spans="2:12" ht="12.75">
      <c r="B65" s="98" t="s">
        <v>136</v>
      </c>
      <c r="C65" s="100">
        <v>210.965</v>
      </c>
      <c r="D65" s="6">
        <f t="shared" si="0"/>
        <v>4.409280725299623E-05</v>
      </c>
      <c r="E65" s="100">
        <v>210.965</v>
      </c>
      <c r="F65" s="6">
        <f t="shared" si="1"/>
        <v>9.009872247259065E-05</v>
      </c>
      <c r="G65" s="100">
        <v>0</v>
      </c>
      <c r="H65" s="6">
        <f t="shared" si="2"/>
        <v>0</v>
      </c>
      <c r="I65" s="100">
        <v>477.62</v>
      </c>
      <c r="J65" s="6">
        <f t="shared" si="3"/>
        <v>0.0003430883282416732</v>
      </c>
      <c r="K65" s="37">
        <f t="shared" si="4"/>
        <v>899.55</v>
      </c>
      <c r="L65" s="6">
        <f t="shared" si="5"/>
        <v>0.00010045472617721752</v>
      </c>
    </row>
    <row r="66" spans="2:12" ht="12.75">
      <c r="B66" s="98" t="s">
        <v>137</v>
      </c>
      <c r="C66" s="100">
        <v>820.84</v>
      </c>
      <c r="D66" s="6">
        <f t="shared" si="0"/>
        <v>0.00017155992655440203</v>
      </c>
      <c r="E66" s="100">
        <v>820.84</v>
      </c>
      <c r="F66" s="6">
        <f t="shared" si="1"/>
        <v>0.0003505635311753197</v>
      </c>
      <c r="G66" s="100">
        <v>0</v>
      </c>
      <c r="H66" s="6">
        <f t="shared" si="2"/>
        <v>0</v>
      </c>
      <c r="I66" s="100">
        <v>64729.72</v>
      </c>
      <c r="J66" s="6">
        <f t="shared" si="3"/>
        <v>0.04649723927463589</v>
      </c>
      <c r="K66" s="37">
        <f t="shared" si="4"/>
        <v>66371.4</v>
      </c>
      <c r="L66" s="6">
        <f t="shared" si="5"/>
        <v>0.007411840156743455</v>
      </c>
    </row>
    <row r="67" spans="2:12" ht="12.75">
      <c r="B67" s="98" t="s">
        <v>139</v>
      </c>
      <c r="C67" s="100">
        <v>11524.47</v>
      </c>
      <c r="D67" s="6">
        <f t="shared" si="0"/>
        <v>0.0024086755357662997</v>
      </c>
      <c r="E67" s="100">
        <v>11524.47</v>
      </c>
      <c r="F67" s="6">
        <f t="shared" si="1"/>
        <v>0.004921859190736363</v>
      </c>
      <c r="G67" s="100">
        <v>0</v>
      </c>
      <c r="H67" s="6">
        <f t="shared" si="2"/>
        <v>0</v>
      </c>
      <c r="I67" s="100">
        <v>15443.17</v>
      </c>
      <c r="J67" s="6">
        <f t="shared" si="3"/>
        <v>0.011093277873732172</v>
      </c>
      <c r="K67" s="37">
        <f t="shared" si="4"/>
        <v>38492.11</v>
      </c>
      <c r="L67" s="6">
        <f t="shared" si="5"/>
        <v>0.004298498549311696</v>
      </c>
    </row>
    <row r="68" spans="2:12" ht="12.75">
      <c r="B68" s="98" t="s">
        <v>140</v>
      </c>
      <c r="C68" s="100">
        <v>6737.195</v>
      </c>
      <c r="D68" s="6">
        <f aca="true" t="shared" si="6" ref="D68:D77">+C68/$C$79</f>
        <v>0.001408109594296921</v>
      </c>
      <c r="E68" s="100">
        <v>6737.195</v>
      </c>
      <c r="F68" s="6">
        <f aca="true" t="shared" si="7" ref="F68:F76">+E68/$E$83</f>
        <v>0.00287731454292762</v>
      </c>
      <c r="G68" s="100">
        <v>0</v>
      </c>
      <c r="H68" s="6">
        <f aca="true" t="shared" si="8" ref="H68:H77">+G68/$G$79</f>
        <v>0</v>
      </c>
      <c r="I68" s="100">
        <v>20953.44</v>
      </c>
      <c r="J68" s="6">
        <f aca="true" t="shared" si="9" ref="J68:J77">+I68/$I$79</f>
        <v>0.015051464973226004</v>
      </c>
      <c r="K68" s="37">
        <f aca="true" t="shared" si="10" ref="K68:K77">+C68+E68+G68+I68</f>
        <v>34427.83</v>
      </c>
      <c r="L68" s="6">
        <f t="shared" si="5"/>
        <v>0.0038446314663173756</v>
      </c>
    </row>
    <row r="69" spans="2:12" ht="12.75">
      <c r="B69" s="98" t="s">
        <v>141</v>
      </c>
      <c r="C69" s="100">
        <v>0</v>
      </c>
      <c r="D69" s="6">
        <f t="shared" si="6"/>
        <v>0</v>
      </c>
      <c r="E69" s="100">
        <v>0</v>
      </c>
      <c r="F69" s="6">
        <f t="shared" si="7"/>
        <v>0</v>
      </c>
      <c r="G69" s="100">
        <v>0</v>
      </c>
      <c r="H69" s="6">
        <f t="shared" si="8"/>
        <v>0</v>
      </c>
      <c r="I69" s="100">
        <v>5866.03</v>
      </c>
      <c r="J69" s="6">
        <f t="shared" si="9"/>
        <v>0.0042137398478194</v>
      </c>
      <c r="K69" s="37">
        <f t="shared" si="10"/>
        <v>5866.03</v>
      </c>
      <c r="L69" s="6">
        <f aca="true" t="shared" si="11" ref="L69:L76">+K69/$K$83</f>
        <v>0.00065507246667483</v>
      </c>
    </row>
    <row r="70" spans="2:12" ht="12.75">
      <c r="B70" s="98" t="s">
        <v>142</v>
      </c>
      <c r="C70" s="100">
        <v>0</v>
      </c>
      <c r="D70" s="6">
        <f t="shared" si="6"/>
        <v>0</v>
      </c>
      <c r="E70" s="100">
        <v>0</v>
      </c>
      <c r="F70" s="6">
        <f t="shared" si="7"/>
        <v>0</v>
      </c>
      <c r="G70" s="100">
        <v>0</v>
      </c>
      <c r="H70" s="6">
        <f t="shared" si="8"/>
        <v>0</v>
      </c>
      <c r="I70" s="100">
        <v>1295.93</v>
      </c>
      <c r="J70" s="6">
        <f t="shared" si="9"/>
        <v>0.000930904185792537</v>
      </c>
      <c r="K70" s="37">
        <f t="shared" si="10"/>
        <v>1295.93</v>
      </c>
      <c r="L70" s="6">
        <f t="shared" si="11"/>
        <v>0.0001447193522259369</v>
      </c>
    </row>
    <row r="71" spans="2:12" ht="12.75">
      <c r="B71" s="98" t="s">
        <v>143</v>
      </c>
      <c r="C71" s="100">
        <v>14222.72</v>
      </c>
      <c r="D71" s="6">
        <f t="shared" si="6"/>
        <v>0.0029726241394228167</v>
      </c>
      <c r="E71" s="100">
        <v>14222.72</v>
      </c>
      <c r="F71" s="6">
        <f t="shared" si="7"/>
        <v>0.006074225118315193</v>
      </c>
      <c r="G71" s="100">
        <v>0</v>
      </c>
      <c r="H71" s="6">
        <f t="shared" si="8"/>
        <v>0</v>
      </c>
      <c r="I71" s="100">
        <v>46986.05</v>
      </c>
      <c r="J71" s="6">
        <f t="shared" si="9"/>
        <v>0.03375144538582905</v>
      </c>
      <c r="K71" s="37">
        <f t="shared" si="10"/>
        <v>75431.49</v>
      </c>
      <c r="L71" s="6">
        <f t="shared" si="11"/>
        <v>0.008423600325817935</v>
      </c>
    </row>
    <row r="72" spans="2:12" ht="12.75">
      <c r="B72" s="98" t="s">
        <v>145</v>
      </c>
      <c r="C72" s="100">
        <v>4434.205</v>
      </c>
      <c r="D72" s="6">
        <f t="shared" si="6"/>
        <v>0.0009267724332722117</v>
      </c>
      <c r="E72" s="100">
        <v>4434.205</v>
      </c>
      <c r="F72" s="6">
        <f t="shared" si="7"/>
        <v>0.0018937558632075172</v>
      </c>
      <c r="G72" s="100">
        <v>0</v>
      </c>
      <c r="H72" s="6">
        <f t="shared" si="8"/>
        <v>0</v>
      </c>
      <c r="I72" s="100">
        <v>0</v>
      </c>
      <c r="J72" s="6">
        <f t="shared" si="9"/>
        <v>0</v>
      </c>
      <c r="K72" s="37">
        <f t="shared" si="10"/>
        <v>8868.41</v>
      </c>
      <c r="L72" s="6">
        <f t="shared" si="11"/>
        <v>0.000990354842062473</v>
      </c>
    </row>
    <row r="73" spans="2:12" ht="12.75">
      <c r="B73" s="98" t="s">
        <v>146</v>
      </c>
      <c r="C73" s="100">
        <v>10546.65</v>
      </c>
      <c r="D73" s="6">
        <f t="shared" si="6"/>
        <v>0.0022043059541384242</v>
      </c>
      <c r="E73" s="100">
        <v>10546.65</v>
      </c>
      <c r="F73" s="6">
        <f t="shared" si="7"/>
        <v>0.004504252797220147</v>
      </c>
      <c r="G73" s="100">
        <v>0</v>
      </c>
      <c r="H73" s="6">
        <f t="shared" si="8"/>
        <v>0</v>
      </c>
      <c r="I73" s="100">
        <v>8121.54</v>
      </c>
      <c r="J73" s="6">
        <f t="shared" si="9"/>
        <v>0.00583393823823935</v>
      </c>
      <c r="K73" s="37">
        <f t="shared" si="10"/>
        <v>29214.84</v>
      </c>
      <c r="L73" s="6">
        <f t="shared" si="11"/>
        <v>0.0032624854121629946</v>
      </c>
    </row>
    <row r="74" spans="2:12" ht="12.75">
      <c r="B74" s="98" t="s">
        <v>148</v>
      </c>
      <c r="C74" s="100">
        <v>3869.695</v>
      </c>
      <c r="D74" s="6">
        <f t="shared" si="6"/>
        <v>0.0008087868402952302</v>
      </c>
      <c r="E74" s="100">
        <v>3869.695</v>
      </c>
      <c r="F74" s="6">
        <f t="shared" si="7"/>
        <v>0.0016526654936059144</v>
      </c>
      <c r="G74" s="100">
        <v>0</v>
      </c>
      <c r="H74" s="6">
        <f t="shared" si="8"/>
        <v>0</v>
      </c>
      <c r="I74" s="100">
        <v>3620.25</v>
      </c>
      <c r="J74" s="6">
        <f t="shared" si="9"/>
        <v>0.002600530799206309</v>
      </c>
      <c r="K74" s="37">
        <f t="shared" si="10"/>
        <v>11359.64</v>
      </c>
      <c r="L74" s="6">
        <f t="shared" si="11"/>
        <v>0.0012685559731774412</v>
      </c>
    </row>
    <row r="75" spans="2:12" ht="12.75">
      <c r="B75" s="98" t="s">
        <v>163</v>
      </c>
      <c r="C75" s="100">
        <v>0</v>
      </c>
      <c r="D75" s="6">
        <f t="shared" si="6"/>
        <v>0</v>
      </c>
      <c r="E75" s="100">
        <v>0</v>
      </c>
      <c r="F75" s="6">
        <f t="shared" si="7"/>
        <v>0</v>
      </c>
      <c r="G75" s="100">
        <v>0</v>
      </c>
      <c r="H75" s="6">
        <f t="shared" si="8"/>
        <v>0</v>
      </c>
      <c r="I75" s="100">
        <v>6837.62</v>
      </c>
      <c r="J75" s="6">
        <f t="shared" si="9"/>
        <v>0.004911661184522903</v>
      </c>
      <c r="K75" s="37">
        <f t="shared" si="10"/>
        <v>6837.62</v>
      </c>
      <c r="L75" s="6">
        <f t="shared" si="11"/>
        <v>0.0007635720580333123</v>
      </c>
    </row>
    <row r="76" spans="2:12" ht="12.75">
      <c r="B76" s="98" t="s">
        <v>149</v>
      </c>
      <c r="C76" s="100">
        <v>35.105</v>
      </c>
      <c r="D76" s="6">
        <f t="shared" si="6"/>
        <v>7.3371317451540896E-06</v>
      </c>
      <c r="E76" s="100">
        <v>35.105</v>
      </c>
      <c r="F76" s="6">
        <f t="shared" si="7"/>
        <v>1.4992608500937572E-05</v>
      </c>
      <c r="G76" s="100">
        <v>0</v>
      </c>
      <c r="H76" s="6">
        <f t="shared" si="8"/>
        <v>0</v>
      </c>
      <c r="I76" s="100">
        <v>21363.6</v>
      </c>
      <c r="J76" s="6">
        <f t="shared" si="9"/>
        <v>0.015346094822712215</v>
      </c>
      <c r="K76" s="37">
        <f t="shared" si="10"/>
        <v>21433.809999999998</v>
      </c>
      <c r="L76" s="6">
        <f t="shared" si="11"/>
        <v>0.0023935606853254477</v>
      </c>
    </row>
    <row r="77" spans="2:12" ht="12.75">
      <c r="B77" s="98" t="s">
        <v>165</v>
      </c>
      <c r="C77" s="100">
        <v>0</v>
      </c>
      <c r="D77" s="6">
        <f t="shared" si="6"/>
        <v>0</v>
      </c>
      <c r="E77" s="100">
        <v>1179443.82</v>
      </c>
      <c r="F77" s="6"/>
      <c r="G77" s="100">
        <v>0</v>
      </c>
      <c r="H77" s="6">
        <f t="shared" si="8"/>
        <v>0</v>
      </c>
      <c r="I77" s="100">
        <v>0</v>
      </c>
      <c r="J77" s="6">
        <f t="shared" si="9"/>
        <v>0</v>
      </c>
      <c r="K77" s="37">
        <f t="shared" si="10"/>
        <v>1179443.82</v>
      </c>
      <c r="L77" s="6"/>
    </row>
    <row r="78" spans="2:12" ht="12.75">
      <c r="B78" s="67"/>
      <c r="C78" s="54"/>
      <c r="D78" s="6"/>
      <c r="E78" s="54"/>
      <c r="F78" s="6"/>
      <c r="G78" s="54"/>
      <c r="H78" s="6"/>
      <c r="I78" s="54"/>
      <c r="J78" s="6"/>
      <c r="K78" s="37"/>
      <c r="L78" s="6"/>
    </row>
    <row r="79" spans="2:12" ht="12.75">
      <c r="B79" s="67"/>
      <c r="C79" s="4">
        <f aca="true" t="shared" si="12" ref="C79:L79">SUM(C3:C78)</f>
        <v>4784567.215000001</v>
      </c>
      <c r="D79" s="7">
        <f t="shared" si="12"/>
        <v>0.9999999999999999</v>
      </c>
      <c r="E79" s="4">
        <f t="shared" si="12"/>
        <v>3520930.96</v>
      </c>
      <c r="F79" s="7">
        <f>SUM(F3:F78)</f>
        <v>1</v>
      </c>
      <c r="G79" s="4">
        <f t="shared" si="12"/>
        <v>436606.27999999997</v>
      </c>
      <c r="H79" s="7">
        <f t="shared" si="12"/>
        <v>1.0000000000000002</v>
      </c>
      <c r="I79" s="4">
        <f t="shared" si="12"/>
        <v>1392119.6400000004</v>
      </c>
      <c r="J79" s="7">
        <f t="shared" si="12"/>
        <v>0.9999999999999994</v>
      </c>
      <c r="K79" s="4">
        <f t="shared" si="12"/>
        <v>10134224.095</v>
      </c>
      <c r="L79" s="7">
        <f t="shared" si="12"/>
        <v>1.0000000005583611</v>
      </c>
    </row>
    <row r="80" spans="2:11" ht="12.75">
      <c r="B80" s="67"/>
      <c r="C80" s="4">
        <f>+C79-C81</f>
        <v>0.005000000819563866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0.005000000819563866</v>
      </c>
    </row>
    <row r="81" spans="2:11" ht="12.75">
      <c r="B81" s="67"/>
      <c r="C81" s="16">
        <v>4784567.21</v>
      </c>
      <c r="E81" s="9">
        <v>3520930.96</v>
      </c>
      <c r="G81" s="9">
        <v>436606.28</v>
      </c>
      <c r="I81" s="9">
        <v>1392119.64</v>
      </c>
      <c r="K81" s="4">
        <f>SUM(C81:I81)</f>
        <v>10134224.09</v>
      </c>
    </row>
    <row r="82" ht="12.75">
      <c r="B82" s="67"/>
    </row>
    <row r="83" spans="2:11" ht="12.75">
      <c r="B83" s="67"/>
      <c r="E83" s="4">
        <f>+E81-1179443.82</f>
        <v>2341487.1399999997</v>
      </c>
      <c r="K83" s="4">
        <f>+K81-1179443.82</f>
        <v>8954780.27</v>
      </c>
    </row>
    <row r="90" spans="3:21" ht="12.75">
      <c r="C90" s="13"/>
      <c r="D90" s="13"/>
      <c r="E90" s="14"/>
      <c r="G90" s="13"/>
      <c r="H90" s="13"/>
      <c r="I90" s="14"/>
      <c r="K90" s="13"/>
      <c r="L90" s="13"/>
      <c r="M90" s="29"/>
      <c r="O90" s="13"/>
      <c r="P90" s="13"/>
      <c r="Q90" s="14"/>
      <c r="S90" s="13"/>
      <c r="T90" s="13"/>
      <c r="U90" s="1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4"/>
  <sheetViews>
    <sheetView workbookViewId="0" topLeftCell="A35">
      <selection activeCell="J2" sqref="J2:J77"/>
    </sheetView>
  </sheetViews>
  <sheetFormatPr defaultColWidth="9.140625" defaultRowHeight="12.75"/>
  <cols>
    <col min="2" max="2" width="13.421875" style="0" customWidth="1"/>
    <col min="3" max="3" width="15.57421875" style="4" customWidth="1"/>
    <col min="5" max="5" width="14.8515625" style="0" customWidth="1"/>
    <col min="7" max="7" width="19.7109375" style="0" customWidth="1"/>
    <col min="9" max="9" width="14.421875" style="0" customWidth="1"/>
    <col min="10" max="10" width="9.140625" style="10" customWidth="1"/>
    <col min="11" max="11" width="15.140625" style="0" customWidth="1"/>
    <col min="12" max="12" width="10.28125" style="0" bestFit="1" customWidth="1"/>
    <col min="13" max="13" width="12.57421875" style="0" customWidth="1"/>
    <col min="17" max="17" width="14.28125" style="0" customWidth="1"/>
    <col min="21" max="21" width="15.421875" style="0" customWidth="1"/>
  </cols>
  <sheetData>
    <row r="1" spans="4:6" ht="12.75">
      <c r="D1" s="5">
        <v>40603</v>
      </c>
      <c r="F1" t="s">
        <v>157</v>
      </c>
    </row>
    <row r="2" spans="2:12" ht="12.75">
      <c r="B2" s="101" t="s">
        <v>150</v>
      </c>
      <c r="C2" s="103" t="s">
        <v>151</v>
      </c>
      <c r="D2" s="1" t="s">
        <v>159</v>
      </c>
      <c r="E2" s="103" t="s">
        <v>152</v>
      </c>
      <c r="F2" s="1" t="s">
        <v>159</v>
      </c>
      <c r="G2" s="103" t="s">
        <v>153</v>
      </c>
      <c r="H2" s="1" t="s">
        <v>159</v>
      </c>
      <c r="I2" s="103" t="s">
        <v>154</v>
      </c>
      <c r="J2" s="45" t="s">
        <v>159</v>
      </c>
      <c r="K2" s="43" t="s">
        <v>155</v>
      </c>
      <c r="L2" s="1" t="s">
        <v>156</v>
      </c>
    </row>
    <row r="3" spans="1:12" ht="12.75">
      <c r="A3" s="2"/>
      <c r="B3" s="102" t="s">
        <v>2</v>
      </c>
      <c r="C3" s="104">
        <v>22437.74</v>
      </c>
      <c r="D3" s="6">
        <f>+C3/$C$79</f>
        <v>0.003851426872608559</v>
      </c>
      <c r="E3" s="104">
        <v>22437.74</v>
      </c>
      <c r="F3" s="6">
        <f>+E3/$E$79</f>
        <v>0.00696547164396681</v>
      </c>
      <c r="G3" s="104">
        <v>997.27</v>
      </c>
      <c r="H3" s="6">
        <f>+G3/$G$79</f>
        <v>0.001392257525327341</v>
      </c>
      <c r="I3" s="104">
        <v>3417.78</v>
      </c>
      <c r="J3" s="6">
        <f>+I3/$I$79</f>
        <v>0.002172899788483389</v>
      </c>
      <c r="K3" s="37">
        <f>+C3+E3+G3+I3</f>
        <v>49290.53</v>
      </c>
      <c r="L3" s="6">
        <f>+K3/$K$79</f>
        <v>0.004348020471876317</v>
      </c>
    </row>
    <row r="4" spans="1:12" ht="12.75">
      <c r="A4" s="2"/>
      <c r="B4" s="102" t="s">
        <v>6</v>
      </c>
      <c r="C4" s="104">
        <v>9322.32</v>
      </c>
      <c r="D4" s="6">
        <f aca="true" t="shared" si="0" ref="D4:D67">+C4/$C$79</f>
        <v>0.0016001715753483292</v>
      </c>
      <c r="E4" s="104">
        <v>9322.32</v>
      </c>
      <c r="F4" s="6">
        <f aca="true" t="shared" si="1" ref="F4:F67">+E4/$E$79</f>
        <v>0.0028939793230505686</v>
      </c>
      <c r="G4" s="104">
        <v>498.42</v>
      </c>
      <c r="H4" s="6">
        <f aca="true" t="shared" si="2" ref="H4:H67">+G4/$G$79</f>
        <v>0.000695828607873147</v>
      </c>
      <c r="I4" s="104">
        <v>36427.53</v>
      </c>
      <c r="J4" s="6">
        <f aca="true" t="shared" si="3" ref="J4:J67">+I4/$I$79</f>
        <v>0.023159294112544488</v>
      </c>
      <c r="K4" s="37">
        <f aca="true" t="shared" si="4" ref="K4:K67">+C4+E4+G4+I4</f>
        <v>55570.59</v>
      </c>
      <c r="L4" s="6">
        <f aca="true" t="shared" si="5" ref="L4:L67">+K4/$K$79</f>
        <v>0.004901997664749098</v>
      </c>
    </row>
    <row r="5" spans="1:12" ht="12.75">
      <c r="A5" s="2"/>
      <c r="B5" s="102" t="s">
        <v>7</v>
      </c>
      <c r="C5" s="104">
        <v>0</v>
      </c>
      <c r="D5" s="6">
        <f t="shared" si="0"/>
        <v>0</v>
      </c>
      <c r="E5" s="104">
        <v>0</v>
      </c>
      <c r="F5" s="6">
        <f t="shared" si="1"/>
        <v>0</v>
      </c>
      <c r="G5" s="104">
        <v>0</v>
      </c>
      <c r="H5" s="6">
        <f t="shared" si="2"/>
        <v>0</v>
      </c>
      <c r="I5" s="104">
        <v>1706.08</v>
      </c>
      <c r="J5" s="6">
        <f t="shared" si="3"/>
        <v>0.0010846633987956335</v>
      </c>
      <c r="K5" s="37">
        <f t="shared" si="4"/>
        <v>1706.08</v>
      </c>
      <c r="L5" s="6">
        <f t="shared" si="5"/>
        <v>0.00015049687570125027</v>
      </c>
    </row>
    <row r="6" spans="1:12" ht="12.75">
      <c r="A6" s="2"/>
      <c r="B6" s="102" t="s">
        <v>8</v>
      </c>
      <c r="C6" s="104">
        <v>21933.265</v>
      </c>
      <c r="D6" s="6">
        <f t="shared" si="0"/>
        <v>0.0037648339906356325</v>
      </c>
      <c r="E6" s="104">
        <v>21933.265</v>
      </c>
      <c r="F6" s="6">
        <f t="shared" si="1"/>
        <v>0.006808864681430023</v>
      </c>
      <c r="G6" s="104">
        <v>9859.54</v>
      </c>
      <c r="H6" s="6">
        <f t="shared" si="2"/>
        <v>0.013764596108642526</v>
      </c>
      <c r="I6" s="104">
        <v>24080.85</v>
      </c>
      <c r="J6" s="6">
        <f t="shared" si="3"/>
        <v>0.015309725573764319</v>
      </c>
      <c r="K6" s="37">
        <f t="shared" si="4"/>
        <v>77806.92</v>
      </c>
      <c r="L6" s="6">
        <f t="shared" si="5"/>
        <v>0.006863510719272908</v>
      </c>
    </row>
    <row r="7" spans="1:12" ht="12.75">
      <c r="A7" s="2"/>
      <c r="B7" s="102" t="s">
        <v>12</v>
      </c>
      <c r="C7" s="104">
        <v>1154.005</v>
      </c>
      <c r="D7" s="6">
        <f t="shared" si="0"/>
        <v>0.00019808438230074153</v>
      </c>
      <c r="E7" s="104">
        <v>1154.005</v>
      </c>
      <c r="F7" s="6">
        <f t="shared" si="1"/>
        <v>0.0003582441504579302</v>
      </c>
      <c r="G7" s="104">
        <v>0</v>
      </c>
      <c r="H7" s="6">
        <f t="shared" si="2"/>
        <v>0</v>
      </c>
      <c r="I7" s="104">
        <v>14142.51</v>
      </c>
      <c r="J7" s="6">
        <f t="shared" si="3"/>
        <v>0.008991291712054086</v>
      </c>
      <c r="K7" s="37">
        <f t="shared" si="4"/>
        <v>16450.52</v>
      </c>
      <c r="L7" s="6">
        <f t="shared" si="5"/>
        <v>0.0014511346851618515</v>
      </c>
    </row>
    <row r="8" spans="1:12" ht="12.75">
      <c r="A8" s="2"/>
      <c r="B8" s="102" t="s">
        <v>15</v>
      </c>
      <c r="C8" s="104">
        <v>57274.44</v>
      </c>
      <c r="D8" s="6">
        <f t="shared" si="0"/>
        <v>0.009831129041053446</v>
      </c>
      <c r="E8" s="104">
        <v>57274.44</v>
      </c>
      <c r="F8" s="6">
        <f t="shared" si="1"/>
        <v>0.017780020971099514</v>
      </c>
      <c r="G8" s="104">
        <v>1680.72</v>
      </c>
      <c r="H8" s="6">
        <f t="shared" si="2"/>
        <v>0.0023464007419938117</v>
      </c>
      <c r="I8" s="104">
        <v>19404.75</v>
      </c>
      <c r="J8" s="6">
        <f t="shared" si="3"/>
        <v>0.012336831853007813</v>
      </c>
      <c r="K8" s="37">
        <f t="shared" si="4"/>
        <v>135634.35</v>
      </c>
      <c r="L8" s="6">
        <f t="shared" si="5"/>
        <v>0.011964588948214547</v>
      </c>
    </row>
    <row r="9" spans="1:12" ht="12.75">
      <c r="A9" s="2"/>
      <c r="B9" s="102" t="s">
        <v>16</v>
      </c>
      <c r="C9" s="104">
        <v>0</v>
      </c>
      <c r="D9" s="6">
        <f t="shared" si="0"/>
        <v>0</v>
      </c>
      <c r="E9" s="104">
        <v>0</v>
      </c>
      <c r="F9" s="6">
        <f t="shared" si="1"/>
        <v>0</v>
      </c>
      <c r="G9" s="104">
        <v>0</v>
      </c>
      <c r="H9" s="6">
        <f t="shared" si="2"/>
        <v>0</v>
      </c>
      <c r="I9" s="104">
        <v>2639.54</v>
      </c>
      <c r="J9" s="6">
        <f t="shared" si="3"/>
        <v>0.001678123199180007</v>
      </c>
      <c r="K9" s="37">
        <f t="shared" si="4"/>
        <v>2639.54</v>
      </c>
      <c r="L9" s="6">
        <f t="shared" si="5"/>
        <v>0.00023283932950886132</v>
      </c>
    </row>
    <row r="10" spans="1:12" ht="12.75">
      <c r="A10" s="2"/>
      <c r="B10" s="102" t="s">
        <v>17</v>
      </c>
      <c r="C10" s="104">
        <v>14344.845</v>
      </c>
      <c r="D10" s="6">
        <f t="shared" si="0"/>
        <v>0.0024622854849198055</v>
      </c>
      <c r="E10" s="104">
        <v>14344.845</v>
      </c>
      <c r="F10" s="6">
        <f t="shared" si="1"/>
        <v>0.004453149518828504</v>
      </c>
      <c r="G10" s="104">
        <v>281.77</v>
      </c>
      <c r="H10" s="6">
        <f t="shared" si="2"/>
        <v>0.0003933703038409707</v>
      </c>
      <c r="I10" s="104">
        <v>6431.48</v>
      </c>
      <c r="J10" s="6">
        <f t="shared" si="3"/>
        <v>0.0040889002602962</v>
      </c>
      <c r="K10" s="37">
        <f t="shared" si="4"/>
        <v>35402.94</v>
      </c>
      <c r="L10" s="6">
        <f t="shared" si="5"/>
        <v>0.0031229671883140422</v>
      </c>
    </row>
    <row r="11" spans="1:12" ht="12.75">
      <c r="A11" s="2"/>
      <c r="B11" s="102" t="s">
        <v>22</v>
      </c>
      <c r="C11" s="104">
        <v>0</v>
      </c>
      <c r="D11" s="6">
        <f t="shared" si="0"/>
        <v>0</v>
      </c>
      <c r="E11" s="104">
        <v>0</v>
      </c>
      <c r="F11" s="6">
        <f t="shared" si="1"/>
        <v>0</v>
      </c>
      <c r="G11" s="104">
        <v>0</v>
      </c>
      <c r="H11" s="6">
        <f t="shared" si="2"/>
        <v>0</v>
      </c>
      <c r="I11" s="104">
        <v>314.76</v>
      </c>
      <c r="J11" s="6">
        <f t="shared" si="3"/>
        <v>0.00020011292049898808</v>
      </c>
      <c r="K11" s="37">
        <f t="shared" si="4"/>
        <v>314.76</v>
      </c>
      <c r="L11" s="6">
        <f t="shared" si="5"/>
        <v>2.7765636192749187E-05</v>
      </c>
    </row>
    <row r="12" spans="1:12" ht="12.75">
      <c r="A12" s="2"/>
      <c r="B12" s="102" t="s">
        <v>24</v>
      </c>
      <c r="C12" s="104">
        <v>1122.065</v>
      </c>
      <c r="D12" s="6">
        <f t="shared" si="0"/>
        <v>0.00019260189724159041</v>
      </c>
      <c r="E12" s="104">
        <v>1122.065</v>
      </c>
      <c r="F12" s="6">
        <f t="shared" si="1"/>
        <v>0.00034832883972216535</v>
      </c>
      <c r="G12" s="104">
        <v>0</v>
      </c>
      <c r="H12" s="6">
        <f t="shared" si="2"/>
        <v>0</v>
      </c>
      <c r="I12" s="104">
        <v>3194.68</v>
      </c>
      <c r="J12" s="6">
        <f t="shared" si="3"/>
        <v>0.0020310609507552015</v>
      </c>
      <c r="K12" s="37">
        <f t="shared" si="4"/>
        <v>5438.8099999999995</v>
      </c>
      <c r="L12" s="6">
        <f t="shared" si="5"/>
        <v>0.0004797687755162225</v>
      </c>
    </row>
    <row r="13" spans="1:12" ht="12.75">
      <c r="A13" s="2"/>
      <c r="B13" s="102" t="s">
        <v>27</v>
      </c>
      <c r="C13" s="104">
        <v>15619.985</v>
      </c>
      <c r="D13" s="6">
        <f t="shared" si="0"/>
        <v>0.0026811626295136053</v>
      </c>
      <c r="E13" s="104">
        <v>15619.985</v>
      </c>
      <c r="F13" s="6">
        <f t="shared" si="1"/>
        <v>0.004848998276862416</v>
      </c>
      <c r="G13" s="104">
        <v>121.91</v>
      </c>
      <c r="H13" s="6">
        <f t="shared" si="2"/>
        <v>0.0001701947465707944</v>
      </c>
      <c r="I13" s="104">
        <v>14245.58</v>
      </c>
      <c r="J13" s="6">
        <f t="shared" si="3"/>
        <v>0.0090568198564048</v>
      </c>
      <c r="K13" s="37">
        <f t="shared" si="4"/>
        <v>45607.46</v>
      </c>
      <c r="L13" s="6">
        <f t="shared" si="5"/>
        <v>0.0040231291842526395</v>
      </c>
    </row>
    <row r="14" spans="1:12" ht="12.75">
      <c r="A14" s="2"/>
      <c r="B14" s="102" t="s">
        <v>28</v>
      </c>
      <c r="C14" s="104">
        <v>51117.61</v>
      </c>
      <c r="D14" s="6">
        <f t="shared" si="0"/>
        <v>0.008774312244349207</v>
      </c>
      <c r="E14" s="104">
        <v>51117.61</v>
      </c>
      <c r="F14" s="6">
        <f t="shared" si="1"/>
        <v>0.015868722204747637</v>
      </c>
      <c r="G14" s="104">
        <v>0</v>
      </c>
      <c r="H14" s="6">
        <f t="shared" si="2"/>
        <v>0</v>
      </c>
      <c r="I14" s="104">
        <v>10345.67</v>
      </c>
      <c r="J14" s="6">
        <f t="shared" si="3"/>
        <v>0.006577399409768605</v>
      </c>
      <c r="K14" s="37">
        <f t="shared" si="4"/>
        <v>112580.89</v>
      </c>
      <c r="L14" s="6">
        <f t="shared" si="5"/>
        <v>0.009930995151848757</v>
      </c>
    </row>
    <row r="15" spans="1:12" ht="12.75">
      <c r="A15" s="2"/>
      <c r="B15" s="102" t="s">
        <v>31</v>
      </c>
      <c r="C15" s="104">
        <v>10.895</v>
      </c>
      <c r="D15" s="6">
        <f t="shared" si="0"/>
        <v>1.8701213124436885E-06</v>
      </c>
      <c r="E15" s="104">
        <v>10.895</v>
      </c>
      <c r="F15" s="6">
        <f t="shared" si="1"/>
        <v>3.3821950678195925E-06</v>
      </c>
      <c r="G15" s="104">
        <v>0</v>
      </c>
      <c r="H15" s="6">
        <f t="shared" si="2"/>
        <v>0</v>
      </c>
      <c r="I15" s="104">
        <v>0</v>
      </c>
      <c r="J15" s="6">
        <f t="shared" si="3"/>
        <v>0</v>
      </c>
      <c r="K15" s="37">
        <f t="shared" si="4"/>
        <v>21.79</v>
      </c>
      <c r="L15" s="6">
        <f t="shared" si="5"/>
        <v>1.9221413541746244E-06</v>
      </c>
    </row>
    <row r="16" spans="1:12" ht="12.75">
      <c r="A16" s="2"/>
      <c r="B16" s="102" t="s">
        <v>32</v>
      </c>
      <c r="C16" s="104">
        <v>0</v>
      </c>
      <c r="D16" s="6">
        <f t="shared" si="0"/>
        <v>0</v>
      </c>
      <c r="E16" s="104">
        <v>0</v>
      </c>
      <c r="F16" s="6">
        <f t="shared" si="1"/>
        <v>0</v>
      </c>
      <c r="G16" s="104">
        <v>0</v>
      </c>
      <c r="H16" s="6">
        <f t="shared" si="2"/>
        <v>0</v>
      </c>
      <c r="I16" s="104">
        <v>726.62</v>
      </c>
      <c r="J16" s="6">
        <f t="shared" si="3"/>
        <v>0.00046195847723019037</v>
      </c>
      <c r="K16" s="37">
        <f t="shared" si="4"/>
        <v>726.62</v>
      </c>
      <c r="L16" s="6">
        <f t="shared" si="5"/>
        <v>6.409666593714391E-05</v>
      </c>
    </row>
    <row r="17" spans="1:12" ht="12.75">
      <c r="A17" s="2"/>
      <c r="B17" s="102" t="s">
        <v>33</v>
      </c>
      <c r="C17" s="104">
        <v>9141.485</v>
      </c>
      <c r="D17" s="6">
        <f t="shared" si="0"/>
        <v>0.0015691313378507841</v>
      </c>
      <c r="E17" s="104">
        <v>9141.485</v>
      </c>
      <c r="F17" s="6">
        <f t="shared" si="1"/>
        <v>0.00283784171450636</v>
      </c>
      <c r="G17" s="104">
        <v>282.15</v>
      </c>
      <c r="H17" s="6">
        <f t="shared" si="2"/>
        <v>0.00039390080998236106</v>
      </c>
      <c r="I17" s="104">
        <v>10588.59</v>
      </c>
      <c r="J17" s="6">
        <f t="shared" si="3"/>
        <v>0.00673183908014481</v>
      </c>
      <c r="K17" s="37">
        <f t="shared" si="4"/>
        <v>29153.710000000003</v>
      </c>
      <c r="L17" s="6">
        <f t="shared" si="5"/>
        <v>0.0025717095740529737</v>
      </c>
    </row>
    <row r="18" spans="1:12" ht="12.75">
      <c r="A18" s="2"/>
      <c r="B18" s="102" t="s">
        <v>35</v>
      </c>
      <c r="C18" s="104">
        <v>13853.28</v>
      </c>
      <c r="D18" s="6">
        <f t="shared" si="0"/>
        <v>0.0023779085980036624</v>
      </c>
      <c r="E18" s="104">
        <v>13853.28</v>
      </c>
      <c r="F18" s="6">
        <f t="shared" si="1"/>
        <v>0.004300550278946655</v>
      </c>
      <c r="G18" s="104">
        <v>11994.94</v>
      </c>
      <c r="H18" s="6">
        <f t="shared" si="2"/>
        <v>0.016745761409497864</v>
      </c>
      <c r="I18" s="104">
        <v>0</v>
      </c>
      <c r="J18" s="6">
        <f t="shared" si="3"/>
        <v>0</v>
      </c>
      <c r="K18" s="37">
        <f t="shared" si="4"/>
        <v>39701.5</v>
      </c>
      <c r="L18" s="6">
        <f t="shared" si="5"/>
        <v>0.003502152132756487</v>
      </c>
    </row>
    <row r="19" spans="1:12" ht="12.75">
      <c r="A19" s="2"/>
      <c r="B19" s="102" t="s">
        <v>38</v>
      </c>
      <c r="C19" s="104">
        <v>64841.905</v>
      </c>
      <c r="D19" s="6">
        <f t="shared" si="0"/>
        <v>0.011130080631477647</v>
      </c>
      <c r="E19" s="104">
        <v>64841.905</v>
      </c>
      <c r="F19" s="6">
        <f t="shared" si="1"/>
        <v>0.020129230957230525</v>
      </c>
      <c r="G19" s="104">
        <v>6068.79</v>
      </c>
      <c r="H19" s="6">
        <f t="shared" si="2"/>
        <v>0.008472448331075149</v>
      </c>
      <c r="I19" s="104">
        <v>41546.06</v>
      </c>
      <c r="J19" s="6">
        <f t="shared" si="3"/>
        <v>0.02641346868034753</v>
      </c>
      <c r="K19" s="37">
        <f t="shared" si="4"/>
        <v>177298.66</v>
      </c>
      <c r="L19" s="6">
        <f t="shared" si="5"/>
        <v>0.01563988464551383</v>
      </c>
    </row>
    <row r="20" spans="1:12" ht="12.75">
      <c r="A20" s="2"/>
      <c r="B20" s="102" t="s">
        <v>39</v>
      </c>
      <c r="C20" s="104">
        <v>606.105</v>
      </c>
      <c r="D20" s="6">
        <f t="shared" si="0"/>
        <v>0.00010403762075068213</v>
      </c>
      <c r="E20" s="104">
        <v>606.105</v>
      </c>
      <c r="F20" s="6">
        <f t="shared" si="1"/>
        <v>0.0001881565251565667</v>
      </c>
      <c r="G20" s="104">
        <v>0</v>
      </c>
      <c r="H20" s="6">
        <f t="shared" si="2"/>
        <v>0</v>
      </c>
      <c r="I20" s="104">
        <v>2266.26</v>
      </c>
      <c r="J20" s="6">
        <f t="shared" si="3"/>
        <v>0.0014408053984306672</v>
      </c>
      <c r="K20" s="37">
        <f t="shared" si="4"/>
        <v>3478.4700000000003</v>
      </c>
      <c r="L20" s="6">
        <f t="shared" si="5"/>
        <v>0.00030684309482587453</v>
      </c>
    </row>
    <row r="21" spans="1:12" ht="12.75">
      <c r="A21" s="2"/>
      <c r="B21" s="102" t="s">
        <v>40</v>
      </c>
      <c r="C21" s="104">
        <v>363629.875</v>
      </c>
      <c r="D21" s="6">
        <f t="shared" si="0"/>
        <v>0.06241688656069155</v>
      </c>
      <c r="E21" s="104">
        <v>363629.875</v>
      </c>
      <c r="F21" s="6">
        <f t="shared" si="1"/>
        <v>0.11288363191710464</v>
      </c>
      <c r="G21" s="104">
        <v>54174.96</v>
      </c>
      <c r="H21" s="6">
        <f t="shared" si="2"/>
        <v>0.0756319710252065</v>
      </c>
      <c r="I21" s="104">
        <v>36877.27</v>
      </c>
      <c r="J21" s="6">
        <f t="shared" si="3"/>
        <v>0.023445222390804796</v>
      </c>
      <c r="K21" s="37">
        <f t="shared" si="4"/>
        <v>818311.98</v>
      </c>
      <c r="L21" s="6">
        <f t="shared" si="5"/>
        <v>0.07218500676340148</v>
      </c>
    </row>
    <row r="22" spans="1:12" ht="12.75">
      <c r="A22" s="2"/>
      <c r="B22" s="102" t="s">
        <v>164</v>
      </c>
      <c r="C22" s="104">
        <v>0</v>
      </c>
      <c r="D22" s="6">
        <f t="shared" si="0"/>
        <v>0</v>
      </c>
      <c r="E22" s="104">
        <v>0</v>
      </c>
      <c r="F22" s="6">
        <f t="shared" si="1"/>
        <v>0</v>
      </c>
      <c r="G22" s="104">
        <v>0</v>
      </c>
      <c r="H22" s="6">
        <f t="shared" si="2"/>
        <v>0</v>
      </c>
      <c r="I22" s="104">
        <v>6415</v>
      </c>
      <c r="J22" s="6">
        <f t="shared" si="3"/>
        <v>0.00407842287775133</v>
      </c>
      <c r="K22" s="37">
        <f t="shared" si="4"/>
        <v>6415</v>
      </c>
      <c r="L22" s="6">
        <f t="shared" si="5"/>
        <v>0.0005658805317590737</v>
      </c>
    </row>
    <row r="23" spans="1:12" ht="12.75">
      <c r="A23" s="2"/>
      <c r="B23" s="102" t="s">
        <v>42</v>
      </c>
      <c r="C23" s="104">
        <v>0</v>
      </c>
      <c r="D23" s="6">
        <f t="shared" si="0"/>
        <v>0</v>
      </c>
      <c r="E23" s="104">
        <v>0</v>
      </c>
      <c r="F23" s="6">
        <f t="shared" si="1"/>
        <v>0</v>
      </c>
      <c r="G23" s="104">
        <v>0</v>
      </c>
      <c r="H23" s="6">
        <f t="shared" si="2"/>
        <v>0</v>
      </c>
      <c r="I23" s="104">
        <v>4024.68</v>
      </c>
      <c r="J23" s="6">
        <f t="shared" si="3"/>
        <v>0.0025587446590223262</v>
      </c>
      <c r="K23" s="37">
        <f t="shared" si="4"/>
        <v>4024.68</v>
      </c>
      <c r="L23" s="6">
        <f t="shared" si="5"/>
        <v>0.00035502541832581585</v>
      </c>
    </row>
    <row r="24" spans="1:12" ht="12.75">
      <c r="A24" s="2"/>
      <c r="B24" s="102" t="s">
        <v>43</v>
      </c>
      <c r="C24" s="104">
        <v>6441.095</v>
      </c>
      <c r="D24" s="6">
        <f t="shared" si="0"/>
        <v>0.0011056107420811822</v>
      </c>
      <c r="E24" s="104">
        <v>6441.095</v>
      </c>
      <c r="F24" s="6">
        <f t="shared" si="1"/>
        <v>0.0019995447214646573</v>
      </c>
      <c r="G24" s="104">
        <v>0</v>
      </c>
      <c r="H24" s="6">
        <f t="shared" si="2"/>
        <v>0</v>
      </c>
      <c r="I24" s="104">
        <v>2978.14</v>
      </c>
      <c r="J24" s="6">
        <f t="shared" si="3"/>
        <v>0.0018933927216128364</v>
      </c>
      <c r="K24" s="37">
        <f t="shared" si="4"/>
        <v>15860.33</v>
      </c>
      <c r="L24" s="6">
        <f t="shared" si="5"/>
        <v>0.0013990727941191566</v>
      </c>
    </row>
    <row r="25" spans="1:12" ht="12.75">
      <c r="A25" s="2"/>
      <c r="B25" s="102" t="s">
        <v>44</v>
      </c>
      <c r="C25" s="104">
        <v>30235.295</v>
      </c>
      <c r="D25" s="6">
        <f t="shared" si="0"/>
        <v>0.0051898732966977595</v>
      </c>
      <c r="E25" s="104">
        <v>30235.295</v>
      </c>
      <c r="F25" s="6">
        <f t="shared" si="1"/>
        <v>0.009386109740529636</v>
      </c>
      <c r="G25" s="104">
        <v>1514.29</v>
      </c>
      <c r="H25" s="6">
        <f t="shared" si="2"/>
        <v>0.002114053012752754</v>
      </c>
      <c r="I25" s="104">
        <v>84528.84</v>
      </c>
      <c r="J25" s="6">
        <f t="shared" si="3"/>
        <v>0.05374035150207041</v>
      </c>
      <c r="K25" s="37">
        <f t="shared" si="4"/>
        <v>146513.72</v>
      </c>
      <c r="L25" s="6">
        <f t="shared" si="5"/>
        <v>0.01292428087039751</v>
      </c>
    </row>
    <row r="26" spans="1:12" ht="12.75">
      <c r="A26" s="2"/>
      <c r="B26" s="102" t="s">
        <v>45</v>
      </c>
      <c r="C26" s="104">
        <v>508898.165</v>
      </c>
      <c r="D26" s="6">
        <f t="shared" si="0"/>
        <v>0.08735211603763054</v>
      </c>
      <c r="E26" s="104">
        <v>508898.165</v>
      </c>
      <c r="F26" s="6">
        <f t="shared" si="1"/>
        <v>0.1579800700950382</v>
      </c>
      <c r="G26" s="104">
        <v>166582.84</v>
      </c>
      <c r="H26" s="6">
        <f t="shared" si="2"/>
        <v>0.23256110439539981</v>
      </c>
      <c r="I26" s="104">
        <v>52181.27</v>
      </c>
      <c r="J26" s="6">
        <f t="shared" si="3"/>
        <v>0.033174947055045846</v>
      </c>
      <c r="K26" s="37">
        <f t="shared" si="4"/>
        <v>1236560.44</v>
      </c>
      <c r="L26" s="6">
        <f t="shared" si="5"/>
        <v>0.10907957589079254</v>
      </c>
    </row>
    <row r="27" spans="1:12" ht="12.75">
      <c r="A27" s="2"/>
      <c r="B27" s="102" t="s">
        <v>46</v>
      </c>
      <c r="C27" s="104">
        <v>198025.975</v>
      </c>
      <c r="D27" s="6">
        <f t="shared" si="0"/>
        <v>0.03399105977649757</v>
      </c>
      <c r="E27" s="104">
        <v>198025.975</v>
      </c>
      <c r="F27" s="6">
        <f t="shared" si="1"/>
        <v>0.06147429792979954</v>
      </c>
      <c r="G27" s="104">
        <v>33582.98</v>
      </c>
      <c r="H27" s="6">
        <f t="shared" si="2"/>
        <v>0.046884150358396014</v>
      </c>
      <c r="I27" s="104">
        <v>95514.68</v>
      </c>
      <c r="J27" s="6">
        <f t="shared" si="3"/>
        <v>0.06072474763415391</v>
      </c>
      <c r="K27" s="37">
        <f t="shared" si="4"/>
        <v>525149.61</v>
      </c>
      <c r="L27" s="6">
        <f t="shared" si="5"/>
        <v>0.04632454256584102</v>
      </c>
    </row>
    <row r="28" spans="1:12" ht="12.75">
      <c r="A28" s="2"/>
      <c r="B28" s="102" t="s">
        <v>48</v>
      </c>
      <c r="C28" s="104">
        <v>133121.395</v>
      </c>
      <c r="D28" s="6">
        <f t="shared" si="0"/>
        <v>0.02285022101255022</v>
      </c>
      <c r="E28" s="104">
        <v>133121.395</v>
      </c>
      <c r="F28" s="6">
        <f t="shared" si="1"/>
        <v>0.04132561042590764</v>
      </c>
      <c r="G28" s="104">
        <v>29808.4</v>
      </c>
      <c r="H28" s="6">
        <f t="shared" si="2"/>
        <v>0.04161457701321358</v>
      </c>
      <c r="I28" s="104">
        <v>69246.85</v>
      </c>
      <c r="J28" s="6">
        <f t="shared" si="3"/>
        <v>0.04402461999255101</v>
      </c>
      <c r="K28" s="37">
        <f t="shared" si="4"/>
        <v>365298.04000000004</v>
      </c>
      <c r="L28" s="6">
        <f t="shared" si="5"/>
        <v>0.0322237021240448</v>
      </c>
    </row>
    <row r="29" spans="1:12" ht="12.75">
      <c r="A29" s="2"/>
      <c r="B29" s="102" t="s">
        <v>51</v>
      </c>
      <c r="C29" s="104">
        <v>190455.17</v>
      </c>
      <c r="D29" s="6">
        <f t="shared" si="0"/>
        <v>0.03269153487674033</v>
      </c>
      <c r="E29" s="104">
        <v>190455.17</v>
      </c>
      <c r="F29" s="6">
        <f t="shared" si="1"/>
        <v>0.059124051089008</v>
      </c>
      <c r="G29" s="104">
        <v>75525.38</v>
      </c>
      <c r="H29" s="6">
        <f t="shared" si="2"/>
        <v>0.10543862610748048</v>
      </c>
      <c r="I29" s="104">
        <v>109011.15</v>
      </c>
      <c r="J29" s="6">
        <f t="shared" si="3"/>
        <v>0.06930531069212499</v>
      </c>
      <c r="K29" s="37">
        <f t="shared" si="4"/>
        <v>565446.87</v>
      </c>
      <c r="L29" s="6">
        <f t="shared" si="5"/>
        <v>0.04987924793095928</v>
      </c>
    </row>
    <row r="30" spans="1:12" ht="12.75">
      <c r="A30" s="2"/>
      <c r="B30" s="102" t="s">
        <v>52</v>
      </c>
      <c r="C30" s="104">
        <v>1861.795</v>
      </c>
      <c r="D30" s="6">
        <f t="shared" si="0"/>
        <v>0.0003195761825517299</v>
      </c>
      <c r="E30" s="104">
        <v>1861.795</v>
      </c>
      <c r="F30" s="6">
        <f t="shared" si="1"/>
        <v>0.0005779673121882679</v>
      </c>
      <c r="G30" s="104">
        <v>0</v>
      </c>
      <c r="H30" s="6">
        <f t="shared" si="2"/>
        <v>0</v>
      </c>
      <c r="I30" s="104">
        <v>25078.78</v>
      </c>
      <c r="J30" s="6">
        <f t="shared" si="3"/>
        <v>0.015944173047247465</v>
      </c>
      <c r="K30" s="37">
        <f t="shared" si="4"/>
        <v>28802.37</v>
      </c>
      <c r="L30" s="6">
        <f t="shared" si="5"/>
        <v>0.0025407171397539502</v>
      </c>
    </row>
    <row r="31" spans="1:12" ht="12.75">
      <c r="A31" s="2"/>
      <c r="B31" s="102" t="s">
        <v>53</v>
      </c>
      <c r="C31" s="104">
        <v>21053.785</v>
      </c>
      <c r="D31" s="6">
        <f t="shared" si="0"/>
        <v>0.0036138716875729455</v>
      </c>
      <c r="E31" s="104">
        <v>21053.785</v>
      </c>
      <c r="F31" s="6">
        <f t="shared" si="1"/>
        <v>0.0065358428440508605</v>
      </c>
      <c r="G31" s="104">
        <v>2729.17</v>
      </c>
      <c r="H31" s="6">
        <f t="shared" si="2"/>
        <v>0.0038101090681536788</v>
      </c>
      <c r="I31" s="104">
        <v>1361.8</v>
      </c>
      <c r="J31" s="6">
        <f t="shared" si="3"/>
        <v>0.000865782739660446</v>
      </c>
      <c r="K31" s="37">
        <f t="shared" si="4"/>
        <v>46198.54</v>
      </c>
      <c r="L31" s="6">
        <f t="shared" si="5"/>
        <v>0.004075269584051884</v>
      </c>
    </row>
    <row r="32" spans="1:12" ht="12.75">
      <c r="A32" s="2"/>
      <c r="B32" s="102" t="s">
        <v>54</v>
      </c>
      <c r="C32" s="104">
        <v>7194.68</v>
      </c>
      <c r="D32" s="6">
        <f t="shared" si="0"/>
        <v>0.001234963231226467</v>
      </c>
      <c r="E32" s="104">
        <v>7194.68</v>
      </c>
      <c r="F32" s="6">
        <f t="shared" si="1"/>
        <v>0.0022334842781588132</v>
      </c>
      <c r="G32" s="104">
        <v>0</v>
      </c>
      <c r="H32" s="6">
        <f t="shared" si="2"/>
        <v>0</v>
      </c>
      <c r="I32" s="104">
        <v>46208.24</v>
      </c>
      <c r="J32" s="6">
        <f t="shared" si="3"/>
        <v>0.029377512573129243</v>
      </c>
      <c r="K32" s="37">
        <f t="shared" si="4"/>
        <v>60597.6</v>
      </c>
      <c r="L32" s="6">
        <f t="shared" si="5"/>
        <v>0.005345440703246086</v>
      </c>
    </row>
    <row r="33" spans="1:12" ht="12.75">
      <c r="A33" s="2"/>
      <c r="B33" s="102" t="s">
        <v>55</v>
      </c>
      <c r="C33" s="104">
        <v>48386.635</v>
      </c>
      <c r="D33" s="6">
        <f t="shared" si="0"/>
        <v>0.008305541748594191</v>
      </c>
      <c r="E33" s="104">
        <v>48386.635</v>
      </c>
      <c r="F33" s="6">
        <f t="shared" si="1"/>
        <v>0.015020930541109399</v>
      </c>
      <c r="G33" s="104">
        <v>21702.35</v>
      </c>
      <c r="H33" s="6">
        <f t="shared" si="2"/>
        <v>0.030297973572641128</v>
      </c>
      <c r="I33" s="104">
        <v>8267.6</v>
      </c>
      <c r="J33" s="6">
        <f t="shared" si="3"/>
        <v>0.0052562383451437095</v>
      </c>
      <c r="K33" s="37">
        <f t="shared" si="4"/>
        <v>126743.22</v>
      </c>
      <c r="L33" s="6">
        <f t="shared" si="5"/>
        <v>0.011180283823921632</v>
      </c>
    </row>
    <row r="34" spans="1:12" ht="12.75">
      <c r="A34" s="2"/>
      <c r="B34" s="102" t="s">
        <v>58</v>
      </c>
      <c r="C34" s="104">
        <v>1586921.99</v>
      </c>
      <c r="D34" s="6">
        <f t="shared" si="0"/>
        <v>0.27239436757086277</v>
      </c>
      <c r="E34" s="104">
        <v>0</v>
      </c>
      <c r="F34" s="6">
        <f t="shared" si="1"/>
        <v>0</v>
      </c>
      <c r="G34" s="104">
        <v>0</v>
      </c>
      <c r="H34" s="6">
        <f t="shared" si="2"/>
        <v>0</v>
      </c>
      <c r="I34" s="104">
        <v>0</v>
      </c>
      <c r="J34" s="6">
        <f t="shared" si="3"/>
        <v>0</v>
      </c>
      <c r="K34" s="37">
        <f t="shared" si="4"/>
        <v>1586921.99</v>
      </c>
      <c r="L34" s="6">
        <f t="shared" si="5"/>
        <v>0.13998569907425837</v>
      </c>
    </row>
    <row r="35" spans="1:12" ht="12.75">
      <c r="A35" s="2"/>
      <c r="B35" s="102" t="s">
        <v>61</v>
      </c>
      <c r="C35" s="104">
        <v>885004.08</v>
      </c>
      <c r="D35" s="6">
        <f t="shared" si="0"/>
        <v>0.15191050863768876</v>
      </c>
      <c r="E35" s="104">
        <v>0</v>
      </c>
      <c r="F35" s="6">
        <f t="shared" si="1"/>
        <v>0</v>
      </c>
      <c r="G35" s="104">
        <v>0</v>
      </c>
      <c r="H35" s="6">
        <f t="shared" si="2"/>
        <v>0</v>
      </c>
      <c r="I35" s="104">
        <v>0</v>
      </c>
      <c r="J35" s="6">
        <f t="shared" si="3"/>
        <v>0</v>
      </c>
      <c r="K35" s="37">
        <f t="shared" si="4"/>
        <v>885004.08</v>
      </c>
      <c r="L35" s="6">
        <f t="shared" si="5"/>
        <v>0.07806805602484018</v>
      </c>
    </row>
    <row r="36" spans="1:12" ht="12.75">
      <c r="A36" s="2"/>
      <c r="B36" s="102" t="s">
        <v>63</v>
      </c>
      <c r="C36" s="104">
        <v>136818.77</v>
      </c>
      <c r="D36" s="6">
        <f t="shared" si="0"/>
        <v>0.023484873585987255</v>
      </c>
      <c r="E36" s="104">
        <v>4200.36</v>
      </c>
      <c r="F36" s="6">
        <f t="shared" si="1"/>
        <v>0.001303940970634851</v>
      </c>
      <c r="G36" s="104">
        <v>7302.1</v>
      </c>
      <c r="H36" s="6">
        <f t="shared" si="2"/>
        <v>0.010194233934333507</v>
      </c>
      <c r="I36" s="104">
        <v>6422.53</v>
      </c>
      <c r="J36" s="6">
        <f t="shared" si="3"/>
        <v>0.00408321017693597</v>
      </c>
      <c r="K36" s="37">
        <f t="shared" si="4"/>
        <v>154743.75999999998</v>
      </c>
      <c r="L36" s="6">
        <f t="shared" si="5"/>
        <v>0.013650269866749566</v>
      </c>
    </row>
    <row r="37" spans="1:12" ht="12.75">
      <c r="A37" s="2"/>
      <c r="B37" s="102" t="s">
        <v>67</v>
      </c>
      <c r="C37" s="104">
        <v>87979.91</v>
      </c>
      <c r="D37" s="6">
        <f t="shared" si="0"/>
        <v>0.015101707641842828</v>
      </c>
      <c r="E37" s="104">
        <v>87979.91</v>
      </c>
      <c r="F37" s="6">
        <f t="shared" si="1"/>
        <v>0.027312089735586204</v>
      </c>
      <c r="G37" s="104">
        <v>8887.1</v>
      </c>
      <c r="H37" s="6">
        <f t="shared" si="2"/>
        <v>0.012407002971448667</v>
      </c>
      <c r="I37" s="104">
        <v>9232.52</v>
      </c>
      <c r="J37" s="6">
        <f t="shared" si="3"/>
        <v>0.005869699265361919</v>
      </c>
      <c r="K37" s="37">
        <f t="shared" si="4"/>
        <v>194079.44</v>
      </c>
      <c r="L37" s="6">
        <f t="shared" si="5"/>
        <v>0.017120152254201597</v>
      </c>
    </row>
    <row r="38" spans="1:12" ht="12.75">
      <c r="A38" s="2"/>
      <c r="B38" s="102" t="s">
        <v>68</v>
      </c>
      <c r="C38" s="104">
        <v>20257.02</v>
      </c>
      <c r="D38" s="6">
        <f t="shared" si="0"/>
        <v>0.0034771073729782513</v>
      </c>
      <c r="E38" s="104">
        <v>20257.02</v>
      </c>
      <c r="F38" s="6">
        <f t="shared" si="1"/>
        <v>0.0062884986812962685</v>
      </c>
      <c r="G38" s="104">
        <v>0</v>
      </c>
      <c r="H38" s="6">
        <f t="shared" si="2"/>
        <v>0</v>
      </c>
      <c r="I38" s="104">
        <v>63337.32</v>
      </c>
      <c r="J38" s="6">
        <f t="shared" si="3"/>
        <v>0.04026755649313435</v>
      </c>
      <c r="K38" s="37">
        <f t="shared" si="4"/>
        <v>103851.36</v>
      </c>
      <c r="L38" s="6">
        <f t="shared" si="5"/>
        <v>0.009160945100655182</v>
      </c>
    </row>
    <row r="39" spans="1:12" ht="12.75">
      <c r="A39" s="2"/>
      <c r="B39" s="102" t="s">
        <v>70</v>
      </c>
      <c r="C39" s="104">
        <v>15386.03</v>
      </c>
      <c r="D39" s="6">
        <f t="shared" si="0"/>
        <v>0.0026410043705275784</v>
      </c>
      <c r="E39" s="104">
        <v>15386.03</v>
      </c>
      <c r="F39" s="6">
        <f t="shared" si="1"/>
        <v>0.004776370333118338</v>
      </c>
      <c r="G39" s="104">
        <v>617.12</v>
      </c>
      <c r="H39" s="6">
        <f t="shared" si="2"/>
        <v>0.0008615419736179858</v>
      </c>
      <c r="I39" s="104">
        <v>26084.4</v>
      </c>
      <c r="J39" s="6">
        <f t="shared" si="3"/>
        <v>0.016583509542075884</v>
      </c>
      <c r="K39" s="37">
        <f t="shared" si="4"/>
        <v>57473.58</v>
      </c>
      <c r="L39" s="6">
        <f t="shared" si="5"/>
        <v>0.005069864382306728</v>
      </c>
    </row>
    <row r="40" spans="1:12" ht="12.75">
      <c r="A40" s="2"/>
      <c r="B40" s="102" t="s">
        <v>73</v>
      </c>
      <c r="C40" s="104">
        <v>5913.53</v>
      </c>
      <c r="D40" s="6">
        <f t="shared" si="0"/>
        <v>0.0010150544731321821</v>
      </c>
      <c r="E40" s="104">
        <v>5913.53</v>
      </c>
      <c r="F40" s="6">
        <f t="shared" si="1"/>
        <v>0.0018357698026069936</v>
      </c>
      <c r="G40" s="104">
        <v>0</v>
      </c>
      <c r="H40" s="6">
        <f t="shared" si="2"/>
        <v>0</v>
      </c>
      <c r="I40" s="104">
        <v>24872.2</v>
      </c>
      <c r="J40" s="6">
        <f t="shared" si="3"/>
        <v>0.015812837022604307</v>
      </c>
      <c r="K40" s="37">
        <f t="shared" si="4"/>
        <v>36699.26</v>
      </c>
      <c r="L40" s="6">
        <f t="shared" si="5"/>
        <v>0.0032373182796515206</v>
      </c>
    </row>
    <row r="41" spans="1:12" ht="12.75">
      <c r="A41" s="2"/>
      <c r="B41" s="102" t="s">
        <v>75</v>
      </c>
      <c r="C41" s="104">
        <v>13559.66</v>
      </c>
      <c r="D41" s="6">
        <f t="shared" si="0"/>
        <v>0.00232750887154568</v>
      </c>
      <c r="E41" s="104">
        <v>13559.66</v>
      </c>
      <c r="F41" s="6">
        <f t="shared" si="1"/>
        <v>0.004209400199477799</v>
      </c>
      <c r="G41" s="104">
        <v>551.15</v>
      </c>
      <c r="H41" s="6">
        <f t="shared" si="2"/>
        <v>0.0007694433153350286</v>
      </c>
      <c r="I41" s="104">
        <v>29410.81</v>
      </c>
      <c r="J41" s="6">
        <f t="shared" si="3"/>
        <v>0.018698319619204613</v>
      </c>
      <c r="K41" s="37">
        <f t="shared" si="4"/>
        <v>57081.28</v>
      </c>
      <c r="L41" s="6">
        <f t="shared" si="5"/>
        <v>0.005035258780964704</v>
      </c>
    </row>
    <row r="42" spans="1:12" ht="12.75">
      <c r="A42" s="2"/>
      <c r="B42" s="102" t="s">
        <v>78</v>
      </c>
      <c r="C42" s="104">
        <v>774.3</v>
      </c>
      <c r="D42" s="6">
        <f t="shared" si="0"/>
        <v>0.00013290820855669096</v>
      </c>
      <c r="E42" s="104">
        <v>774.3</v>
      </c>
      <c r="F42" s="6">
        <f t="shared" si="1"/>
        <v>0.00024037022863815607</v>
      </c>
      <c r="G42" s="104">
        <v>0</v>
      </c>
      <c r="H42" s="6">
        <f t="shared" si="2"/>
        <v>0</v>
      </c>
      <c r="I42" s="104">
        <v>0</v>
      </c>
      <c r="J42" s="6">
        <f t="shared" si="3"/>
        <v>0</v>
      </c>
      <c r="K42" s="37">
        <f t="shared" si="4"/>
        <v>1548.6</v>
      </c>
      <c r="L42" s="6">
        <f t="shared" si="5"/>
        <v>0.00013660523639627458</v>
      </c>
    </row>
    <row r="43" spans="1:12" ht="12.75">
      <c r="A43" s="2"/>
      <c r="B43" s="102" t="s">
        <v>79</v>
      </c>
      <c r="C43" s="104">
        <v>129435.64</v>
      </c>
      <c r="D43" s="6">
        <f t="shared" si="0"/>
        <v>0.022217563006313792</v>
      </c>
      <c r="E43" s="104">
        <v>129435.64</v>
      </c>
      <c r="F43" s="6">
        <f t="shared" si="1"/>
        <v>0.04018142112969916</v>
      </c>
      <c r="G43" s="104">
        <v>57459.24</v>
      </c>
      <c r="H43" s="6">
        <f t="shared" si="2"/>
        <v>0.08021705184111601</v>
      </c>
      <c r="I43" s="104">
        <v>25501.45</v>
      </c>
      <c r="J43" s="6">
        <f t="shared" si="3"/>
        <v>0.01621289120745622</v>
      </c>
      <c r="K43" s="37">
        <f t="shared" si="4"/>
        <v>341831.97000000003</v>
      </c>
      <c r="L43" s="6">
        <f t="shared" si="5"/>
        <v>0.03015371113887011</v>
      </c>
    </row>
    <row r="44" spans="1:12" ht="12.75">
      <c r="A44" s="2"/>
      <c r="B44" s="102" t="s">
        <v>82</v>
      </c>
      <c r="C44" s="104">
        <v>10051.755</v>
      </c>
      <c r="D44" s="6">
        <f t="shared" si="0"/>
        <v>0.0017253787290465725</v>
      </c>
      <c r="E44" s="104">
        <v>10051.755</v>
      </c>
      <c r="F44" s="6">
        <f t="shared" si="1"/>
        <v>0.003120421861765115</v>
      </c>
      <c r="G44" s="104">
        <v>7075.81</v>
      </c>
      <c r="H44" s="6">
        <f t="shared" si="2"/>
        <v>0.009878317527135532</v>
      </c>
      <c r="I44" s="104">
        <v>0</v>
      </c>
      <c r="J44" s="6">
        <f t="shared" si="3"/>
        <v>0</v>
      </c>
      <c r="K44" s="37">
        <f t="shared" si="4"/>
        <v>27179.32</v>
      </c>
      <c r="L44" s="6">
        <f t="shared" si="5"/>
        <v>0.002397544513554174</v>
      </c>
    </row>
    <row r="45" spans="1:12" ht="12.75">
      <c r="A45" s="2"/>
      <c r="B45" s="102" t="s">
        <v>88</v>
      </c>
      <c r="C45" s="104">
        <v>0</v>
      </c>
      <c r="D45" s="6">
        <f t="shared" si="0"/>
        <v>0</v>
      </c>
      <c r="E45" s="104">
        <v>0</v>
      </c>
      <c r="F45" s="6">
        <f t="shared" si="1"/>
        <v>0</v>
      </c>
      <c r="G45" s="104">
        <v>0</v>
      </c>
      <c r="H45" s="6">
        <f t="shared" si="2"/>
        <v>0</v>
      </c>
      <c r="I45" s="104">
        <v>31971.36</v>
      </c>
      <c r="J45" s="6">
        <f t="shared" si="3"/>
        <v>0.02032622385920869</v>
      </c>
      <c r="K45" s="37">
        <f t="shared" si="4"/>
        <v>31971.36</v>
      </c>
      <c r="L45" s="6">
        <f t="shared" si="5"/>
        <v>0.002820260358201213</v>
      </c>
    </row>
    <row r="46" spans="1:12" ht="12.75">
      <c r="A46" s="2"/>
      <c r="B46" s="102" t="s">
        <v>89</v>
      </c>
      <c r="C46" s="104">
        <v>34020.075</v>
      </c>
      <c r="D46" s="6">
        <f t="shared" si="0"/>
        <v>0.005839528894762067</v>
      </c>
      <c r="E46" s="104">
        <v>34020.075</v>
      </c>
      <c r="F46" s="6">
        <f t="shared" si="1"/>
        <v>0.010561039914809786</v>
      </c>
      <c r="G46" s="104">
        <v>5824.35</v>
      </c>
      <c r="H46" s="6">
        <f t="shared" si="2"/>
        <v>0.008131193275281818</v>
      </c>
      <c r="I46" s="104">
        <v>52506.89</v>
      </c>
      <c r="J46" s="6">
        <f t="shared" si="3"/>
        <v>0.033381964367197585</v>
      </c>
      <c r="K46" s="37">
        <f t="shared" si="4"/>
        <v>126371.39</v>
      </c>
      <c r="L46" s="6">
        <f t="shared" si="5"/>
        <v>0.011147483923980248</v>
      </c>
    </row>
    <row r="47" spans="1:12" ht="12.75">
      <c r="A47" s="2"/>
      <c r="B47" s="102" t="s">
        <v>93</v>
      </c>
      <c r="C47" s="104">
        <v>102.395</v>
      </c>
      <c r="D47" s="6">
        <f t="shared" si="0"/>
        <v>1.7576050645954243E-05</v>
      </c>
      <c r="E47" s="104">
        <v>102.395</v>
      </c>
      <c r="F47" s="6">
        <f t="shared" si="1"/>
        <v>3.1787045798016264E-05</v>
      </c>
      <c r="G47" s="104">
        <v>0</v>
      </c>
      <c r="H47" s="6">
        <f t="shared" si="2"/>
        <v>0</v>
      </c>
      <c r="I47" s="104">
        <v>5256.65</v>
      </c>
      <c r="J47" s="6">
        <f t="shared" si="3"/>
        <v>0.0033419862229667227</v>
      </c>
      <c r="K47" s="37">
        <f t="shared" si="4"/>
        <v>5461.44</v>
      </c>
      <c r="L47" s="6">
        <f t="shared" si="5"/>
        <v>0.0004817650150226462</v>
      </c>
    </row>
    <row r="48" spans="1:12" ht="12.75">
      <c r="A48" s="2"/>
      <c r="B48" s="102" t="s">
        <v>97</v>
      </c>
      <c r="C48" s="104">
        <v>134.475</v>
      </c>
      <c r="D48" s="6">
        <f t="shared" si="0"/>
        <v>2.3082566635233133E-05</v>
      </c>
      <c r="E48" s="104">
        <v>134.475</v>
      </c>
      <c r="F48" s="6">
        <f t="shared" si="1"/>
        <v>4.1745817507575924E-05</v>
      </c>
      <c r="G48" s="104">
        <v>0</v>
      </c>
      <c r="H48" s="6">
        <f t="shared" si="2"/>
        <v>0</v>
      </c>
      <c r="I48" s="104">
        <v>982.35</v>
      </c>
      <c r="J48" s="6">
        <f t="shared" si="3"/>
        <v>0.0006245422780918191</v>
      </c>
      <c r="K48" s="37">
        <f t="shared" si="4"/>
        <v>1251.3</v>
      </c>
      <c r="L48" s="6">
        <f t="shared" si="5"/>
        <v>0.00011037978322527341</v>
      </c>
    </row>
    <row r="49" spans="1:12" ht="12.75">
      <c r="A49" s="2"/>
      <c r="B49" s="102" t="s">
        <v>99</v>
      </c>
      <c r="C49" s="104">
        <v>304327.255</v>
      </c>
      <c r="D49" s="6">
        <f t="shared" si="0"/>
        <v>0.052237621434877014</v>
      </c>
      <c r="E49" s="104">
        <v>304327.255</v>
      </c>
      <c r="F49" s="6">
        <f t="shared" si="1"/>
        <v>0.09447399181863933</v>
      </c>
      <c r="G49" s="104">
        <v>50782.56</v>
      </c>
      <c r="H49" s="6">
        <f t="shared" si="2"/>
        <v>0.07089594725138348</v>
      </c>
      <c r="I49" s="104">
        <v>82559.08</v>
      </c>
      <c r="J49" s="6">
        <f t="shared" si="3"/>
        <v>0.052488049982556864</v>
      </c>
      <c r="K49" s="37">
        <f t="shared" si="4"/>
        <v>741996.15</v>
      </c>
      <c r="L49" s="6">
        <f t="shared" si="5"/>
        <v>0.06545302820345837</v>
      </c>
    </row>
    <row r="50" spans="1:12" ht="12.75">
      <c r="A50" s="2"/>
      <c r="B50" s="102" t="s">
        <v>106</v>
      </c>
      <c r="C50" s="104">
        <v>0</v>
      </c>
      <c r="D50" s="6">
        <f t="shared" si="0"/>
        <v>0</v>
      </c>
      <c r="E50" s="104">
        <v>0</v>
      </c>
      <c r="F50" s="6">
        <f t="shared" si="1"/>
        <v>0</v>
      </c>
      <c r="G50" s="104">
        <v>0</v>
      </c>
      <c r="H50" s="6">
        <f t="shared" si="2"/>
        <v>0</v>
      </c>
      <c r="I50" s="104">
        <v>1761.08</v>
      </c>
      <c r="J50" s="6">
        <f t="shared" si="3"/>
        <v>0.0011196303915121297</v>
      </c>
      <c r="K50" s="37">
        <f t="shared" si="4"/>
        <v>1761.08</v>
      </c>
      <c r="L50" s="6">
        <f t="shared" si="5"/>
        <v>0.00015534854043184248</v>
      </c>
    </row>
    <row r="51" spans="1:12" ht="12.75">
      <c r="A51" s="2"/>
      <c r="B51" s="102" t="s">
        <v>110</v>
      </c>
      <c r="C51" s="104">
        <v>0</v>
      </c>
      <c r="D51" s="6">
        <f t="shared" si="0"/>
        <v>0</v>
      </c>
      <c r="E51" s="104">
        <v>0</v>
      </c>
      <c r="F51" s="6">
        <f t="shared" si="1"/>
        <v>0</v>
      </c>
      <c r="G51" s="104">
        <v>0</v>
      </c>
      <c r="H51" s="6">
        <f t="shared" si="2"/>
        <v>0</v>
      </c>
      <c r="I51" s="104">
        <v>5739.73</v>
      </c>
      <c r="J51" s="6">
        <f t="shared" si="3"/>
        <v>0.003649110856448268</v>
      </c>
      <c r="K51" s="37">
        <f t="shared" si="4"/>
        <v>5739.73</v>
      </c>
      <c r="L51" s="6">
        <f t="shared" si="5"/>
        <v>0.0005063135564385827</v>
      </c>
    </row>
    <row r="52" spans="1:12" ht="12.75">
      <c r="A52" s="2"/>
      <c r="B52" s="102" t="s">
        <v>112</v>
      </c>
      <c r="C52" s="104">
        <v>0</v>
      </c>
      <c r="D52" s="6">
        <f t="shared" si="0"/>
        <v>0</v>
      </c>
      <c r="E52" s="104">
        <v>0</v>
      </c>
      <c r="F52" s="6">
        <f t="shared" si="1"/>
        <v>0</v>
      </c>
      <c r="G52" s="104">
        <v>0</v>
      </c>
      <c r="H52" s="6">
        <f t="shared" si="2"/>
        <v>0</v>
      </c>
      <c r="I52" s="104">
        <v>24560.03</v>
      </c>
      <c r="J52" s="6">
        <f t="shared" si="3"/>
        <v>0.015614370729580513</v>
      </c>
      <c r="K52" s="37">
        <f t="shared" si="4"/>
        <v>24560.03</v>
      </c>
      <c r="L52" s="6">
        <f t="shared" si="5"/>
        <v>0.002166491478787031</v>
      </c>
    </row>
    <row r="53" spans="1:12" ht="12.75">
      <c r="A53" s="2"/>
      <c r="B53" s="102" t="s">
        <v>115</v>
      </c>
      <c r="C53" s="104">
        <v>131885.985</v>
      </c>
      <c r="D53" s="6">
        <f t="shared" si="0"/>
        <v>0.022638163502627682</v>
      </c>
      <c r="E53" s="104">
        <v>131885.985</v>
      </c>
      <c r="F53" s="6">
        <f t="shared" si="1"/>
        <v>0.04094209527136565</v>
      </c>
      <c r="G53" s="104">
        <v>3783.1</v>
      </c>
      <c r="H53" s="6">
        <f t="shared" si="2"/>
        <v>0.005281467851299912</v>
      </c>
      <c r="I53" s="104">
        <v>12089.96</v>
      </c>
      <c r="J53" s="6">
        <f t="shared" si="3"/>
        <v>0.007686355332049644</v>
      </c>
      <c r="K53" s="37">
        <f t="shared" si="4"/>
        <v>279645.02999999997</v>
      </c>
      <c r="L53" s="6">
        <f t="shared" si="5"/>
        <v>0.024668071438843663</v>
      </c>
    </row>
    <row r="54" spans="1:12" ht="12.75">
      <c r="A54" s="2"/>
      <c r="B54" s="102" t="s">
        <v>120</v>
      </c>
      <c r="C54" s="104">
        <v>0</v>
      </c>
      <c r="D54" s="6">
        <f t="shared" si="0"/>
        <v>0</v>
      </c>
      <c r="E54" s="104">
        <v>0</v>
      </c>
      <c r="F54" s="6">
        <f t="shared" si="1"/>
        <v>0</v>
      </c>
      <c r="G54" s="104">
        <v>0</v>
      </c>
      <c r="H54" s="6">
        <f t="shared" si="2"/>
        <v>0</v>
      </c>
      <c r="I54" s="104">
        <v>357.77</v>
      </c>
      <c r="J54" s="6">
        <f t="shared" si="3"/>
        <v>0.0002274571088032881</v>
      </c>
      <c r="K54" s="37">
        <f t="shared" si="4"/>
        <v>357.77</v>
      </c>
      <c r="L54" s="6">
        <f t="shared" si="5"/>
        <v>3.15596380120723E-05</v>
      </c>
    </row>
    <row r="55" spans="1:12" ht="12.75">
      <c r="A55" s="2"/>
      <c r="B55" s="102" t="s">
        <v>121</v>
      </c>
      <c r="C55" s="104">
        <v>1095.135</v>
      </c>
      <c r="D55" s="6">
        <f t="shared" si="0"/>
        <v>0.00018797937618201182</v>
      </c>
      <c r="E55" s="104">
        <v>1095.135</v>
      </c>
      <c r="F55" s="6">
        <f t="shared" si="1"/>
        <v>0.0003399688109772014</v>
      </c>
      <c r="G55" s="104">
        <v>0</v>
      </c>
      <c r="H55" s="6">
        <f t="shared" si="2"/>
        <v>0</v>
      </c>
      <c r="I55" s="104">
        <v>3616.57</v>
      </c>
      <c r="J55" s="6">
        <f t="shared" si="3"/>
        <v>0.002299283215430885</v>
      </c>
      <c r="K55" s="37">
        <f t="shared" si="4"/>
        <v>5806.84</v>
      </c>
      <c r="L55" s="6">
        <f t="shared" si="5"/>
        <v>0.0005122334695307654</v>
      </c>
    </row>
    <row r="56" spans="1:12" ht="12.75">
      <c r="A56" s="2"/>
      <c r="B56" s="102" t="s">
        <v>122</v>
      </c>
      <c r="C56" s="104">
        <v>8061.63</v>
      </c>
      <c r="D56" s="6">
        <f t="shared" si="0"/>
        <v>0.0013837747660427181</v>
      </c>
      <c r="E56" s="104">
        <v>8061.63</v>
      </c>
      <c r="F56" s="6">
        <f t="shared" si="1"/>
        <v>0.002502616358383338</v>
      </c>
      <c r="G56" s="104">
        <v>0</v>
      </c>
      <c r="H56" s="6">
        <f t="shared" si="2"/>
        <v>0</v>
      </c>
      <c r="I56" s="104">
        <v>11693.77</v>
      </c>
      <c r="J56" s="6">
        <f t="shared" si="3"/>
        <v>0.007434472189425124</v>
      </c>
      <c r="K56" s="37">
        <f t="shared" si="4"/>
        <v>27817.03</v>
      </c>
      <c r="L56" s="6">
        <f t="shared" si="5"/>
        <v>0.0024537982429241006</v>
      </c>
    </row>
    <row r="57" spans="1:12" ht="12.75">
      <c r="A57" s="2"/>
      <c r="B57" s="102" t="s">
        <v>123</v>
      </c>
      <c r="C57" s="104">
        <v>285.425</v>
      </c>
      <c r="D57" s="6">
        <f t="shared" si="0"/>
        <v>4.899305879800274E-05</v>
      </c>
      <c r="E57" s="104">
        <v>285.425</v>
      </c>
      <c r="F57" s="6">
        <f t="shared" si="1"/>
        <v>8.860606032422279E-05</v>
      </c>
      <c r="G57" s="104">
        <v>0</v>
      </c>
      <c r="H57" s="6">
        <f t="shared" si="2"/>
        <v>0</v>
      </c>
      <c r="I57" s="104">
        <v>701.98</v>
      </c>
      <c r="J57" s="6">
        <f t="shared" si="3"/>
        <v>0.0004462932644932001</v>
      </c>
      <c r="K57" s="37">
        <f t="shared" si="4"/>
        <v>1272.83</v>
      </c>
      <c r="L57" s="6">
        <f t="shared" si="5"/>
        <v>0.00011227898943708523</v>
      </c>
    </row>
    <row r="58" spans="1:12" ht="12.75">
      <c r="A58" s="2"/>
      <c r="B58" s="102" t="s">
        <v>127</v>
      </c>
      <c r="C58" s="104">
        <v>83324.965</v>
      </c>
      <c r="D58" s="6">
        <f t="shared" si="0"/>
        <v>0.014302688655816834</v>
      </c>
      <c r="E58" s="104">
        <v>83324.965</v>
      </c>
      <c r="F58" s="6">
        <f t="shared" si="1"/>
        <v>0.02586702943086188</v>
      </c>
      <c r="G58" s="104">
        <v>7654.12</v>
      </c>
      <c r="H58" s="6">
        <f t="shared" si="2"/>
        <v>0.010685678070892043</v>
      </c>
      <c r="I58" s="104">
        <v>97466.27</v>
      </c>
      <c r="J58" s="6">
        <f t="shared" si="3"/>
        <v>0.06196549733080096</v>
      </c>
      <c r="K58" s="37">
        <f t="shared" si="4"/>
        <v>271770.32</v>
      </c>
      <c r="L58" s="6">
        <f t="shared" si="5"/>
        <v>0.023973426843013818</v>
      </c>
    </row>
    <row r="59" spans="1:12" ht="12.75">
      <c r="A59" s="2"/>
      <c r="B59" s="102" t="s">
        <v>128</v>
      </c>
      <c r="C59" s="104">
        <v>0</v>
      </c>
      <c r="D59" s="6">
        <f t="shared" si="0"/>
        <v>0</v>
      </c>
      <c r="E59" s="104">
        <v>0</v>
      </c>
      <c r="F59" s="6">
        <f t="shared" si="1"/>
        <v>0</v>
      </c>
      <c r="G59" s="104">
        <v>0</v>
      </c>
      <c r="H59" s="6">
        <f t="shared" si="2"/>
        <v>0</v>
      </c>
      <c r="I59" s="104">
        <v>13467.25</v>
      </c>
      <c r="J59" s="6">
        <f t="shared" si="3"/>
        <v>0.008561986048386063</v>
      </c>
      <c r="K59" s="37">
        <f t="shared" si="4"/>
        <v>13467.25</v>
      </c>
      <c r="L59" s="6">
        <f t="shared" si="5"/>
        <v>0.001187974215328509</v>
      </c>
    </row>
    <row r="60" spans="1:12" ht="12.75">
      <c r="A60" s="2"/>
      <c r="B60" s="102" t="s">
        <v>130</v>
      </c>
      <c r="C60" s="104">
        <v>0</v>
      </c>
      <c r="D60" s="6">
        <f t="shared" si="0"/>
        <v>0</v>
      </c>
      <c r="E60" s="104">
        <v>0</v>
      </c>
      <c r="F60" s="6">
        <f t="shared" si="1"/>
        <v>0</v>
      </c>
      <c r="G60" s="104">
        <v>0</v>
      </c>
      <c r="H60" s="6">
        <f t="shared" si="2"/>
        <v>0</v>
      </c>
      <c r="I60" s="104">
        <v>7856.53</v>
      </c>
      <c r="J60" s="6">
        <f t="shared" si="3"/>
        <v>0.004994895041580617</v>
      </c>
      <c r="K60" s="37">
        <f t="shared" si="4"/>
        <v>7856.53</v>
      </c>
      <c r="L60" s="6">
        <f t="shared" si="5"/>
        <v>0.0006930409001061754</v>
      </c>
    </row>
    <row r="61" spans="1:12" ht="12.75">
      <c r="A61" s="2"/>
      <c r="B61" s="102" t="s">
        <v>131</v>
      </c>
      <c r="C61" s="104">
        <v>7503.77</v>
      </c>
      <c r="D61" s="6">
        <f t="shared" si="0"/>
        <v>0.0012880183754635684</v>
      </c>
      <c r="E61" s="104">
        <v>7503.77</v>
      </c>
      <c r="F61" s="6">
        <f t="shared" si="1"/>
        <v>0.002329436795231999</v>
      </c>
      <c r="G61" s="104">
        <v>0</v>
      </c>
      <c r="H61" s="6">
        <f t="shared" si="2"/>
        <v>0</v>
      </c>
      <c r="I61" s="104">
        <v>13189.97</v>
      </c>
      <c r="J61" s="6">
        <f t="shared" si="3"/>
        <v>0.008385701544014607</v>
      </c>
      <c r="K61" s="37">
        <f t="shared" si="4"/>
        <v>28197.510000000002</v>
      </c>
      <c r="L61" s="6">
        <f t="shared" si="5"/>
        <v>0.0024873611774094777</v>
      </c>
    </row>
    <row r="62" spans="1:12" ht="12.75">
      <c r="A62" s="2"/>
      <c r="B62" s="102" t="s">
        <v>132</v>
      </c>
      <c r="C62" s="104">
        <v>29210.01</v>
      </c>
      <c r="D62" s="6">
        <f t="shared" si="0"/>
        <v>0.005013883638154499</v>
      </c>
      <c r="E62" s="104">
        <v>29210.01</v>
      </c>
      <c r="F62" s="6">
        <f t="shared" si="1"/>
        <v>0.009067824851120787</v>
      </c>
      <c r="G62" s="104">
        <v>1008.36</v>
      </c>
      <c r="H62" s="6">
        <f t="shared" si="2"/>
        <v>0.0014077399282431814</v>
      </c>
      <c r="I62" s="104">
        <v>53615.46</v>
      </c>
      <c r="J62" s="6">
        <f t="shared" si="3"/>
        <v>0.034086752714756245</v>
      </c>
      <c r="K62" s="37">
        <f t="shared" si="4"/>
        <v>113043.84</v>
      </c>
      <c r="L62" s="6">
        <f t="shared" si="5"/>
        <v>0.009971832937067443</v>
      </c>
    </row>
    <row r="63" spans="1:12" ht="12.75">
      <c r="A63" s="2"/>
      <c r="B63" s="102" t="s">
        <v>134</v>
      </c>
      <c r="C63" s="104">
        <v>4108.5</v>
      </c>
      <c r="D63" s="6">
        <f t="shared" si="0"/>
        <v>0.0007052219744997609</v>
      </c>
      <c r="E63" s="104">
        <v>4108.5</v>
      </c>
      <c r="F63" s="6">
        <f t="shared" si="1"/>
        <v>0.0012754243631148965</v>
      </c>
      <c r="G63" s="104">
        <v>0</v>
      </c>
      <c r="H63" s="6">
        <f t="shared" si="2"/>
        <v>0</v>
      </c>
      <c r="I63" s="104">
        <v>6522.72</v>
      </c>
      <c r="J63" s="6">
        <f t="shared" si="3"/>
        <v>0.004146907322395347</v>
      </c>
      <c r="K63" s="37">
        <f t="shared" si="4"/>
        <v>14739.720000000001</v>
      </c>
      <c r="L63" s="6">
        <f t="shared" si="5"/>
        <v>0.0013002214484146306</v>
      </c>
    </row>
    <row r="64" spans="1:12" ht="12.75">
      <c r="A64" s="2"/>
      <c r="B64" s="102" t="s">
        <v>135</v>
      </c>
      <c r="C64" s="104">
        <v>193612.99</v>
      </c>
      <c r="D64" s="6">
        <f t="shared" si="0"/>
        <v>0.03323357310371241</v>
      </c>
      <c r="E64" s="104">
        <v>193612.99</v>
      </c>
      <c r="F64" s="6">
        <f t="shared" si="1"/>
        <v>0.060104350605213776</v>
      </c>
      <c r="G64" s="104">
        <v>58792.46</v>
      </c>
      <c r="H64" s="6">
        <f t="shared" si="2"/>
        <v>0.08207831867749625</v>
      </c>
      <c r="I64" s="104">
        <v>18943.62</v>
      </c>
      <c r="J64" s="6">
        <f t="shared" si="3"/>
        <v>0.012043662228437668</v>
      </c>
      <c r="K64" s="37">
        <f t="shared" si="4"/>
        <v>464962.06</v>
      </c>
      <c r="L64" s="6">
        <f t="shared" si="5"/>
        <v>0.041015273228463656</v>
      </c>
    </row>
    <row r="65" spans="1:12" ht="12.75">
      <c r="A65" s="2"/>
      <c r="B65" s="102" t="s">
        <v>136</v>
      </c>
      <c r="C65" s="104">
        <v>0</v>
      </c>
      <c r="D65" s="6">
        <f t="shared" si="0"/>
        <v>0</v>
      </c>
      <c r="E65" s="104">
        <v>0</v>
      </c>
      <c r="F65" s="6">
        <f t="shared" si="1"/>
        <v>0</v>
      </c>
      <c r="G65" s="104">
        <v>0</v>
      </c>
      <c r="H65" s="6">
        <f t="shared" si="2"/>
        <v>0</v>
      </c>
      <c r="I65" s="104">
        <v>2672.16</v>
      </c>
      <c r="J65" s="6">
        <f t="shared" si="3"/>
        <v>0.0016988618046784088</v>
      </c>
      <c r="K65" s="37">
        <f t="shared" si="4"/>
        <v>2672.16</v>
      </c>
      <c r="L65" s="6">
        <f t="shared" si="5"/>
        <v>0.00023571680775453255</v>
      </c>
    </row>
    <row r="66" spans="1:12" ht="12.75">
      <c r="A66" s="2"/>
      <c r="B66" s="102" t="s">
        <v>137</v>
      </c>
      <c r="C66" s="104">
        <v>278931.81</v>
      </c>
      <c r="D66" s="6">
        <f t="shared" si="0"/>
        <v>0.04787850597517151</v>
      </c>
      <c r="E66" s="104">
        <v>278931.81</v>
      </c>
      <c r="F66" s="6">
        <f t="shared" si="1"/>
        <v>0.08659034346397354</v>
      </c>
      <c r="G66" s="104">
        <v>89153.73</v>
      </c>
      <c r="H66" s="6">
        <f t="shared" si="2"/>
        <v>0.12446474024436904</v>
      </c>
      <c r="I66" s="104">
        <v>70625.81</v>
      </c>
      <c r="J66" s="6">
        <f t="shared" si="3"/>
        <v>0.044901312433938995</v>
      </c>
      <c r="K66" s="37">
        <f t="shared" si="4"/>
        <v>717643.1599999999</v>
      </c>
      <c r="L66" s="6">
        <f t="shared" si="5"/>
        <v>0.063304800154959</v>
      </c>
    </row>
    <row r="67" spans="1:12" ht="12.75">
      <c r="A67" s="2"/>
      <c r="B67" s="102" t="s">
        <v>139</v>
      </c>
      <c r="C67" s="104">
        <v>12712.935</v>
      </c>
      <c r="D67" s="6">
        <f t="shared" si="0"/>
        <v>0.002182168947885388</v>
      </c>
      <c r="E67" s="104">
        <v>12712.935</v>
      </c>
      <c r="F67" s="6">
        <f t="shared" si="1"/>
        <v>0.003946546677788993</v>
      </c>
      <c r="G67" s="104">
        <v>0</v>
      </c>
      <c r="H67" s="6">
        <f t="shared" si="2"/>
        <v>0</v>
      </c>
      <c r="I67" s="104">
        <v>20798.19</v>
      </c>
      <c r="J67" s="6">
        <f t="shared" si="3"/>
        <v>0.013222730149932803</v>
      </c>
      <c r="K67" s="37">
        <f t="shared" si="4"/>
        <v>46224.06</v>
      </c>
      <c r="L67" s="6">
        <f t="shared" si="5"/>
        <v>0.004077520756486879</v>
      </c>
    </row>
    <row r="68" spans="1:12" ht="12.75">
      <c r="A68" s="2"/>
      <c r="B68" s="102" t="s">
        <v>140</v>
      </c>
      <c r="C68" s="104">
        <v>18831.29</v>
      </c>
      <c r="D68" s="6">
        <f aca="true" t="shared" si="6" ref="D68:D77">+C68/$C$79</f>
        <v>0.003232381530042011</v>
      </c>
      <c r="E68" s="104">
        <v>18831.29</v>
      </c>
      <c r="F68" s="6">
        <f aca="true" t="shared" si="7" ref="F68:F77">+E68/$E$79</f>
        <v>0.005845901437235468</v>
      </c>
      <c r="G68" s="104">
        <v>0</v>
      </c>
      <c r="H68" s="6">
        <f aca="true" t="shared" si="8" ref="H68:H77">+G68/$G$79</f>
        <v>0</v>
      </c>
      <c r="I68" s="104">
        <v>20582.78</v>
      </c>
      <c r="J68" s="6">
        <f aca="true" t="shared" si="9" ref="J68:J77">+I68/$I$79</f>
        <v>0.013085780333549886</v>
      </c>
      <c r="K68" s="37">
        <f aca="true" t="shared" si="10" ref="K68:K77">+C68+E68+G68+I68</f>
        <v>58245.36</v>
      </c>
      <c r="L68" s="6">
        <f aca="true" t="shared" si="11" ref="L68:L77">+K68/$K$79</f>
        <v>0.005137944706048119</v>
      </c>
    </row>
    <row r="69" spans="1:12" ht="12.75">
      <c r="A69" s="2"/>
      <c r="B69" s="102" t="s">
        <v>141</v>
      </c>
      <c r="C69" s="104">
        <v>0</v>
      </c>
      <c r="D69" s="6">
        <f t="shared" si="6"/>
        <v>0</v>
      </c>
      <c r="E69" s="104">
        <v>0</v>
      </c>
      <c r="F69" s="6">
        <f t="shared" si="7"/>
        <v>0</v>
      </c>
      <c r="G69" s="104">
        <v>0</v>
      </c>
      <c r="H69" s="6">
        <f t="shared" si="8"/>
        <v>0</v>
      </c>
      <c r="I69" s="104">
        <v>3377.78</v>
      </c>
      <c r="J69" s="6">
        <f t="shared" si="9"/>
        <v>0.0021474692483259374</v>
      </c>
      <c r="K69" s="37">
        <f t="shared" si="10"/>
        <v>3377.78</v>
      </c>
      <c r="L69" s="6">
        <f t="shared" si="11"/>
        <v>0.00029796101988545034</v>
      </c>
    </row>
    <row r="70" spans="1:12" ht="12.75">
      <c r="A70" s="2"/>
      <c r="B70" s="102" t="s">
        <v>142</v>
      </c>
      <c r="C70" s="104">
        <v>0</v>
      </c>
      <c r="D70" s="6">
        <f t="shared" si="6"/>
        <v>0</v>
      </c>
      <c r="E70" s="104">
        <v>0</v>
      </c>
      <c r="F70" s="6">
        <f t="shared" si="7"/>
        <v>0</v>
      </c>
      <c r="G70" s="104">
        <v>0</v>
      </c>
      <c r="H70" s="6">
        <f t="shared" si="8"/>
        <v>0</v>
      </c>
      <c r="I70" s="104">
        <v>1504.56</v>
      </c>
      <c r="J70" s="6">
        <f t="shared" si="9"/>
        <v>0.0009565443374823914</v>
      </c>
      <c r="K70" s="37">
        <f t="shared" si="10"/>
        <v>1504.56</v>
      </c>
      <c r="L70" s="6">
        <f t="shared" si="11"/>
        <v>0.00013272037612836038</v>
      </c>
    </row>
    <row r="71" spans="1:12" ht="12.75">
      <c r="A71" s="2"/>
      <c r="B71" s="102" t="s">
        <v>143</v>
      </c>
      <c r="C71" s="104">
        <v>12951.99</v>
      </c>
      <c r="D71" s="6">
        <f t="shared" si="6"/>
        <v>0.0022232026193260697</v>
      </c>
      <c r="E71" s="104">
        <v>12951.99</v>
      </c>
      <c r="F71" s="6">
        <f t="shared" si="7"/>
        <v>0.004020757842721311</v>
      </c>
      <c r="G71" s="104">
        <v>0</v>
      </c>
      <c r="H71" s="6">
        <f t="shared" si="8"/>
        <v>0</v>
      </c>
      <c r="I71" s="104">
        <v>61835.08</v>
      </c>
      <c r="J71" s="6">
        <f t="shared" si="9"/>
        <v>0.03931248712698109</v>
      </c>
      <c r="K71" s="37">
        <f t="shared" si="10"/>
        <v>87739.06</v>
      </c>
      <c r="L71" s="6">
        <f t="shared" si="11"/>
        <v>0.007739645507223893</v>
      </c>
    </row>
    <row r="72" spans="1:12" ht="12.75">
      <c r="A72" s="2"/>
      <c r="B72" s="102" t="s">
        <v>145</v>
      </c>
      <c r="C72" s="104">
        <v>4918.705</v>
      </c>
      <c r="D72" s="6">
        <f t="shared" si="6"/>
        <v>0.0008442932583867217</v>
      </c>
      <c r="E72" s="104">
        <v>4918.705</v>
      </c>
      <c r="F72" s="6">
        <f t="shared" si="7"/>
        <v>0.0015269407793537925</v>
      </c>
      <c r="G72" s="104">
        <v>0</v>
      </c>
      <c r="H72" s="6">
        <f t="shared" si="8"/>
        <v>0</v>
      </c>
      <c r="I72" s="104">
        <v>1015.02</v>
      </c>
      <c r="J72" s="6">
        <f t="shared" si="9"/>
        <v>0.0006453126717654177</v>
      </c>
      <c r="K72" s="37">
        <f t="shared" si="10"/>
        <v>10852.43</v>
      </c>
      <c r="L72" s="6">
        <f t="shared" si="11"/>
        <v>0.0009573154885858339</v>
      </c>
    </row>
    <row r="73" spans="1:12" ht="12.75">
      <c r="A73" s="2"/>
      <c r="B73" s="102" t="s">
        <v>146</v>
      </c>
      <c r="C73" s="104">
        <v>11593.835</v>
      </c>
      <c r="D73" s="6">
        <f t="shared" si="6"/>
        <v>0.001990075991414004</v>
      </c>
      <c r="E73" s="104">
        <v>11593.835</v>
      </c>
      <c r="F73" s="6">
        <f t="shared" si="7"/>
        <v>0.0035991382794046964</v>
      </c>
      <c r="G73" s="104">
        <v>0</v>
      </c>
      <c r="H73" s="6">
        <f t="shared" si="8"/>
        <v>0</v>
      </c>
      <c r="I73" s="104">
        <v>8636.91</v>
      </c>
      <c r="J73" s="6">
        <f t="shared" si="9"/>
        <v>0.005491032164782422</v>
      </c>
      <c r="K73" s="37">
        <f t="shared" si="10"/>
        <v>31824.579999999998</v>
      </c>
      <c r="L73" s="6">
        <f t="shared" si="11"/>
        <v>0.002807312588216552</v>
      </c>
    </row>
    <row r="74" spans="1:12" ht="12.75">
      <c r="A74" s="2"/>
      <c r="B74" s="102" t="s">
        <v>148</v>
      </c>
      <c r="C74" s="104">
        <v>4025.6</v>
      </c>
      <c r="D74" s="6">
        <f t="shared" si="6"/>
        <v>0.0006909922308740993</v>
      </c>
      <c r="E74" s="104">
        <v>4025.6</v>
      </c>
      <c r="F74" s="6">
        <f t="shared" si="7"/>
        <v>0.0012496892579178112</v>
      </c>
      <c r="G74" s="104">
        <v>0</v>
      </c>
      <c r="H74" s="6">
        <f t="shared" si="8"/>
        <v>0</v>
      </c>
      <c r="I74" s="104">
        <v>896.32</v>
      </c>
      <c r="J74" s="6">
        <f t="shared" si="9"/>
        <v>0.0005698475438481797</v>
      </c>
      <c r="K74" s="37">
        <f t="shared" si="10"/>
        <v>8947.52</v>
      </c>
      <c r="L74" s="6">
        <f t="shared" si="11"/>
        <v>0.0007892794038230627</v>
      </c>
    </row>
    <row r="75" spans="1:12" ht="12.75">
      <c r="A75" s="2"/>
      <c r="B75" s="102" t="s">
        <v>149</v>
      </c>
      <c r="C75" s="104">
        <v>0</v>
      </c>
      <c r="D75" s="6">
        <f t="shared" si="6"/>
        <v>0</v>
      </c>
      <c r="E75" s="104">
        <v>0</v>
      </c>
      <c r="F75" s="6">
        <f t="shared" si="7"/>
        <v>0</v>
      </c>
      <c r="G75" s="104">
        <v>0</v>
      </c>
      <c r="H75" s="6">
        <f t="shared" si="8"/>
        <v>0</v>
      </c>
      <c r="I75" s="104">
        <v>18074.01</v>
      </c>
      <c r="J75" s="6">
        <f t="shared" si="9"/>
        <v>0.011490795927779627</v>
      </c>
      <c r="K75" s="37">
        <f t="shared" si="10"/>
        <v>18074.01</v>
      </c>
      <c r="L75" s="6">
        <f t="shared" si="11"/>
        <v>0.0015943461246794722</v>
      </c>
    </row>
    <row r="76" spans="1:12" ht="12.75">
      <c r="A76" s="2"/>
      <c r="B76" s="68"/>
      <c r="C76" s="54"/>
      <c r="D76" s="6">
        <f t="shared" si="6"/>
        <v>0</v>
      </c>
      <c r="E76" s="54"/>
      <c r="F76" s="6">
        <f t="shared" si="7"/>
        <v>0</v>
      </c>
      <c r="G76" s="54"/>
      <c r="H76" s="6">
        <f t="shared" si="8"/>
        <v>0</v>
      </c>
      <c r="I76" s="54"/>
      <c r="J76" s="6">
        <f t="shared" si="9"/>
        <v>0</v>
      </c>
      <c r="K76" s="37">
        <f t="shared" si="10"/>
        <v>0</v>
      </c>
      <c r="L76" s="6">
        <f t="shared" si="11"/>
        <v>0</v>
      </c>
    </row>
    <row r="77" spans="2:12" ht="12.75">
      <c r="B77" s="68"/>
      <c r="C77" s="54"/>
      <c r="D77" s="6">
        <f t="shared" si="6"/>
        <v>0</v>
      </c>
      <c r="E77" s="54"/>
      <c r="F77" s="6">
        <f t="shared" si="7"/>
        <v>0</v>
      </c>
      <c r="G77" s="54"/>
      <c r="H77" s="6">
        <f t="shared" si="8"/>
        <v>0</v>
      </c>
      <c r="I77" s="54"/>
      <c r="J77" s="6">
        <f t="shared" si="9"/>
        <v>0</v>
      </c>
      <c r="K77" s="37">
        <f t="shared" si="10"/>
        <v>0</v>
      </c>
      <c r="L77" s="6">
        <f t="shared" si="11"/>
        <v>0</v>
      </c>
    </row>
    <row r="78" spans="2:12" ht="12.75">
      <c r="B78" s="42"/>
      <c r="C78" s="54"/>
      <c r="D78" s="6"/>
      <c r="E78" s="54"/>
      <c r="F78" s="6"/>
      <c r="G78" s="54"/>
      <c r="H78" s="6"/>
      <c r="I78" s="54"/>
      <c r="J78" s="6"/>
      <c r="K78" s="44"/>
      <c r="L78" s="6"/>
    </row>
    <row r="79" spans="2:12" ht="12.75">
      <c r="B79" s="42"/>
      <c r="C79" s="4">
        <f aca="true" t="shared" si="12" ref="C79:K79">SUM(C3:C78)</f>
        <v>5825825.269999997</v>
      </c>
      <c r="D79" s="7">
        <f t="shared" si="12"/>
        <v>1.0000000000000007</v>
      </c>
      <c r="E79" s="4">
        <f t="shared" si="12"/>
        <v>3221280.7899999996</v>
      </c>
      <c r="F79" s="7">
        <f t="shared" si="12"/>
        <v>1.0000000000000002</v>
      </c>
      <c r="G79" s="4">
        <f t="shared" si="12"/>
        <v>716297.0799999997</v>
      </c>
      <c r="H79" s="7">
        <f t="shared" si="12"/>
        <v>1.0000000000000004</v>
      </c>
      <c r="I79" s="4">
        <f t="shared" si="12"/>
        <v>1572911.9300000004</v>
      </c>
      <c r="J79" s="7">
        <f t="shared" si="12"/>
        <v>0.9999999999999996</v>
      </c>
      <c r="K79" s="4">
        <f t="shared" si="12"/>
        <v>11336315.069999998</v>
      </c>
      <c r="L79" s="7">
        <f>SUM(L3:L78)</f>
        <v>1.0000000000000004</v>
      </c>
    </row>
    <row r="80" spans="3:11" ht="12.75">
      <c r="C80" s="4">
        <f>+C79-C81</f>
        <v>0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0</v>
      </c>
    </row>
    <row r="81" spans="3:11" ht="12.75">
      <c r="C81" s="16">
        <v>5825825.27</v>
      </c>
      <c r="E81" s="9">
        <v>3221280.79</v>
      </c>
      <c r="G81" s="9">
        <v>716297.08</v>
      </c>
      <c r="I81" s="9">
        <v>1572911.93</v>
      </c>
      <c r="K81" s="4">
        <f>SUM(C81:I81)</f>
        <v>11336315.069999998</v>
      </c>
    </row>
    <row r="83" ht="15">
      <c r="J83" s="46"/>
    </row>
    <row r="90" spans="3:21" ht="12.75">
      <c r="C90" s="16">
        <v>12</v>
      </c>
      <c r="D90" s="13">
        <v>2006</v>
      </c>
      <c r="E90" s="14">
        <v>5866059.91</v>
      </c>
      <c r="G90" s="13">
        <v>12</v>
      </c>
      <c r="H90" s="13">
        <v>2006</v>
      </c>
      <c r="I90" s="14">
        <v>3050667.15</v>
      </c>
      <c r="K90" s="13">
        <v>12</v>
      </c>
      <c r="L90" s="13">
        <v>2006</v>
      </c>
      <c r="M90" s="14"/>
      <c r="O90" s="13">
        <v>12</v>
      </c>
      <c r="P90" s="13">
        <v>2006</v>
      </c>
      <c r="Q90" s="14">
        <v>570291.02</v>
      </c>
      <c r="S90" s="13">
        <v>12</v>
      </c>
      <c r="T90" s="13">
        <v>2006</v>
      </c>
      <c r="U90" s="14">
        <v>1319699.17</v>
      </c>
    </row>
    <row r="93" spans="3:21" ht="12.75">
      <c r="C93" s="16">
        <v>7</v>
      </c>
      <c r="D93" s="13">
        <v>2007</v>
      </c>
      <c r="E93" s="14"/>
      <c r="G93" s="13">
        <v>7</v>
      </c>
      <c r="H93" s="13">
        <v>2007</v>
      </c>
      <c r="I93" s="15"/>
      <c r="K93" s="13">
        <v>7</v>
      </c>
      <c r="L93" s="13">
        <v>2007</v>
      </c>
      <c r="M93" s="15"/>
      <c r="O93" s="13">
        <v>7</v>
      </c>
      <c r="P93" s="13">
        <v>2007</v>
      </c>
      <c r="Q93" s="15"/>
      <c r="S93" s="13">
        <v>7</v>
      </c>
      <c r="T93" s="13">
        <v>2007</v>
      </c>
      <c r="U93" s="15"/>
    </row>
    <row r="94" spans="3:21" ht="12.75">
      <c r="C94" s="16">
        <v>8</v>
      </c>
      <c r="D94" s="13">
        <v>2007</v>
      </c>
      <c r="E94" s="14"/>
      <c r="G94" s="13">
        <v>8</v>
      </c>
      <c r="H94" s="13">
        <v>2007</v>
      </c>
      <c r="I94" s="15"/>
      <c r="K94" s="13">
        <v>8</v>
      </c>
      <c r="L94" s="13">
        <v>2007</v>
      </c>
      <c r="M94" s="15"/>
      <c r="O94" s="13">
        <v>8</v>
      </c>
      <c r="P94" s="13">
        <v>2007</v>
      </c>
      <c r="Q94" s="15"/>
      <c r="S94" s="13">
        <v>8</v>
      </c>
      <c r="T94" s="13">
        <v>2007</v>
      </c>
      <c r="U94" s="15"/>
    </row>
    <row r="95" spans="3:21" ht="12.75">
      <c r="C95" s="16">
        <v>9</v>
      </c>
      <c r="D95" s="13">
        <v>2007</v>
      </c>
      <c r="E95" s="14"/>
      <c r="G95" s="13">
        <v>9</v>
      </c>
      <c r="H95" s="13">
        <v>2007</v>
      </c>
      <c r="I95" s="15"/>
      <c r="K95" s="13">
        <v>9</v>
      </c>
      <c r="L95" s="13">
        <v>2007</v>
      </c>
      <c r="M95" s="15"/>
      <c r="O95" s="13">
        <v>9</v>
      </c>
      <c r="P95" s="13">
        <v>2007</v>
      </c>
      <c r="Q95" s="15"/>
      <c r="S95" s="13">
        <v>9</v>
      </c>
      <c r="T95" s="13">
        <v>2007</v>
      </c>
      <c r="U95" s="15"/>
    </row>
    <row r="98" spans="5:9" ht="12.75">
      <c r="E98" s="15"/>
      <c r="I98" s="15"/>
    </row>
    <row r="99" spans="5:9" ht="12.75">
      <c r="E99" s="15"/>
      <c r="I99" s="15"/>
    </row>
    <row r="100" spans="5:9" ht="12.75">
      <c r="E100" s="15"/>
      <c r="I100" s="15"/>
    </row>
    <row r="101" spans="5:9" ht="12.75">
      <c r="E101" s="15"/>
      <c r="I101" s="15"/>
    </row>
    <row r="102" spans="5:9" ht="12.75">
      <c r="E102" s="15"/>
      <c r="I102" s="15"/>
    </row>
    <row r="103" spans="5:9" ht="12.75">
      <c r="E103" s="15"/>
      <c r="I103" s="15"/>
    </row>
    <row r="104" spans="5:9" ht="12.75">
      <c r="E104" s="15"/>
      <c r="I104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89"/>
  <sheetViews>
    <sheetView workbookViewId="0" topLeftCell="A1">
      <selection activeCell="K19" sqref="K19"/>
    </sheetView>
  </sheetViews>
  <sheetFormatPr defaultColWidth="9.140625" defaultRowHeight="12.75"/>
  <cols>
    <col min="3" max="3" width="18.421875" style="4" customWidth="1"/>
    <col min="4" max="4" width="11.28125" style="0" customWidth="1"/>
    <col min="5" max="5" width="13.28125" style="0" customWidth="1"/>
    <col min="7" max="7" width="19.140625" style="0" customWidth="1"/>
    <col min="9" max="9" width="14.8515625" style="0" customWidth="1"/>
    <col min="11" max="11" width="13.57421875" style="0" customWidth="1"/>
    <col min="13" max="13" width="12.7109375" style="0" customWidth="1"/>
    <col min="17" max="17" width="12.8515625" style="0" customWidth="1"/>
    <col min="18" max="18" width="12.140625" style="0" customWidth="1"/>
    <col min="21" max="21" width="14.28125" style="0" customWidth="1"/>
    <col min="22" max="22" width="13.57421875" style="0" customWidth="1"/>
  </cols>
  <sheetData>
    <row r="1" spans="4:6" ht="12.75">
      <c r="D1" s="5">
        <v>40634</v>
      </c>
      <c r="F1" t="s">
        <v>157</v>
      </c>
    </row>
    <row r="2" spans="2:12" ht="12.75">
      <c r="B2" s="105" t="s">
        <v>150</v>
      </c>
      <c r="C2" s="107" t="s">
        <v>151</v>
      </c>
      <c r="D2" s="45" t="s">
        <v>159</v>
      </c>
      <c r="E2" s="107" t="s">
        <v>152</v>
      </c>
      <c r="F2" s="1" t="s">
        <v>159</v>
      </c>
      <c r="G2" s="107" t="s">
        <v>153</v>
      </c>
      <c r="H2" s="1" t="s">
        <v>159</v>
      </c>
      <c r="I2" s="107" t="s">
        <v>154</v>
      </c>
      <c r="J2" s="45" t="s">
        <v>159</v>
      </c>
      <c r="K2" s="69" t="s">
        <v>162</v>
      </c>
      <c r="L2" s="45" t="s">
        <v>156</v>
      </c>
    </row>
    <row r="3" spans="2:12" ht="12.75">
      <c r="B3" s="106" t="s">
        <v>2</v>
      </c>
      <c r="C3" s="108">
        <v>27724.555</v>
      </c>
      <c r="D3" s="6">
        <f>+C3/$C$79</f>
        <v>0.004228673810509414</v>
      </c>
      <c r="E3" s="108">
        <v>27724.555</v>
      </c>
      <c r="F3" s="6">
        <f>+E3/$E$79</f>
        <v>0.008328334525137884</v>
      </c>
      <c r="G3" s="108">
        <v>1225.74</v>
      </c>
      <c r="H3" s="6">
        <f>+G3/$G$79</f>
        <v>0.0018925639609618653</v>
      </c>
      <c r="I3" s="108">
        <v>3036.02</v>
      </c>
      <c r="J3" s="6">
        <f>+I3/$I$79</f>
        <v>0.001890354836816442</v>
      </c>
      <c r="K3" s="38">
        <f>+C3+E3+G3+I3</f>
        <v>59710.869999999995</v>
      </c>
      <c r="L3" s="6">
        <f>+K3/$K$79</f>
        <v>0.004918933645291719</v>
      </c>
    </row>
    <row r="4" spans="2:12" ht="12.75">
      <c r="B4" s="106" t="s">
        <v>6</v>
      </c>
      <c r="C4" s="108">
        <v>133.515</v>
      </c>
      <c r="D4" s="6">
        <f aca="true" t="shared" si="0" ref="D4:D67">+C4/$C$79</f>
        <v>2.036430823903808E-05</v>
      </c>
      <c r="E4" s="108">
        <v>133.515</v>
      </c>
      <c r="F4" s="6">
        <f aca="true" t="shared" si="1" ref="F4:F67">+E4/$E$79</f>
        <v>4.010731945467779E-05</v>
      </c>
      <c r="G4" s="108">
        <v>65.66</v>
      </c>
      <c r="H4" s="6">
        <f aca="true" t="shared" si="2" ref="H4:H67">+G4/$G$79</f>
        <v>0.00010138018639903737</v>
      </c>
      <c r="I4" s="108">
        <v>44690.21</v>
      </c>
      <c r="J4" s="6">
        <f aca="true" t="shared" si="3" ref="J4:J67">+I4/$I$79</f>
        <v>0.027826020458311382</v>
      </c>
      <c r="K4" s="38">
        <f aca="true" t="shared" si="4" ref="K4:K67">+C4+E4+G4+I4</f>
        <v>45022.9</v>
      </c>
      <c r="L4" s="6">
        <f aca="true" t="shared" si="5" ref="L4:L67">+K4/$K$79</f>
        <v>0.003708950440993483</v>
      </c>
    </row>
    <row r="5" spans="2:12" ht="12.75">
      <c r="B5" s="106" t="s">
        <v>7</v>
      </c>
      <c r="C5" s="108">
        <v>0</v>
      </c>
      <c r="D5" s="6">
        <f t="shared" si="0"/>
        <v>0</v>
      </c>
      <c r="E5" s="108">
        <v>0</v>
      </c>
      <c r="F5" s="6">
        <f t="shared" si="1"/>
        <v>0</v>
      </c>
      <c r="G5" s="108">
        <v>0</v>
      </c>
      <c r="H5" s="6">
        <f t="shared" si="2"/>
        <v>0</v>
      </c>
      <c r="I5" s="108">
        <v>1994.54</v>
      </c>
      <c r="J5" s="6">
        <f t="shared" si="3"/>
        <v>0.0012418852103160934</v>
      </c>
      <c r="K5" s="38">
        <f t="shared" si="4"/>
        <v>1994.54</v>
      </c>
      <c r="L5" s="6">
        <f t="shared" si="5"/>
        <v>0.00016430860767696308</v>
      </c>
    </row>
    <row r="6" spans="2:12" ht="12.75">
      <c r="B6" s="106" t="s">
        <v>8</v>
      </c>
      <c r="C6" s="108">
        <v>48351.28</v>
      </c>
      <c r="D6" s="6">
        <f t="shared" si="0"/>
        <v>0.007374754669303354</v>
      </c>
      <c r="E6" s="108">
        <v>48351.28</v>
      </c>
      <c r="F6" s="6">
        <f t="shared" si="1"/>
        <v>0.014524512099783346</v>
      </c>
      <c r="G6" s="108">
        <v>19592.52</v>
      </c>
      <c r="H6" s="6">
        <f t="shared" si="2"/>
        <v>0.030251192958069873</v>
      </c>
      <c r="I6" s="108">
        <v>23421.19</v>
      </c>
      <c r="J6" s="6">
        <f t="shared" si="3"/>
        <v>0.014583026396564213</v>
      </c>
      <c r="K6" s="38">
        <f t="shared" si="4"/>
        <v>139716.27</v>
      </c>
      <c r="L6" s="6">
        <f t="shared" si="5"/>
        <v>0.011509714417118054</v>
      </c>
    </row>
    <row r="7" spans="2:12" ht="12.75">
      <c r="B7" s="106" t="s">
        <v>12</v>
      </c>
      <c r="C7" s="108">
        <v>951.155</v>
      </c>
      <c r="D7" s="6">
        <f t="shared" si="0"/>
        <v>0.00014507443810135391</v>
      </c>
      <c r="E7" s="108">
        <v>951.155</v>
      </c>
      <c r="F7" s="6">
        <f t="shared" si="1"/>
        <v>0.0002857227834768682</v>
      </c>
      <c r="G7" s="108">
        <v>0</v>
      </c>
      <c r="H7" s="6">
        <f t="shared" si="2"/>
        <v>0</v>
      </c>
      <c r="I7" s="108">
        <v>9761.04</v>
      </c>
      <c r="J7" s="6">
        <f t="shared" si="3"/>
        <v>0.006077637557183011</v>
      </c>
      <c r="K7" s="38">
        <f t="shared" si="4"/>
        <v>11663.35</v>
      </c>
      <c r="L7" s="6">
        <f t="shared" si="5"/>
        <v>0.0009608174312618987</v>
      </c>
    </row>
    <row r="8" spans="2:12" ht="12.75">
      <c r="B8" s="106" t="s">
        <v>15</v>
      </c>
      <c r="C8" s="108">
        <v>33837.15</v>
      </c>
      <c r="D8" s="6">
        <f t="shared" si="0"/>
        <v>0.00516099428926014</v>
      </c>
      <c r="E8" s="108">
        <v>33837.15</v>
      </c>
      <c r="F8" s="6">
        <f t="shared" si="1"/>
        <v>0.010164531209870434</v>
      </c>
      <c r="G8" s="108">
        <v>246.2</v>
      </c>
      <c r="H8" s="6">
        <f t="shared" si="2"/>
        <v>0.0003801370985598995</v>
      </c>
      <c r="I8" s="108">
        <v>20594.35</v>
      </c>
      <c r="J8" s="6">
        <f t="shared" si="3"/>
        <v>0.012822915900946202</v>
      </c>
      <c r="K8" s="38">
        <f t="shared" si="4"/>
        <v>88514.85</v>
      </c>
      <c r="L8" s="6">
        <f t="shared" si="5"/>
        <v>0.00729178244719847</v>
      </c>
    </row>
    <row r="9" spans="2:12" ht="12.75">
      <c r="B9" s="106" t="s">
        <v>16</v>
      </c>
      <c r="C9" s="108">
        <v>0</v>
      </c>
      <c r="D9" s="6">
        <f t="shared" si="0"/>
        <v>0</v>
      </c>
      <c r="E9" s="108">
        <v>0</v>
      </c>
      <c r="F9" s="6">
        <f t="shared" si="1"/>
        <v>0</v>
      </c>
      <c r="G9" s="108">
        <v>0</v>
      </c>
      <c r="H9" s="6">
        <f t="shared" si="2"/>
        <v>0</v>
      </c>
      <c r="I9" s="108">
        <v>2948.47</v>
      </c>
      <c r="J9" s="6">
        <f t="shared" si="3"/>
        <v>0.0018358424930363351</v>
      </c>
      <c r="K9" s="38">
        <f t="shared" si="4"/>
        <v>2948.47</v>
      </c>
      <c r="L9" s="6">
        <f t="shared" si="5"/>
        <v>0.00024289259702853556</v>
      </c>
    </row>
    <row r="10" spans="2:12" ht="12.75">
      <c r="B10" s="106" t="s">
        <v>17</v>
      </c>
      <c r="C10" s="108">
        <v>17934.36</v>
      </c>
      <c r="D10" s="6">
        <f t="shared" si="0"/>
        <v>0.0027354292409832236</v>
      </c>
      <c r="E10" s="108">
        <v>17934.36</v>
      </c>
      <c r="F10" s="6">
        <f t="shared" si="1"/>
        <v>0.005387402956485753</v>
      </c>
      <c r="G10" s="108">
        <v>312.14</v>
      </c>
      <c r="H10" s="6">
        <f t="shared" si="2"/>
        <v>0.0004819496098476321</v>
      </c>
      <c r="I10" s="108">
        <v>5638.87</v>
      </c>
      <c r="J10" s="6">
        <f t="shared" si="3"/>
        <v>0.0035109996570111953</v>
      </c>
      <c r="K10" s="38">
        <f t="shared" si="4"/>
        <v>41819.73</v>
      </c>
      <c r="L10" s="6">
        <f t="shared" si="5"/>
        <v>0.0034450758619664302</v>
      </c>
    </row>
    <row r="11" spans="2:12" ht="12.75">
      <c r="B11" s="106" t="s">
        <v>22</v>
      </c>
      <c r="C11" s="108">
        <v>0</v>
      </c>
      <c r="D11" s="6">
        <f t="shared" si="0"/>
        <v>0</v>
      </c>
      <c r="E11" s="108">
        <v>0</v>
      </c>
      <c r="F11" s="6">
        <f t="shared" si="1"/>
        <v>0</v>
      </c>
      <c r="G11" s="108">
        <v>0</v>
      </c>
      <c r="H11" s="6">
        <f t="shared" si="2"/>
        <v>0</v>
      </c>
      <c r="I11" s="108">
        <v>718.53</v>
      </c>
      <c r="J11" s="6">
        <f t="shared" si="3"/>
        <v>0.0004473872572966311</v>
      </c>
      <c r="K11" s="38">
        <f t="shared" si="4"/>
        <v>718.53</v>
      </c>
      <c r="L11" s="6">
        <f t="shared" si="5"/>
        <v>5.919192589475683E-05</v>
      </c>
    </row>
    <row r="12" spans="2:12" ht="12.75">
      <c r="B12" s="106" t="s">
        <v>24</v>
      </c>
      <c r="C12" s="108">
        <v>1439.62</v>
      </c>
      <c r="D12" s="6">
        <f t="shared" si="0"/>
        <v>0.00021957731660924993</v>
      </c>
      <c r="E12" s="108">
        <v>1439.62</v>
      </c>
      <c r="F12" s="6">
        <f t="shared" si="1"/>
        <v>0.0004324555235991705</v>
      </c>
      <c r="G12" s="108">
        <v>0</v>
      </c>
      <c r="H12" s="6">
        <f t="shared" si="2"/>
        <v>0</v>
      </c>
      <c r="I12" s="108">
        <v>3517.92</v>
      </c>
      <c r="J12" s="6">
        <f t="shared" si="3"/>
        <v>0.0021904062185141393</v>
      </c>
      <c r="K12" s="38">
        <f t="shared" si="4"/>
        <v>6397.16</v>
      </c>
      <c r="L12" s="6">
        <f t="shared" si="5"/>
        <v>0.0005269929170068091</v>
      </c>
    </row>
    <row r="13" spans="2:12" ht="12.75">
      <c r="B13" s="106" t="s">
        <v>27</v>
      </c>
      <c r="C13" s="108">
        <v>18500.145</v>
      </c>
      <c r="D13" s="6">
        <f t="shared" si="0"/>
        <v>0.002821725313611948</v>
      </c>
      <c r="E13" s="108">
        <v>18500.145</v>
      </c>
      <c r="F13" s="6">
        <f t="shared" si="1"/>
        <v>0.00555736228493323</v>
      </c>
      <c r="G13" s="108">
        <v>60.42</v>
      </c>
      <c r="H13" s="6">
        <f t="shared" si="2"/>
        <v>9.32895349105976E-05</v>
      </c>
      <c r="I13" s="108">
        <v>28885.19</v>
      </c>
      <c r="J13" s="6">
        <f t="shared" si="3"/>
        <v>0.017985144573771556</v>
      </c>
      <c r="K13" s="38">
        <f t="shared" si="4"/>
        <v>65945.9</v>
      </c>
      <c r="L13" s="6">
        <f t="shared" si="5"/>
        <v>0.005432570422756244</v>
      </c>
    </row>
    <row r="14" spans="2:12" ht="12.75">
      <c r="B14" s="106" t="s">
        <v>28</v>
      </c>
      <c r="C14" s="108">
        <v>65812.92</v>
      </c>
      <c r="D14" s="6">
        <f t="shared" si="0"/>
        <v>0.01003808252998655</v>
      </c>
      <c r="E14" s="108">
        <v>65812.92</v>
      </c>
      <c r="F14" s="6">
        <f t="shared" si="1"/>
        <v>0.01976991204497737</v>
      </c>
      <c r="G14" s="108">
        <v>0</v>
      </c>
      <c r="H14" s="6">
        <f t="shared" si="2"/>
        <v>0</v>
      </c>
      <c r="I14" s="108">
        <v>9496.25</v>
      </c>
      <c r="J14" s="6">
        <f t="shared" si="3"/>
        <v>0.005912768071066112</v>
      </c>
      <c r="K14" s="38">
        <f t="shared" si="4"/>
        <v>141122.09</v>
      </c>
      <c r="L14" s="6">
        <f t="shared" si="5"/>
        <v>0.011625524742729189</v>
      </c>
    </row>
    <row r="15" spans="2:12" ht="12.75">
      <c r="B15" s="106" t="s">
        <v>31</v>
      </c>
      <c r="C15" s="108">
        <v>82.95</v>
      </c>
      <c r="D15" s="6">
        <f t="shared" si="0"/>
        <v>1.2651907039869747E-05</v>
      </c>
      <c r="E15" s="108">
        <v>82.95</v>
      </c>
      <c r="F15" s="6">
        <f t="shared" si="1"/>
        <v>2.491781559199733E-05</v>
      </c>
      <c r="G15" s="108">
        <v>0</v>
      </c>
      <c r="H15" s="6">
        <f t="shared" si="2"/>
        <v>0</v>
      </c>
      <c r="I15" s="108">
        <v>0</v>
      </c>
      <c r="J15" s="6">
        <f t="shared" si="3"/>
        <v>0</v>
      </c>
      <c r="K15" s="38">
        <f t="shared" si="4"/>
        <v>165.9</v>
      </c>
      <c r="L15" s="6">
        <f t="shared" si="5"/>
        <v>1.3666709122709084E-05</v>
      </c>
    </row>
    <row r="16" spans="2:12" ht="12.75">
      <c r="B16" s="106" t="s">
        <v>32</v>
      </c>
      <c r="C16" s="108">
        <v>0</v>
      </c>
      <c r="D16" s="6">
        <f t="shared" si="0"/>
        <v>0</v>
      </c>
      <c r="E16" s="108">
        <v>0</v>
      </c>
      <c r="F16" s="6">
        <f t="shared" si="1"/>
        <v>0</v>
      </c>
      <c r="G16" s="108">
        <v>0</v>
      </c>
      <c r="H16" s="6">
        <f t="shared" si="2"/>
        <v>0</v>
      </c>
      <c r="I16" s="108">
        <v>600.11</v>
      </c>
      <c r="J16" s="6">
        <f t="shared" si="3"/>
        <v>0.0003736539420431733</v>
      </c>
      <c r="K16" s="38">
        <f t="shared" si="4"/>
        <v>600.11</v>
      </c>
      <c r="L16" s="6">
        <f t="shared" si="5"/>
        <v>4.943658114303164E-05</v>
      </c>
    </row>
    <row r="17" spans="2:12" ht="12.75">
      <c r="B17" s="106" t="s">
        <v>33</v>
      </c>
      <c r="C17" s="108">
        <v>28.52</v>
      </c>
      <c r="D17" s="6">
        <f t="shared" si="0"/>
        <v>4.349998659157144E-06</v>
      </c>
      <c r="E17" s="108">
        <v>28.52</v>
      </c>
      <c r="F17" s="6">
        <f t="shared" si="1"/>
        <v>8.567282708665026E-06</v>
      </c>
      <c r="G17" s="108">
        <v>0</v>
      </c>
      <c r="H17" s="6">
        <f t="shared" si="2"/>
        <v>0</v>
      </c>
      <c r="I17" s="108">
        <v>8570.94</v>
      </c>
      <c r="J17" s="6">
        <f t="shared" si="3"/>
        <v>0.005336630814376558</v>
      </c>
      <c r="K17" s="38">
        <f t="shared" si="4"/>
        <v>8627.980000000001</v>
      </c>
      <c r="L17" s="6">
        <f t="shared" si="5"/>
        <v>0.0007107660818357537</v>
      </c>
    </row>
    <row r="18" spans="2:12" ht="12.75">
      <c r="B18" s="106" t="s">
        <v>35</v>
      </c>
      <c r="C18" s="108">
        <v>22311.36</v>
      </c>
      <c r="D18" s="6">
        <f t="shared" si="0"/>
        <v>0.0034030289650761694</v>
      </c>
      <c r="E18" s="108">
        <v>22311.36</v>
      </c>
      <c r="F18" s="6">
        <f t="shared" si="1"/>
        <v>0.00670223452786818</v>
      </c>
      <c r="G18" s="108">
        <v>17955.18</v>
      </c>
      <c r="H18" s="6">
        <f t="shared" si="2"/>
        <v>0.027723111410725983</v>
      </c>
      <c r="I18" s="108">
        <v>0</v>
      </c>
      <c r="J18" s="6">
        <f t="shared" si="3"/>
        <v>0</v>
      </c>
      <c r="K18" s="38">
        <f t="shared" si="4"/>
        <v>62577.9</v>
      </c>
      <c r="L18" s="6">
        <f t="shared" si="5"/>
        <v>0.005155117280349468</v>
      </c>
    </row>
    <row r="19" spans="2:12" ht="12.75">
      <c r="B19" s="106" t="s">
        <v>38</v>
      </c>
      <c r="C19" s="108">
        <v>98070.235</v>
      </c>
      <c r="D19" s="6">
        <f t="shared" si="0"/>
        <v>0.014958113280267395</v>
      </c>
      <c r="E19" s="108">
        <v>98070.235</v>
      </c>
      <c r="F19" s="6">
        <f t="shared" si="1"/>
        <v>0.029459867761227755</v>
      </c>
      <c r="G19" s="108">
        <v>7276.79</v>
      </c>
      <c r="H19" s="6">
        <f t="shared" si="2"/>
        <v>0.011235490810031239</v>
      </c>
      <c r="I19" s="108">
        <v>47436.85</v>
      </c>
      <c r="J19" s="6">
        <f t="shared" si="3"/>
        <v>0.029536195031928652</v>
      </c>
      <c r="K19" s="38">
        <f t="shared" si="4"/>
        <v>250854.11000000002</v>
      </c>
      <c r="L19" s="6">
        <f t="shared" si="5"/>
        <v>0.020665160660675516</v>
      </c>
    </row>
    <row r="20" spans="2:12" ht="12.75">
      <c r="B20" s="106" t="s">
        <v>39</v>
      </c>
      <c r="C20" s="108">
        <v>659.47</v>
      </c>
      <c r="D20" s="6">
        <f t="shared" si="0"/>
        <v>0.00010058533014566488</v>
      </c>
      <c r="E20" s="108">
        <v>659.47</v>
      </c>
      <c r="F20" s="6">
        <f t="shared" si="1"/>
        <v>0.00019810189087949946</v>
      </c>
      <c r="G20" s="108">
        <v>0</v>
      </c>
      <c r="H20" s="6">
        <f t="shared" si="2"/>
        <v>0</v>
      </c>
      <c r="I20" s="108">
        <v>11111.38</v>
      </c>
      <c r="J20" s="6">
        <f t="shared" si="3"/>
        <v>0.006918416521203903</v>
      </c>
      <c r="K20" s="38">
        <f t="shared" si="4"/>
        <v>12430.32</v>
      </c>
      <c r="L20" s="6">
        <f t="shared" si="5"/>
        <v>0.0010239998055587291</v>
      </c>
    </row>
    <row r="21" spans="2:12" ht="12.75">
      <c r="B21" s="106" t="s">
        <v>40</v>
      </c>
      <c r="C21" s="108">
        <v>339481.035</v>
      </c>
      <c r="D21" s="6">
        <f t="shared" si="0"/>
        <v>0.0517791741605638</v>
      </c>
      <c r="E21" s="108">
        <v>339481.035</v>
      </c>
      <c r="F21" s="6">
        <f t="shared" si="1"/>
        <v>0.10197861153840133</v>
      </c>
      <c r="G21" s="108">
        <v>44174.07</v>
      </c>
      <c r="H21" s="6">
        <f t="shared" si="2"/>
        <v>0.06820553534273721</v>
      </c>
      <c r="I21" s="108">
        <v>35786.93</v>
      </c>
      <c r="J21" s="6">
        <f t="shared" si="3"/>
        <v>0.022282460662417056</v>
      </c>
      <c r="K21" s="38">
        <f t="shared" si="4"/>
        <v>758923.07</v>
      </c>
      <c r="L21" s="6">
        <f t="shared" si="5"/>
        <v>0.06251947464860388</v>
      </c>
    </row>
    <row r="22" spans="2:12" ht="12.75">
      <c r="B22" s="106" t="s">
        <v>164</v>
      </c>
      <c r="C22" s="108">
        <v>0</v>
      </c>
      <c r="D22" s="6">
        <f t="shared" si="0"/>
        <v>0</v>
      </c>
      <c r="E22" s="108">
        <v>0</v>
      </c>
      <c r="F22" s="6">
        <f t="shared" si="1"/>
        <v>0</v>
      </c>
      <c r="G22" s="108">
        <v>0</v>
      </c>
      <c r="H22" s="6">
        <f t="shared" si="2"/>
        <v>0</v>
      </c>
      <c r="I22" s="108">
        <v>4874.98</v>
      </c>
      <c r="J22" s="6">
        <f t="shared" si="3"/>
        <v>0.0030353693395904565</v>
      </c>
      <c r="K22" s="38">
        <f t="shared" si="4"/>
        <v>4874.98</v>
      </c>
      <c r="L22" s="6">
        <f t="shared" si="5"/>
        <v>0.00040159694779399834</v>
      </c>
    </row>
    <row r="23" spans="2:12" ht="12.75">
      <c r="B23" s="106" t="s">
        <v>42</v>
      </c>
      <c r="C23" s="108">
        <v>0</v>
      </c>
      <c r="D23" s="6">
        <f t="shared" si="0"/>
        <v>0</v>
      </c>
      <c r="E23" s="108">
        <v>0</v>
      </c>
      <c r="F23" s="6">
        <f t="shared" si="1"/>
        <v>0</v>
      </c>
      <c r="G23" s="108">
        <v>0</v>
      </c>
      <c r="H23" s="6">
        <f t="shared" si="2"/>
        <v>0</v>
      </c>
      <c r="I23" s="108">
        <v>4319.67</v>
      </c>
      <c r="J23" s="6">
        <f t="shared" si="3"/>
        <v>0.0026896097779167726</v>
      </c>
      <c r="K23" s="38">
        <f t="shared" si="4"/>
        <v>4319.67</v>
      </c>
      <c r="L23" s="6">
        <f t="shared" si="5"/>
        <v>0.00035585095476849154</v>
      </c>
    </row>
    <row r="24" spans="2:12" ht="12.75">
      <c r="B24" s="106" t="s">
        <v>43</v>
      </c>
      <c r="C24" s="108">
        <v>15769.25</v>
      </c>
      <c r="D24" s="6">
        <f t="shared" si="0"/>
        <v>0.002405196926925449</v>
      </c>
      <c r="E24" s="108">
        <v>15769.25</v>
      </c>
      <c r="F24" s="6">
        <f t="shared" si="1"/>
        <v>0.00473701342403983</v>
      </c>
      <c r="G24" s="108">
        <v>644.32</v>
      </c>
      <c r="H24" s="6">
        <f t="shared" si="2"/>
        <v>0.0009948413295861676</v>
      </c>
      <c r="I24" s="108">
        <v>3158.37</v>
      </c>
      <c r="J24" s="6">
        <f t="shared" si="3"/>
        <v>0.0019665351367764198</v>
      </c>
      <c r="K24" s="38">
        <f t="shared" si="4"/>
        <v>35341.19</v>
      </c>
      <c r="L24" s="6">
        <f t="shared" si="5"/>
        <v>0.002911378925740778</v>
      </c>
    </row>
    <row r="25" spans="2:12" ht="12.75">
      <c r="B25" s="106" t="s">
        <v>44</v>
      </c>
      <c r="C25" s="108">
        <v>39744.73</v>
      </c>
      <c r="D25" s="6">
        <f t="shared" si="0"/>
        <v>0.0060620449582245006</v>
      </c>
      <c r="E25" s="108">
        <v>39744.73</v>
      </c>
      <c r="F25" s="6">
        <f t="shared" si="1"/>
        <v>0.011939142289255264</v>
      </c>
      <c r="G25" s="108">
        <v>1341.03</v>
      </c>
      <c r="H25" s="6">
        <f t="shared" si="2"/>
        <v>0.0020705737338821365</v>
      </c>
      <c r="I25" s="108">
        <v>64477.32</v>
      </c>
      <c r="J25" s="6">
        <f t="shared" si="3"/>
        <v>0.04014631449297485</v>
      </c>
      <c r="K25" s="38">
        <f t="shared" si="4"/>
        <v>145307.81</v>
      </c>
      <c r="L25" s="6">
        <f t="shared" si="5"/>
        <v>0.011970341003784678</v>
      </c>
    </row>
    <row r="26" spans="2:12" ht="12.75">
      <c r="B26" s="106" t="s">
        <v>45</v>
      </c>
      <c r="C26" s="108">
        <v>592376.155</v>
      </c>
      <c r="D26" s="6">
        <f t="shared" si="0"/>
        <v>0.09035187517414674</v>
      </c>
      <c r="E26" s="108">
        <v>592376.155</v>
      </c>
      <c r="F26" s="6">
        <f t="shared" si="1"/>
        <v>0.17794719459175923</v>
      </c>
      <c r="G26" s="108">
        <v>171349.73</v>
      </c>
      <c r="H26" s="6">
        <f t="shared" si="2"/>
        <v>0.26456697482218594</v>
      </c>
      <c r="I26" s="108">
        <v>70801.42</v>
      </c>
      <c r="J26" s="6">
        <f t="shared" si="3"/>
        <v>0.04408396741473125</v>
      </c>
      <c r="K26" s="38">
        <f t="shared" si="4"/>
        <v>1426903.46</v>
      </c>
      <c r="L26" s="6">
        <f t="shared" si="5"/>
        <v>0.11754716415917514</v>
      </c>
    </row>
    <row r="27" spans="2:12" ht="12.75">
      <c r="B27" s="106" t="s">
        <v>46</v>
      </c>
      <c r="C27" s="108">
        <v>208157.495</v>
      </c>
      <c r="D27" s="6">
        <f t="shared" si="0"/>
        <v>0.0317491172560838</v>
      </c>
      <c r="E27" s="108">
        <v>208157.495</v>
      </c>
      <c r="F27" s="6">
        <f t="shared" si="1"/>
        <v>0.06252959704041117</v>
      </c>
      <c r="G27" s="108">
        <v>33391.19</v>
      </c>
      <c r="H27" s="6">
        <f t="shared" si="2"/>
        <v>0.051556580357686156</v>
      </c>
      <c r="I27" s="108">
        <v>128877.78</v>
      </c>
      <c r="J27" s="6">
        <f t="shared" si="3"/>
        <v>0.08024477268962829</v>
      </c>
      <c r="K27" s="38">
        <f t="shared" si="4"/>
        <v>578583.96</v>
      </c>
      <c r="L27" s="6">
        <f t="shared" si="5"/>
        <v>0.047663283209072614</v>
      </c>
    </row>
    <row r="28" spans="2:12" ht="12.75">
      <c r="B28" s="106" t="s">
        <v>48</v>
      </c>
      <c r="C28" s="108">
        <v>148992.755</v>
      </c>
      <c r="D28" s="6">
        <f t="shared" si="0"/>
        <v>0.022725045037662307</v>
      </c>
      <c r="E28" s="108">
        <v>148992.755</v>
      </c>
      <c r="F28" s="6">
        <f t="shared" si="1"/>
        <v>0.04475676906128557</v>
      </c>
      <c r="G28" s="108">
        <v>26532.46</v>
      </c>
      <c r="H28" s="6">
        <f t="shared" si="2"/>
        <v>0.04096658148682612</v>
      </c>
      <c r="I28" s="108">
        <v>67703.04</v>
      </c>
      <c r="J28" s="6">
        <f t="shared" si="3"/>
        <v>0.04215478459666835</v>
      </c>
      <c r="K28" s="38">
        <f t="shared" si="4"/>
        <v>392221.01</v>
      </c>
      <c r="L28" s="6">
        <f t="shared" si="5"/>
        <v>0.0323108526551246</v>
      </c>
    </row>
    <row r="29" spans="2:12" ht="12.75">
      <c r="B29" s="106" t="s">
        <v>51</v>
      </c>
      <c r="C29" s="108">
        <v>169193.02</v>
      </c>
      <c r="D29" s="6">
        <f t="shared" si="0"/>
        <v>0.025806080299395087</v>
      </c>
      <c r="E29" s="108">
        <v>169193.02</v>
      </c>
      <c r="F29" s="6">
        <f t="shared" si="1"/>
        <v>0.0508248399254143</v>
      </c>
      <c r="G29" s="108">
        <v>50003.42</v>
      </c>
      <c r="H29" s="6">
        <f t="shared" si="2"/>
        <v>0.07720615352100751</v>
      </c>
      <c r="I29" s="108">
        <v>94130.24</v>
      </c>
      <c r="J29" s="6">
        <f t="shared" si="3"/>
        <v>0.058609480331055966</v>
      </c>
      <c r="K29" s="38">
        <f t="shared" si="4"/>
        <v>482519.69999999995</v>
      </c>
      <c r="L29" s="6">
        <f t="shared" si="5"/>
        <v>0.039749586412759795</v>
      </c>
    </row>
    <row r="30" spans="2:12" ht="12.75">
      <c r="B30" s="106" t="s">
        <v>52</v>
      </c>
      <c r="C30" s="108">
        <v>2797.81</v>
      </c>
      <c r="D30" s="6">
        <f t="shared" si="0"/>
        <v>0.00042673456341432156</v>
      </c>
      <c r="E30" s="108">
        <v>2797.81</v>
      </c>
      <c r="F30" s="6">
        <f t="shared" si="1"/>
        <v>0.0008404498329288251</v>
      </c>
      <c r="G30" s="108">
        <v>0</v>
      </c>
      <c r="H30" s="6">
        <f t="shared" si="2"/>
        <v>0</v>
      </c>
      <c r="I30" s="108">
        <v>24544.8</v>
      </c>
      <c r="J30" s="6">
        <f t="shared" si="3"/>
        <v>0.015282633644933895</v>
      </c>
      <c r="K30" s="38">
        <f t="shared" si="4"/>
        <v>30140.42</v>
      </c>
      <c r="L30" s="6">
        <f t="shared" si="5"/>
        <v>0.002482943658687663</v>
      </c>
    </row>
    <row r="31" spans="2:12" ht="12.75">
      <c r="B31" s="106" t="s">
        <v>53</v>
      </c>
      <c r="C31" s="108">
        <v>21734.46</v>
      </c>
      <c r="D31" s="6">
        <f t="shared" si="0"/>
        <v>0.003315037582661451</v>
      </c>
      <c r="E31" s="108">
        <v>21734.46</v>
      </c>
      <c r="F31" s="6">
        <f t="shared" si="1"/>
        <v>0.006528936302250057</v>
      </c>
      <c r="G31" s="108">
        <v>790.47</v>
      </c>
      <c r="H31" s="6">
        <f t="shared" si="2"/>
        <v>0.0012204994813104946</v>
      </c>
      <c r="I31" s="108">
        <v>1339.79</v>
      </c>
      <c r="J31" s="6">
        <f t="shared" si="3"/>
        <v>0.0008342100865008467</v>
      </c>
      <c r="K31" s="38">
        <f t="shared" si="4"/>
        <v>45599.18</v>
      </c>
      <c r="L31" s="6">
        <f t="shared" si="5"/>
        <v>0.003756423925823108</v>
      </c>
    </row>
    <row r="32" spans="2:12" ht="12.75">
      <c r="B32" s="106" t="s">
        <v>54</v>
      </c>
      <c r="C32" s="108">
        <v>8281.97</v>
      </c>
      <c r="D32" s="6">
        <f t="shared" si="0"/>
        <v>0.0012632033097889092</v>
      </c>
      <c r="E32" s="108">
        <v>8281.97</v>
      </c>
      <c r="F32" s="6">
        <f t="shared" si="1"/>
        <v>0.002487867404441882</v>
      </c>
      <c r="G32" s="108">
        <v>0</v>
      </c>
      <c r="H32" s="6">
        <f t="shared" si="2"/>
        <v>0</v>
      </c>
      <c r="I32" s="108">
        <v>39849.02</v>
      </c>
      <c r="J32" s="6">
        <f t="shared" si="3"/>
        <v>0.024811690206057644</v>
      </c>
      <c r="K32" s="38">
        <f t="shared" si="4"/>
        <v>56412.95999999999</v>
      </c>
      <c r="L32" s="6">
        <f t="shared" si="5"/>
        <v>0.004647254460946489</v>
      </c>
    </row>
    <row r="33" spans="2:12" ht="12.75">
      <c r="B33" s="106" t="s">
        <v>55</v>
      </c>
      <c r="C33" s="108">
        <v>50278.02</v>
      </c>
      <c r="D33" s="6">
        <f t="shared" si="0"/>
        <v>0.007668629718971812</v>
      </c>
      <c r="E33" s="108">
        <v>50278.02</v>
      </c>
      <c r="F33" s="6">
        <f t="shared" si="1"/>
        <v>0.015103296331413545</v>
      </c>
      <c r="G33" s="108">
        <v>21324.75</v>
      </c>
      <c r="H33" s="6">
        <f t="shared" si="2"/>
        <v>0.03292578632215767</v>
      </c>
      <c r="I33" s="108">
        <v>8365.12</v>
      </c>
      <c r="J33" s="6">
        <f t="shared" si="3"/>
        <v>0.005208478551705837</v>
      </c>
      <c r="K33" s="38">
        <f t="shared" si="4"/>
        <v>130245.90999999999</v>
      </c>
      <c r="L33" s="6">
        <f t="shared" si="5"/>
        <v>0.010729553745584968</v>
      </c>
    </row>
    <row r="34" spans="2:12" ht="12.75">
      <c r="B34" s="106" t="s">
        <v>58</v>
      </c>
      <c r="C34" s="108">
        <v>2052689.24</v>
      </c>
      <c r="D34" s="6">
        <f t="shared" si="0"/>
        <v>0.3130853941678225</v>
      </c>
      <c r="E34" s="108">
        <v>0</v>
      </c>
      <c r="F34" s="6">
        <f t="shared" si="1"/>
        <v>0</v>
      </c>
      <c r="G34" s="108">
        <v>0</v>
      </c>
      <c r="H34" s="6">
        <f t="shared" si="2"/>
        <v>0</v>
      </c>
      <c r="I34" s="108">
        <v>0</v>
      </c>
      <c r="J34" s="6">
        <f t="shared" si="3"/>
        <v>0</v>
      </c>
      <c r="K34" s="38">
        <f t="shared" si="4"/>
        <v>2052689.24</v>
      </c>
      <c r="L34" s="6">
        <f t="shared" si="5"/>
        <v>0.1690988954936394</v>
      </c>
    </row>
    <row r="35" spans="2:12" ht="12.75">
      <c r="B35" s="106" t="s">
        <v>61</v>
      </c>
      <c r="C35" s="108">
        <v>1017105.41</v>
      </c>
      <c r="D35" s="6">
        <f t="shared" si="0"/>
        <v>0.15513349122445574</v>
      </c>
      <c r="E35" s="108">
        <v>0</v>
      </c>
      <c r="F35" s="6">
        <f t="shared" si="1"/>
        <v>0</v>
      </c>
      <c r="G35" s="108">
        <v>0</v>
      </c>
      <c r="H35" s="6">
        <f t="shared" si="2"/>
        <v>0</v>
      </c>
      <c r="I35" s="108">
        <v>0</v>
      </c>
      <c r="J35" s="6">
        <f t="shared" si="3"/>
        <v>0</v>
      </c>
      <c r="K35" s="38">
        <f t="shared" si="4"/>
        <v>1017105.41</v>
      </c>
      <c r="L35" s="6">
        <f t="shared" si="5"/>
        <v>0.08378832902714746</v>
      </c>
    </row>
    <row r="36" spans="2:12" ht="12.75">
      <c r="B36" s="106" t="s">
        <v>63</v>
      </c>
      <c r="C36" s="108">
        <v>160644.15</v>
      </c>
      <c r="D36" s="6">
        <f t="shared" si="0"/>
        <v>0.024502168201312735</v>
      </c>
      <c r="E36" s="108">
        <v>3058.43</v>
      </c>
      <c r="F36" s="6">
        <f t="shared" si="1"/>
        <v>0.0009187389359979793</v>
      </c>
      <c r="G36" s="108">
        <v>8467.47</v>
      </c>
      <c r="H36" s="6">
        <f t="shared" si="2"/>
        <v>0.01307392151885862</v>
      </c>
      <c r="I36" s="108">
        <v>6777.73</v>
      </c>
      <c r="J36" s="6">
        <f t="shared" si="3"/>
        <v>0.004220102202270045</v>
      </c>
      <c r="K36" s="38">
        <f t="shared" si="4"/>
        <v>178947.78</v>
      </c>
      <c r="L36" s="6">
        <f t="shared" si="5"/>
        <v>0.014741574788514395</v>
      </c>
    </row>
    <row r="37" spans="2:12" ht="12.75">
      <c r="B37" s="106" t="s">
        <v>67</v>
      </c>
      <c r="C37" s="108">
        <v>98764.36</v>
      </c>
      <c r="D37" s="6">
        <f t="shared" si="0"/>
        <v>0.015063984346862326</v>
      </c>
      <c r="E37" s="108">
        <v>98764.36</v>
      </c>
      <c r="F37" s="6">
        <f t="shared" si="1"/>
        <v>0.029668379861864224</v>
      </c>
      <c r="G37" s="108">
        <v>8857.23</v>
      </c>
      <c r="H37" s="6">
        <f t="shared" si="2"/>
        <v>0.013675717763922415</v>
      </c>
      <c r="I37" s="108">
        <v>9072.94</v>
      </c>
      <c r="J37" s="6">
        <f t="shared" si="3"/>
        <v>0.005649197308695387</v>
      </c>
      <c r="K37" s="38">
        <f t="shared" si="4"/>
        <v>215458.89</v>
      </c>
      <c r="L37" s="6">
        <f t="shared" si="5"/>
        <v>0.017749330786809965</v>
      </c>
    </row>
    <row r="38" spans="2:12" ht="12.75">
      <c r="B38" s="106" t="s">
        <v>68</v>
      </c>
      <c r="C38" s="108">
        <v>29032.595</v>
      </c>
      <c r="D38" s="6">
        <f t="shared" si="0"/>
        <v>0.004428181953781642</v>
      </c>
      <c r="E38" s="108">
        <v>29032.595</v>
      </c>
      <c r="F38" s="6">
        <f t="shared" si="1"/>
        <v>0.00872126399478172</v>
      </c>
      <c r="G38" s="108">
        <v>0</v>
      </c>
      <c r="H38" s="6">
        <f t="shared" si="2"/>
        <v>0</v>
      </c>
      <c r="I38" s="108">
        <v>44621.42</v>
      </c>
      <c r="J38" s="6">
        <f t="shared" si="3"/>
        <v>0.027783188886310997</v>
      </c>
      <c r="K38" s="38">
        <f t="shared" si="4"/>
        <v>102686.61</v>
      </c>
      <c r="L38" s="6">
        <f t="shared" si="5"/>
        <v>0.008459240685154128</v>
      </c>
    </row>
    <row r="39" spans="2:12" ht="12.75">
      <c r="B39" s="106" t="s">
        <v>70</v>
      </c>
      <c r="C39" s="108">
        <v>11396.155</v>
      </c>
      <c r="D39" s="6">
        <f t="shared" si="0"/>
        <v>0.0017381928109939338</v>
      </c>
      <c r="E39" s="108">
        <v>11396.155</v>
      </c>
      <c r="F39" s="6">
        <f t="shared" si="1"/>
        <v>0.0034233548975023307</v>
      </c>
      <c r="G39" s="108">
        <v>355.74</v>
      </c>
      <c r="H39" s="6">
        <f t="shared" si="2"/>
        <v>0.0005492687710873219</v>
      </c>
      <c r="I39" s="108">
        <v>31535.59</v>
      </c>
      <c r="J39" s="6">
        <f t="shared" si="3"/>
        <v>0.019635396040987945</v>
      </c>
      <c r="K39" s="38">
        <f t="shared" si="4"/>
        <v>54683.64</v>
      </c>
      <c r="L39" s="6">
        <f t="shared" si="5"/>
        <v>0.004504794464442069</v>
      </c>
    </row>
    <row r="40" spans="2:12" ht="12.75">
      <c r="B40" s="106" t="s">
        <v>73</v>
      </c>
      <c r="C40" s="108">
        <v>6571.96</v>
      </c>
      <c r="D40" s="6">
        <f t="shared" si="0"/>
        <v>0.0010023848943911077</v>
      </c>
      <c r="E40" s="108">
        <v>6571.96</v>
      </c>
      <c r="F40" s="6">
        <f t="shared" si="1"/>
        <v>0.0019741879126941864</v>
      </c>
      <c r="G40" s="108">
        <v>0</v>
      </c>
      <c r="H40" s="6">
        <f t="shared" si="2"/>
        <v>0</v>
      </c>
      <c r="I40" s="108">
        <v>23685.64</v>
      </c>
      <c r="J40" s="6">
        <f t="shared" si="3"/>
        <v>0.014747684184258664</v>
      </c>
      <c r="K40" s="38">
        <f t="shared" si="4"/>
        <v>36829.56</v>
      </c>
      <c r="L40" s="6">
        <f t="shared" si="5"/>
        <v>0.0030339896542336438</v>
      </c>
    </row>
    <row r="41" spans="2:12" ht="12.75">
      <c r="B41" s="106" t="s">
        <v>75</v>
      </c>
      <c r="C41" s="108">
        <v>11918.375</v>
      </c>
      <c r="D41" s="6">
        <f t="shared" si="0"/>
        <v>0.0018178441539036477</v>
      </c>
      <c r="E41" s="108">
        <v>11918.375</v>
      </c>
      <c r="F41" s="6">
        <f t="shared" si="1"/>
        <v>0.003580227491335397</v>
      </c>
      <c r="G41" s="108">
        <v>501.62</v>
      </c>
      <c r="H41" s="6">
        <f t="shared" si="2"/>
        <v>0.0007745100380975499</v>
      </c>
      <c r="I41" s="108">
        <v>30082.71</v>
      </c>
      <c r="J41" s="6">
        <f t="shared" si="3"/>
        <v>0.018730771323326706</v>
      </c>
      <c r="K41" s="38">
        <f t="shared" si="4"/>
        <v>54421.08</v>
      </c>
      <c r="L41" s="6">
        <f t="shared" si="5"/>
        <v>0.0044831649819390045</v>
      </c>
    </row>
    <row r="42" spans="2:12" ht="12.75">
      <c r="B42" s="106" t="s">
        <v>78</v>
      </c>
      <c r="C42" s="108">
        <v>1174.64</v>
      </c>
      <c r="D42" s="6">
        <f t="shared" si="0"/>
        <v>0.00017916137535036285</v>
      </c>
      <c r="E42" s="108">
        <v>1174.64</v>
      </c>
      <c r="F42" s="6">
        <f t="shared" si="1"/>
        <v>0.0003528566956839511</v>
      </c>
      <c r="G42" s="108">
        <v>0</v>
      </c>
      <c r="H42" s="6">
        <f t="shared" si="2"/>
        <v>0</v>
      </c>
      <c r="I42" s="108">
        <v>0</v>
      </c>
      <c r="J42" s="6">
        <f t="shared" si="3"/>
        <v>0</v>
      </c>
      <c r="K42" s="38">
        <f t="shared" si="4"/>
        <v>2349.28</v>
      </c>
      <c r="L42" s="6">
        <f t="shared" si="5"/>
        <v>0.0001935318047486317</v>
      </c>
    </row>
    <row r="43" spans="2:12" ht="12.75">
      <c r="B43" s="106" t="s">
        <v>79</v>
      </c>
      <c r="C43" s="108">
        <v>180672.75</v>
      </c>
      <c r="D43" s="6">
        <f t="shared" si="0"/>
        <v>0.02755702034523962</v>
      </c>
      <c r="E43" s="108">
        <v>180672.75</v>
      </c>
      <c r="F43" s="6">
        <f t="shared" si="1"/>
        <v>0.05427330038576294</v>
      </c>
      <c r="G43" s="108">
        <v>58465.77</v>
      </c>
      <c r="H43" s="6">
        <f t="shared" si="2"/>
        <v>0.09027216967047284</v>
      </c>
      <c r="I43" s="108">
        <v>28202.04</v>
      </c>
      <c r="J43" s="6">
        <f t="shared" si="3"/>
        <v>0.017559786405257793</v>
      </c>
      <c r="K43" s="38">
        <f t="shared" si="4"/>
        <v>448013.31</v>
      </c>
      <c r="L43" s="6">
        <f t="shared" si="5"/>
        <v>0.03690697764238754</v>
      </c>
    </row>
    <row r="44" spans="2:12" ht="12.75">
      <c r="B44" s="106" t="s">
        <v>81</v>
      </c>
      <c r="C44" s="108">
        <v>143.18</v>
      </c>
      <c r="D44" s="6">
        <f t="shared" si="0"/>
        <v>2.1838457504141654E-05</v>
      </c>
      <c r="E44" s="108">
        <v>143.18</v>
      </c>
      <c r="F44" s="6">
        <f t="shared" si="1"/>
        <v>4.3010642995324624E-05</v>
      </c>
      <c r="G44" s="108">
        <v>0</v>
      </c>
      <c r="H44" s="6">
        <f t="shared" si="2"/>
        <v>0</v>
      </c>
      <c r="I44" s="108">
        <v>0</v>
      </c>
      <c r="J44" s="6">
        <f t="shared" si="3"/>
        <v>0</v>
      </c>
      <c r="K44" s="38">
        <f t="shared" si="4"/>
        <v>286.36</v>
      </c>
      <c r="L44" s="6">
        <f t="shared" si="5"/>
        <v>2.359010744050014E-05</v>
      </c>
    </row>
    <row r="45" spans="2:12" ht="12.75">
      <c r="B45" s="106" t="s">
        <v>82</v>
      </c>
      <c r="C45" s="108">
        <v>15843.38</v>
      </c>
      <c r="D45" s="6">
        <f t="shared" si="0"/>
        <v>0.0024165035679003196</v>
      </c>
      <c r="E45" s="108">
        <v>15843.38</v>
      </c>
      <c r="F45" s="6">
        <f t="shared" si="1"/>
        <v>0.004759281750379007</v>
      </c>
      <c r="G45" s="108">
        <v>7230.61</v>
      </c>
      <c r="H45" s="6">
        <f t="shared" si="2"/>
        <v>0.011164188083745714</v>
      </c>
      <c r="I45" s="108">
        <v>0</v>
      </c>
      <c r="J45" s="6">
        <f t="shared" si="3"/>
        <v>0</v>
      </c>
      <c r="K45" s="38">
        <f t="shared" si="4"/>
        <v>38917.369999999995</v>
      </c>
      <c r="L45" s="6">
        <f t="shared" si="5"/>
        <v>0.003205981769806177</v>
      </c>
    </row>
    <row r="46" spans="2:12" ht="12.75">
      <c r="B46" s="106" t="s">
        <v>88</v>
      </c>
      <c r="C46" s="108">
        <v>0</v>
      </c>
      <c r="D46" s="6">
        <f t="shared" si="0"/>
        <v>0</v>
      </c>
      <c r="E46" s="108">
        <v>0</v>
      </c>
      <c r="F46" s="6">
        <f t="shared" si="1"/>
        <v>0</v>
      </c>
      <c r="G46" s="108">
        <v>0</v>
      </c>
      <c r="H46" s="6">
        <f t="shared" si="2"/>
        <v>0</v>
      </c>
      <c r="I46" s="108">
        <v>31590.01</v>
      </c>
      <c r="J46" s="6">
        <f t="shared" si="3"/>
        <v>0.019669280241427844</v>
      </c>
      <c r="K46" s="38">
        <f t="shared" si="4"/>
        <v>31590.01</v>
      </c>
      <c r="L46" s="6">
        <f t="shared" si="5"/>
        <v>0.002602359721841297</v>
      </c>
    </row>
    <row r="47" spans="2:12" ht="12.75">
      <c r="B47" s="106" t="s">
        <v>89</v>
      </c>
      <c r="C47" s="108">
        <v>46337.76</v>
      </c>
      <c r="D47" s="6">
        <f t="shared" si="0"/>
        <v>0.007067643543770883</v>
      </c>
      <c r="E47" s="108">
        <v>46337.76</v>
      </c>
      <c r="F47" s="6">
        <f t="shared" si="1"/>
        <v>0.013919659537386742</v>
      </c>
      <c r="G47" s="108">
        <v>5323.15</v>
      </c>
      <c r="H47" s="6">
        <f t="shared" si="2"/>
        <v>0.008219036540207673</v>
      </c>
      <c r="I47" s="108">
        <v>54451.58</v>
      </c>
      <c r="J47" s="6">
        <f t="shared" si="3"/>
        <v>0.03390386348749265</v>
      </c>
      <c r="K47" s="38">
        <f t="shared" si="4"/>
        <v>152450.25</v>
      </c>
      <c r="L47" s="6">
        <f t="shared" si="5"/>
        <v>0.012558729490260883</v>
      </c>
    </row>
    <row r="48" spans="2:12" ht="12.75">
      <c r="B48" s="106" t="s">
        <v>93</v>
      </c>
      <c r="C48" s="108">
        <v>78.855</v>
      </c>
      <c r="D48" s="6">
        <f t="shared" si="0"/>
        <v>1.2027319223977442E-05</v>
      </c>
      <c r="E48" s="108">
        <v>78.855</v>
      </c>
      <c r="F48" s="6">
        <f t="shared" si="1"/>
        <v>2.3687695581759487E-05</v>
      </c>
      <c r="G48" s="108">
        <v>0</v>
      </c>
      <c r="H48" s="6">
        <f t="shared" si="2"/>
        <v>0</v>
      </c>
      <c r="I48" s="108">
        <v>2894.05</v>
      </c>
      <c r="J48" s="6">
        <f t="shared" si="3"/>
        <v>0.0018019582925964336</v>
      </c>
      <c r="K48" s="38">
        <f t="shared" si="4"/>
        <v>3051.76</v>
      </c>
      <c r="L48" s="6">
        <f t="shared" si="5"/>
        <v>0.00025140154449860566</v>
      </c>
    </row>
    <row r="49" spans="2:12" ht="12.75">
      <c r="B49" s="106" t="s">
        <v>97</v>
      </c>
      <c r="C49" s="108">
        <v>0</v>
      </c>
      <c r="D49" s="6">
        <f t="shared" si="0"/>
        <v>0</v>
      </c>
      <c r="E49" s="108">
        <v>0</v>
      </c>
      <c r="F49" s="6">
        <f t="shared" si="1"/>
        <v>0</v>
      </c>
      <c r="G49" s="108">
        <v>0</v>
      </c>
      <c r="H49" s="6">
        <f t="shared" si="2"/>
        <v>0</v>
      </c>
      <c r="I49" s="108">
        <v>613.28</v>
      </c>
      <c r="J49" s="6">
        <f t="shared" si="3"/>
        <v>0.00038185414270090035</v>
      </c>
      <c r="K49" s="38">
        <f t="shared" si="4"/>
        <v>613.28</v>
      </c>
      <c r="L49" s="6">
        <f t="shared" si="5"/>
        <v>5.0521515194545065E-05</v>
      </c>
    </row>
    <row r="50" spans="2:12" ht="12.75">
      <c r="B50" s="106" t="s">
        <v>99</v>
      </c>
      <c r="C50" s="108">
        <v>287585.195</v>
      </c>
      <c r="D50" s="6">
        <f t="shared" si="0"/>
        <v>0.043863787259587866</v>
      </c>
      <c r="E50" s="108">
        <v>287585.195</v>
      </c>
      <c r="F50" s="6">
        <f t="shared" si="1"/>
        <v>0.08638932918623982</v>
      </c>
      <c r="G50" s="108">
        <v>45109.93</v>
      </c>
      <c r="H50" s="6">
        <f t="shared" si="2"/>
        <v>0.06965051952250272</v>
      </c>
      <c r="I50" s="108">
        <v>60326.12</v>
      </c>
      <c r="J50" s="6">
        <f t="shared" si="3"/>
        <v>0.037561601283380576</v>
      </c>
      <c r="K50" s="38">
        <f t="shared" si="4"/>
        <v>680606.4400000001</v>
      </c>
      <c r="L50" s="6">
        <f t="shared" si="5"/>
        <v>0.05606781339676042</v>
      </c>
    </row>
    <row r="51" spans="2:12" ht="12.75">
      <c r="B51" s="106" t="s">
        <v>106</v>
      </c>
      <c r="C51" s="108">
        <v>0</v>
      </c>
      <c r="D51" s="6">
        <f t="shared" si="0"/>
        <v>0</v>
      </c>
      <c r="E51" s="108">
        <v>0</v>
      </c>
      <c r="F51" s="6">
        <f t="shared" si="1"/>
        <v>0</v>
      </c>
      <c r="G51" s="108">
        <v>0</v>
      </c>
      <c r="H51" s="6">
        <f t="shared" si="2"/>
        <v>0</v>
      </c>
      <c r="I51" s="108">
        <v>2141.29</v>
      </c>
      <c r="J51" s="6">
        <f t="shared" si="3"/>
        <v>0.0013332579852987393</v>
      </c>
      <c r="K51" s="38">
        <f t="shared" si="4"/>
        <v>2141.29</v>
      </c>
      <c r="L51" s="6">
        <f t="shared" si="5"/>
        <v>0.00017639775513782842</v>
      </c>
    </row>
    <row r="52" spans="2:12" ht="12.75">
      <c r="B52" s="106" t="s">
        <v>110</v>
      </c>
      <c r="C52" s="108">
        <v>0</v>
      </c>
      <c r="D52" s="6">
        <f t="shared" si="0"/>
        <v>0</v>
      </c>
      <c r="E52" s="108">
        <v>0</v>
      </c>
      <c r="F52" s="6">
        <f t="shared" si="1"/>
        <v>0</v>
      </c>
      <c r="G52" s="108">
        <v>0</v>
      </c>
      <c r="H52" s="6">
        <f t="shared" si="2"/>
        <v>0</v>
      </c>
      <c r="I52" s="108">
        <v>502.83</v>
      </c>
      <c r="J52" s="6">
        <f t="shared" si="3"/>
        <v>0.00031308328752656817</v>
      </c>
      <c r="K52" s="38">
        <f t="shared" si="4"/>
        <v>502.83</v>
      </c>
      <c r="L52" s="6">
        <f t="shared" si="5"/>
        <v>4.142273265926346E-05</v>
      </c>
    </row>
    <row r="53" spans="2:12" ht="12.75">
      <c r="B53" s="106" t="s">
        <v>112</v>
      </c>
      <c r="C53" s="108">
        <v>0</v>
      </c>
      <c r="D53" s="6">
        <f t="shared" si="0"/>
        <v>0</v>
      </c>
      <c r="E53" s="108">
        <v>0</v>
      </c>
      <c r="F53" s="6">
        <f t="shared" si="1"/>
        <v>0</v>
      </c>
      <c r="G53" s="108">
        <v>0</v>
      </c>
      <c r="H53" s="6">
        <f t="shared" si="2"/>
        <v>0</v>
      </c>
      <c r="I53" s="108">
        <v>21166.81</v>
      </c>
      <c r="J53" s="6">
        <f t="shared" si="3"/>
        <v>0.013179353780105083</v>
      </c>
      <c r="K53" s="38">
        <f t="shared" si="4"/>
        <v>21166.81</v>
      </c>
      <c r="L53" s="6">
        <f t="shared" si="5"/>
        <v>0.001743704854283604</v>
      </c>
    </row>
    <row r="54" spans="2:12" ht="12.75">
      <c r="B54" s="106" t="s">
        <v>115</v>
      </c>
      <c r="C54" s="108">
        <v>144482.65</v>
      </c>
      <c r="D54" s="6">
        <f t="shared" si="0"/>
        <v>0.022037143540374157</v>
      </c>
      <c r="E54" s="108">
        <v>144482.65</v>
      </c>
      <c r="F54" s="6">
        <f t="shared" si="1"/>
        <v>0.04340195333264729</v>
      </c>
      <c r="G54" s="108">
        <v>3573.17</v>
      </c>
      <c r="H54" s="6">
        <f t="shared" si="2"/>
        <v>0.0055170368662115195</v>
      </c>
      <c r="I54" s="108">
        <v>13336.4</v>
      </c>
      <c r="J54" s="6">
        <f t="shared" si="3"/>
        <v>0.008303808356242316</v>
      </c>
      <c r="K54" s="38">
        <f t="shared" si="4"/>
        <v>305874.87</v>
      </c>
      <c r="L54" s="6">
        <f t="shared" si="5"/>
        <v>0.02519772680070196</v>
      </c>
    </row>
    <row r="55" spans="2:12" ht="12.75">
      <c r="B55" s="106" t="s">
        <v>120</v>
      </c>
      <c r="C55" s="108">
        <v>0</v>
      </c>
      <c r="D55" s="6">
        <f t="shared" si="0"/>
        <v>0</v>
      </c>
      <c r="E55" s="108">
        <v>0</v>
      </c>
      <c r="F55" s="6">
        <f t="shared" si="1"/>
        <v>0</v>
      </c>
      <c r="G55" s="108">
        <v>0</v>
      </c>
      <c r="H55" s="6">
        <f t="shared" si="2"/>
        <v>0</v>
      </c>
      <c r="I55" s="108">
        <v>322.44</v>
      </c>
      <c r="J55" s="6">
        <f t="shared" si="3"/>
        <v>0.0002007648215700468</v>
      </c>
      <c r="K55" s="38">
        <f t="shared" si="4"/>
        <v>322.44</v>
      </c>
      <c r="L55" s="6">
        <f t="shared" si="5"/>
        <v>2.6562348942292447E-05</v>
      </c>
    </row>
    <row r="56" spans="2:12" ht="12.75">
      <c r="B56" s="106" t="s">
        <v>121</v>
      </c>
      <c r="C56" s="108">
        <v>1225.18</v>
      </c>
      <c r="D56" s="6">
        <f t="shared" si="0"/>
        <v>0.00018686996343710206</v>
      </c>
      <c r="E56" s="108">
        <v>1225.18</v>
      </c>
      <c r="F56" s="6">
        <f t="shared" si="1"/>
        <v>0.00036803868965645917</v>
      </c>
      <c r="G56" s="108">
        <v>0</v>
      </c>
      <c r="H56" s="6">
        <f t="shared" si="2"/>
        <v>0</v>
      </c>
      <c r="I56" s="108">
        <v>4593.14</v>
      </c>
      <c r="J56" s="6">
        <f t="shared" si="3"/>
        <v>0.00285988380023026</v>
      </c>
      <c r="K56" s="38">
        <f t="shared" si="4"/>
        <v>7043.5</v>
      </c>
      <c r="L56" s="6">
        <f t="shared" si="5"/>
        <v>0.0005802378885220098</v>
      </c>
    </row>
    <row r="57" spans="2:12" ht="12.75">
      <c r="B57" s="106" t="s">
        <v>122</v>
      </c>
      <c r="C57" s="108">
        <v>11113.2</v>
      </c>
      <c r="D57" s="6">
        <f t="shared" si="0"/>
        <v>0.0016950352418984987</v>
      </c>
      <c r="E57" s="108">
        <v>11113.2</v>
      </c>
      <c r="F57" s="6">
        <f t="shared" si="1"/>
        <v>0.0033383564585531614</v>
      </c>
      <c r="G57" s="108">
        <v>0</v>
      </c>
      <c r="H57" s="6">
        <f t="shared" si="2"/>
        <v>0</v>
      </c>
      <c r="I57" s="108">
        <v>23478.82</v>
      </c>
      <c r="J57" s="6">
        <f t="shared" si="3"/>
        <v>0.014618909279168982</v>
      </c>
      <c r="K57" s="38">
        <f t="shared" si="4"/>
        <v>45705.22</v>
      </c>
      <c r="L57" s="6">
        <f t="shared" si="5"/>
        <v>0.003765159416090571</v>
      </c>
    </row>
    <row r="58" spans="2:12" ht="12.75">
      <c r="B58" s="106" t="s">
        <v>123</v>
      </c>
      <c r="C58" s="108">
        <v>908.415</v>
      </c>
      <c r="D58" s="6">
        <f t="shared" si="0"/>
        <v>0.00013855554109250482</v>
      </c>
      <c r="E58" s="108">
        <v>908.415</v>
      </c>
      <c r="F58" s="6">
        <f t="shared" si="1"/>
        <v>0.0002728838752381465</v>
      </c>
      <c r="G58" s="108">
        <v>0</v>
      </c>
      <c r="H58" s="6">
        <f t="shared" si="2"/>
        <v>0</v>
      </c>
      <c r="I58" s="108">
        <v>365.59</v>
      </c>
      <c r="J58" s="6">
        <f t="shared" si="3"/>
        <v>0.000227631841948249</v>
      </c>
      <c r="K58" s="38">
        <f t="shared" si="4"/>
        <v>2182.42</v>
      </c>
      <c r="L58" s="6">
        <f t="shared" si="5"/>
        <v>0.0001797860115948328</v>
      </c>
    </row>
    <row r="59" spans="2:12" ht="12.75">
      <c r="B59" s="106" t="s">
        <v>127</v>
      </c>
      <c r="C59" s="108">
        <v>98443.22</v>
      </c>
      <c r="D59" s="6">
        <f t="shared" si="0"/>
        <v>0.01501500262984263</v>
      </c>
      <c r="E59" s="108">
        <v>98443.22</v>
      </c>
      <c r="F59" s="6">
        <f t="shared" si="1"/>
        <v>0.029571910816665742</v>
      </c>
      <c r="G59" s="108">
        <v>7539.37</v>
      </c>
      <c r="H59" s="6">
        <f t="shared" si="2"/>
        <v>0.011640918914579811</v>
      </c>
      <c r="I59" s="108">
        <v>102064.33</v>
      </c>
      <c r="J59" s="6">
        <f t="shared" si="3"/>
        <v>0.06354958132091669</v>
      </c>
      <c r="K59" s="38">
        <f t="shared" si="4"/>
        <v>306490.14</v>
      </c>
      <c r="L59" s="6">
        <f t="shared" si="5"/>
        <v>0.02524841225050262</v>
      </c>
    </row>
    <row r="60" spans="2:12" ht="12.75">
      <c r="B60" s="106" t="s">
        <v>128</v>
      </c>
      <c r="C60" s="108">
        <v>0</v>
      </c>
      <c r="D60" s="6">
        <f t="shared" si="0"/>
        <v>0</v>
      </c>
      <c r="E60" s="108">
        <v>0</v>
      </c>
      <c r="F60" s="6">
        <f t="shared" si="1"/>
        <v>0</v>
      </c>
      <c r="G60" s="108">
        <v>0</v>
      </c>
      <c r="H60" s="6">
        <f t="shared" si="2"/>
        <v>0</v>
      </c>
      <c r="I60" s="108">
        <v>13274.11</v>
      </c>
      <c r="J60" s="6">
        <f t="shared" si="3"/>
        <v>0.008265023959965185</v>
      </c>
      <c r="K60" s="38">
        <f t="shared" si="4"/>
        <v>13274.11</v>
      </c>
      <c r="L60" s="6">
        <f t="shared" si="5"/>
        <v>0.0010935105499267263</v>
      </c>
    </row>
    <row r="61" spans="2:12" ht="12.75">
      <c r="B61" s="106" t="s">
        <v>130</v>
      </c>
      <c r="C61" s="108">
        <v>300.295</v>
      </c>
      <c r="D61" s="6">
        <f t="shared" si="0"/>
        <v>4.580234387628313E-05</v>
      </c>
      <c r="E61" s="108">
        <v>300.295</v>
      </c>
      <c r="F61" s="6">
        <f t="shared" si="1"/>
        <v>9.020729877274066E-05</v>
      </c>
      <c r="G61" s="108">
        <v>0</v>
      </c>
      <c r="H61" s="6">
        <f t="shared" si="2"/>
        <v>0</v>
      </c>
      <c r="I61" s="108">
        <v>6415.03</v>
      </c>
      <c r="J61" s="6">
        <f t="shared" si="3"/>
        <v>0.003994269796912596</v>
      </c>
      <c r="K61" s="38">
        <f t="shared" si="4"/>
        <v>7015.62</v>
      </c>
      <c r="L61" s="6">
        <f t="shared" si="5"/>
        <v>0.000577941156452443</v>
      </c>
    </row>
    <row r="62" spans="2:12" ht="12.75">
      <c r="B62" s="106" t="s">
        <v>131</v>
      </c>
      <c r="C62" s="108">
        <v>9158.385</v>
      </c>
      <c r="D62" s="6">
        <f t="shared" si="0"/>
        <v>0.0013968780669721215</v>
      </c>
      <c r="E62" s="108">
        <v>9158.385</v>
      </c>
      <c r="F62" s="6">
        <f t="shared" si="1"/>
        <v>0.0027511386202593666</v>
      </c>
      <c r="G62" s="108">
        <v>0</v>
      </c>
      <c r="H62" s="6">
        <f t="shared" si="2"/>
        <v>0</v>
      </c>
      <c r="I62" s="108">
        <v>16220.1</v>
      </c>
      <c r="J62" s="6">
        <f t="shared" si="3"/>
        <v>0.010099322299802494</v>
      </c>
      <c r="K62" s="38">
        <f t="shared" si="4"/>
        <v>34536.87</v>
      </c>
      <c r="L62" s="6">
        <f t="shared" si="5"/>
        <v>0.0028451196883593592</v>
      </c>
    </row>
    <row r="63" spans="2:12" ht="12.75">
      <c r="B63" s="106" t="s">
        <v>132</v>
      </c>
      <c r="C63" s="108">
        <v>23417.915</v>
      </c>
      <c r="D63" s="6">
        <f t="shared" si="0"/>
        <v>0.003571805710037026</v>
      </c>
      <c r="E63" s="108">
        <v>23417.915</v>
      </c>
      <c r="F63" s="6">
        <f t="shared" si="1"/>
        <v>0.0070346387886566384</v>
      </c>
      <c r="G63" s="108">
        <v>421.58</v>
      </c>
      <c r="H63" s="6">
        <f t="shared" si="2"/>
        <v>0.0006509268806290919</v>
      </c>
      <c r="I63" s="108">
        <v>51672.02</v>
      </c>
      <c r="J63" s="6">
        <f t="shared" si="3"/>
        <v>0.03217319152544315</v>
      </c>
      <c r="K63" s="38">
        <f t="shared" si="4"/>
        <v>98929.43</v>
      </c>
      <c r="L63" s="6">
        <f t="shared" si="5"/>
        <v>0.008149727206060336</v>
      </c>
    </row>
    <row r="64" spans="2:12" ht="12.75">
      <c r="B64" s="106" t="s">
        <v>134</v>
      </c>
      <c r="C64" s="108">
        <v>2957.55</v>
      </c>
      <c r="D64" s="6">
        <f t="shared" si="0"/>
        <v>0.0004510988265915222</v>
      </c>
      <c r="E64" s="108">
        <v>2957.55</v>
      </c>
      <c r="F64" s="6">
        <f t="shared" si="1"/>
        <v>0.0008884350271743424</v>
      </c>
      <c r="G64" s="108">
        <v>0</v>
      </c>
      <c r="H64" s="6">
        <f t="shared" si="2"/>
        <v>0</v>
      </c>
      <c r="I64" s="108">
        <v>6927.08</v>
      </c>
      <c r="J64" s="6">
        <f t="shared" si="3"/>
        <v>0.004313093847541992</v>
      </c>
      <c r="K64" s="38">
        <f t="shared" si="4"/>
        <v>12842.18</v>
      </c>
      <c r="L64" s="6">
        <f t="shared" si="5"/>
        <v>0.001057928502480242</v>
      </c>
    </row>
    <row r="65" spans="2:12" ht="12.75">
      <c r="B65" s="106" t="s">
        <v>135</v>
      </c>
      <c r="C65" s="108">
        <v>192889.955</v>
      </c>
      <c r="D65" s="6">
        <f t="shared" si="0"/>
        <v>0.029420443394631204</v>
      </c>
      <c r="E65" s="108">
        <v>192889.955</v>
      </c>
      <c r="F65" s="6">
        <f t="shared" si="1"/>
        <v>0.05794329509630697</v>
      </c>
      <c r="G65" s="108">
        <v>57892.54</v>
      </c>
      <c r="H65" s="6">
        <f t="shared" si="2"/>
        <v>0.08938709254209148</v>
      </c>
      <c r="I65" s="108">
        <v>17551.2</v>
      </c>
      <c r="J65" s="6">
        <f t="shared" si="3"/>
        <v>0.010928121623682563</v>
      </c>
      <c r="K65" s="38">
        <f t="shared" si="4"/>
        <v>461223.64999999997</v>
      </c>
      <c r="L65" s="6">
        <f t="shared" si="5"/>
        <v>0.03799523487079073</v>
      </c>
    </row>
    <row r="66" spans="2:12" ht="12.75">
      <c r="B66" s="106" t="s">
        <v>136</v>
      </c>
      <c r="C66" s="108">
        <v>815.52</v>
      </c>
      <c r="D66" s="6">
        <f t="shared" si="0"/>
        <v>0.0001243867779283252</v>
      </c>
      <c r="E66" s="108">
        <v>815.52</v>
      </c>
      <c r="F66" s="6">
        <f t="shared" si="1"/>
        <v>0.00024497862533557154</v>
      </c>
      <c r="G66" s="108">
        <v>0</v>
      </c>
      <c r="H66" s="6">
        <f t="shared" si="2"/>
        <v>0</v>
      </c>
      <c r="I66" s="108">
        <v>0</v>
      </c>
      <c r="J66" s="6">
        <f t="shared" si="3"/>
        <v>0</v>
      </c>
      <c r="K66" s="38">
        <f t="shared" si="4"/>
        <v>1631.04</v>
      </c>
      <c r="L66" s="6">
        <f t="shared" si="5"/>
        <v>0.0001343637688215999</v>
      </c>
    </row>
    <row r="67" spans="2:12" ht="12.75">
      <c r="B67" s="106" t="s">
        <v>137</v>
      </c>
      <c r="C67" s="108">
        <v>148698.91</v>
      </c>
      <c r="D67" s="6">
        <f t="shared" si="0"/>
        <v>0.02268022647679274</v>
      </c>
      <c r="E67" s="108">
        <v>148698.91</v>
      </c>
      <c r="F67" s="6">
        <f t="shared" si="1"/>
        <v>0.04466849931417731</v>
      </c>
      <c r="G67" s="108">
        <v>47636.8</v>
      </c>
      <c r="H67" s="6">
        <f t="shared" si="2"/>
        <v>0.07355205092070764</v>
      </c>
      <c r="I67" s="108">
        <v>70574.84</v>
      </c>
      <c r="J67" s="6">
        <f t="shared" si="3"/>
        <v>0.04394288909544288</v>
      </c>
      <c r="K67" s="38">
        <f t="shared" si="4"/>
        <v>415609.45999999996</v>
      </c>
      <c r="L67" s="6">
        <f t="shared" si="5"/>
        <v>0.034237574433189845</v>
      </c>
    </row>
    <row r="68" spans="2:12" ht="12.75">
      <c r="B68" s="106" t="s">
        <v>139</v>
      </c>
      <c r="C68" s="108">
        <v>16284.605</v>
      </c>
      <c r="D68" s="6">
        <f aca="true" t="shared" si="6" ref="D68:D77">+C68/$C$79</f>
        <v>0.0024838011891621225</v>
      </c>
      <c r="E68" s="108">
        <v>16284.605</v>
      </c>
      <c r="F68" s="6">
        <f aca="true" t="shared" si="7" ref="F68:F77">+E68/$E$79</f>
        <v>0.0048918238020315575</v>
      </c>
      <c r="G68" s="108">
        <v>0</v>
      </c>
      <c r="H68" s="6">
        <f aca="true" t="shared" si="8" ref="H68:H77">+G68/$G$79</f>
        <v>0</v>
      </c>
      <c r="I68" s="108">
        <v>30952.42</v>
      </c>
      <c r="J68" s="6">
        <f aca="true" t="shared" si="9" ref="J68:J77">+I68/$I$79</f>
        <v>0.019272289661521984</v>
      </c>
      <c r="K68" s="38">
        <f aca="true" t="shared" si="10" ref="K68:K78">+C68+E68+G68+I68</f>
        <v>63521.63</v>
      </c>
      <c r="L68" s="6">
        <f aca="true" t="shared" si="11" ref="L68:L77">+K68/$K$79</f>
        <v>0.005232861001870711</v>
      </c>
    </row>
    <row r="69" spans="2:12" ht="12.75">
      <c r="B69" s="106" t="s">
        <v>140</v>
      </c>
      <c r="C69" s="108">
        <v>15749.795</v>
      </c>
      <c r="D69" s="6">
        <f t="shared" si="6"/>
        <v>0.002402229562833096</v>
      </c>
      <c r="E69" s="108">
        <v>15749.795</v>
      </c>
      <c r="F69" s="6">
        <f t="shared" si="7"/>
        <v>0.0047311692275076745</v>
      </c>
      <c r="G69" s="108">
        <v>0</v>
      </c>
      <c r="H69" s="6">
        <f t="shared" si="8"/>
        <v>0</v>
      </c>
      <c r="I69" s="108">
        <v>21051.87</v>
      </c>
      <c r="J69" s="6">
        <f t="shared" si="9"/>
        <v>0.01310778726046961</v>
      </c>
      <c r="K69" s="38">
        <f t="shared" si="10"/>
        <v>52551.46</v>
      </c>
      <c r="L69" s="6">
        <f t="shared" si="11"/>
        <v>0.004329147183807604</v>
      </c>
    </row>
    <row r="70" spans="2:12" ht="12.75">
      <c r="B70" s="106" t="s">
        <v>141</v>
      </c>
      <c r="C70" s="108">
        <v>0</v>
      </c>
      <c r="D70" s="6">
        <f t="shared" si="6"/>
        <v>0</v>
      </c>
      <c r="E70" s="108">
        <v>0</v>
      </c>
      <c r="F70" s="6">
        <f t="shared" si="7"/>
        <v>0</v>
      </c>
      <c r="G70" s="108">
        <v>0</v>
      </c>
      <c r="H70" s="6">
        <f t="shared" si="8"/>
        <v>0</v>
      </c>
      <c r="I70" s="108">
        <v>1574.84</v>
      </c>
      <c r="J70" s="6">
        <f t="shared" si="9"/>
        <v>0.0009805621870778206</v>
      </c>
      <c r="K70" s="38">
        <f t="shared" si="10"/>
        <v>1574.84</v>
      </c>
      <c r="L70" s="6">
        <f t="shared" si="11"/>
        <v>0.0001297340578348835</v>
      </c>
    </row>
    <row r="71" spans="2:12" ht="12.75">
      <c r="B71" s="106" t="s">
        <v>142</v>
      </c>
      <c r="C71" s="108">
        <v>0</v>
      </c>
      <c r="D71" s="6">
        <f t="shared" si="6"/>
        <v>0</v>
      </c>
      <c r="E71" s="108">
        <v>0</v>
      </c>
      <c r="F71" s="6">
        <f t="shared" si="7"/>
        <v>0</v>
      </c>
      <c r="G71" s="108">
        <v>0</v>
      </c>
      <c r="H71" s="6">
        <f t="shared" si="8"/>
        <v>0</v>
      </c>
      <c r="I71" s="108">
        <v>1510.52</v>
      </c>
      <c r="J71" s="6">
        <f t="shared" si="9"/>
        <v>0.000940513826690197</v>
      </c>
      <c r="K71" s="38">
        <f t="shared" si="10"/>
        <v>1510.52</v>
      </c>
      <c r="L71" s="6">
        <f t="shared" si="11"/>
        <v>0.00012443542775186574</v>
      </c>
    </row>
    <row r="72" spans="2:12" ht="12.75">
      <c r="B72" s="106" t="s">
        <v>143</v>
      </c>
      <c r="C72" s="108">
        <v>14620.54</v>
      </c>
      <c r="D72" s="6">
        <f t="shared" si="6"/>
        <v>0.0022299905117865847</v>
      </c>
      <c r="E72" s="108">
        <v>14620.54</v>
      </c>
      <c r="F72" s="6">
        <f t="shared" si="7"/>
        <v>0.004391945986442684</v>
      </c>
      <c r="G72" s="108">
        <v>0</v>
      </c>
      <c r="H72" s="6">
        <f t="shared" si="8"/>
        <v>0</v>
      </c>
      <c r="I72" s="108">
        <v>58458.25</v>
      </c>
      <c r="J72" s="6">
        <f t="shared" si="9"/>
        <v>0.03639858618827437</v>
      </c>
      <c r="K72" s="38">
        <f t="shared" si="10"/>
        <v>87699.33</v>
      </c>
      <c r="L72" s="6">
        <f t="shared" si="11"/>
        <v>0.00722460056278767</v>
      </c>
    </row>
    <row r="73" spans="2:12" ht="12.75">
      <c r="B73" s="106" t="s">
        <v>145</v>
      </c>
      <c r="C73" s="108">
        <v>3271.54</v>
      </c>
      <c r="D73" s="6">
        <f t="shared" si="6"/>
        <v>0.0004989899934564854</v>
      </c>
      <c r="E73" s="108">
        <v>3271.54</v>
      </c>
      <c r="F73" s="6">
        <f t="shared" si="7"/>
        <v>0.0009827562437835194</v>
      </c>
      <c r="G73" s="108">
        <v>0</v>
      </c>
      <c r="H73" s="6">
        <f t="shared" si="8"/>
        <v>0</v>
      </c>
      <c r="I73" s="108">
        <v>540.54</v>
      </c>
      <c r="J73" s="6">
        <f t="shared" si="9"/>
        <v>0.0003365631331456181</v>
      </c>
      <c r="K73" s="38">
        <f t="shared" si="10"/>
        <v>7083.62</v>
      </c>
      <c r="L73" s="6">
        <f t="shared" si="11"/>
        <v>0.0005835429419879718</v>
      </c>
    </row>
    <row r="74" spans="2:12" ht="12.75">
      <c r="B74" s="106" t="s">
        <v>146</v>
      </c>
      <c r="C74" s="108">
        <v>13208.115</v>
      </c>
      <c r="D74" s="6">
        <f t="shared" si="6"/>
        <v>0.002014561098877748</v>
      </c>
      <c r="E74" s="108">
        <v>13208.115</v>
      </c>
      <c r="F74" s="6">
        <f t="shared" si="7"/>
        <v>0.003967659721373041</v>
      </c>
      <c r="G74" s="108">
        <v>0</v>
      </c>
      <c r="H74" s="6">
        <f t="shared" si="8"/>
        <v>0</v>
      </c>
      <c r="I74" s="108">
        <v>9221.38</v>
      </c>
      <c r="J74" s="6">
        <f t="shared" si="9"/>
        <v>0.005741622349366078</v>
      </c>
      <c r="K74" s="38">
        <f t="shared" si="10"/>
        <v>35637.61</v>
      </c>
      <c r="L74" s="6">
        <f t="shared" si="11"/>
        <v>0.00293579776792374</v>
      </c>
    </row>
    <row r="75" spans="2:12" ht="12.75">
      <c r="B75" s="106" t="s">
        <v>148</v>
      </c>
      <c r="C75" s="108">
        <v>6118.105</v>
      </c>
      <c r="D75" s="6">
        <f t="shared" si="6"/>
        <v>0.0009331608887301059</v>
      </c>
      <c r="E75" s="108">
        <v>6118.105</v>
      </c>
      <c r="F75" s="6">
        <f t="shared" si="7"/>
        <v>0.0018378518645265438</v>
      </c>
      <c r="G75" s="108">
        <v>0</v>
      </c>
      <c r="H75" s="6">
        <f t="shared" si="8"/>
        <v>0</v>
      </c>
      <c r="I75" s="108">
        <v>7276.11</v>
      </c>
      <c r="J75" s="6">
        <f t="shared" si="9"/>
        <v>0.004530414731032233</v>
      </c>
      <c r="K75" s="38">
        <f t="shared" si="10"/>
        <v>19512.32</v>
      </c>
      <c r="L75" s="6">
        <f t="shared" si="11"/>
        <v>0.001607409293244237</v>
      </c>
    </row>
    <row r="76" spans="2:12" ht="12.75">
      <c r="B76" s="106" t="s">
        <v>163</v>
      </c>
      <c r="C76" s="108">
        <v>0</v>
      </c>
      <c r="D76" s="6">
        <f t="shared" si="6"/>
        <v>0</v>
      </c>
      <c r="E76" s="108">
        <v>0</v>
      </c>
      <c r="F76" s="6">
        <f t="shared" si="7"/>
        <v>0</v>
      </c>
      <c r="G76" s="108">
        <v>0</v>
      </c>
      <c r="H76" s="6">
        <f t="shared" si="8"/>
        <v>0</v>
      </c>
      <c r="I76" s="108">
        <v>11359.39</v>
      </c>
      <c r="J76" s="6">
        <f t="shared" si="9"/>
        <v>0.007072838067530622</v>
      </c>
      <c r="K76" s="38">
        <f t="shared" si="10"/>
        <v>11359.39</v>
      </c>
      <c r="L76" s="6">
        <f t="shared" si="11"/>
        <v>0.0009357774499180852</v>
      </c>
    </row>
    <row r="77" spans="2:12" ht="12.75">
      <c r="B77" s="106" t="s">
        <v>149</v>
      </c>
      <c r="C77" s="108">
        <v>58.025</v>
      </c>
      <c r="D77" s="6">
        <f t="shared" si="6"/>
        <v>8.850233948022206E-06</v>
      </c>
      <c r="E77" s="108">
        <v>58.025</v>
      </c>
      <c r="F77" s="6">
        <f t="shared" si="7"/>
        <v>1.7430455090122302E-05</v>
      </c>
      <c r="G77" s="108">
        <v>0</v>
      </c>
      <c r="H77" s="6">
        <f t="shared" si="8"/>
        <v>0</v>
      </c>
      <c r="I77" s="108">
        <v>19003.46</v>
      </c>
      <c r="J77" s="6">
        <f t="shared" si="9"/>
        <v>0.011832360303044045</v>
      </c>
      <c r="K77" s="38">
        <f t="shared" si="10"/>
        <v>19119.51</v>
      </c>
      <c r="L77" s="6">
        <f t="shared" si="11"/>
        <v>0.0015750499200646627</v>
      </c>
    </row>
    <row r="78" spans="2:12" ht="12.75">
      <c r="B78" s="23"/>
      <c r="C78" s="54"/>
      <c r="D78" s="7"/>
      <c r="E78" s="54"/>
      <c r="F78" s="7"/>
      <c r="G78" s="54"/>
      <c r="H78" s="7"/>
      <c r="I78" s="54"/>
      <c r="J78" s="7"/>
      <c r="K78" s="38">
        <f t="shared" si="10"/>
        <v>0</v>
      </c>
      <c r="L78" s="7"/>
    </row>
    <row r="79" spans="3:11" ht="12.75">
      <c r="C79" s="4">
        <f>SUM(C3:C77)</f>
        <v>6556323.860000001</v>
      </c>
      <c r="E79" s="4">
        <f>SUM(E3:E77)</f>
        <v>3328943.4899999998</v>
      </c>
      <c r="G79" s="4">
        <f>SUM(G3:G77)</f>
        <v>647661.0700000001</v>
      </c>
      <c r="I79" s="4">
        <f>SUM(I3:I77)</f>
        <v>1606058.2600000007</v>
      </c>
      <c r="K79" s="4">
        <f>SUM(K3:K77)</f>
        <v>12138986.679999996</v>
      </c>
    </row>
    <row r="80" spans="3:11" ht="12.75">
      <c r="C80" s="16">
        <f>+C81-C79</f>
        <v>0</v>
      </c>
      <c r="E80" s="16">
        <f>+E81-E79</f>
        <v>0</v>
      </c>
      <c r="G80" s="16">
        <f>+G81-G79</f>
        <v>0</v>
      </c>
      <c r="I80" s="16">
        <f>+I81-I79</f>
        <v>0</v>
      </c>
      <c r="K80" s="4">
        <f>SUM(C80:I80)</f>
        <v>0</v>
      </c>
    </row>
    <row r="81" spans="3:11" ht="12.75">
      <c r="C81" s="16">
        <v>6556323.86</v>
      </c>
      <c r="E81" s="9">
        <v>3328943.49</v>
      </c>
      <c r="G81" s="9">
        <v>647661.07</v>
      </c>
      <c r="I81" s="9">
        <v>1606058.26</v>
      </c>
      <c r="J81" s="10"/>
      <c r="K81" s="4">
        <f>SUM(C81:I81)</f>
        <v>12138986.680000002</v>
      </c>
    </row>
    <row r="89" spans="3:21" ht="12.75">
      <c r="C89" s="16"/>
      <c r="D89" s="13"/>
      <c r="E89" s="14"/>
      <c r="G89" s="13"/>
      <c r="H89" s="13"/>
      <c r="I89" s="14"/>
      <c r="K89" s="13"/>
      <c r="L89" s="13"/>
      <c r="M89" s="14"/>
      <c r="O89" s="13"/>
      <c r="P89" s="13"/>
      <c r="Q89" s="14"/>
      <c r="S89" s="13"/>
      <c r="T89" s="13"/>
      <c r="U89" s="1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U90"/>
  <sheetViews>
    <sheetView workbookViewId="0" topLeftCell="A38">
      <selection activeCell="C81" sqref="C81:K81"/>
    </sheetView>
  </sheetViews>
  <sheetFormatPr defaultColWidth="9.140625" defaultRowHeight="12.75"/>
  <cols>
    <col min="3" max="3" width="15.00390625" style="4" customWidth="1"/>
    <col min="4" max="4" width="16.421875" style="0" customWidth="1"/>
    <col min="5" max="5" width="13.140625" style="0" customWidth="1"/>
    <col min="7" max="7" width="18.421875" style="0" customWidth="1"/>
    <col min="9" max="9" width="13.57421875" style="0" customWidth="1"/>
    <col min="11" max="11" width="16.421875" style="4" customWidth="1"/>
    <col min="13" max="13" width="11.28125" style="0" customWidth="1"/>
    <col min="14" max="14" width="13.57421875" style="0" customWidth="1"/>
    <col min="17" max="17" width="11.140625" style="0" bestFit="1" customWidth="1"/>
    <col min="21" max="21" width="12.7109375" style="0" bestFit="1" customWidth="1"/>
  </cols>
  <sheetData>
    <row r="1" spans="4:6" ht="12.75">
      <c r="D1" s="5">
        <v>40664</v>
      </c>
      <c r="F1" t="s">
        <v>157</v>
      </c>
    </row>
    <row r="2" spans="2:12" ht="12.75">
      <c r="B2" s="109" t="s">
        <v>150</v>
      </c>
      <c r="C2" s="111" t="s">
        <v>151</v>
      </c>
      <c r="D2" s="1" t="s">
        <v>159</v>
      </c>
      <c r="E2" s="111" t="s">
        <v>152</v>
      </c>
      <c r="F2" s="1" t="s">
        <v>159</v>
      </c>
      <c r="G2" s="111" t="s">
        <v>153</v>
      </c>
      <c r="H2" s="1" t="s">
        <v>159</v>
      </c>
      <c r="I2" s="111" t="s">
        <v>154</v>
      </c>
      <c r="J2" s="1" t="s">
        <v>159</v>
      </c>
      <c r="K2" s="70" t="s">
        <v>155</v>
      </c>
      <c r="L2" s="1" t="s">
        <v>156</v>
      </c>
    </row>
    <row r="3" spans="2:14" ht="12.75">
      <c r="B3" s="110" t="s">
        <v>2</v>
      </c>
      <c r="C3" s="112">
        <v>23175.005</v>
      </c>
      <c r="D3" s="6">
        <f>+C3/$C$79</f>
        <v>0.004139819744177291</v>
      </c>
      <c r="E3" s="112">
        <v>23175.005</v>
      </c>
      <c r="F3" s="6">
        <f>+E3/$E$79</f>
        <v>0.008916197579233067</v>
      </c>
      <c r="G3" s="112">
        <v>1017.86</v>
      </c>
      <c r="H3" s="6">
        <f>+G3/$G$79</f>
        <v>0.0018030601820979892</v>
      </c>
      <c r="I3" s="112">
        <v>4437.22</v>
      </c>
      <c r="J3" s="6">
        <f>+I3/$I$79</f>
        <v>0.002837049551840646</v>
      </c>
      <c r="K3" s="38">
        <f>+C3+E3+G3+I3</f>
        <v>51805.090000000004</v>
      </c>
      <c r="L3" s="6">
        <f>+K3/$K$79</f>
        <v>0.005017044627753708</v>
      </c>
      <c r="M3" s="4"/>
      <c r="N3" s="4"/>
    </row>
    <row r="4" spans="2:14" ht="12.75">
      <c r="B4" s="110" t="s">
        <v>6</v>
      </c>
      <c r="C4" s="112">
        <v>20157.18</v>
      </c>
      <c r="D4" s="6">
        <f aca="true" t="shared" si="0" ref="D4:D67">+C4/$C$79</f>
        <v>0.0036007367312730076</v>
      </c>
      <c r="E4" s="112">
        <v>20157.18</v>
      </c>
      <c r="F4" s="6">
        <f aca="true" t="shared" si="1" ref="F4:F67">+E4/$E$79</f>
        <v>0.0077551396221992265</v>
      </c>
      <c r="G4" s="112">
        <v>958.88</v>
      </c>
      <c r="H4" s="6">
        <f aca="true" t="shared" si="2" ref="H4:H67">+G4/$G$79</f>
        <v>0.0016985816786297917</v>
      </c>
      <c r="I4" s="112">
        <v>28448</v>
      </c>
      <c r="J4" s="6">
        <f aca="true" t="shared" si="3" ref="J4:J67">+I4/$I$79</f>
        <v>0.018188952914383938</v>
      </c>
      <c r="K4" s="38">
        <f aca="true" t="shared" si="4" ref="K4:K67">+C4+E4+G4+I4</f>
        <v>69721.23999999999</v>
      </c>
      <c r="L4" s="6">
        <f aca="true" t="shared" si="5" ref="L4:L67">+K4/$K$79</f>
        <v>0.006752127495238921</v>
      </c>
      <c r="M4" s="4"/>
      <c r="N4" s="4"/>
    </row>
    <row r="5" spans="2:14" ht="12.75">
      <c r="B5" s="110" t="s">
        <v>7</v>
      </c>
      <c r="C5" s="112">
        <v>0</v>
      </c>
      <c r="D5" s="6">
        <f t="shared" si="0"/>
        <v>0</v>
      </c>
      <c r="E5" s="112">
        <v>0</v>
      </c>
      <c r="F5" s="6">
        <f t="shared" si="1"/>
        <v>0</v>
      </c>
      <c r="G5" s="112">
        <v>0</v>
      </c>
      <c r="H5" s="6">
        <f t="shared" si="2"/>
        <v>0</v>
      </c>
      <c r="I5" s="112">
        <v>1735.64</v>
      </c>
      <c r="J5" s="6">
        <f t="shared" si="3"/>
        <v>0.001109725612919057</v>
      </c>
      <c r="K5" s="38">
        <f t="shared" si="4"/>
        <v>1735.64</v>
      </c>
      <c r="L5" s="6">
        <f t="shared" si="5"/>
        <v>0.00016808740874138905</v>
      </c>
      <c r="M5" s="4"/>
      <c r="N5" s="4"/>
    </row>
    <row r="6" spans="2:14" ht="12.75">
      <c r="B6" s="110" t="s">
        <v>8</v>
      </c>
      <c r="C6" s="112">
        <v>16588.89</v>
      </c>
      <c r="D6" s="6">
        <f t="shared" si="0"/>
        <v>0.00296332252597077</v>
      </c>
      <c r="E6" s="112">
        <v>16588.89</v>
      </c>
      <c r="F6" s="6">
        <f t="shared" si="1"/>
        <v>0.006382299415260692</v>
      </c>
      <c r="G6" s="112">
        <v>6907.53</v>
      </c>
      <c r="H6" s="6">
        <f t="shared" si="2"/>
        <v>0.012236154578868726</v>
      </c>
      <c r="I6" s="112">
        <v>34205.51</v>
      </c>
      <c r="J6" s="6">
        <f t="shared" si="3"/>
        <v>0.02187016348433946</v>
      </c>
      <c r="K6" s="38">
        <f t="shared" si="4"/>
        <v>74290.82</v>
      </c>
      <c r="L6" s="6">
        <f t="shared" si="5"/>
        <v>0.0071946667667678555</v>
      </c>
      <c r="M6" s="4"/>
      <c r="N6" s="4"/>
    </row>
    <row r="7" spans="2:14" ht="12.75">
      <c r="B7" s="110" t="s">
        <v>12</v>
      </c>
      <c r="C7" s="112">
        <v>1058.45</v>
      </c>
      <c r="D7" s="6">
        <f t="shared" si="0"/>
        <v>0.00018907405664958665</v>
      </c>
      <c r="E7" s="112">
        <v>1058.45</v>
      </c>
      <c r="F7" s="6">
        <f t="shared" si="1"/>
        <v>0.00040722102660772843</v>
      </c>
      <c r="G7" s="112">
        <v>0</v>
      </c>
      <c r="H7" s="6">
        <f t="shared" si="2"/>
        <v>0</v>
      </c>
      <c r="I7" s="112">
        <v>10511.7</v>
      </c>
      <c r="J7" s="6">
        <f t="shared" si="3"/>
        <v>0.006720922959439315</v>
      </c>
      <c r="K7" s="38">
        <f t="shared" si="4"/>
        <v>12628.6</v>
      </c>
      <c r="L7" s="6">
        <f t="shared" si="5"/>
        <v>0.0012230120589704695</v>
      </c>
      <c r="M7" s="4"/>
      <c r="N7" s="4"/>
    </row>
    <row r="8" spans="2:14" ht="12.75">
      <c r="B8" s="110" t="s">
        <v>15</v>
      </c>
      <c r="C8" s="112">
        <v>54064.66</v>
      </c>
      <c r="D8" s="6">
        <f t="shared" si="0"/>
        <v>0.0096577302542214</v>
      </c>
      <c r="E8" s="112">
        <v>54064.66</v>
      </c>
      <c r="F8" s="6">
        <f t="shared" si="1"/>
        <v>0.020800478386695444</v>
      </c>
      <c r="G8" s="112">
        <v>1516.47</v>
      </c>
      <c r="H8" s="6">
        <f t="shared" si="2"/>
        <v>0.0026863091921739118</v>
      </c>
      <c r="I8" s="112">
        <v>20392.68</v>
      </c>
      <c r="J8" s="6">
        <f t="shared" si="3"/>
        <v>0.0130385790325541</v>
      </c>
      <c r="K8" s="38">
        <f t="shared" si="4"/>
        <v>130038.47</v>
      </c>
      <c r="L8" s="6">
        <f t="shared" si="5"/>
        <v>0.012593527147907893</v>
      </c>
      <c r="M8" s="4"/>
      <c r="N8" s="4"/>
    </row>
    <row r="9" spans="2:14" ht="12.75">
      <c r="B9" s="110" t="s">
        <v>16</v>
      </c>
      <c r="C9" s="112">
        <v>0</v>
      </c>
      <c r="D9" s="6">
        <f t="shared" si="0"/>
        <v>0</v>
      </c>
      <c r="E9" s="112">
        <v>0</v>
      </c>
      <c r="F9" s="6">
        <f t="shared" si="1"/>
        <v>0</v>
      </c>
      <c r="G9" s="112">
        <v>0</v>
      </c>
      <c r="H9" s="6">
        <f t="shared" si="2"/>
        <v>0</v>
      </c>
      <c r="I9" s="112">
        <v>2821.95</v>
      </c>
      <c r="J9" s="6">
        <f t="shared" si="3"/>
        <v>0.0018042855623153031</v>
      </c>
      <c r="K9" s="38">
        <f t="shared" si="4"/>
        <v>2821.95</v>
      </c>
      <c r="L9" s="6">
        <f t="shared" si="5"/>
        <v>0.00027329069570749854</v>
      </c>
      <c r="M9" s="4"/>
      <c r="N9" s="4"/>
    </row>
    <row r="10" spans="2:14" ht="12.75">
      <c r="B10" s="110" t="s">
        <v>17</v>
      </c>
      <c r="C10" s="112">
        <v>9890.415</v>
      </c>
      <c r="D10" s="6">
        <f t="shared" si="0"/>
        <v>0.0017667541083640434</v>
      </c>
      <c r="E10" s="112">
        <v>9890.415</v>
      </c>
      <c r="F10" s="6">
        <f t="shared" si="1"/>
        <v>0.0038051726107765855</v>
      </c>
      <c r="G10" s="112">
        <v>286.95</v>
      </c>
      <c r="H10" s="6">
        <f t="shared" si="2"/>
        <v>0.0005083097078704517</v>
      </c>
      <c r="I10" s="112">
        <v>4931.06</v>
      </c>
      <c r="J10" s="6">
        <f t="shared" si="3"/>
        <v>0.0031527987260265068</v>
      </c>
      <c r="K10" s="38">
        <f t="shared" si="4"/>
        <v>24998.840000000004</v>
      </c>
      <c r="L10" s="6">
        <f t="shared" si="5"/>
        <v>0.0024210033400593363</v>
      </c>
      <c r="M10" s="4"/>
      <c r="N10" s="4"/>
    </row>
    <row r="11" spans="2:14" ht="12.75">
      <c r="B11" s="110" t="s">
        <v>22</v>
      </c>
      <c r="C11" s="112">
        <v>64.35</v>
      </c>
      <c r="D11" s="6">
        <f t="shared" si="0"/>
        <v>1.1495030984364779E-05</v>
      </c>
      <c r="E11" s="112">
        <v>64.35</v>
      </c>
      <c r="F11" s="6">
        <f t="shared" si="1"/>
        <v>2.4757591820310193E-05</v>
      </c>
      <c r="G11" s="112">
        <v>0</v>
      </c>
      <c r="H11" s="6">
        <f t="shared" si="2"/>
        <v>0</v>
      </c>
      <c r="I11" s="112">
        <v>323.81</v>
      </c>
      <c r="J11" s="6">
        <f t="shared" si="3"/>
        <v>0.00020703616574826569</v>
      </c>
      <c r="K11" s="38">
        <f t="shared" si="4"/>
        <v>452.51</v>
      </c>
      <c r="L11" s="6">
        <f t="shared" si="5"/>
        <v>4.382316225113846E-05</v>
      </c>
      <c r="M11" s="4"/>
      <c r="N11" s="4"/>
    </row>
    <row r="12" spans="2:14" ht="12.75">
      <c r="B12" s="110" t="s">
        <v>24</v>
      </c>
      <c r="C12" s="112">
        <v>0</v>
      </c>
      <c r="D12" s="6">
        <f t="shared" si="0"/>
        <v>0</v>
      </c>
      <c r="E12" s="112">
        <v>0</v>
      </c>
      <c r="F12" s="6">
        <f t="shared" si="1"/>
        <v>0</v>
      </c>
      <c r="G12" s="112">
        <v>0</v>
      </c>
      <c r="H12" s="6">
        <f t="shared" si="2"/>
        <v>0</v>
      </c>
      <c r="I12" s="112">
        <v>3212.34</v>
      </c>
      <c r="J12" s="6">
        <f t="shared" si="3"/>
        <v>0.0020538913457885297</v>
      </c>
      <c r="K12" s="38">
        <f t="shared" si="4"/>
        <v>3212.34</v>
      </c>
      <c r="L12" s="6">
        <f t="shared" si="5"/>
        <v>0.0003110978697174032</v>
      </c>
      <c r="M12" s="4"/>
      <c r="N12" s="4"/>
    </row>
    <row r="13" spans="2:14" ht="12.75">
      <c r="B13" s="110" t="s">
        <v>27</v>
      </c>
      <c r="C13" s="112">
        <v>16845.145</v>
      </c>
      <c r="D13" s="6">
        <f t="shared" si="0"/>
        <v>0.0030090981151688805</v>
      </c>
      <c r="E13" s="112">
        <v>16845.145</v>
      </c>
      <c r="F13" s="6">
        <f t="shared" si="1"/>
        <v>0.006480889262842878</v>
      </c>
      <c r="G13" s="112">
        <v>125.84</v>
      </c>
      <c r="H13" s="6">
        <f t="shared" si="2"/>
        <v>0.00022291581682668636</v>
      </c>
      <c r="I13" s="112">
        <v>6593.09</v>
      </c>
      <c r="J13" s="6">
        <f t="shared" si="3"/>
        <v>0.0042154599117792315</v>
      </c>
      <c r="K13" s="38">
        <f t="shared" si="4"/>
        <v>40409.22</v>
      </c>
      <c r="L13" s="6">
        <f t="shared" si="5"/>
        <v>0.003913415846062958</v>
      </c>
      <c r="M13" s="4"/>
      <c r="N13" s="4"/>
    </row>
    <row r="14" spans="2:14" ht="12.75">
      <c r="B14" s="110" t="s">
        <v>28</v>
      </c>
      <c r="C14" s="112">
        <v>55328.705</v>
      </c>
      <c r="D14" s="6">
        <f t="shared" si="0"/>
        <v>0.009883530354308912</v>
      </c>
      <c r="E14" s="112">
        <v>55328.705</v>
      </c>
      <c r="F14" s="6">
        <f t="shared" si="1"/>
        <v>0.021286798668785637</v>
      </c>
      <c r="G14" s="112">
        <v>0</v>
      </c>
      <c r="H14" s="6">
        <f t="shared" si="2"/>
        <v>0</v>
      </c>
      <c r="I14" s="112">
        <v>12366.76</v>
      </c>
      <c r="J14" s="6">
        <f t="shared" si="3"/>
        <v>0.00790700278907082</v>
      </c>
      <c r="K14" s="38">
        <f t="shared" si="4"/>
        <v>123024.17</v>
      </c>
      <c r="L14" s="6">
        <f t="shared" si="5"/>
        <v>0.011914229879387506</v>
      </c>
      <c r="M14" s="4"/>
      <c r="N14" s="4"/>
    </row>
    <row r="15" spans="2:14" ht="12.75">
      <c r="B15" s="110" t="s">
        <v>31</v>
      </c>
      <c r="C15" s="112">
        <v>5.69</v>
      </c>
      <c r="D15" s="6">
        <f t="shared" si="0"/>
        <v>1.0164215431396364E-06</v>
      </c>
      <c r="E15" s="112">
        <v>5.69</v>
      </c>
      <c r="F15" s="6">
        <f t="shared" si="1"/>
        <v>2.189132827623388E-06</v>
      </c>
      <c r="G15" s="112">
        <v>0</v>
      </c>
      <c r="H15" s="6">
        <f t="shared" si="2"/>
        <v>0</v>
      </c>
      <c r="I15" s="112">
        <v>0</v>
      </c>
      <c r="J15" s="6">
        <f t="shared" si="3"/>
        <v>0</v>
      </c>
      <c r="K15" s="38">
        <f t="shared" si="4"/>
        <v>11.38</v>
      </c>
      <c r="L15" s="6">
        <f t="shared" si="5"/>
        <v>1.1020918574571958E-06</v>
      </c>
      <c r="M15" s="4"/>
      <c r="N15" s="4"/>
    </row>
    <row r="16" spans="2:14" ht="12.75">
      <c r="B16" s="110" t="s">
        <v>32</v>
      </c>
      <c r="C16" s="112">
        <v>0</v>
      </c>
      <c r="D16" s="6">
        <f t="shared" si="0"/>
        <v>0</v>
      </c>
      <c r="E16" s="112">
        <v>0</v>
      </c>
      <c r="F16" s="6">
        <f t="shared" si="1"/>
        <v>0</v>
      </c>
      <c r="G16" s="112">
        <v>0</v>
      </c>
      <c r="H16" s="6">
        <f t="shared" si="2"/>
        <v>0</v>
      </c>
      <c r="I16" s="112">
        <v>503.81</v>
      </c>
      <c r="J16" s="6">
        <f t="shared" si="3"/>
        <v>0.00032212374746188737</v>
      </c>
      <c r="K16" s="38">
        <f t="shared" si="4"/>
        <v>503.81</v>
      </c>
      <c r="L16" s="6">
        <f t="shared" si="5"/>
        <v>4.879129162614322E-05</v>
      </c>
      <c r="M16" s="4"/>
      <c r="N16" s="4"/>
    </row>
    <row r="17" spans="2:14" ht="12.75">
      <c r="B17" s="110" t="s">
        <v>33</v>
      </c>
      <c r="C17" s="112">
        <v>17772.775</v>
      </c>
      <c r="D17" s="6">
        <f t="shared" si="0"/>
        <v>0.003174803407974262</v>
      </c>
      <c r="E17" s="112">
        <v>17772.775</v>
      </c>
      <c r="F17" s="6">
        <f t="shared" si="1"/>
        <v>0.00683777947108335</v>
      </c>
      <c r="G17" s="112">
        <v>618.01</v>
      </c>
      <c r="H17" s="6">
        <f t="shared" si="2"/>
        <v>0.0010947568655201878</v>
      </c>
      <c r="I17" s="112">
        <v>23340.26</v>
      </c>
      <c r="J17" s="6">
        <f t="shared" si="3"/>
        <v>0.01492318933315097</v>
      </c>
      <c r="K17" s="38">
        <f t="shared" si="4"/>
        <v>59503.82000000001</v>
      </c>
      <c r="L17" s="6">
        <f t="shared" si="5"/>
        <v>0.005762625264463852</v>
      </c>
      <c r="M17" s="4"/>
      <c r="N17" s="4"/>
    </row>
    <row r="18" spans="2:14" ht="12.75">
      <c r="B18" s="110" t="s">
        <v>35</v>
      </c>
      <c r="C18" s="112">
        <v>18916.23</v>
      </c>
      <c r="D18" s="6">
        <f t="shared" si="0"/>
        <v>0.003379062159399698</v>
      </c>
      <c r="E18" s="112">
        <v>18916.23</v>
      </c>
      <c r="F18" s="6">
        <f t="shared" si="1"/>
        <v>0.007277704757095669</v>
      </c>
      <c r="G18" s="112">
        <v>16485.02</v>
      </c>
      <c r="H18" s="6">
        <f t="shared" si="2"/>
        <v>0.02920193657584441</v>
      </c>
      <c r="I18" s="112">
        <v>0</v>
      </c>
      <c r="J18" s="6">
        <f t="shared" si="3"/>
        <v>0</v>
      </c>
      <c r="K18" s="38">
        <f t="shared" si="4"/>
        <v>54317.479999999996</v>
      </c>
      <c r="L18" s="6">
        <f t="shared" si="5"/>
        <v>0.005260356100667318</v>
      </c>
      <c r="M18" s="4"/>
      <c r="N18" s="4"/>
    </row>
    <row r="19" spans="2:14" ht="12.75">
      <c r="B19" s="110" t="s">
        <v>38</v>
      </c>
      <c r="C19" s="112">
        <v>53757.315</v>
      </c>
      <c r="D19" s="6">
        <f t="shared" si="0"/>
        <v>0.00960282830709025</v>
      </c>
      <c r="E19" s="112">
        <v>53757.315</v>
      </c>
      <c r="F19" s="6">
        <f t="shared" si="1"/>
        <v>0.020682232511668043</v>
      </c>
      <c r="G19" s="112">
        <v>5532.43</v>
      </c>
      <c r="H19" s="6">
        <f t="shared" si="2"/>
        <v>0.009800271396109856</v>
      </c>
      <c r="I19" s="112">
        <v>47212.79</v>
      </c>
      <c r="J19" s="6">
        <f t="shared" si="3"/>
        <v>0.03018669903918366</v>
      </c>
      <c r="K19" s="38">
        <f t="shared" si="4"/>
        <v>160259.85</v>
      </c>
      <c r="L19" s="6">
        <f t="shared" si="5"/>
        <v>0.015520305427268153</v>
      </c>
      <c r="M19" s="4"/>
      <c r="N19" s="4"/>
    </row>
    <row r="20" spans="2:14" ht="12.75">
      <c r="B20" s="110" t="s">
        <v>39</v>
      </c>
      <c r="C20" s="112">
        <v>604.25</v>
      </c>
      <c r="D20" s="6">
        <f t="shared" si="0"/>
        <v>0.00010793896615854573</v>
      </c>
      <c r="E20" s="112">
        <v>604.25</v>
      </c>
      <c r="F20" s="6">
        <f t="shared" si="1"/>
        <v>0.0002324751337594784</v>
      </c>
      <c r="G20" s="112">
        <v>0</v>
      </c>
      <c r="H20" s="6">
        <f t="shared" si="2"/>
        <v>0</v>
      </c>
      <c r="I20" s="112">
        <v>4754.57</v>
      </c>
      <c r="J20" s="6">
        <f t="shared" si="3"/>
        <v>0.0030399553521563</v>
      </c>
      <c r="K20" s="38">
        <f t="shared" si="4"/>
        <v>5963.07</v>
      </c>
      <c r="L20" s="6">
        <f t="shared" si="5"/>
        <v>0.0005774912910762108</v>
      </c>
      <c r="M20" s="4"/>
      <c r="N20" s="4"/>
    </row>
    <row r="21" spans="2:14" ht="12.75">
      <c r="B21" s="110" t="s">
        <v>40</v>
      </c>
      <c r="C21" s="112">
        <v>253612.615</v>
      </c>
      <c r="D21" s="6">
        <f t="shared" si="0"/>
        <v>0.0453035721437572</v>
      </c>
      <c r="E21" s="112">
        <v>253612.615</v>
      </c>
      <c r="F21" s="6">
        <f t="shared" si="1"/>
        <v>0.09757323391843789</v>
      </c>
      <c r="G21" s="112">
        <v>33168.32</v>
      </c>
      <c r="H21" s="6">
        <f t="shared" si="2"/>
        <v>0.058755110819842</v>
      </c>
      <c r="I21" s="112">
        <v>33215.79</v>
      </c>
      <c r="J21" s="6">
        <f t="shared" si="3"/>
        <v>0.02123736081004165</v>
      </c>
      <c r="K21" s="38">
        <f t="shared" si="4"/>
        <v>573609.34</v>
      </c>
      <c r="L21" s="6">
        <f t="shared" si="5"/>
        <v>0.055550982686765914</v>
      </c>
      <c r="M21" s="4"/>
      <c r="N21" s="4"/>
    </row>
    <row r="22" spans="2:14" ht="12.75">
      <c r="B22" s="110" t="s">
        <v>164</v>
      </c>
      <c r="C22" s="112">
        <v>0</v>
      </c>
      <c r="D22" s="6">
        <f t="shared" si="0"/>
        <v>0</v>
      </c>
      <c r="E22" s="112">
        <v>0</v>
      </c>
      <c r="F22" s="6">
        <f t="shared" si="1"/>
        <v>0</v>
      </c>
      <c r="G22" s="112">
        <v>0</v>
      </c>
      <c r="H22" s="6">
        <f t="shared" si="2"/>
        <v>0</v>
      </c>
      <c r="I22" s="112">
        <v>4522.02</v>
      </c>
      <c r="J22" s="6">
        <f t="shared" si="3"/>
        <v>0.0028912685903368413</v>
      </c>
      <c r="K22" s="38">
        <f t="shared" si="4"/>
        <v>4522.02</v>
      </c>
      <c r="L22" s="6">
        <f t="shared" si="5"/>
        <v>0.00043793334105962997</v>
      </c>
      <c r="M22" s="4"/>
      <c r="N22" s="4"/>
    </row>
    <row r="23" spans="2:14" ht="12.75">
      <c r="B23" s="110" t="s">
        <v>42</v>
      </c>
      <c r="C23" s="112">
        <v>0</v>
      </c>
      <c r="D23" s="6">
        <f t="shared" si="0"/>
        <v>0</v>
      </c>
      <c r="E23" s="112">
        <v>0</v>
      </c>
      <c r="F23" s="6">
        <f t="shared" si="1"/>
        <v>0</v>
      </c>
      <c r="G23" s="112">
        <v>0</v>
      </c>
      <c r="H23" s="6">
        <f t="shared" si="2"/>
        <v>0</v>
      </c>
      <c r="I23" s="112">
        <v>4684.14</v>
      </c>
      <c r="J23" s="6">
        <f t="shared" si="3"/>
        <v>0.0029949241389335764</v>
      </c>
      <c r="K23" s="38">
        <f t="shared" si="4"/>
        <v>4684.14</v>
      </c>
      <c r="L23" s="6">
        <f t="shared" si="5"/>
        <v>0.0004536337920201713</v>
      </c>
      <c r="M23" s="4"/>
      <c r="N23" s="4"/>
    </row>
    <row r="24" spans="2:14" ht="12.75">
      <c r="B24" s="110" t="s">
        <v>43</v>
      </c>
      <c r="C24" s="112">
        <v>20351.745</v>
      </c>
      <c r="D24" s="6">
        <f t="shared" si="0"/>
        <v>0.003635492453160699</v>
      </c>
      <c r="E24" s="112">
        <v>20351.745</v>
      </c>
      <c r="F24" s="6">
        <f t="shared" si="1"/>
        <v>0.007829995268703012</v>
      </c>
      <c r="G24" s="112">
        <v>1420.56</v>
      </c>
      <c r="H24" s="6">
        <f t="shared" si="2"/>
        <v>0.0025164120530142844</v>
      </c>
      <c r="I24" s="112">
        <v>3072.67</v>
      </c>
      <c r="J24" s="6">
        <f t="shared" si="3"/>
        <v>0.001964589776133299</v>
      </c>
      <c r="K24" s="38">
        <f t="shared" si="4"/>
        <v>45196.719999999994</v>
      </c>
      <c r="L24" s="6">
        <f t="shared" si="5"/>
        <v>0.004377059498749805</v>
      </c>
      <c r="M24" s="4"/>
      <c r="N24" s="4"/>
    </row>
    <row r="25" spans="2:14" ht="12.75">
      <c r="B25" s="110" t="s">
        <v>44</v>
      </c>
      <c r="C25" s="112">
        <v>27862.09</v>
      </c>
      <c r="D25" s="6">
        <f t="shared" si="0"/>
        <v>0.00497708761210816</v>
      </c>
      <c r="E25" s="112">
        <v>27862.09</v>
      </c>
      <c r="F25" s="6">
        <f t="shared" si="1"/>
        <v>0.010719475547486347</v>
      </c>
      <c r="G25" s="112">
        <v>1515.19</v>
      </c>
      <c r="H25" s="6">
        <f t="shared" si="2"/>
        <v>0.0026840417712780265</v>
      </c>
      <c r="I25" s="112">
        <v>72759.74</v>
      </c>
      <c r="J25" s="6">
        <f t="shared" si="3"/>
        <v>0.0465207917928437</v>
      </c>
      <c r="K25" s="38">
        <f t="shared" si="4"/>
        <v>129999.11000000002</v>
      </c>
      <c r="L25" s="6">
        <f t="shared" si="5"/>
        <v>0.012589715343381574</v>
      </c>
      <c r="M25" s="4"/>
      <c r="N25" s="4"/>
    </row>
    <row r="26" spans="2:14" ht="12.75">
      <c r="B26" s="110" t="s">
        <v>45</v>
      </c>
      <c r="C26" s="112">
        <v>421721.935</v>
      </c>
      <c r="D26" s="6">
        <f t="shared" si="0"/>
        <v>0.07533343760079673</v>
      </c>
      <c r="E26" s="112">
        <v>421721.935</v>
      </c>
      <c r="F26" s="6">
        <f t="shared" si="1"/>
        <v>0.16225049772185526</v>
      </c>
      <c r="G26" s="112">
        <v>152960.43</v>
      </c>
      <c r="H26" s="6">
        <f t="shared" si="2"/>
        <v>0.2709575587699553</v>
      </c>
      <c r="I26" s="112">
        <v>82710.98</v>
      </c>
      <c r="J26" s="6">
        <f t="shared" si="3"/>
        <v>0.052883370385354025</v>
      </c>
      <c r="K26" s="38">
        <f t="shared" si="4"/>
        <v>1079115.28</v>
      </c>
      <c r="L26" s="6">
        <f t="shared" si="5"/>
        <v>0.10450651698995096</v>
      </c>
      <c r="M26" s="4"/>
      <c r="N26" s="4"/>
    </row>
    <row r="27" spans="2:14" ht="12.75">
      <c r="B27" s="110" t="s">
        <v>46</v>
      </c>
      <c r="C27" s="112">
        <v>159539.665</v>
      </c>
      <c r="D27" s="6">
        <f t="shared" si="0"/>
        <v>0.02849904261709677</v>
      </c>
      <c r="E27" s="112">
        <v>159539.665</v>
      </c>
      <c r="F27" s="6">
        <f t="shared" si="1"/>
        <v>0.06138023162733533</v>
      </c>
      <c r="G27" s="112">
        <v>27119.45</v>
      </c>
      <c r="H27" s="6">
        <f t="shared" si="2"/>
        <v>0.04804000594914557</v>
      </c>
      <c r="I27" s="112">
        <v>105098.77</v>
      </c>
      <c r="J27" s="6">
        <f t="shared" si="3"/>
        <v>0.06719757377986738</v>
      </c>
      <c r="K27" s="38">
        <f t="shared" si="4"/>
        <v>451297.55000000005</v>
      </c>
      <c r="L27" s="6">
        <f t="shared" si="5"/>
        <v>0.04370574298289822</v>
      </c>
      <c r="M27" s="4"/>
      <c r="N27" s="4"/>
    </row>
    <row r="28" spans="2:14" ht="12.75">
      <c r="B28" s="110" t="s">
        <v>48</v>
      </c>
      <c r="C28" s="112">
        <v>110251.59</v>
      </c>
      <c r="D28" s="6">
        <f t="shared" si="0"/>
        <v>0.01969456788073787</v>
      </c>
      <c r="E28" s="112">
        <v>110251.59</v>
      </c>
      <c r="F28" s="6">
        <f t="shared" si="1"/>
        <v>0.042417464844758244</v>
      </c>
      <c r="G28" s="112">
        <v>30525.85</v>
      </c>
      <c r="H28" s="6">
        <f t="shared" si="2"/>
        <v>0.054074179808319314</v>
      </c>
      <c r="I28" s="112">
        <v>66147.17</v>
      </c>
      <c r="J28" s="6">
        <f t="shared" si="3"/>
        <v>0.04229287684722123</v>
      </c>
      <c r="K28" s="38">
        <f t="shared" si="4"/>
        <v>317176.2</v>
      </c>
      <c r="L28" s="6">
        <f t="shared" si="5"/>
        <v>0.030716810843516257</v>
      </c>
      <c r="M28" s="4"/>
      <c r="N28" s="4"/>
    </row>
    <row r="29" spans="2:14" ht="12.75">
      <c r="B29" s="110" t="s">
        <v>51</v>
      </c>
      <c r="C29" s="112">
        <v>124214.56</v>
      </c>
      <c r="D29" s="6">
        <f t="shared" si="0"/>
        <v>0.022188814544044103</v>
      </c>
      <c r="E29" s="112">
        <v>124214.56</v>
      </c>
      <c r="F29" s="6">
        <f t="shared" si="1"/>
        <v>0.04778948523107117</v>
      </c>
      <c r="G29" s="112">
        <v>42745.26</v>
      </c>
      <c r="H29" s="6">
        <f t="shared" si="2"/>
        <v>0.07571991853440149</v>
      </c>
      <c r="I29" s="112">
        <v>114100.55</v>
      </c>
      <c r="J29" s="6">
        <f t="shared" si="3"/>
        <v>0.07295309095385652</v>
      </c>
      <c r="K29" s="38">
        <f t="shared" si="4"/>
        <v>405274.93</v>
      </c>
      <c r="L29" s="6">
        <f t="shared" si="5"/>
        <v>0.03924869950654965</v>
      </c>
      <c r="M29" s="4"/>
      <c r="N29" s="4"/>
    </row>
    <row r="30" spans="2:14" ht="12.75">
      <c r="B30" s="110" t="s">
        <v>52</v>
      </c>
      <c r="C30" s="112">
        <v>1703.735</v>
      </c>
      <c r="D30" s="6">
        <f t="shared" si="0"/>
        <v>0.00030434322632706646</v>
      </c>
      <c r="E30" s="112">
        <v>1703.735</v>
      </c>
      <c r="F30" s="6">
        <f t="shared" si="1"/>
        <v>0.0006554836938613238</v>
      </c>
      <c r="G30" s="112">
        <v>0</v>
      </c>
      <c r="H30" s="6">
        <f t="shared" si="2"/>
        <v>0</v>
      </c>
      <c r="I30" s="112">
        <v>22182.97</v>
      </c>
      <c r="J30" s="6">
        <f t="shared" si="3"/>
        <v>0.01418324651403232</v>
      </c>
      <c r="K30" s="38">
        <f t="shared" si="4"/>
        <v>25590.440000000002</v>
      </c>
      <c r="L30" s="6">
        <f t="shared" si="5"/>
        <v>0.0024782966215067593</v>
      </c>
      <c r="M30" s="4"/>
      <c r="N30" s="4"/>
    </row>
    <row r="31" spans="2:14" ht="12.75">
      <c r="B31" s="110" t="s">
        <v>53</v>
      </c>
      <c r="C31" s="112">
        <v>17486.065</v>
      </c>
      <c r="D31" s="6">
        <f t="shared" si="0"/>
        <v>0.003123587551975392</v>
      </c>
      <c r="E31" s="112">
        <v>17486.065</v>
      </c>
      <c r="F31" s="6">
        <f t="shared" si="1"/>
        <v>0.006727472568972996</v>
      </c>
      <c r="G31" s="112">
        <v>2661.98</v>
      </c>
      <c r="H31" s="6">
        <f t="shared" si="2"/>
        <v>0.0047154914659591745</v>
      </c>
      <c r="I31" s="112">
        <v>2204.29</v>
      </c>
      <c r="J31" s="6">
        <f t="shared" si="3"/>
        <v>0.0014093689194195503</v>
      </c>
      <c r="K31" s="38">
        <f t="shared" si="4"/>
        <v>39838.4</v>
      </c>
      <c r="L31" s="6">
        <f t="shared" si="5"/>
        <v>0.003858134995968607</v>
      </c>
      <c r="M31" s="4"/>
      <c r="N31" s="4"/>
    </row>
    <row r="32" spans="2:14" ht="12.75">
      <c r="B32" s="110" t="s">
        <v>54</v>
      </c>
      <c r="C32" s="112">
        <v>6277.69</v>
      </c>
      <c r="D32" s="6">
        <f t="shared" si="0"/>
        <v>0.0011214023474784294</v>
      </c>
      <c r="E32" s="112">
        <v>6277.69</v>
      </c>
      <c r="F32" s="6">
        <f t="shared" si="1"/>
        <v>0.0024152367769144224</v>
      </c>
      <c r="G32" s="112">
        <v>0</v>
      </c>
      <c r="H32" s="6">
        <f t="shared" si="2"/>
        <v>0</v>
      </c>
      <c r="I32" s="112">
        <v>42277.92</v>
      </c>
      <c r="J32" s="6">
        <f t="shared" si="3"/>
        <v>0.027031464292677547</v>
      </c>
      <c r="K32" s="38">
        <f t="shared" si="4"/>
        <v>54833.299999999996</v>
      </c>
      <c r="L32" s="6">
        <f t="shared" si="5"/>
        <v>0.0053103104962660495</v>
      </c>
      <c r="M32" s="4"/>
      <c r="N32" s="4"/>
    </row>
    <row r="33" spans="2:14" ht="12.75">
      <c r="B33" s="110" t="s">
        <v>55</v>
      </c>
      <c r="C33" s="112">
        <v>44883.54</v>
      </c>
      <c r="D33" s="6">
        <f t="shared" si="0"/>
        <v>0.008017679611312757</v>
      </c>
      <c r="E33" s="112">
        <v>44883.54</v>
      </c>
      <c r="F33" s="6">
        <f t="shared" si="1"/>
        <v>0.01726819522564981</v>
      </c>
      <c r="G33" s="112">
        <v>15818.16</v>
      </c>
      <c r="H33" s="6">
        <f t="shared" si="2"/>
        <v>0.028020645717539865</v>
      </c>
      <c r="I33" s="112">
        <v>7711.72</v>
      </c>
      <c r="J33" s="6">
        <f t="shared" si="3"/>
        <v>0.004930684475847613</v>
      </c>
      <c r="K33" s="38">
        <f t="shared" si="4"/>
        <v>113296.96</v>
      </c>
      <c r="L33" s="6">
        <f t="shared" si="5"/>
        <v>0.010972201853308754</v>
      </c>
      <c r="M33" s="4"/>
      <c r="N33" s="4"/>
    </row>
    <row r="34" spans="2:14" ht="12.75">
      <c r="B34" s="110" t="s">
        <v>58</v>
      </c>
      <c r="C34" s="112">
        <v>1958661.84</v>
      </c>
      <c r="D34" s="6">
        <f t="shared" si="0"/>
        <v>0.3498815623728505</v>
      </c>
      <c r="E34" s="112">
        <v>0</v>
      </c>
      <c r="F34" s="6">
        <f t="shared" si="1"/>
        <v>0</v>
      </c>
      <c r="G34" s="112">
        <v>0</v>
      </c>
      <c r="H34" s="6">
        <f t="shared" si="2"/>
        <v>0</v>
      </c>
      <c r="I34" s="112">
        <v>0</v>
      </c>
      <c r="J34" s="6">
        <f t="shared" si="3"/>
        <v>0</v>
      </c>
      <c r="K34" s="38">
        <f t="shared" si="4"/>
        <v>1958661.84</v>
      </c>
      <c r="L34" s="6">
        <f t="shared" si="5"/>
        <v>0.1896858756921027</v>
      </c>
      <c r="M34" s="4"/>
      <c r="N34" s="4"/>
    </row>
    <row r="35" spans="2:14" ht="12.75">
      <c r="B35" s="110" t="s">
        <v>61</v>
      </c>
      <c r="C35" s="112">
        <v>907603.86</v>
      </c>
      <c r="D35" s="6">
        <f t="shared" si="0"/>
        <v>0.16212796413720393</v>
      </c>
      <c r="E35" s="112">
        <v>0</v>
      </c>
      <c r="F35" s="6">
        <f t="shared" si="1"/>
        <v>0</v>
      </c>
      <c r="G35" s="112">
        <v>0</v>
      </c>
      <c r="H35" s="6">
        <f t="shared" si="2"/>
        <v>0</v>
      </c>
      <c r="I35" s="112">
        <v>0</v>
      </c>
      <c r="J35" s="6">
        <f t="shared" si="3"/>
        <v>0</v>
      </c>
      <c r="K35" s="38">
        <f t="shared" si="4"/>
        <v>907603.86</v>
      </c>
      <c r="L35" s="6">
        <f t="shared" si="5"/>
        <v>0.08789655746069601</v>
      </c>
      <c r="M35" s="4"/>
      <c r="N35" s="4"/>
    </row>
    <row r="36" spans="2:14" ht="12.75">
      <c r="B36" s="110" t="s">
        <v>63</v>
      </c>
      <c r="C36" s="112">
        <v>136446.1</v>
      </c>
      <c r="D36" s="6">
        <f t="shared" si="0"/>
        <v>0.024373770741192465</v>
      </c>
      <c r="E36" s="112">
        <v>3843.485</v>
      </c>
      <c r="F36" s="6">
        <f t="shared" si="1"/>
        <v>0.0014787169043898201</v>
      </c>
      <c r="G36" s="112">
        <v>8831.77</v>
      </c>
      <c r="H36" s="6">
        <f t="shared" si="2"/>
        <v>0.01564479675441373</v>
      </c>
      <c r="I36" s="112">
        <v>7590.2</v>
      </c>
      <c r="J36" s="6">
        <f t="shared" si="3"/>
        <v>0.004852987570681839</v>
      </c>
      <c r="K36" s="38">
        <f t="shared" si="4"/>
        <v>156711.555</v>
      </c>
      <c r="L36" s="6">
        <f t="shared" si="5"/>
        <v>0.0151766721208221</v>
      </c>
      <c r="M36" s="4"/>
      <c r="N36" s="4"/>
    </row>
    <row r="37" spans="2:14" ht="12.75">
      <c r="B37" s="110" t="s">
        <v>67</v>
      </c>
      <c r="C37" s="112">
        <v>74079.895</v>
      </c>
      <c r="D37" s="6">
        <f t="shared" si="0"/>
        <v>0.013233110929968758</v>
      </c>
      <c r="E37" s="112">
        <v>74079.895</v>
      </c>
      <c r="F37" s="6">
        <f t="shared" si="1"/>
        <v>0.02850100703187938</v>
      </c>
      <c r="G37" s="112">
        <v>7799.33</v>
      </c>
      <c r="H37" s="6">
        <f t="shared" si="2"/>
        <v>0.01381590923117355</v>
      </c>
      <c r="I37" s="112">
        <v>7020.51</v>
      </c>
      <c r="J37" s="6">
        <f t="shared" si="3"/>
        <v>0.004488741768312766</v>
      </c>
      <c r="K37" s="38">
        <f t="shared" si="4"/>
        <v>162979.63</v>
      </c>
      <c r="L37" s="6">
        <f t="shared" si="5"/>
        <v>0.015783701507415336</v>
      </c>
      <c r="M37" s="4"/>
      <c r="N37" s="4"/>
    </row>
    <row r="38" spans="2:14" ht="12.75">
      <c r="B38" s="110" t="s">
        <v>68</v>
      </c>
      <c r="C38" s="112">
        <v>17344.62</v>
      </c>
      <c r="D38" s="6">
        <f t="shared" si="0"/>
        <v>0.0030983208129298063</v>
      </c>
      <c r="E38" s="112">
        <v>17344.62</v>
      </c>
      <c r="F38" s="6">
        <f t="shared" si="1"/>
        <v>0.006673053958638517</v>
      </c>
      <c r="G38" s="112">
        <v>0</v>
      </c>
      <c r="H38" s="6">
        <f t="shared" si="2"/>
        <v>0</v>
      </c>
      <c r="I38" s="112">
        <v>59912.61</v>
      </c>
      <c r="J38" s="6">
        <f t="shared" si="3"/>
        <v>0.03830665221695192</v>
      </c>
      <c r="K38" s="38">
        <f t="shared" si="4"/>
        <v>94601.85</v>
      </c>
      <c r="L38" s="6">
        <f t="shared" si="5"/>
        <v>0.00916168089502522</v>
      </c>
      <c r="M38" s="4"/>
      <c r="N38" s="4"/>
    </row>
    <row r="39" spans="2:14" ht="12.75">
      <c r="B39" s="110" t="s">
        <v>70</v>
      </c>
      <c r="C39" s="112">
        <v>10327.545</v>
      </c>
      <c r="D39" s="6">
        <f t="shared" si="0"/>
        <v>0.0018448399342256652</v>
      </c>
      <c r="E39" s="112">
        <v>10327.545</v>
      </c>
      <c r="F39" s="6">
        <f t="shared" si="1"/>
        <v>0.0039733511051419645</v>
      </c>
      <c r="G39" s="112">
        <v>333.84</v>
      </c>
      <c r="H39" s="6">
        <f t="shared" si="2"/>
        <v>0.000591371712407986</v>
      </c>
      <c r="I39" s="112">
        <v>19023.69</v>
      </c>
      <c r="J39" s="6">
        <f t="shared" si="3"/>
        <v>0.012163280429831148</v>
      </c>
      <c r="K39" s="38">
        <f t="shared" si="4"/>
        <v>40012.619999999995</v>
      </c>
      <c r="L39" s="6">
        <f t="shared" si="5"/>
        <v>0.003875007266918184</v>
      </c>
      <c r="M39" s="4"/>
      <c r="N39" s="4"/>
    </row>
    <row r="40" spans="2:14" ht="12.75">
      <c r="B40" s="110" t="s">
        <v>73</v>
      </c>
      <c r="C40" s="112">
        <v>5360.38</v>
      </c>
      <c r="D40" s="6">
        <f t="shared" si="0"/>
        <v>0.0009575405468215894</v>
      </c>
      <c r="E40" s="112">
        <v>5360.38</v>
      </c>
      <c r="F40" s="6">
        <f t="shared" si="1"/>
        <v>0.00206231701696588</v>
      </c>
      <c r="G40" s="112">
        <v>0</v>
      </c>
      <c r="H40" s="6">
        <f t="shared" si="2"/>
        <v>0</v>
      </c>
      <c r="I40" s="112">
        <v>21545.41</v>
      </c>
      <c r="J40" s="6">
        <f t="shared" si="3"/>
        <v>0.013775606299602672</v>
      </c>
      <c r="K40" s="38">
        <f t="shared" si="4"/>
        <v>32266.17</v>
      </c>
      <c r="L40" s="6">
        <f t="shared" si="5"/>
        <v>0.003124805204598387</v>
      </c>
      <c r="M40" s="4"/>
      <c r="N40" s="4"/>
    </row>
    <row r="41" spans="2:14" ht="12.75">
      <c r="B41" s="110" t="s">
        <v>75</v>
      </c>
      <c r="C41" s="112">
        <v>13102.94</v>
      </c>
      <c r="D41" s="6">
        <f t="shared" si="0"/>
        <v>0.0023406169586056356</v>
      </c>
      <c r="E41" s="112">
        <v>13102.94</v>
      </c>
      <c r="F41" s="6">
        <f t="shared" si="1"/>
        <v>0.005041138153318031</v>
      </c>
      <c r="G41" s="112">
        <v>530.92</v>
      </c>
      <c r="H41" s="6">
        <f t="shared" si="2"/>
        <v>0.0009404836734712675</v>
      </c>
      <c r="I41" s="112">
        <v>25595.31</v>
      </c>
      <c r="J41" s="6">
        <f t="shared" si="3"/>
        <v>0.016365012950613763</v>
      </c>
      <c r="K41" s="38">
        <f t="shared" si="4"/>
        <v>52332.11</v>
      </c>
      <c r="L41" s="6">
        <f t="shared" si="5"/>
        <v>0.005068083683177003</v>
      </c>
      <c r="M41" s="4"/>
      <c r="N41" s="4"/>
    </row>
    <row r="42" spans="2:14" ht="12.75">
      <c r="B42" s="110" t="s">
        <v>78</v>
      </c>
      <c r="C42" s="112">
        <v>920.345</v>
      </c>
      <c r="D42" s="6">
        <f t="shared" si="0"/>
        <v>0.00016440395169083454</v>
      </c>
      <c r="E42" s="112">
        <v>920.345</v>
      </c>
      <c r="F42" s="6">
        <f t="shared" si="1"/>
        <v>0.0003540874257010627</v>
      </c>
      <c r="G42" s="112">
        <v>0</v>
      </c>
      <c r="H42" s="6">
        <f t="shared" si="2"/>
        <v>0</v>
      </c>
      <c r="I42" s="112">
        <v>0</v>
      </c>
      <c r="J42" s="6">
        <f t="shared" si="3"/>
        <v>0</v>
      </c>
      <c r="K42" s="38">
        <f t="shared" si="4"/>
        <v>1840.69</v>
      </c>
      <c r="L42" s="6">
        <f t="shared" si="5"/>
        <v>0.0001782609368280216</v>
      </c>
      <c r="M42" s="4"/>
      <c r="N42" s="4"/>
    </row>
    <row r="43" spans="2:14" ht="12.75">
      <c r="B43" s="110" t="s">
        <v>79</v>
      </c>
      <c r="C43" s="112">
        <v>149080.715</v>
      </c>
      <c r="D43" s="6">
        <f t="shared" si="0"/>
        <v>0.02663072941874522</v>
      </c>
      <c r="E43" s="112">
        <v>149080.715</v>
      </c>
      <c r="F43" s="6">
        <f t="shared" si="1"/>
        <v>0.05735632463480956</v>
      </c>
      <c r="G43" s="112">
        <v>55345.52</v>
      </c>
      <c r="H43" s="6">
        <f t="shared" si="2"/>
        <v>0.09804030354813816</v>
      </c>
      <c r="I43" s="112">
        <v>26943.76</v>
      </c>
      <c r="J43" s="6">
        <f t="shared" si="3"/>
        <v>0.017227178781512278</v>
      </c>
      <c r="K43" s="38">
        <f t="shared" si="4"/>
        <v>380450.71</v>
      </c>
      <c r="L43" s="6">
        <f t="shared" si="5"/>
        <v>0.03684460717529077</v>
      </c>
      <c r="M43" s="4"/>
      <c r="N43" s="4"/>
    </row>
    <row r="44" spans="2:14" ht="12.75">
      <c r="B44" s="110" t="s">
        <v>81</v>
      </c>
      <c r="C44" s="112">
        <v>148.005</v>
      </c>
      <c r="D44" s="6">
        <f t="shared" si="0"/>
        <v>2.6438571264038993E-05</v>
      </c>
      <c r="E44" s="112">
        <v>148.005</v>
      </c>
      <c r="F44" s="6">
        <f t="shared" si="1"/>
        <v>5.6942461186713443E-05</v>
      </c>
      <c r="G44" s="112">
        <v>0</v>
      </c>
      <c r="H44" s="6">
        <f t="shared" si="2"/>
        <v>0</v>
      </c>
      <c r="I44" s="112">
        <v>0</v>
      </c>
      <c r="J44" s="6">
        <f t="shared" si="3"/>
        <v>0</v>
      </c>
      <c r="K44" s="38">
        <f t="shared" si="4"/>
        <v>296.01</v>
      </c>
      <c r="L44" s="6">
        <f t="shared" si="5"/>
        <v>2.866697809542219E-05</v>
      </c>
      <c r="M44" s="4"/>
      <c r="N44" s="4"/>
    </row>
    <row r="45" spans="2:14" ht="12.75">
      <c r="B45" s="110" t="s">
        <v>82</v>
      </c>
      <c r="C45" s="112">
        <v>7100.795</v>
      </c>
      <c r="D45" s="6">
        <f t="shared" si="0"/>
        <v>0.0012684360301262237</v>
      </c>
      <c r="E45" s="112">
        <v>7100.795</v>
      </c>
      <c r="F45" s="6">
        <f t="shared" si="1"/>
        <v>0.0027319127305314612</v>
      </c>
      <c r="G45" s="112">
        <v>6879.36</v>
      </c>
      <c r="H45" s="6">
        <f t="shared" si="2"/>
        <v>0.012186253604933509</v>
      </c>
      <c r="I45" s="112">
        <v>0</v>
      </c>
      <c r="J45" s="6">
        <f t="shared" si="3"/>
        <v>0</v>
      </c>
      <c r="K45" s="38">
        <f t="shared" si="4"/>
        <v>21080.95</v>
      </c>
      <c r="L45" s="6">
        <f t="shared" si="5"/>
        <v>0.0020415767436258586</v>
      </c>
      <c r="M45" s="4"/>
      <c r="N45" s="4"/>
    </row>
    <row r="46" spans="2:14" ht="12.75">
      <c r="B46" s="110" t="s">
        <v>88</v>
      </c>
      <c r="C46" s="112">
        <v>0</v>
      </c>
      <c r="D46" s="6">
        <f t="shared" si="0"/>
        <v>0</v>
      </c>
      <c r="E46" s="112">
        <v>0</v>
      </c>
      <c r="F46" s="6">
        <f t="shared" si="1"/>
        <v>0</v>
      </c>
      <c r="G46" s="112">
        <v>0</v>
      </c>
      <c r="H46" s="6">
        <f t="shared" si="2"/>
        <v>0</v>
      </c>
      <c r="I46" s="112">
        <v>32814.31</v>
      </c>
      <c r="J46" s="6">
        <f t="shared" si="3"/>
        <v>0.020980664352783954</v>
      </c>
      <c r="K46" s="38">
        <f t="shared" si="4"/>
        <v>32814.31</v>
      </c>
      <c r="L46" s="6">
        <f t="shared" si="5"/>
        <v>0.003177889618547999</v>
      </c>
      <c r="M46" s="4"/>
      <c r="N46" s="4"/>
    </row>
    <row r="47" spans="2:14" ht="12.75">
      <c r="B47" s="110" t="s">
        <v>89</v>
      </c>
      <c r="C47" s="112">
        <v>59078.71</v>
      </c>
      <c r="D47" s="6">
        <f t="shared" si="0"/>
        <v>0.01055340484796117</v>
      </c>
      <c r="E47" s="112">
        <v>59078.71</v>
      </c>
      <c r="F47" s="6">
        <f t="shared" si="1"/>
        <v>0.022729550698531126</v>
      </c>
      <c r="G47" s="112">
        <v>7109.03</v>
      </c>
      <c r="H47" s="6">
        <f t="shared" si="2"/>
        <v>0.012593096227713112</v>
      </c>
      <c r="I47" s="112">
        <v>50457.32</v>
      </c>
      <c r="J47" s="6">
        <f t="shared" si="3"/>
        <v>0.03226117188083531</v>
      </c>
      <c r="K47" s="38">
        <f t="shared" si="4"/>
        <v>175723.77</v>
      </c>
      <c r="L47" s="6">
        <f t="shared" si="5"/>
        <v>0.01701790299461169</v>
      </c>
      <c r="M47" s="4"/>
      <c r="N47" s="4"/>
    </row>
    <row r="48" spans="2:14" ht="12.75">
      <c r="B48" s="110" t="s">
        <v>93</v>
      </c>
      <c r="C48" s="112">
        <v>49.59</v>
      </c>
      <c r="D48" s="6">
        <f t="shared" si="0"/>
        <v>8.858408492846146E-06</v>
      </c>
      <c r="E48" s="112">
        <v>49.59</v>
      </c>
      <c r="F48" s="6">
        <f t="shared" si="1"/>
        <v>1.90789274027845E-05</v>
      </c>
      <c r="G48" s="112">
        <v>0</v>
      </c>
      <c r="H48" s="6">
        <f t="shared" si="2"/>
        <v>0</v>
      </c>
      <c r="I48" s="112">
        <v>3651</v>
      </c>
      <c r="J48" s="6">
        <f t="shared" si="3"/>
        <v>0.002334359782424626</v>
      </c>
      <c r="K48" s="38">
        <f t="shared" si="4"/>
        <v>3750.18</v>
      </c>
      <c r="L48" s="6">
        <f t="shared" si="5"/>
        <v>0.0003631847840069267</v>
      </c>
      <c r="M48" s="4"/>
      <c r="N48" s="4"/>
    </row>
    <row r="49" spans="2:14" ht="12.75">
      <c r="B49" s="110" t="s">
        <v>97</v>
      </c>
      <c r="C49" s="112">
        <v>51.585</v>
      </c>
      <c r="D49" s="6">
        <f t="shared" si="0"/>
        <v>9.214781248305472E-06</v>
      </c>
      <c r="E49" s="112">
        <v>51.585</v>
      </c>
      <c r="F49" s="6">
        <f t="shared" si="1"/>
        <v>1.984647045921836E-05</v>
      </c>
      <c r="G49" s="112">
        <v>0</v>
      </c>
      <c r="H49" s="6">
        <f t="shared" si="2"/>
        <v>0</v>
      </c>
      <c r="I49" s="112">
        <v>1483.2</v>
      </c>
      <c r="J49" s="6">
        <f t="shared" si="3"/>
        <v>0.0009483216733202424</v>
      </c>
      <c r="K49" s="38">
        <f t="shared" si="4"/>
        <v>1586.3700000000001</v>
      </c>
      <c r="L49" s="6">
        <f t="shared" si="5"/>
        <v>0.00015363141124027872</v>
      </c>
      <c r="M49" s="4"/>
      <c r="N49" s="4"/>
    </row>
    <row r="50" spans="2:14" ht="12.75">
      <c r="B50" s="110" t="s">
        <v>99</v>
      </c>
      <c r="C50" s="112">
        <v>229614.435</v>
      </c>
      <c r="D50" s="6">
        <f t="shared" si="0"/>
        <v>0.041016706212624904</v>
      </c>
      <c r="E50" s="112">
        <v>229614.435</v>
      </c>
      <c r="F50" s="6">
        <f t="shared" si="1"/>
        <v>0.08834033345425248</v>
      </c>
      <c r="G50" s="112">
        <v>40400.58</v>
      </c>
      <c r="H50" s="6">
        <f t="shared" si="2"/>
        <v>0.07156649945146129</v>
      </c>
      <c r="I50" s="112">
        <v>84973.86</v>
      </c>
      <c r="J50" s="6">
        <f t="shared" si="3"/>
        <v>0.05433020031262137</v>
      </c>
      <c r="K50" s="38">
        <f t="shared" si="4"/>
        <v>584603.31</v>
      </c>
      <c r="L50" s="6">
        <f t="shared" si="5"/>
        <v>0.056615689612787776</v>
      </c>
      <c r="M50" s="4"/>
      <c r="N50" s="4"/>
    </row>
    <row r="51" spans="2:14" ht="12.75">
      <c r="B51" s="110" t="s">
        <v>106</v>
      </c>
      <c r="C51" s="112">
        <v>0</v>
      </c>
      <c r="D51" s="6">
        <f t="shared" si="0"/>
        <v>0</v>
      </c>
      <c r="E51" s="112">
        <v>0</v>
      </c>
      <c r="F51" s="6">
        <f t="shared" si="1"/>
        <v>0</v>
      </c>
      <c r="G51" s="112">
        <v>0</v>
      </c>
      <c r="H51" s="6">
        <f t="shared" si="2"/>
        <v>0</v>
      </c>
      <c r="I51" s="112">
        <v>2038.88</v>
      </c>
      <c r="J51" s="6">
        <f t="shared" si="3"/>
        <v>0.0013036098255792717</v>
      </c>
      <c r="K51" s="38">
        <f t="shared" si="4"/>
        <v>2038.88</v>
      </c>
      <c r="L51" s="6">
        <f t="shared" si="5"/>
        <v>0.00019745457349141718</v>
      </c>
      <c r="M51" s="4"/>
      <c r="N51" s="4"/>
    </row>
    <row r="52" spans="2:14" ht="12.75">
      <c r="B52" s="110" t="s">
        <v>110</v>
      </c>
      <c r="C52" s="112">
        <v>0</v>
      </c>
      <c r="D52" s="6">
        <f t="shared" si="0"/>
        <v>0</v>
      </c>
      <c r="E52" s="112">
        <v>0</v>
      </c>
      <c r="F52" s="6">
        <f t="shared" si="1"/>
        <v>0</v>
      </c>
      <c r="G52" s="112">
        <v>0</v>
      </c>
      <c r="H52" s="6">
        <f t="shared" si="2"/>
        <v>0</v>
      </c>
      <c r="I52" s="112">
        <v>4559.16</v>
      </c>
      <c r="J52" s="6">
        <f t="shared" si="3"/>
        <v>0.0029150149946970847</v>
      </c>
      <c r="K52" s="38">
        <f t="shared" si="4"/>
        <v>4559.16</v>
      </c>
      <c r="L52" s="6">
        <f t="shared" si="5"/>
        <v>0.0004415301505135807</v>
      </c>
      <c r="M52" s="4"/>
      <c r="N52" s="4"/>
    </row>
    <row r="53" spans="2:14" ht="12.75">
      <c r="B53" s="110" t="s">
        <v>112</v>
      </c>
      <c r="C53" s="112">
        <v>0</v>
      </c>
      <c r="D53" s="6">
        <f t="shared" si="0"/>
        <v>0</v>
      </c>
      <c r="E53" s="112">
        <v>0</v>
      </c>
      <c r="F53" s="6">
        <f t="shared" si="1"/>
        <v>0</v>
      </c>
      <c r="G53" s="112">
        <v>0</v>
      </c>
      <c r="H53" s="6">
        <f t="shared" si="2"/>
        <v>0</v>
      </c>
      <c r="I53" s="112">
        <v>19886.94</v>
      </c>
      <c r="J53" s="6">
        <f t="shared" si="3"/>
        <v>0.01271522129046606</v>
      </c>
      <c r="K53" s="38">
        <f t="shared" si="4"/>
        <v>19886.94</v>
      </c>
      <c r="L53" s="6">
        <f t="shared" si="5"/>
        <v>0.0019259432903110548</v>
      </c>
      <c r="M53" s="4"/>
      <c r="N53" s="4"/>
    </row>
    <row r="54" spans="2:14" ht="12.75">
      <c r="B54" s="110" t="s">
        <v>115</v>
      </c>
      <c r="C54" s="112">
        <v>114157.935</v>
      </c>
      <c r="D54" s="6">
        <f t="shared" si="0"/>
        <v>0.02039236985137685</v>
      </c>
      <c r="E54" s="112">
        <v>114157.935</v>
      </c>
      <c r="F54" s="6">
        <f t="shared" si="1"/>
        <v>0.04392036608825956</v>
      </c>
      <c r="G54" s="112">
        <v>3493.68</v>
      </c>
      <c r="H54" s="6">
        <f t="shared" si="2"/>
        <v>0.0061887836215119</v>
      </c>
      <c r="I54" s="112">
        <v>10074.26</v>
      </c>
      <c r="J54" s="6">
        <f t="shared" si="3"/>
        <v>0.006441234560857056</v>
      </c>
      <c r="K54" s="38">
        <f t="shared" si="4"/>
        <v>241883.81</v>
      </c>
      <c r="L54" s="6">
        <f t="shared" si="5"/>
        <v>0.023425147403490634</v>
      </c>
      <c r="M54" s="4"/>
      <c r="N54" s="4"/>
    </row>
    <row r="55" spans="2:14" ht="12.75">
      <c r="B55" s="110" t="s">
        <v>120</v>
      </c>
      <c r="C55" s="112">
        <v>0</v>
      </c>
      <c r="D55" s="6">
        <f t="shared" si="0"/>
        <v>0</v>
      </c>
      <c r="E55" s="112">
        <v>0</v>
      </c>
      <c r="F55" s="6">
        <f t="shared" si="1"/>
        <v>0</v>
      </c>
      <c r="G55" s="112">
        <v>0</v>
      </c>
      <c r="H55" s="6">
        <f t="shared" si="2"/>
        <v>0</v>
      </c>
      <c r="I55" s="112">
        <v>218.16</v>
      </c>
      <c r="J55" s="6">
        <f t="shared" si="3"/>
        <v>0.00013948614903690944</v>
      </c>
      <c r="K55" s="38">
        <f t="shared" si="4"/>
        <v>218.16</v>
      </c>
      <c r="L55" s="6">
        <f t="shared" si="5"/>
        <v>2.1127623868441285E-05</v>
      </c>
      <c r="M55" s="4"/>
      <c r="N55" s="4"/>
    </row>
    <row r="56" spans="2:14" ht="12.75">
      <c r="B56" s="110" t="s">
        <v>121</v>
      </c>
      <c r="C56" s="112">
        <v>1129.915</v>
      </c>
      <c r="D56" s="6">
        <f t="shared" si="0"/>
        <v>0.0002018400611452763</v>
      </c>
      <c r="E56" s="112">
        <v>1129.915</v>
      </c>
      <c r="F56" s="6">
        <f t="shared" si="1"/>
        <v>0.0004347159962959719</v>
      </c>
      <c r="G56" s="112">
        <v>0</v>
      </c>
      <c r="H56" s="6">
        <f t="shared" si="2"/>
        <v>0</v>
      </c>
      <c r="I56" s="112">
        <v>3676.31</v>
      </c>
      <c r="J56" s="6">
        <f t="shared" si="3"/>
        <v>0.0023505423751644687</v>
      </c>
      <c r="K56" s="38">
        <f t="shared" si="4"/>
        <v>5936.139999999999</v>
      </c>
      <c r="L56" s="6">
        <f t="shared" si="5"/>
        <v>0.0005748832652659014</v>
      </c>
      <c r="M56" s="4"/>
      <c r="N56" s="4"/>
    </row>
    <row r="57" spans="2:14" ht="12.75">
      <c r="B57" s="110" t="s">
        <v>122</v>
      </c>
      <c r="C57" s="112">
        <v>5825.28</v>
      </c>
      <c r="D57" s="6">
        <f t="shared" si="0"/>
        <v>0.001040587009986021</v>
      </c>
      <c r="E57" s="112">
        <v>5825.28</v>
      </c>
      <c r="F57" s="6">
        <f t="shared" si="1"/>
        <v>0.002241179556783474</v>
      </c>
      <c r="G57" s="112">
        <v>0</v>
      </c>
      <c r="H57" s="6">
        <f t="shared" si="2"/>
        <v>0</v>
      </c>
      <c r="I57" s="112">
        <v>16771.33</v>
      </c>
      <c r="J57" s="6">
        <f t="shared" si="3"/>
        <v>0.010723176732339523</v>
      </c>
      <c r="K57" s="38">
        <f t="shared" si="4"/>
        <v>28421.89</v>
      </c>
      <c r="L57" s="6">
        <f t="shared" si="5"/>
        <v>0.002752507341172592</v>
      </c>
      <c r="M57" s="4"/>
      <c r="N57" s="4"/>
    </row>
    <row r="58" spans="2:14" ht="12.75">
      <c r="B58" s="110" t="s">
        <v>123</v>
      </c>
      <c r="C58" s="112">
        <v>216.11</v>
      </c>
      <c r="D58" s="6">
        <f t="shared" si="0"/>
        <v>3.860436901369188E-05</v>
      </c>
      <c r="E58" s="112">
        <v>216.11</v>
      </c>
      <c r="F58" s="6">
        <f t="shared" si="1"/>
        <v>8.314472677991043E-05</v>
      </c>
      <c r="G58" s="112">
        <v>0</v>
      </c>
      <c r="H58" s="6">
        <f t="shared" si="2"/>
        <v>0</v>
      </c>
      <c r="I58" s="112">
        <v>351.34</v>
      </c>
      <c r="J58" s="6">
        <f t="shared" si="3"/>
        <v>0.00022463817199591015</v>
      </c>
      <c r="K58" s="38">
        <f t="shared" si="4"/>
        <v>783.56</v>
      </c>
      <c r="L58" s="6">
        <f t="shared" si="5"/>
        <v>7.5883576083406E-05</v>
      </c>
      <c r="M58" s="4"/>
      <c r="N58" s="4"/>
    </row>
    <row r="59" spans="2:14" ht="12.75">
      <c r="B59" s="110" t="s">
        <v>127</v>
      </c>
      <c r="C59" s="112">
        <v>70795.64</v>
      </c>
      <c r="D59" s="6">
        <f t="shared" si="0"/>
        <v>0.01264643473749704</v>
      </c>
      <c r="E59" s="112">
        <v>70795.64</v>
      </c>
      <c r="F59" s="6">
        <f t="shared" si="1"/>
        <v>0.02723744456530886</v>
      </c>
      <c r="G59" s="112">
        <v>7107.95</v>
      </c>
      <c r="H59" s="6">
        <f t="shared" si="2"/>
        <v>0.012591183091332208</v>
      </c>
      <c r="I59" s="112">
        <v>89229.89</v>
      </c>
      <c r="J59" s="6">
        <f t="shared" si="3"/>
        <v>0.05705140142595817</v>
      </c>
      <c r="K59" s="38">
        <f t="shared" si="4"/>
        <v>237929.12</v>
      </c>
      <c r="L59" s="6">
        <f t="shared" si="5"/>
        <v>0.02304215692477645</v>
      </c>
      <c r="M59" s="4"/>
      <c r="N59" s="4"/>
    </row>
    <row r="60" spans="2:14" ht="12.75">
      <c r="B60" s="110" t="s">
        <v>128</v>
      </c>
      <c r="C60" s="112">
        <v>0</v>
      </c>
      <c r="D60" s="6">
        <f t="shared" si="0"/>
        <v>0</v>
      </c>
      <c r="E60" s="112">
        <v>0</v>
      </c>
      <c r="F60" s="6">
        <f t="shared" si="1"/>
        <v>0</v>
      </c>
      <c r="G60" s="112">
        <v>0</v>
      </c>
      <c r="H60" s="6">
        <f t="shared" si="2"/>
        <v>0</v>
      </c>
      <c r="I60" s="112">
        <v>12053.45</v>
      </c>
      <c r="J60" s="6">
        <f t="shared" si="3"/>
        <v>0.007706680065589183</v>
      </c>
      <c r="K60" s="38">
        <f t="shared" si="4"/>
        <v>12053.45</v>
      </c>
      <c r="L60" s="6">
        <f t="shared" si="5"/>
        <v>0.0011673118716403724</v>
      </c>
      <c r="M60" s="4"/>
      <c r="N60" s="4"/>
    </row>
    <row r="61" spans="2:14" ht="12.75">
      <c r="B61" s="110" t="s">
        <v>130</v>
      </c>
      <c r="C61" s="112">
        <v>59.72</v>
      </c>
      <c r="D61" s="6">
        <f t="shared" si="0"/>
        <v>1.0667960378962931E-05</v>
      </c>
      <c r="E61" s="112">
        <v>59.72</v>
      </c>
      <c r="F61" s="6">
        <f t="shared" si="1"/>
        <v>2.2976276356005047E-05</v>
      </c>
      <c r="G61" s="112">
        <v>0</v>
      </c>
      <c r="H61" s="6">
        <f t="shared" si="2"/>
        <v>0</v>
      </c>
      <c r="I61" s="112">
        <v>6035.93</v>
      </c>
      <c r="J61" s="6">
        <f t="shared" si="3"/>
        <v>0.003859225483848335</v>
      </c>
      <c r="K61" s="38">
        <f t="shared" si="4"/>
        <v>6155.37</v>
      </c>
      <c r="L61" s="6">
        <f t="shared" si="5"/>
        <v>0.0005961145128854392</v>
      </c>
      <c r="M61" s="4"/>
      <c r="N61" s="4"/>
    </row>
    <row r="62" spans="2:14" ht="12.75">
      <c r="B62" s="110" t="s">
        <v>131</v>
      </c>
      <c r="C62" s="112">
        <v>0</v>
      </c>
      <c r="D62" s="6">
        <f t="shared" si="0"/>
        <v>0</v>
      </c>
      <c r="E62" s="112">
        <v>0</v>
      </c>
      <c r="F62" s="6">
        <f t="shared" si="1"/>
        <v>0</v>
      </c>
      <c r="G62" s="112">
        <v>0</v>
      </c>
      <c r="H62" s="6">
        <f t="shared" si="2"/>
        <v>0</v>
      </c>
      <c r="I62" s="112">
        <v>14865.2</v>
      </c>
      <c r="J62" s="6">
        <f t="shared" si="3"/>
        <v>0.009504443998274048</v>
      </c>
      <c r="K62" s="38">
        <f t="shared" si="4"/>
        <v>14865.2</v>
      </c>
      <c r="L62" s="6">
        <f t="shared" si="5"/>
        <v>0.0014396147521505015</v>
      </c>
      <c r="M62" s="4"/>
      <c r="N62" s="4"/>
    </row>
    <row r="63" spans="2:14" ht="12.75">
      <c r="B63" s="110" t="s">
        <v>132</v>
      </c>
      <c r="C63" s="112">
        <v>24064.135</v>
      </c>
      <c r="D63" s="6">
        <f t="shared" si="0"/>
        <v>0.004298647668017668</v>
      </c>
      <c r="E63" s="112">
        <v>24064.135</v>
      </c>
      <c r="F63" s="6">
        <f t="shared" si="1"/>
        <v>0.009258275553051129</v>
      </c>
      <c r="G63" s="112">
        <v>507.73</v>
      </c>
      <c r="H63" s="6">
        <f t="shared" si="2"/>
        <v>0.0008994043839591025</v>
      </c>
      <c r="I63" s="112">
        <v>45053.49</v>
      </c>
      <c r="J63" s="6">
        <f t="shared" si="3"/>
        <v>0.028806095621437974</v>
      </c>
      <c r="K63" s="38">
        <f t="shared" si="4"/>
        <v>93689.48999999999</v>
      </c>
      <c r="L63" s="6">
        <f t="shared" si="5"/>
        <v>0.009073323730959346</v>
      </c>
      <c r="M63" s="4"/>
      <c r="N63" s="4"/>
    </row>
    <row r="64" spans="2:14" ht="12.75">
      <c r="B64" s="110" t="s">
        <v>134</v>
      </c>
      <c r="C64" s="112">
        <v>2889.9</v>
      </c>
      <c r="D64" s="6">
        <f t="shared" si="0"/>
        <v>0.0005162313914796546</v>
      </c>
      <c r="E64" s="112">
        <v>2889.9</v>
      </c>
      <c r="F64" s="6">
        <f t="shared" si="1"/>
        <v>0.001111840941748476</v>
      </c>
      <c r="G64" s="112">
        <v>0</v>
      </c>
      <c r="H64" s="6">
        <f t="shared" si="2"/>
        <v>0</v>
      </c>
      <c r="I64" s="112">
        <v>6146.1</v>
      </c>
      <c r="J64" s="6">
        <f t="shared" si="3"/>
        <v>0.0039296654776116114</v>
      </c>
      <c r="K64" s="38">
        <f t="shared" si="4"/>
        <v>11925.900000000001</v>
      </c>
      <c r="L64" s="6">
        <f t="shared" si="5"/>
        <v>0.0011549593394418957</v>
      </c>
      <c r="M64" s="4"/>
      <c r="N64" s="4"/>
    </row>
    <row r="65" spans="2:14" ht="12.75">
      <c r="B65" s="110" t="s">
        <v>135</v>
      </c>
      <c r="C65" s="112">
        <v>155368.89</v>
      </c>
      <c r="D65" s="6">
        <f t="shared" si="0"/>
        <v>0.027754004732810617</v>
      </c>
      <c r="E65" s="112">
        <v>155368.89</v>
      </c>
      <c r="F65" s="6">
        <f t="shared" si="1"/>
        <v>0.05977559534102058</v>
      </c>
      <c r="G65" s="112">
        <v>53314.28</v>
      </c>
      <c r="H65" s="6">
        <f t="shared" si="2"/>
        <v>0.09444211915707777</v>
      </c>
      <c r="I65" s="112">
        <v>14928.62</v>
      </c>
      <c r="J65" s="6">
        <f t="shared" si="3"/>
        <v>0.00954499318956448</v>
      </c>
      <c r="K65" s="38">
        <f t="shared" si="4"/>
        <v>378980.68000000005</v>
      </c>
      <c r="L65" s="6">
        <f t="shared" si="5"/>
        <v>0.036702242667978134</v>
      </c>
      <c r="M65" s="4"/>
      <c r="N65" s="4"/>
    </row>
    <row r="66" spans="2:14" ht="12.75">
      <c r="B66" s="110" t="s">
        <v>136</v>
      </c>
      <c r="C66" s="112">
        <v>536.61</v>
      </c>
      <c r="D66" s="6">
        <f t="shared" si="0"/>
        <v>9.58562327353533E-05</v>
      </c>
      <c r="E66" s="112">
        <v>536.61</v>
      </c>
      <c r="F66" s="6">
        <f t="shared" si="1"/>
        <v>0.00020645176917943517</v>
      </c>
      <c r="G66" s="112">
        <v>0</v>
      </c>
      <c r="H66" s="6">
        <f t="shared" si="2"/>
        <v>0</v>
      </c>
      <c r="I66" s="112">
        <v>1345.94</v>
      </c>
      <c r="J66" s="6">
        <f t="shared" si="3"/>
        <v>0.0008605609985090662</v>
      </c>
      <c r="K66" s="38">
        <f t="shared" si="4"/>
        <v>2419.16</v>
      </c>
      <c r="L66" s="6">
        <f t="shared" si="5"/>
        <v>0.00023428264832039977</v>
      </c>
      <c r="M66" s="4"/>
      <c r="N66" s="4"/>
    </row>
    <row r="67" spans="2:14" ht="12.75">
      <c r="B67" s="110" t="s">
        <v>137</v>
      </c>
      <c r="C67" s="112">
        <v>123223.23</v>
      </c>
      <c r="D67" s="6">
        <f t="shared" si="0"/>
        <v>0.02201173033167844</v>
      </c>
      <c r="E67" s="112">
        <v>123223.23</v>
      </c>
      <c r="F67" s="6">
        <f t="shared" si="1"/>
        <v>0.04740808750769544</v>
      </c>
      <c r="G67" s="112">
        <v>31479.86</v>
      </c>
      <c r="H67" s="6">
        <f t="shared" si="2"/>
        <v>0.0557641346590093</v>
      </c>
      <c r="I67" s="112">
        <v>61239.4</v>
      </c>
      <c r="J67" s="6">
        <f t="shared" si="3"/>
        <v>0.039154969175517564</v>
      </c>
      <c r="K67" s="38">
        <f t="shared" si="4"/>
        <v>339165.72000000003</v>
      </c>
      <c r="L67" s="6">
        <f t="shared" si="5"/>
        <v>0.03284637771007093</v>
      </c>
      <c r="M67" s="4"/>
      <c r="N67" s="4"/>
    </row>
    <row r="68" spans="2:14" ht="12.75">
      <c r="B68" s="110" t="s">
        <v>139</v>
      </c>
      <c r="C68" s="112">
        <v>12586.835</v>
      </c>
      <c r="D68" s="6">
        <f aca="true" t="shared" si="6" ref="D68:D78">+C68/$C$79</f>
        <v>0.0022484235947177475</v>
      </c>
      <c r="E68" s="112">
        <v>12586.835</v>
      </c>
      <c r="F68" s="6">
        <f aca="true" t="shared" si="7" ref="F68:F78">+E68/$E$79</f>
        <v>0.004842575341718633</v>
      </c>
      <c r="G68" s="112">
        <v>0</v>
      </c>
      <c r="H68" s="6">
        <f aca="true" t="shared" si="8" ref="H68:H78">+G68/$G$79</f>
        <v>0</v>
      </c>
      <c r="I68" s="112">
        <v>15981.4</v>
      </c>
      <c r="J68" s="6">
        <f aca="true" t="shared" si="9" ref="J68:J78">+I68/$I$79</f>
        <v>0.010218114879989294</v>
      </c>
      <c r="K68" s="38">
        <f aca="true" t="shared" si="10" ref="K68:K78">+C68+E68+G68+I68</f>
        <v>41155.07</v>
      </c>
      <c r="L68" s="6">
        <f aca="true" t="shared" si="11" ref="L68:L78">+K68/$K$79</f>
        <v>0.003985647411254913</v>
      </c>
      <c r="M68" s="4"/>
      <c r="N68" s="4"/>
    </row>
    <row r="69" spans="2:14" ht="12.75">
      <c r="B69" s="110" t="s">
        <v>140</v>
      </c>
      <c r="C69" s="112">
        <v>12638.48</v>
      </c>
      <c r="D69" s="6">
        <f t="shared" si="6"/>
        <v>0.0022576490939436606</v>
      </c>
      <c r="E69" s="112">
        <v>12638.48</v>
      </c>
      <c r="F69" s="6">
        <f t="shared" si="7"/>
        <v>0.004862444896179549</v>
      </c>
      <c r="G69" s="112">
        <v>0</v>
      </c>
      <c r="H69" s="6">
        <f t="shared" si="8"/>
        <v>0</v>
      </c>
      <c r="I69" s="112">
        <v>28281.11</v>
      </c>
      <c r="J69" s="6">
        <f t="shared" si="9"/>
        <v>0.01808224754487179</v>
      </c>
      <c r="K69" s="38">
        <f t="shared" si="10"/>
        <v>53558.07</v>
      </c>
      <c r="L69" s="6">
        <f t="shared" si="11"/>
        <v>0.005186811322330625</v>
      </c>
      <c r="M69" s="4"/>
      <c r="N69" s="4"/>
    </row>
    <row r="70" spans="2:14" ht="12.75">
      <c r="B70" s="110" t="s">
        <v>141</v>
      </c>
      <c r="C70" s="112">
        <v>0</v>
      </c>
      <c r="D70" s="6">
        <f t="shared" si="6"/>
        <v>0</v>
      </c>
      <c r="E70" s="112">
        <v>0</v>
      </c>
      <c r="F70" s="6">
        <f t="shared" si="7"/>
        <v>0</v>
      </c>
      <c r="G70" s="112">
        <v>0</v>
      </c>
      <c r="H70" s="6">
        <f t="shared" si="8"/>
        <v>0</v>
      </c>
      <c r="I70" s="112">
        <v>8923.72</v>
      </c>
      <c r="J70" s="6">
        <f t="shared" si="9"/>
        <v>0.005705607526052665</v>
      </c>
      <c r="K70" s="38">
        <f t="shared" si="10"/>
        <v>8923.72</v>
      </c>
      <c r="L70" s="6">
        <f t="shared" si="11"/>
        <v>0.000864214336575389</v>
      </c>
      <c r="M70" s="4"/>
      <c r="N70" s="4"/>
    </row>
    <row r="71" spans="2:14" ht="12.75">
      <c r="B71" s="110" t="s">
        <v>142</v>
      </c>
      <c r="C71" s="112">
        <v>0</v>
      </c>
      <c r="D71" s="6">
        <f t="shared" si="6"/>
        <v>0</v>
      </c>
      <c r="E71" s="112">
        <v>0</v>
      </c>
      <c r="F71" s="6">
        <f t="shared" si="7"/>
        <v>0</v>
      </c>
      <c r="G71" s="112">
        <v>0</v>
      </c>
      <c r="H71" s="6">
        <f t="shared" si="8"/>
        <v>0</v>
      </c>
      <c r="I71" s="112">
        <v>1578.18</v>
      </c>
      <c r="J71" s="6">
        <f t="shared" si="9"/>
        <v>0.0010090495539377968</v>
      </c>
      <c r="K71" s="38">
        <f t="shared" si="10"/>
        <v>1578.18</v>
      </c>
      <c r="L71" s="6">
        <f t="shared" si="11"/>
        <v>0.00015283825374356742</v>
      </c>
      <c r="M71" s="4"/>
      <c r="N71" s="4"/>
    </row>
    <row r="72" spans="2:14" ht="12.75">
      <c r="B72" s="110" t="s">
        <v>143</v>
      </c>
      <c r="C72" s="112">
        <v>12108.535</v>
      </c>
      <c r="D72" s="6">
        <f t="shared" si="6"/>
        <v>0.002162983449887574</v>
      </c>
      <c r="E72" s="112">
        <v>12108.535</v>
      </c>
      <c r="F72" s="6">
        <f t="shared" si="7"/>
        <v>0.004658557374855318</v>
      </c>
      <c r="G72" s="112">
        <v>0</v>
      </c>
      <c r="H72" s="6">
        <f t="shared" si="8"/>
        <v>0</v>
      </c>
      <c r="I72" s="112">
        <v>42797.89</v>
      </c>
      <c r="J72" s="6">
        <f t="shared" si="9"/>
        <v>0.027363920347475503</v>
      </c>
      <c r="K72" s="38">
        <f t="shared" si="10"/>
        <v>67014.95999999999</v>
      </c>
      <c r="L72" s="6">
        <f t="shared" si="11"/>
        <v>0.006490038817558846</v>
      </c>
      <c r="M72" s="4"/>
      <c r="N72" s="4"/>
    </row>
    <row r="73" spans="2:14" ht="12.75">
      <c r="B73" s="110" t="s">
        <v>145</v>
      </c>
      <c r="C73" s="112">
        <v>1367.22</v>
      </c>
      <c r="D73" s="6">
        <f t="shared" si="6"/>
        <v>0.0002442305557489233</v>
      </c>
      <c r="E73" s="112">
        <v>1367.22</v>
      </c>
      <c r="F73" s="6">
        <f t="shared" si="7"/>
        <v>0.0005260151466754391</v>
      </c>
      <c r="G73" s="112">
        <v>0</v>
      </c>
      <c r="H73" s="6">
        <f t="shared" si="8"/>
        <v>0</v>
      </c>
      <c r="I73" s="112">
        <v>517.72</v>
      </c>
      <c r="J73" s="6">
        <f t="shared" si="9"/>
        <v>0.00033101746002653446</v>
      </c>
      <c r="K73" s="38">
        <f t="shared" si="10"/>
        <v>3252.16</v>
      </c>
      <c r="L73" s="6">
        <f t="shared" si="11"/>
        <v>0.00031495422277223143</v>
      </c>
      <c r="M73" s="4"/>
      <c r="N73" s="4"/>
    </row>
    <row r="74" spans="2:14" ht="12.75">
      <c r="B74" s="110" t="s">
        <v>146</v>
      </c>
      <c r="C74" s="112">
        <v>10480.465</v>
      </c>
      <c r="D74" s="6">
        <f t="shared" si="6"/>
        <v>0.0018721564864887432</v>
      </c>
      <c r="E74" s="112">
        <v>10480.465</v>
      </c>
      <c r="F74" s="6">
        <f t="shared" si="7"/>
        <v>0.004032184530801046</v>
      </c>
      <c r="G74" s="112">
        <v>0</v>
      </c>
      <c r="H74" s="6">
        <f t="shared" si="8"/>
        <v>0</v>
      </c>
      <c r="I74" s="112">
        <v>7834.77</v>
      </c>
      <c r="J74" s="6">
        <f t="shared" si="9"/>
        <v>0.0050093596254579525</v>
      </c>
      <c r="K74" s="38">
        <f t="shared" si="10"/>
        <v>28795.7</v>
      </c>
      <c r="L74" s="6">
        <f t="shared" si="11"/>
        <v>0.0027887088312636356</v>
      </c>
      <c r="M74" s="4"/>
      <c r="N74" s="4"/>
    </row>
    <row r="75" spans="2:14" ht="12.75">
      <c r="B75" s="110" t="s">
        <v>148</v>
      </c>
      <c r="C75" s="112">
        <v>5475.255</v>
      </c>
      <c r="D75" s="6">
        <f t="shared" si="6"/>
        <v>0.000978061008116522</v>
      </c>
      <c r="E75" s="112">
        <v>5475.255</v>
      </c>
      <c r="F75" s="6">
        <f t="shared" si="7"/>
        <v>0.00210651326188209</v>
      </c>
      <c r="G75" s="112">
        <v>0</v>
      </c>
      <c r="H75" s="6">
        <f t="shared" si="8"/>
        <v>0</v>
      </c>
      <c r="I75" s="112">
        <v>3409.02</v>
      </c>
      <c r="J75" s="6">
        <f t="shared" si="9"/>
        <v>0.0021796437100742804</v>
      </c>
      <c r="K75" s="38">
        <f t="shared" si="10"/>
        <v>14359.53</v>
      </c>
      <c r="L75" s="6">
        <f t="shared" si="11"/>
        <v>0.0013906433295177792</v>
      </c>
      <c r="M75" s="4"/>
      <c r="N75" s="4"/>
    </row>
    <row r="76" spans="2:14" ht="12.75">
      <c r="B76" s="110" t="s">
        <v>163</v>
      </c>
      <c r="C76" s="112">
        <v>0</v>
      </c>
      <c r="D76" s="6">
        <f t="shared" si="6"/>
        <v>0</v>
      </c>
      <c r="E76" s="112">
        <v>0</v>
      </c>
      <c r="F76" s="6">
        <f t="shared" si="7"/>
        <v>0</v>
      </c>
      <c r="G76" s="112">
        <v>0</v>
      </c>
      <c r="H76" s="6">
        <f t="shared" si="8"/>
        <v>0</v>
      </c>
      <c r="I76" s="112">
        <v>22603.25</v>
      </c>
      <c r="J76" s="6">
        <f t="shared" si="9"/>
        <v>0.014451963229824547</v>
      </c>
      <c r="K76" s="38">
        <f t="shared" si="10"/>
        <v>22603.25</v>
      </c>
      <c r="L76" s="6">
        <f t="shared" si="11"/>
        <v>0.0021890033196018768</v>
      </c>
      <c r="M76" s="4"/>
      <c r="N76" s="4"/>
    </row>
    <row r="77" spans="2:12" ht="12.75">
      <c r="B77" s="110" t="s">
        <v>149</v>
      </c>
      <c r="C77" s="112">
        <v>41.23</v>
      </c>
      <c r="D77" s="6">
        <f t="shared" si="6"/>
        <v>7.365036946159438E-06</v>
      </c>
      <c r="E77" s="112">
        <v>41.23</v>
      </c>
      <c r="F77" s="6">
        <f t="shared" si="7"/>
        <v>1.5862556499633086E-05</v>
      </c>
      <c r="G77" s="112">
        <v>0</v>
      </c>
      <c r="H77" s="6">
        <f t="shared" si="8"/>
        <v>0</v>
      </c>
      <c r="I77" s="112">
        <v>16133.7</v>
      </c>
      <c r="J77" s="6">
        <f t="shared" si="9"/>
        <v>0.010315491761628099</v>
      </c>
      <c r="K77" s="38">
        <f t="shared" si="10"/>
        <v>16216.16</v>
      </c>
      <c r="L77" s="6">
        <f t="shared" si="11"/>
        <v>0.0015704479697032582</v>
      </c>
    </row>
    <row r="78" spans="2:12" ht="12.75">
      <c r="B78" s="47"/>
      <c r="C78" s="54"/>
      <c r="D78" s="6">
        <f t="shared" si="6"/>
        <v>0</v>
      </c>
      <c r="E78" s="54"/>
      <c r="F78" s="6">
        <f t="shared" si="7"/>
        <v>0</v>
      </c>
      <c r="G78" s="54"/>
      <c r="H78" s="6">
        <f t="shared" si="8"/>
        <v>0</v>
      </c>
      <c r="I78" s="54"/>
      <c r="J78" s="6">
        <f t="shared" si="9"/>
        <v>0</v>
      </c>
      <c r="K78" s="38">
        <f t="shared" si="10"/>
        <v>0</v>
      </c>
      <c r="L78" s="6">
        <f t="shared" si="11"/>
        <v>0</v>
      </c>
    </row>
    <row r="79" spans="2:12" ht="12.75">
      <c r="B79" s="47"/>
      <c r="C79" s="4">
        <f>SUM(C3:C78)</f>
        <v>5598071.034999999</v>
      </c>
      <c r="D79" s="7">
        <f aca="true" t="shared" si="12" ref="D79:L79">SUM(D3:D77)</f>
        <v>1.0000000000000002</v>
      </c>
      <c r="E79" s="4">
        <f>SUM(E3:E78)</f>
        <v>2599202.7199999997</v>
      </c>
      <c r="F79" s="7">
        <f t="shared" si="12"/>
        <v>1.0000000000000002</v>
      </c>
      <c r="G79" s="4">
        <f>SUM(G3:G78)</f>
        <v>564518.04</v>
      </c>
      <c r="H79" s="7">
        <f t="shared" si="12"/>
        <v>1</v>
      </c>
      <c r="I79" s="4">
        <f>SUM(I3:I78)</f>
        <v>1564026.2599999995</v>
      </c>
      <c r="J79" s="7">
        <f t="shared" si="12"/>
        <v>1.0000000000000002</v>
      </c>
      <c r="K79" s="4">
        <f>SUM(K3:K78)</f>
        <v>10325818.055000002</v>
      </c>
      <c r="L79" s="7">
        <f t="shared" si="12"/>
        <v>0.9999999999999999</v>
      </c>
    </row>
    <row r="80" spans="3:11" ht="12.75">
      <c r="C80" s="4">
        <f>+C79-C81</f>
        <v>-0.005000000819563866</v>
      </c>
      <c r="E80" s="4">
        <f>+E79-E81</f>
        <v>0</v>
      </c>
      <c r="G80" s="4">
        <f>+G79-G81</f>
        <v>0</v>
      </c>
      <c r="I80" s="4">
        <f>+I79-I81</f>
        <v>0</v>
      </c>
      <c r="K80" s="4">
        <f>+K79-K81</f>
        <v>-0.004999998956918716</v>
      </c>
    </row>
    <row r="81" spans="3:11" ht="12.75">
      <c r="C81" s="16">
        <v>5598071.04</v>
      </c>
      <c r="E81" s="9">
        <v>2599202.72</v>
      </c>
      <c r="G81" s="9">
        <v>564518.04</v>
      </c>
      <c r="I81" s="9">
        <v>1564026.26</v>
      </c>
      <c r="K81" s="4">
        <f>SUM(C81:I81)</f>
        <v>10325818.06</v>
      </c>
    </row>
    <row r="90" spans="3:21" ht="12.75">
      <c r="C90" s="16"/>
      <c r="D90" s="13"/>
      <c r="E90" s="14"/>
      <c r="G90" s="13"/>
      <c r="H90" s="13"/>
      <c r="I90" s="14"/>
      <c r="K90" s="16"/>
      <c r="L90" s="13"/>
      <c r="M90" s="14"/>
      <c r="O90" s="13"/>
      <c r="P90" s="13"/>
      <c r="Q90" s="14"/>
      <c r="S90" s="13"/>
      <c r="T90" s="13"/>
      <c r="U90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AEAGLE</cp:lastModifiedBy>
  <cp:lastPrinted>2011-03-01T22:35:48Z</cp:lastPrinted>
  <dcterms:created xsi:type="dcterms:W3CDTF">1996-10-14T23:33:28Z</dcterms:created>
  <dcterms:modified xsi:type="dcterms:W3CDTF">2012-01-04T14:38:35Z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